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480" yWindow="285" windowWidth="15600" windowHeight="11760" activeTab="1"/>
  </bookViews>
  <sheets>
    <sheet name="consolidado 2012" sheetId="1" r:id="rId1"/>
    <sheet name="consolidado 2013" sheetId="2" r:id="rId2"/>
    <sheet name="consolidado 1 er semestre 2014" sheetId="5" r:id="rId3"/>
    <sheet name="consolidado 3er trimestre 2014" sheetId="6" r:id="rId4"/>
    <sheet name="comparativos 2012 - 2013 - 2014" sheetId="3" r:id="rId5"/>
    <sheet name="Hoja1" sheetId="7" r:id="rId6"/>
  </sheets>
  <externalReferences>
    <externalReference r:id="rId7"/>
  </externalReferences>
  <calcPr calcId="145621"/>
</workbook>
</file>

<file path=xl/calcChain.xml><?xml version="1.0" encoding="utf-8"?>
<calcChain xmlns="http://schemas.openxmlformats.org/spreadsheetml/2006/main">
  <c r="B5" i="3" l="1"/>
  <c r="C5" i="3"/>
  <c r="B6" i="3"/>
  <c r="C6" i="3"/>
  <c r="B7" i="3"/>
  <c r="C7" i="3"/>
  <c r="B8" i="3"/>
  <c r="C8" i="3"/>
  <c r="B9" i="3"/>
  <c r="C9" i="3"/>
  <c r="B10" i="3"/>
  <c r="C10" i="3"/>
  <c r="B11" i="3"/>
  <c r="C11" i="3"/>
  <c r="B12" i="3"/>
  <c r="C12" i="3"/>
  <c r="B13" i="3"/>
  <c r="C13" i="3"/>
  <c r="B14" i="3"/>
  <c r="C14" i="3"/>
  <c r="B15" i="3"/>
  <c r="C15" i="3"/>
  <c r="B16" i="3"/>
  <c r="C16" i="3"/>
  <c r="D16" i="3"/>
  <c r="E16" i="3"/>
  <c r="Q187" i="6" l="1"/>
  <c r="Q188" i="6" s="1"/>
  <c r="P186" i="6"/>
  <c r="P187" i="6" s="1"/>
  <c r="P188" i="6" s="1"/>
  <c r="O186" i="6"/>
  <c r="O187" i="6" s="1"/>
  <c r="O188" i="6" s="1"/>
  <c r="D186" i="6"/>
  <c r="D187" i="6" s="1"/>
  <c r="D188" i="6" s="1"/>
  <c r="C186" i="6"/>
  <c r="C187" i="6" s="1"/>
  <c r="C188" i="6" s="1"/>
  <c r="B186" i="6"/>
  <c r="B187" i="6" s="1"/>
  <c r="B188" i="6" s="1"/>
  <c r="K30" i="6"/>
  <c r="K841" i="5" l="1"/>
  <c r="K794" i="5"/>
  <c r="K695" i="5"/>
  <c r="K684" i="5"/>
  <c r="K662" i="5"/>
  <c r="K660" i="5"/>
  <c r="K659" i="5"/>
  <c r="K658" i="5"/>
  <c r="K657" i="5"/>
  <c r="K656" i="5"/>
  <c r="K646" i="5"/>
  <c r="K624" i="5"/>
  <c r="K623" i="5"/>
  <c r="K622" i="5"/>
  <c r="K621" i="5"/>
  <c r="K620" i="5"/>
  <c r="K618" i="5"/>
  <c r="K617" i="5"/>
  <c r="K616" i="5"/>
  <c r="K612" i="5"/>
  <c r="K611" i="5"/>
  <c r="K609" i="5"/>
  <c r="K608" i="5"/>
  <c r="K607" i="5"/>
  <c r="K602" i="5"/>
  <c r="K594" i="5"/>
  <c r="K593" i="5"/>
  <c r="K592" i="5"/>
  <c r="K591" i="5"/>
  <c r="K419" i="5"/>
  <c r="K278" i="5"/>
  <c r="K268" i="5"/>
  <c r="K259" i="5"/>
  <c r="K257" i="5"/>
  <c r="K222" i="5"/>
  <c r="K2069" i="2" l="1"/>
  <c r="K1952" i="2"/>
  <c r="K1912" i="2"/>
  <c r="K1911" i="2"/>
  <c r="K1902" i="2"/>
  <c r="K1901" i="2"/>
  <c r="K1899" i="2"/>
  <c r="K1896" i="2"/>
  <c r="K1894" i="2"/>
  <c r="K1878" i="2"/>
  <c r="K1876" i="2"/>
  <c r="K1875" i="2"/>
  <c r="K1874" i="2"/>
  <c r="K1873" i="2"/>
  <c r="K1872" i="2"/>
  <c r="K1871" i="2"/>
  <c r="K1870" i="2"/>
  <c r="K1864" i="2"/>
  <c r="K1863" i="2"/>
  <c r="K1855" i="2"/>
  <c r="K1843" i="2"/>
  <c r="K1842" i="2"/>
  <c r="K1784" i="2"/>
  <c r="K1772" i="2"/>
  <c r="K1761" i="2"/>
  <c r="K1758" i="2"/>
  <c r="K1756" i="2"/>
  <c r="K1754" i="2"/>
  <c r="K1753" i="2"/>
  <c r="K1742" i="2"/>
  <c r="K1735" i="2"/>
  <c r="K1734" i="2"/>
  <c r="K1712" i="2"/>
  <c r="K1698" i="2"/>
  <c r="K1697" i="2"/>
  <c r="K1696" i="2"/>
  <c r="K1695" i="2"/>
  <c r="K1684" i="2"/>
  <c r="K1677" i="2"/>
  <c r="K1676" i="2"/>
  <c r="K1671" i="2"/>
  <c r="K1664" i="2"/>
  <c r="K1651" i="2"/>
  <c r="K1646" i="2"/>
  <c r="K1645" i="2"/>
  <c r="K1625" i="2"/>
  <c r="K1617" i="2"/>
  <c r="K1616" i="2"/>
  <c r="K1612" i="2"/>
  <c r="K1611" i="2"/>
  <c r="K1609" i="2"/>
  <c r="K1608" i="2"/>
  <c r="K1607" i="2"/>
  <c r="K1606" i="2"/>
  <c r="K1605" i="2"/>
  <c r="K1604" i="2"/>
  <c r="K1603" i="2"/>
  <c r="K1602" i="2"/>
  <c r="K1601" i="2"/>
  <c r="K1451" i="2"/>
  <c r="K1238" i="2"/>
  <c r="K743" i="2"/>
  <c r="K741" i="2"/>
  <c r="K740" i="2"/>
  <c r="K738" i="2"/>
  <c r="K733" i="2"/>
  <c r="K729" i="2"/>
  <c r="K701" i="2"/>
  <c r="K1356" i="1" l="1"/>
  <c r="K1334" i="1"/>
  <c r="K1327" i="1"/>
  <c r="K1325" i="1"/>
  <c r="K1303" i="1"/>
  <c r="K607" i="1"/>
  <c r="K572" i="1"/>
  <c r="K549" i="1"/>
  <c r="K481" i="1"/>
  <c r="K450" i="1"/>
  <c r="K440" i="1"/>
  <c r="K438" i="1"/>
  <c r="K434" i="1"/>
  <c r="K433" i="1"/>
  <c r="K420" i="1"/>
  <c r="K419" i="1"/>
  <c r="K409" i="1"/>
  <c r="K408" i="1"/>
  <c r="K407" i="1"/>
  <c r="K401" i="1"/>
  <c r="K400" i="1"/>
  <c r="K394" i="1"/>
  <c r="K393" i="1"/>
  <c r="K391" i="1"/>
  <c r="K388" i="1"/>
  <c r="A4" i="1"/>
  <c r="A5" i="1" s="1"/>
  <c r="A6" i="1" s="1"/>
  <c r="A7" i="1" s="1"/>
  <c r="A8" i="1" s="1"/>
  <c r="A9" i="1" s="1"/>
  <c r="A10" i="1" s="1"/>
  <c r="A11" i="1" s="1"/>
  <c r="A12" i="1" s="1"/>
  <c r="A13" i="1" s="1"/>
  <c r="A14" i="1" s="1"/>
  <c r="A15" i="1" s="1"/>
  <c r="A16" i="1" s="1"/>
  <c r="A17" i="1" s="1"/>
  <c r="A18" i="1" s="1"/>
  <c r="A19" i="1" s="1"/>
  <c r="A20" i="1" s="1"/>
  <c r="A21" i="1" s="1"/>
  <c r="A22" i="1" s="1"/>
  <c r="A23" i="1" s="1"/>
  <c r="A24" i="1" s="1"/>
  <c r="A25" i="1" s="1"/>
  <c r="A26" i="1" s="1"/>
  <c r="A27" i="1" s="1"/>
  <c r="A28" i="1" s="1"/>
  <c r="A29" i="1" s="1"/>
  <c r="A30" i="1" s="1"/>
  <c r="A31" i="1" s="1"/>
  <c r="A32" i="1" s="1"/>
  <c r="A33" i="1" s="1"/>
  <c r="A34" i="1" s="1"/>
  <c r="A35" i="1" s="1"/>
  <c r="A36" i="1" s="1"/>
  <c r="A37" i="1" s="1"/>
  <c r="A38" i="1" s="1"/>
  <c r="A39" i="1" s="1"/>
  <c r="A40" i="1" s="1"/>
  <c r="A41" i="1" s="1"/>
  <c r="A42" i="1" s="1"/>
  <c r="A43" i="1" s="1"/>
  <c r="A44" i="1" s="1"/>
  <c r="A45" i="1" s="1"/>
  <c r="A46" i="1" s="1"/>
  <c r="A47" i="1" s="1"/>
  <c r="A48" i="1" s="1"/>
  <c r="A49" i="1" s="1"/>
  <c r="A50" i="1" s="1"/>
  <c r="A51" i="1" s="1"/>
  <c r="A52" i="1" s="1"/>
  <c r="A53" i="1" s="1"/>
  <c r="A54" i="1" s="1"/>
  <c r="A55" i="1" s="1"/>
  <c r="A56" i="1" s="1"/>
  <c r="A57" i="1" s="1"/>
  <c r="A58" i="1" s="1"/>
  <c r="A59" i="1" s="1"/>
  <c r="A60" i="1" s="1"/>
  <c r="A61" i="1" s="1"/>
  <c r="A62" i="1" s="1"/>
  <c r="A63" i="1" s="1"/>
  <c r="A64" i="1" s="1"/>
  <c r="A65" i="1" s="1"/>
  <c r="A66" i="1" s="1"/>
  <c r="A67" i="1" s="1"/>
  <c r="A68" i="1" s="1"/>
  <c r="A69" i="1" s="1"/>
  <c r="A70" i="1" s="1"/>
  <c r="A71" i="1" s="1"/>
  <c r="A72" i="1" s="1"/>
  <c r="A73" i="1" s="1"/>
  <c r="A74" i="1" s="1"/>
  <c r="A75" i="1" s="1"/>
  <c r="A76" i="1" s="1"/>
  <c r="A77" i="1" s="1"/>
  <c r="A78" i="1" s="1"/>
  <c r="A79" i="1" s="1"/>
  <c r="A80" i="1" s="1"/>
  <c r="A81" i="1" s="1"/>
  <c r="A82" i="1" s="1"/>
  <c r="A83" i="1" s="1"/>
  <c r="A84" i="1" s="1"/>
  <c r="A85" i="1" s="1"/>
  <c r="A86" i="1" s="1"/>
  <c r="A87" i="1" s="1"/>
  <c r="A88" i="1" s="1"/>
  <c r="A89" i="1" s="1"/>
  <c r="A90" i="1" s="1"/>
  <c r="A91" i="1" s="1"/>
  <c r="A92" i="1" s="1"/>
  <c r="A93" i="1" s="1"/>
  <c r="A94" i="1" s="1"/>
  <c r="A95" i="1" s="1"/>
  <c r="A96" i="1" s="1"/>
  <c r="A97" i="1" s="1"/>
  <c r="A98" i="1" s="1"/>
  <c r="A99" i="1" s="1"/>
  <c r="A100" i="1" s="1"/>
  <c r="A101" i="1" s="1"/>
  <c r="A102" i="1" s="1"/>
  <c r="A103" i="1" s="1"/>
  <c r="A104" i="1" s="1"/>
  <c r="A105" i="1" s="1"/>
  <c r="A106" i="1" s="1"/>
  <c r="A107" i="1" s="1"/>
  <c r="A108" i="1" s="1"/>
  <c r="A109" i="1" s="1"/>
  <c r="A110" i="1" s="1"/>
  <c r="A111" i="1" s="1"/>
  <c r="A112" i="1" s="1"/>
  <c r="A113" i="1" s="1"/>
  <c r="A114" i="1" s="1"/>
  <c r="A115" i="1" s="1"/>
  <c r="A116" i="1" s="1"/>
  <c r="A117" i="1" s="1"/>
  <c r="A118" i="1" s="1"/>
  <c r="A119" i="1" s="1"/>
  <c r="A120" i="1" s="1"/>
  <c r="A121" i="1" s="1"/>
  <c r="A122" i="1" s="1"/>
  <c r="A123" i="1" s="1"/>
  <c r="A124" i="1" s="1"/>
  <c r="A125" i="1" s="1"/>
  <c r="A126" i="1" s="1"/>
  <c r="A127" i="1" s="1"/>
  <c r="A128" i="1" s="1"/>
  <c r="A129" i="1" s="1"/>
  <c r="A130" i="1" s="1"/>
  <c r="A131" i="1" s="1"/>
  <c r="A132" i="1" s="1"/>
  <c r="A133" i="1" s="1"/>
  <c r="A134" i="1" s="1"/>
  <c r="A135" i="1" s="1"/>
  <c r="A136" i="1" s="1"/>
  <c r="A137" i="1" s="1"/>
  <c r="A138" i="1" s="1"/>
  <c r="A139" i="1" s="1"/>
  <c r="A140" i="1" s="1"/>
  <c r="A141" i="1" s="1"/>
  <c r="A142" i="1" s="1"/>
  <c r="A143" i="1" s="1"/>
  <c r="A144" i="1" s="1"/>
  <c r="A145" i="1" s="1"/>
  <c r="A146" i="1" s="1"/>
  <c r="A147" i="1" s="1"/>
  <c r="A148" i="1" s="1"/>
  <c r="A149" i="1" s="1"/>
  <c r="A150" i="1" s="1"/>
  <c r="A151" i="1" s="1"/>
  <c r="A152" i="1" s="1"/>
  <c r="A153" i="1" s="1"/>
  <c r="A154" i="1" s="1"/>
  <c r="A155" i="1" s="1"/>
  <c r="A156" i="1" s="1"/>
  <c r="A157" i="1" s="1"/>
  <c r="A158" i="1" s="1"/>
  <c r="A159" i="1" s="1"/>
  <c r="A160" i="1" s="1"/>
  <c r="A161" i="1" s="1"/>
  <c r="A162" i="1" s="1"/>
  <c r="A163" i="1" s="1"/>
  <c r="A164" i="1" s="1"/>
  <c r="A165" i="1" s="1"/>
  <c r="A166" i="1" s="1"/>
  <c r="A167" i="1" s="1"/>
  <c r="A168" i="1" s="1"/>
  <c r="A169" i="1" s="1"/>
  <c r="A170" i="1" s="1"/>
  <c r="A171" i="1" s="1"/>
  <c r="A172" i="1" s="1"/>
  <c r="A173" i="1" s="1"/>
  <c r="A174" i="1" s="1"/>
  <c r="A175" i="1" s="1"/>
  <c r="A176" i="1" s="1"/>
  <c r="A177" i="1" s="1"/>
  <c r="A178" i="1" s="1"/>
  <c r="A179" i="1" s="1"/>
  <c r="A180" i="1" s="1"/>
  <c r="A181" i="1" s="1"/>
  <c r="A182" i="1" s="1"/>
  <c r="A183" i="1" s="1"/>
  <c r="A184" i="1" s="1"/>
  <c r="A185" i="1" s="1"/>
  <c r="A186" i="1" s="1"/>
  <c r="A187" i="1" s="1"/>
  <c r="A188" i="1" s="1"/>
  <c r="A189" i="1" s="1"/>
  <c r="A190" i="1" s="1"/>
  <c r="A191" i="1" s="1"/>
  <c r="A192" i="1" s="1"/>
  <c r="A193" i="1" s="1"/>
  <c r="A194" i="1" s="1"/>
  <c r="A195" i="1" s="1"/>
  <c r="A196" i="1" s="1"/>
  <c r="A197" i="1" s="1"/>
  <c r="A198" i="1" s="1"/>
  <c r="A199" i="1" s="1"/>
  <c r="A200" i="1" s="1"/>
  <c r="A201" i="1" s="1"/>
  <c r="A202" i="1" s="1"/>
  <c r="A203" i="1" s="1"/>
  <c r="A204" i="1" s="1"/>
  <c r="A205" i="1" s="1"/>
  <c r="A206" i="1" s="1"/>
  <c r="A207" i="1" s="1"/>
  <c r="A208" i="1" s="1"/>
  <c r="A209" i="1" s="1"/>
  <c r="A210" i="1" s="1"/>
  <c r="A211" i="1" s="1"/>
  <c r="A212" i="1" s="1"/>
  <c r="A213" i="1" s="1"/>
  <c r="A214" i="1" s="1"/>
  <c r="A215" i="1" s="1"/>
  <c r="A216" i="1" s="1"/>
  <c r="A217" i="1" s="1"/>
  <c r="A218" i="1" s="1"/>
  <c r="A219" i="1" s="1"/>
  <c r="A220" i="1" s="1"/>
  <c r="A221" i="1" s="1"/>
  <c r="A222" i="1" s="1"/>
  <c r="A223" i="1" s="1"/>
  <c r="A224" i="1" s="1"/>
  <c r="A225" i="1" s="1"/>
  <c r="A226" i="1" s="1"/>
  <c r="A227" i="1" s="1"/>
  <c r="A228" i="1" s="1"/>
  <c r="A229" i="1" s="1"/>
  <c r="A230" i="1" s="1"/>
  <c r="A231" i="1" s="1"/>
  <c r="A232" i="1" s="1"/>
  <c r="A233" i="1" s="1"/>
  <c r="A234" i="1" s="1"/>
  <c r="A235" i="1" s="1"/>
  <c r="A236" i="1" s="1"/>
  <c r="A237" i="1" s="1"/>
  <c r="A238" i="1" s="1"/>
  <c r="A239" i="1" s="1"/>
  <c r="A240" i="1" s="1"/>
  <c r="A241" i="1" s="1"/>
  <c r="A242" i="1" s="1"/>
  <c r="A243" i="1" s="1"/>
  <c r="A244" i="1" s="1"/>
  <c r="A245" i="1" s="1"/>
  <c r="A246" i="1" s="1"/>
  <c r="A247" i="1" s="1"/>
  <c r="A248" i="1" s="1"/>
  <c r="A249" i="1" s="1"/>
  <c r="A250" i="1" s="1"/>
  <c r="A251" i="1" s="1"/>
  <c r="A252" i="1" s="1"/>
  <c r="A253" i="1" s="1"/>
  <c r="A254" i="1" s="1"/>
  <c r="A255" i="1" s="1"/>
  <c r="A256" i="1" s="1"/>
  <c r="A257" i="1" s="1"/>
  <c r="A258" i="1" s="1"/>
  <c r="A259" i="1" s="1"/>
  <c r="A260" i="1" s="1"/>
  <c r="A261" i="1" s="1"/>
  <c r="A262" i="1" s="1"/>
  <c r="A263" i="1" s="1"/>
  <c r="A264" i="1" s="1"/>
  <c r="A265" i="1" s="1"/>
  <c r="A266" i="1" s="1"/>
  <c r="A267" i="1" s="1"/>
  <c r="A268" i="1" s="1"/>
  <c r="A269" i="1" s="1"/>
  <c r="A270" i="1" s="1"/>
  <c r="A271" i="1" s="1"/>
  <c r="A272" i="1" s="1"/>
  <c r="A273" i="1" s="1"/>
  <c r="A274" i="1" s="1"/>
  <c r="A275" i="1" s="1"/>
  <c r="A276" i="1" s="1"/>
  <c r="A277" i="1" s="1"/>
  <c r="A278" i="1" s="1"/>
  <c r="A279" i="1" s="1"/>
  <c r="A280" i="1" s="1"/>
  <c r="A281" i="1" s="1"/>
  <c r="A282" i="1" s="1"/>
  <c r="A283" i="1" s="1"/>
  <c r="A284" i="1" s="1"/>
  <c r="A285" i="1" s="1"/>
  <c r="A286" i="1" s="1"/>
  <c r="A287" i="1" s="1"/>
  <c r="A288" i="1" s="1"/>
  <c r="A289" i="1" s="1"/>
  <c r="A290" i="1" s="1"/>
  <c r="A291" i="1" s="1"/>
  <c r="A292" i="1" s="1"/>
  <c r="A293" i="1" s="1"/>
  <c r="A294" i="1" s="1"/>
  <c r="A295" i="1" s="1"/>
  <c r="A296" i="1" s="1"/>
  <c r="A297" i="1" s="1"/>
  <c r="A298" i="1" s="1"/>
  <c r="A299" i="1" s="1"/>
  <c r="A300" i="1" s="1"/>
  <c r="A301" i="1" s="1"/>
  <c r="A302" i="1" s="1"/>
  <c r="A303" i="1" s="1"/>
  <c r="A304" i="1" s="1"/>
  <c r="A305" i="1" s="1"/>
  <c r="A306" i="1" s="1"/>
  <c r="A307" i="1" s="1"/>
  <c r="A308" i="1" s="1"/>
  <c r="A309" i="1" s="1"/>
  <c r="A310" i="1" s="1"/>
  <c r="A311" i="1" s="1"/>
  <c r="A312" i="1" s="1"/>
  <c r="A313" i="1" s="1"/>
  <c r="A314" i="1" s="1"/>
  <c r="A315" i="1" s="1"/>
  <c r="A316" i="1" s="1"/>
  <c r="A317" i="1" s="1"/>
  <c r="A318" i="1" s="1"/>
  <c r="A319" i="1" s="1"/>
  <c r="A320" i="1" s="1"/>
  <c r="A321" i="1" s="1"/>
  <c r="A322" i="1" s="1"/>
  <c r="A323" i="1" s="1"/>
  <c r="A324" i="1" s="1"/>
  <c r="A325" i="1" s="1"/>
  <c r="A326" i="1" s="1"/>
  <c r="A327" i="1" s="1"/>
  <c r="A328" i="1" s="1"/>
  <c r="A329" i="1" s="1"/>
  <c r="A330" i="1" s="1"/>
  <c r="A331" i="1" s="1"/>
  <c r="A332" i="1" s="1"/>
  <c r="A333" i="1" s="1"/>
  <c r="A334" i="1" s="1"/>
  <c r="A335" i="1" s="1"/>
  <c r="A336" i="1" s="1"/>
  <c r="A337" i="1" s="1"/>
  <c r="A338" i="1" s="1"/>
  <c r="A339" i="1" s="1"/>
  <c r="A340" i="1" s="1"/>
  <c r="A341" i="1" s="1"/>
  <c r="A342" i="1" s="1"/>
  <c r="A343" i="1" s="1"/>
  <c r="A344" i="1" s="1"/>
  <c r="A345" i="1" s="1"/>
  <c r="A346" i="1" s="1"/>
  <c r="A347" i="1" s="1"/>
  <c r="A348" i="1" s="1"/>
  <c r="A349" i="1" s="1"/>
  <c r="A350" i="1" s="1"/>
  <c r="A351" i="1" s="1"/>
  <c r="A352" i="1" s="1"/>
  <c r="A353" i="1" s="1"/>
  <c r="A354" i="1" s="1"/>
  <c r="A355" i="1" s="1"/>
  <c r="A356" i="1" s="1"/>
  <c r="A357" i="1" s="1"/>
  <c r="A358" i="1" s="1"/>
  <c r="A359" i="1" s="1"/>
  <c r="A360" i="1" s="1"/>
  <c r="A361" i="1" s="1"/>
  <c r="A362" i="1" s="1"/>
  <c r="A363" i="1" s="1"/>
  <c r="A364" i="1" s="1"/>
  <c r="A365" i="1" s="1"/>
  <c r="A366" i="1" s="1"/>
  <c r="A367" i="1" s="1"/>
  <c r="A368" i="1" s="1"/>
  <c r="A369" i="1" s="1"/>
  <c r="A370" i="1" s="1"/>
  <c r="A371" i="1" s="1"/>
  <c r="A372" i="1" s="1"/>
  <c r="A373" i="1" s="1"/>
  <c r="A374" i="1" s="1"/>
  <c r="A375" i="1" s="1"/>
  <c r="A376" i="1" s="1"/>
  <c r="A377" i="1" s="1"/>
  <c r="A378" i="1" s="1"/>
  <c r="A379" i="1" s="1"/>
  <c r="A380" i="1" s="1"/>
  <c r="A381" i="1" s="1"/>
  <c r="A382" i="1" s="1"/>
  <c r="A383" i="1" s="1"/>
  <c r="A384" i="1" s="1"/>
  <c r="A385" i="1" s="1"/>
  <c r="A386" i="1" s="1"/>
  <c r="A387" i="1" s="1"/>
  <c r="A388" i="1" s="1"/>
  <c r="A389" i="1" s="1"/>
  <c r="A390" i="1" s="1"/>
  <c r="A391" i="1" s="1"/>
  <c r="A392" i="1" s="1"/>
  <c r="A393" i="1" s="1"/>
  <c r="A394" i="1" s="1"/>
  <c r="A395" i="1" s="1"/>
  <c r="A396" i="1" s="1"/>
  <c r="A397" i="1" s="1"/>
  <c r="A398" i="1" s="1"/>
  <c r="A399" i="1" s="1"/>
  <c r="A400" i="1" s="1"/>
  <c r="A401" i="1" s="1"/>
  <c r="A402" i="1" s="1"/>
  <c r="A403" i="1" s="1"/>
  <c r="A404" i="1" s="1"/>
  <c r="A405" i="1" s="1"/>
  <c r="A406" i="1" s="1"/>
  <c r="A407" i="1" s="1"/>
  <c r="A408" i="1" s="1"/>
  <c r="A409" i="1" s="1"/>
  <c r="A410" i="1" s="1"/>
  <c r="A411" i="1" s="1"/>
  <c r="A412" i="1" s="1"/>
  <c r="A413" i="1" s="1"/>
  <c r="A414" i="1" s="1"/>
  <c r="A415" i="1" s="1"/>
  <c r="A416" i="1" s="1"/>
  <c r="A417" i="1" s="1"/>
  <c r="A418" i="1" s="1"/>
  <c r="A419" i="1" s="1"/>
  <c r="A420" i="1" s="1"/>
  <c r="A421" i="1" s="1"/>
  <c r="A422" i="1" s="1"/>
  <c r="A423" i="1" s="1"/>
  <c r="A424" i="1" s="1"/>
  <c r="A425" i="1" s="1"/>
  <c r="A426" i="1" s="1"/>
  <c r="A427" i="1" s="1"/>
  <c r="A428" i="1" s="1"/>
  <c r="A429" i="1" s="1"/>
  <c r="A430" i="1" s="1"/>
  <c r="A431" i="1" s="1"/>
  <c r="A432" i="1" s="1"/>
  <c r="A433" i="1" s="1"/>
  <c r="A434" i="1" s="1"/>
  <c r="A435" i="1" s="1"/>
  <c r="A436" i="1" s="1"/>
  <c r="A437" i="1" s="1"/>
  <c r="A438" i="1" s="1"/>
  <c r="A439" i="1" s="1"/>
  <c r="A440" i="1" s="1"/>
  <c r="A441" i="1" s="1"/>
  <c r="A442" i="1" s="1"/>
  <c r="A443" i="1" s="1"/>
  <c r="A444" i="1" s="1"/>
  <c r="A445" i="1" s="1"/>
  <c r="A446" i="1" s="1"/>
  <c r="A447" i="1" s="1"/>
  <c r="A448" i="1" s="1"/>
  <c r="A449" i="1" s="1"/>
  <c r="A450" i="1" s="1"/>
  <c r="A451" i="1" s="1"/>
  <c r="A452" i="1" s="1"/>
  <c r="A453" i="1" s="1"/>
  <c r="A454" i="1" s="1"/>
  <c r="A455" i="1" s="1"/>
  <c r="A456" i="1" s="1"/>
  <c r="A457" i="1" s="1"/>
  <c r="A458" i="1" s="1"/>
  <c r="A459" i="1" s="1"/>
  <c r="A460" i="1" s="1"/>
  <c r="A461" i="1" s="1"/>
  <c r="A462" i="1" s="1"/>
  <c r="A463" i="1" s="1"/>
  <c r="A464" i="1" s="1"/>
  <c r="A465" i="1" s="1"/>
  <c r="A466" i="1" s="1"/>
  <c r="A467" i="1" s="1"/>
  <c r="A468" i="1" s="1"/>
  <c r="A469" i="1" s="1"/>
  <c r="A470" i="1" s="1"/>
  <c r="A471" i="1" s="1"/>
  <c r="A472" i="1" s="1"/>
  <c r="A473" i="1" s="1"/>
  <c r="A474" i="1" s="1"/>
  <c r="A475" i="1" s="1"/>
  <c r="A476" i="1" s="1"/>
  <c r="A477" i="1" s="1"/>
  <c r="A478" i="1" s="1"/>
  <c r="A479" i="1" s="1"/>
  <c r="A480" i="1" s="1"/>
  <c r="A481" i="1" s="1"/>
  <c r="A482" i="1" s="1"/>
  <c r="A483" i="1" s="1"/>
  <c r="A484" i="1" s="1"/>
  <c r="A485" i="1" s="1"/>
  <c r="A486" i="1" s="1"/>
  <c r="A487" i="1" s="1"/>
  <c r="A488" i="1" s="1"/>
  <c r="A489" i="1" s="1"/>
  <c r="A490" i="1" s="1"/>
  <c r="A491" i="1" s="1"/>
  <c r="A492" i="1" s="1"/>
  <c r="A493" i="1" s="1"/>
  <c r="A494" i="1" s="1"/>
  <c r="A495" i="1" s="1"/>
  <c r="A496" i="1" s="1"/>
  <c r="A497" i="1" s="1"/>
  <c r="A498" i="1" s="1"/>
  <c r="A499" i="1" s="1"/>
  <c r="A500" i="1" s="1"/>
  <c r="A501" i="1" s="1"/>
  <c r="A502" i="1" s="1"/>
  <c r="A503" i="1" s="1"/>
  <c r="A504" i="1" s="1"/>
  <c r="A505" i="1" s="1"/>
  <c r="A506" i="1" s="1"/>
  <c r="A507" i="1" s="1"/>
  <c r="A508" i="1" s="1"/>
  <c r="A509" i="1" s="1"/>
  <c r="A510" i="1" s="1"/>
  <c r="A511" i="1" s="1"/>
  <c r="A512" i="1" s="1"/>
  <c r="A513" i="1" s="1"/>
  <c r="A514" i="1" s="1"/>
  <c r="A515" i="1" s="1"/>
  <c r="A516" i="1" s="1"/>
  <c r="A517" i="1" s="1"/>
  <c r="A518" i="1" s="1"/>
  <c r="A519" i="1" s="1"/>
  <c r="A520" i="1" s="1"/>
  <c r="A521" i="1" s="1"/>
  <c r="A522" i="1" s="1"/>
  <c r="A523" i="1" s="1"/>
  <c r="A524" i="1" s="1"/>
  <c r="A525" i="1" s="1"/>
  <c r="A526" i="1" s="1"/>
  <c r="A527" i="1" s="1"/>
  <c r="A528" i="1" s="1"/>
  <c r="A529" i="1" s="1"/>
  <c r="A530" i="1" s="1"/>
  <c r="A531" i="1" s="1"/>
  <c r="A532" i="1" s="1"/>
  <c r="A533" i="1" s="1"/>
  <c r="A534" i="1" s="1"/>
  <c r="A535" i="1" s="1"/>
  <c r="A536" i="1" s="1"/>
  <c r="A537" i="1" s="1"/>
  <c r="A538" i="1" s="1"/>
  <c r="A539" i="1" s="1"/>
  <c r="A540" i="1" s="1"/>
  <c r="A541" i="1" s="1"/>
  <c r="A542" i="1" s="1"/>
  <c r="A543" i="1" s="1"/>
  <c r="A544" i="1" s="1"/>
  <c r="A545" i="1" s="1"/>
  <c r="A546" i="1" s="1"/>
  <c r="A547" i="1" s="1"/>
  <c r="A548" i="1" s="1"/>
  <c r="A549" i="1" s="1"/>
  <c r="A550" i="1" s="1"/>
  <c r="A551" i="1" s="1"/>
  <c r="A552" i="1" s="1"/>
  <c r="A553" i="1" s="1"/>
  <c r="A554" i="1" s="1"/>
  <c r="A555" i="1" s="1"/>
  <c r="A556" i="1" s="1"/>
  <c r="A557" i="1" s="1"/>
  <c r="A558" i="1" s="1"/>
  <c r="A559" i="1" s="1"/>
  <c r="A560" i="1" s="1"/>
  <c r="A561" i="1" s="1"/>
  <c r="A562" i="1" s="1"/>
  <c r="A563" i="1" s="1"/>
  <c r="A564" i="1" s="1"/>
  <c r="A565" i="1" s="1"/>
  <c r="A566" i="1" s="1"/>
  <c r="A567" i="1" s="1"/>
  <c r="A568" i="1" s="1"/>
  <c r="A569" i="1" s="1"/>
  <c r="A570" i="1" s="1"/>
  <c r="A571" i="1" s="1"/>
  <c r="A572" i="1" s="1"/>
  <c r="A573" i="1" s="1"/>
  <c r="A574" i="1" s="1"/>
  <c r="A575" i="1" s="1"/>
  <c r="A576" i="1" s="1"/>
  <c r="A577" i="1" s="1"/>
  <c r="A578" i="1" s="1"/>
  <c r="A579" i="1" s="1"/>
  <c r="A580" i="1" s="1"/>
  <c r="A581" i="1" s="1"/>
  <c r="A582" i="1" s="1"/>
  <c r="A583" i="1" s="1"/>
  <c r="A584" i="1" s="1"/>
  <c r="A585" i="1" s="1"/>
  <c r="A586" i="1" s="1"/>
  <c r="A587" i="1" s="1"/>
  <c r="A588" i="1" s="1"/>
  <c r="A589" i="1" s="1"/>
  <c r="A590" i="1" s="1"/>
  <c r="A591" i="1" s="1"/>
  <c r="A592" i="1" s="1"/>
  <c r="A593" i="1" s="1"/>
  <c r="A594" i="1" s="1"/>
  <c r="A595" i="1" s="1"/>
  <c r="A596" i="1" s="1"/>
  <c r="A597" i="1" s="1"/>
  <c r="A598" i="1" s="1"/>
  <c r="A599" i="1" s="1"/>
  <c r="A600" i="1" s="1"/>
  <c r="A601" i="1" s="1"/>
  <c r="A602" i="1" s="1"/>
  <c r="A603" i="1" s="1"/>
  <c r="A604" i="1" s="1"/>
  <c r="A605" i="1" s="1"/>
  <c r="A606" i="1" s="1"/>
  <c r="A607" i="1" s="1"/>
  <c r="A608" i="1" s="1"/>
  <c r="A609" i="1" s="1"/>
  <c r="A610" i="1" s="1"/>
  <c r="A611" i="1" s="1"/>
  <c r="A612" i="1" s="1"/>
  <c r="A613" i="1" s="1"/>
  <c r="A614" i="1" s="1"/>
  <c r="A615" i="1" s="1"/>
  <c r="A616" i="1" s="1"/>
  <c r="A617" i="1" s="1"/>
  <c r="A618" i="1" s="1"/>
  <c r="A619" i="1" s="1"/>
  <c r="A620" i="1" s="1"/>
  <c r="A621" i="1" s="1"/>
  <c r="A622" i="1" s="1"/>
  <c r="A623" i="1" s="1"/>
  <c r="A624" i="1" s="1"/>
  <c r="A625" i="1" s="1"/>
  <c r="A626" i="1" s="1"/>
  <c r="A627" i="1" s="1"/>
  <c r="A628" i="1" s="1"/>
  <c r="A629" i="1" s="1"/>
  <c r="A630" i="1" s="1"/>
  <c r="A631" i="1" s="1"/>
  <c r="A632" i="1" s="1"/>
  <c r="A633" i="1" s="1"/>
  <c r="A634" i="1" s="1"/>
  <c r="A635" i="1" s="1"/>
  <c r="A636" i="1" s="1"/>
  <c r="A637" i="1" s="1"/>
  <c r="A638" i="1" s="1"/>
  <c r="A639" i="1" s="1"/>
  <c r="A640" i="1" s="1"/>
  <c r="A641" i="1" s="1"/>
  <c r="A642" i="1" s="1"/>
  <c r="A643" i="1" s="1"/>
  <c r="A644" i="1" s="1"/>
  <c r="A645" i="1" s="1"/>
  <c r="A646" i="1" s="1"/>
  <c r="A647" i="1" s="1"/>
  <c r="A648" i="1" s="1"/>
  <c r="A649" i="1" s="1"/>
  <c r="A650" i="1" s="1"/>
  <c r="A651" i="1" s="1"/>
  <c r="A652" i="1" s="1"/>
  <c r="A653" i="1" s="1"/>
  <c r="A654" i="1" s="1"/>
  <c r="A655" i="1" s="1"/>
  <c r="A656" i="1" s="1"/>
  <c r="A657" i="1" s="1"/>
  <c r="A658" i="1" s="1"/>
  <c r="A659" i="1" s="1"/>
  <c r="A660" i="1" s="1"/>
  <c r="A661" i="1" s="1"/>
  <c r="A662" i="1" s="1"/>
  <c r="A663" i="1" s="1"/>
  <c r="A664" i="1" s="1"/>
  <c r="A665" i="1" s="1"/>
  <c r="A666" i="1" s="1"/>
  <c r="A667" i="1" s="1"/>
  <c r="A668" i="1" s="1"/>
  <c r="A669" i="1" s="1"/>
  <c r="A670" i="1" s="1"/>
  <c r="A671" i="1" s="1"/>
  <c r="A672" i="1" s="1"/>
  <c r="A673" i="1" s="1"/>
  <c r="A674" i="1" s="1"/>
  <c r="A675" i="1" s="1"/>
  <c r="A676" i="1" s="1"/>
  <c r="A677" i="1" s="1"/>
  <c r="A678" i="1" s="1"/>
  <c r="A679" i="1" s="1"/>
  <c r="A680" i="1" s="1"/>
  <c r="A681" i="1" s="1"/>
  <c r="A682" i="1" s="1"/>
  <c r="A683" i="1" s="1"/>
  <c r="A684" i="1" s="1"/>
  <c r="A685" i="1" s="1"/>
  <c r="A686" i="1" s="1"/>
  <c r="A687" i="1" s="1"/>
  <c r="A688" i="1" s="1"/>
  <c r="A689" i="1" s="1"/>
  <c r="A690" i="1" s="1"/>
  <c r="A691" i="1" s="1"/>
  <c r="A692" i="1" s="1"/>
  <c r="A693" i="1" s="1"/>
  <c r="A694" i="1" s="1"/>
  <c r="A695" i="1" s="1"/>
  <c r="A696" i="1" s="1"/>
  <c r="A697" i="1" s="1"/>
  <c r="A698" i="1" s="1"/>
  <c r="A699" i="1" s="1"/>
  <c r="A700" i="1" s="1"/>
  <c r="A701" i="1" s="1"/>
  <c r="A702" i="1" s="1"/>
  <c r="A703" i="1" s="1"/>
  <c r="A704" i="1" s="1"/>
  <c r="A705" i="1" s="1"/>
  <c r="A706" i="1" s="1"/>
  <c r="A707" i="1" s="1"/>
  <c r="A708" i="1" s="1"/>
  <c r="A709" i="1" s="1"/>
  <c r="A710" i="1" s="1"/>
  <c r="A711" i="1" s="1"/>
  <c r="A712" i="1" s="1"/>
  <c r="A713" i="1" s="1"/>
  <c r="A714" i="1" s="1"/>
  <c r="A715" i="1" s="1"/>
  <c r="A716" i="1" s="1"/>
  <c r="A717" i="1" s="1"/>
  <c r="A718" i="1" s="1"/>
  <c r="A719" i="1" s="1"/>
  <c r="A720" i="1" s="1"/>
  <c r="A721" i="1" s="1"/>
  <c r="A722" i="1" s="1"/>
  <c r="A723" i="1" s="1"/>
  <c r="A724" i="1" s="1"/>
  <c r="A725" i="1" s="1"/>
  <c r="A726" i="1" s="1"/>
  <c r="A727" i="1" s="1"/>
  <c r="A728" i="1" s="1"/>
  <c r="A729" i="1" s="1"/>
  <c r="A730" i="1" s="1"/>
  <c r="A731" i="1" s="1"/>
  <c r="A732" i="1" s="1"/>
  <c r="A733" i="1" s="1"/>
  <c r="A734" i="1" s="1"/>
  <c r="A735" i="1" s="1"/>
  <c r="A736" i="1" s="1"/>
  <c r="A737" i="1" s="1"/>
  <c r="A738" i="1" s="1"/>
  <c r="A739" i="1" s="1"/>
  <c r="A740" i="1" s="1"/>
  <c r="A741" i="1" s="1"/>
  <c r="A742" i="1" s="1"/>
  <c r="A743" i="1" s="1"/>
  <c r="A744" i="1" s="1"/>
  <c r="A745" i="1" s="1"/>
  <c r="A746" i="1" s="1"/>
  <c r="A747" i="1" s="1"/>
  <c r="A748" i="1" s="1"/>
  <c r="A749" i="1" s="1"/>
  <c r="A750" i="1" s="1"/>
  <c r="A751" i="1" s="1"/>
  <c r="A752" i="1" s="1"/>
  <c r="A753" i="1" s="1"/>
  <c r="A754" i="1" s="1"/>
  <c r="A755" i="1" s="1"/>
  <c r="A756" i="1" s="1"/>
  <c r="A757" i="1" s="1"/>
  <c r="A758" i="1" s="1"/>
  <c r="A759" i="1" s="1"/>
  <c r="A760" i="1" s="1"/>
  <c r="A761" i="1" s="1"/>
  <c r="A762" i="1" s="1"/>
  <c r="A763" i="1" s="1"/>
  <c r="A764" i="1" s="1"/>
  <c r="A765" i="1" s="1"/>
  <c r="A766" i="1" s="1"/>
  <c r="A767" i="1" s="1"/>
  <c r="A768" i="1" s="1"/>
  <c r="A769" i="1" s="1"/>
  <c r="A770" i="1" s="1"/>
  <c r="A771" i="1" s="1"/>
  <c r="A772" i="1" s="1"/>
  <c r="A773" i="1" s="1"/>
  <c r="A774" i="1" s="1"/>
  <c r="A775" i="1" s="1"/>
  <c r="A776" i="1" s="1"/>
  <c r="A777" i="1" s="1"/>
  <c r="A778" i="1" s="1"/>
  <c r="A779" i="1" s="1"/>
  <c r="A780" i="1" s="1"/>
  <c r="A781" i="1" s="1"/>
  <c r="A782" i="1" s="1"/>
  <c r="A783" i="1" s="1"/>
  <c r="A784" i="1" s="1"/>
  <c r="A785" i="1" s="1"/>
  <c r="A786" i="1" s="1"/>
  <c r="A787" i="1" s="1"/>
  <c r="A788" i="1" s="1"/>
  <c r="A789" i="1" s="1"/>
  <c r="A790" i="1" s="1"/>
  <c r="A791" i="1" s="1"/>
  <c r="A792" i="1" s="1"/>
  <c r="A793" i="1" s="1"/>
  <c r="A794" i="1" s="1"/>
  <c r="A795" i="1" s="1"/>
  <c r="A796" i="1" s="1"/>
  <c r="A797" i="1" s="1"/>
  <c r="A798" i="1" s="1"/>
  <c r="A799" i="1" s="1"/>
  <c r="A800" i="1" s="1"/>
  <c r="A801" i="1" s="1"/>
  <c r="A802" i="1" s="1"/>
  <c r="A803" i="1" s="1"/>
  <c r="A804" i="1" s="1"/>
  <c r="A805" i="1" s="1"/>
  <c r="A806" i="1" s="1"/>
  <c r="A807" i="1" s="1"/>
  <c r="A808" i="1" s="1"/>
  <c r="A809" i="1" s="1"/>
  <c r="A810" i="1" s="1"/>
  <c r="A811" i="1" s="1"/>
  <c r="A812" i="1" s="1"/>
  <c r="A813" i="1" s="1"/>
  <c r="A814" i="1" s="1"/>
  <c r="A815" i="1" s="1"/>
  <c r="A816" i="1" s="1"/>
  <c r="A817" i="1" s="1"/>
  <c r="A818" i="1" s="1"/>
  <c r="A819" i="1" s="1"/>
  <c r="A820" i="1" s="1"/>
  <c r="A821" i="1" s="1"/>
  <c r="A822" i="1" s="1"/>
  <c r="A823" i="1" s="1"/>
  <c r="A824" i="1" s="1"/>
  <c r="A825" i="1" s="1"/>
  <c r="A826" i="1" s="1"/>
  <c r="A827" i="1" s="1"/>
  <c r="A828" i="1" s="1"/>
  <c r="A829" i="1" s="1"/>
  <c r="A830" i="1" s="1"/>
  <c r="A831" i="1" s="1"/>
  <c r="A832" i="1" s="1"/>
  <c r="A833" i="1" s="1"/>
  <c r="A834" i="1" s="1"/>
  <c r="A835" i="1" s="1"/>
  <c r="A836" i="1" s="1"/>
  <c r="A837" i="1" s="1"/>
  <c r="A838" i="1" s="1"/>
  <c r="A839" i="1" s="1"/>
  <c r="A840" i="1" s="1"/>
  <c r="A841" i="1" s="1"/>
  <c r="A842" i="1" s="1"/>
  <c r="A843" i="1" s="1"/>
  <c r="A844" i="1" s="1"/>
  <c r="A845" i="1" s="1"/>
  <c r="A846" i="1" s="1"/>
  <c r="A847" i="1" s="1"/>
  <c r="A848" i="1" s="1"/>
  <c r="A849" i="1" s="1"/>
  <c r="A850" i="1" s="1"/>
  <c r="A851" i="1" s="1"/>
  <c r="A852" i="1" s="1"/>
  <c r="A853" i="1" s="1"/>
  <c r="A854" i="1" s="1"/>
  <c r="A855" i="1" s="1"/>
  <c r="A856" i="1" s="1"/>
  <c r="A857" i="1" s="1"/>
  <c r="A858" i="1" s="1"/>
  <c r="A859" i="1" s="1"/>
  <c r="A860" i="1" s="1"/>
  <c r="A861" i="1" s="1"/>
  <c r="A862" i="1" s="1"/>
  <c r="A863" i="1" s="1"/>
  <c r="A864" i="1" s="1"/>
  <c r="A865" i="1" s="1"/>
  <c r="A866" i="1" s="1"/>
  <c r="A867" i="1" s="1"/>
  <c r="A868" i="1" s="1"/>
  <c r="A869" i="1" s="1"/>
  <c r="A870" i="1" s="1"/>
  <c r="A871" i="1" s="1"/>
  <c r="A872" i="1" s="1"/>
  <c r="A873" i="1" s="1"/>
  <c r="A874" i="1" s="1"/>
  <c r="A875" i="1" s="1"/>
  <c r="A876" i="1" s="1"/>
  <c r="A877" i="1" s="1"/>
  <c r="A878" i="1" s="1"/>
  <c r="A879" i="1" s="1"/>
  <c r="A880" i="1" s="1"/>
  <c r="A881" i="1" s="1"/>
  <c r="A882" i="1" s="1"/>
  <c r="A883" i="1" s="1"/>
  <c r="A884" i="1" s="1"/>
  <c r="A885" i="1" s="1"/>
  <c r="A886" i="1" s="1"/>
  <c r="A887" i="1" s="1"/>
  <c r="A888" i="1" s="1"/>
  <c r="A889" i="1" s="1"/>
  <c r="A890" i="1" s="1"/>
  <c r="A891" i="1" s="1"/>
  <c r="A892" i="1" s="1"/>
  <c r="A893" i="1" s="1"/>
  <c r="A894" i="1" s="1"/>
  <c r="A895" i="1" s="1"/>
  <c r="A896" i="1" s="1"/>
  <c r="A897" i="1" s="1"/>
  <c r="A898" i="1" s="1"/>
  <c r="A899" i="1" s="1"/>
  <c r="A900" i="1" s="1"/>
  <c r="A901" i="1" s="1"/>
  <c r="A902" i="1" s="1"/>
  <c r="A903" i="1" s="1"/>
  <c r="A904" i="1" s="1"/>
  <c r="A905" i="1" s="1"/>
  <c r="A906" i="1" s="1"/>
  <c r="A907" i="1" s="1"/>
  <c r="A908" i="1" s="1"/>
  <c r="A909" i="1" s="1"/>
  <c r="A910" i="1" s="1"/>
  <c r="A911" i="1" s="1"/>
  <c r="A912" i="1" s="1"/>
  <c r="A913" i="1" s="1"/>
  <c r="A914" i="1" s="1"/>
  <c r="A915" i="1" s="1"/>
  <c r="A916" i="1" s="1"/>
  <c r="A917" i="1" s="1"/>
  <c r="A918" i="1" s="1"/>
  <c r="A919" i="1" s="1"/>
  <c r="A920" i="1" s="1"/>
  <c r="A921" i="1" s="1"/>
  <c r="A922" i="1" s="1"/>
  <c r="A923" i="1" s="1"/>
  <c r="A924" i="1" s="1"/>
  <c r="A925" i="1" s="1"/>
  <c r="A926" i="1" s="1"/>
  <c r="A927" i="1" s="1"/>
  <c r="A928" i="1" s="1"/>
  <c r="A929" i="1" s="1"/>
  <c r="A930" i="1" s="1"/>
  <c r="A931" i="1" s="1"/>
  <c r="A932" i="1" s="1"/>
  <c r="A933" i="1" s="1"/>
  <c r="A934" i="1" s="1"/>
  <c r="A935" i="1" s="1"/>
  <c r="A936" i="1" s="1"/>
  <c r="A937" i="1" s="1"/>
  <c r="A938" i="1" s="1"/>
  <c r="A939" i="1" s="1"/>
  <c r="A940" i="1" s="1"/>
  <c r="A941" i="1" s="1"/>
  <c r="A942" i="1" s="1"/>
  <c r="A943" i="1" s="1"/>
  <c r="A944" i="1" s="1"/>
  <c r="A945" i="1" s="1"/>
  <c r="A946" i="1" s="1"/>
  <c r="A947" i="1" s="1"/>
  <c r="A948" i="1" s="1"/>
  <c r="A949" i="1" s="1"/>
  <c r="A950" i="1" s="1"/>
  <c r="A951" i="1" s="1"/>
  <c r="A952" i="1" s="1"/>
  <c r="A953" i="1" s="1"/>
  <c r="A954" i="1" s="1"/>
  <c r="A955" i="1" s="1"/>
  <c r="A956" i="1" s="1"/>
  <c r="A957" i="1" s="1"/>
  <c r="A958" i="1" s="1"/>
  <c r="A959" i="1" s="1"/>
  <c r="A960" i="1" s="1"/>
  <c r="A961" i="1" s="1"/>
  <c r="A962" i="1" s="1"/>
  <c r="A963" i="1" s="1"/>
  <c r="A964" i="1" s="1"/>
  <c r="A965" i="1" s="1"/>
  <c r="A966" i="1" s="1"/>
  <c r="A967" i="1" s="1"/>
  <c r="A968" i="1" s="1"/>
  <c r="A969" i="1" s="1"/>
  <c r="A970" i="1" s="1"/>
  <c r="A971" i="1" s="1"/>
  <c r="A972" i="1" s="1"/>
  <c r="A973" i="1" s="1"/>
  <c r="A974" i="1" s="1"/>
  <c r="A975" i="1" s="1"/>
  <c r="A976" i="1" s="1"/>
  <c r="A977" i="1" s="1"/>
  <c r="A978" i="1" s="1"/>
  <c r="A979" i="1" s="1"/>
  <c r="A980" i="1" s="1"/>
  <c r="A981" i="1" s="1"/>
  <c r="A982" i="1" s="1"/>
  <c r="A983" i="1" s="1"/>
  <c r="A984" i="1" s="1"/>
  <c r="A985" i="1" s="1"/>
  <c r="A986" i="1" s="1"/>
  <c r="A987" i="1" s="1"/>
  <c r="A988" i="1" s="1"/>
  <c r="A989" i="1" s="1"/>
  <c r="A990" i="1" s="1"/>
  <c r="A991" i="1" s="1"/>
  <c r="A992" i="1" s="1"/>
  <c r="A993" i="1" s="1"/>
  <c r="A994" i="1" s="1"/>
  <c r="A995" i="1" s="1"/>
  <c r="A996" i="1" s="1"/>
  <c r="A997" i="1" s="1"/>
  <c r="A998" i="1" s="1"/>
  <c r="A999" i="1" s="1"/>
  <c r="A1000" i="1" s="1"/>
  <c r="A1001" i="1" s="1"/>
  <c r="A1002" i="1" s="1"/>
  <c r="A1003" i="1" s="1"/>
  <c r="A1004" i="1" s="1"/>
  <c r="A1005" i="1" s="1"/>
  <c r="A1006" i="1" s="1"/>
  <c r="A1007" i="1" s="1"/>
  <c r="A1008" i="1" s="1"/>
  <c r="A1009" i="1" s="1"/>
  <c r="A1010" i="1" s="1"/>
  <c r="A1011" i="1" s="1"/>
  <c r="A1012" i="1" s="1"/>
  <c r="A1013" i="1" s="1"/>
  <c r="A1014" i="1" s="1"/>
  <c r="A1015" i="1" s="1"/>
  <c r="A1016" i="1" s="1"/>
  <c r="A1017" i="1" s="1"/>
  <c r="A1018" i="1" s="1"/>
  <c r="A1019" i="1" s="1"/>
  <c r="A1020" i="1" s="1"/>
  <c r="A1021" i="1" s="1"/>
  <c r="A1022" i="1" s="1"/>
  <c r="A1023" i="1" s="1"/>
  <c r="A1024" i="1" s="1"/>
  <c r="A1025" i="1" s="1"/>
  <c r="A1026" i="1" s="1"/>
  <c r="A1027" i="1" s="1"/>
  <c r="A1028" i="1" s="1"/>
  <c r="A1029" i="1" s="1"/>
  <c r="A1030" i="1" s="1"/>
  <c r="A1031" i="1" s="1"/>
  <c r="A1032" i="1" s="1"/>
  <c r="A1033" i="1" s="1"/>
  <c r="A1034" i="1" s="1"/>
  <c r="A1035" i="1" s="1"/>
  <c r="A1036" i="1" s="1"/>
  <c r="A1037" i="1" s="1"/>
  <c r="A1038" i="1" s="1"/>
  <c r="A1039" i="1" s="1"/>
  <c r="A1040" i="1" s="1"/>
  <c r="A1041" i="1" s="1"/>
  <c r="A1042" i="1" s="1"/>
  <c r="A1043" i="1" s="1"/>
  <c r="A1044" i="1" s="1"/>
  <c r="A1045" i="1" s="1"/>
  <c r="A1046" i="1" s="1"/>
  <c r="A1047" i="1" s="1"/>
  <c r="A1048" i="1" s="1"/>
  <c r="A1049" i="1" s="1"/>
  <c r="A1050" i="1" s="1"/>
  <c r="A1051" i="1" s="1"/>
  <c r="A1052" i="1" s="1"/>
  <c r="A1053" i="1" s="1"/>
  <c r="A1054" i="1" s="1"/>
  <c r="A1055" i="1" s="1"/>
  <c r="A1056" i="1" s="1"/>
  <c r="A1057" i="1" s="1"/>
  <c r="A1058" i="1" s="1"/>
  <c r="A1059" i="1" s="1"/>
  <c r="A1060" i="1" s="1"/>
  <c r="A1061" i="1" s="1"/>
  <c r="A1062" i="1" s="1"/>
  <c r="A1063" i="1" s="1"/>
  <c r="A1064" i="1" s="1"/>
  <c r="A1065" i="1" s="1"/>
  <c r="A1066" i="1" s="1"/>
  <c r="A1067" i="1" s="1"/>
  <c r="A1068" i="1" s="1"/>
  <c r="A1069" i="1" s="1"/>
  <c r="A1070" i="1" s="1"/>
  <c r="A1071" i="1" s="1"/>
  <c r="A1072" i="1" s="1"/>
  <c r="A1073" i="1" s="1"/>
  <c r="A1074" i="1" s="1"/>
  <c r="A1075" i="1" s="1"/>
  <c r="A1076" i="1" s="1"/>
  <c r="A1077" i="1" s="1"/>
  <c r="A1078" i="1" s="1"/>
  <c r="A1079" i="1" s="1"/>
  <c r="A1080" i="1" s="1"/>
  <c r="A1081" i="1" s="1"/>
  <c r="A1082" i="1" s="1"/>
  <c r="A1083" i="1" s="1"/>
  <c r="A1084" i="1" s="1"/>
  <c r="A1085" i="1" s="1"/>
  <c r="A1086" i="1" s="1"/>
  <c r="A1087" i="1" s="1"/>
  <c r="A1088" i="1" s="1"/>
  <c r="A1089" i="1" s="1"/>
  <c r="A1090" i="1" s="1"/>
  <c r="A1091" i="1" s="1"/>
  <c r="A1092" i="1" s="1"/>
  <c r="A1093" i="1" s="1"/>
  <c r="A1094" i="1" s="1"/>
  <c r="A1095" i="1" s="1"/>
  <c r="A1096" i="1" s="1"/>
  <c r="A1097" i="1" s="1"/>
  <c r="A1098" i="1" s="1"/>
  <c r="A1099" i="1" s="1"/>
  <c r="A1100" i="1" s="1"/>
  <c r="A1101" i="1" s="1"/>
  <c r="A1102" i="1" s="1"/>
  <c r="A1103" i="1" s="1"/>
  <c r="A1104" i="1" s="1"/>
  <c r="A1105" i="1" s="1"/>
  <c r="A1106" i="1" s="1"/>
  <c r="A1107" i="1" s="1"/>
  <c r="A1108" i="1" s="1"/>
  <c r="A1109" i="1" s="1"/>
  <c r="A1110" i="1" s="1"/>
  <c r="A1111" i="1" s="1"/>
  <c r="A1112" i="1" s="1"/>
  <c r="A1113" i="1" s="1"/>
  <c r="A1114" i="1" s="1"/>
  <c r="A1115" i="1" s="1"/>
  <c r="A1116" i="1" s="1"/>
  <c r="A1117" i="1" s="1"/>
  <c r="A1118" i="1" s="1"/>
  <c r="A1119" i="1" s="1"/>
  <c r="A1120" i="1" s="1"/>
  <c r="A1121" i="1" s="1"/>
  <c r="A1122" i="1" s="1"/>
  <c r="A1123" i="1" s="1"/>
  <c r="A1124" i="1" s="1"/>
  <c r="A1125" i="1" s="1"/>
  <c r="A1126" i="1" s="1"/>
  <c r="A1127" i="1" s="1"/>
  <c r="A1128" i="1" s="1"/>
  <c r="A1129" i="1" s="1"/>
  <c r="A1130" i="1" s="1"/>
  <c r="A1131" i="1" s="1"/>
  <c r="A1132" i="1" s="1"/>
  <c r="A1133" i="1" s="1"/>
  <c r="A1134" i="1" s="1"/>
  <c r="A1135" i="1" s="1"/>
  <c r="A1136" i="1" s="1"/>
  <c r="A1137" i="1" s="1"/>
  <c r="A1138" i="1" s="1"/>
  <c r="A1139" i="1" s="1"/>
  <c r="A1140" i="1" s="1"/>
  <c r="A1141" i="1" s="1"/>
  <c r="A1142" i="1" s="1"/>
  <c r="A1143" i="1" s="1"/>
  <c r="A1144" i="1" s="1"/>
  <c r="A1145" i="1" s="1"/>
  <c r="A1146" i="1" s="1"/>
  <c r="A1147" i="1" s="1"/>
  <c r="A1148" i="1" s="1"/>
  <c r="A1149" i="1" s="1"/>
  <c r="A1150" i="1" s="1"/>
  <c r="A1151" i="1" s="1"/>
  <c r="A1152" i="1" s="1"/>
  <c r="A1153" i="1" s="1"/>
  <c r="A1154" i="1" s="1"/>
  <c r="A1155" i="1" s="1"/>
  <c r="A1156" i="1" s="1"/>
  <c r="A1157" i="1" s="1"/>
  <c r="A1158" i="1" s="1"/>
  <c r="A1159" i="1" s="1"/>
  <c r="A1160" i="1" s="1"/>
  <c r="A1161" i="1" s="1"/>
  <c r="A1162" i="1" s="1"/>
  <c r="A1163" i="1" s="1"/>
  <c r="A1164" i="1" s="1"/>
  <c r="A1165" i="1" s="1"/>
  <c r="A1166" i="1" s="1"/>
  <c r="A1167" i="1" s="1"/>
  <c r="A1168" i="1" s="1"/>
  <c r="A1169" i="1" s="1"/>
  <c r="A1170" i="1" s="1"/>
  <c r="A1171" i="1" s="1"/>
  <c r="A1172" i="1" s="1"/>
  <c r="A1173" i="1" s="1"/>
  <c r="A1174" i="1" s="1"/>
  <c r="A1175" i="1" s="1"/>
  <c r="A1176" i="1" s="1"/>
  <c r="A1177" i="1" s="1"/>
  <c r="A1178" i="1" s="1"/>
  <c r="A1179" i="1" s="1"/>
  <c r="A1180" i="1" s="1"/>
  <c r="A1181" i="1" s="1"/>
  <c r="A1182" i="1" s="1"/>
  <c r="A1183" i="1" s="1"/>
  <c r="A1184" i="1" s="1"/>
  <c r="A1185" i="1" s="1"/>
  <c r="A1186" i="1" s="1"/>
  <c r="A1187" i="1" s="1"/>
  <c r="A1188" i="1" s="1"/>
  <c r="A1189" i="1" s="1"/>
  <c r="A1190" i="1" s="1"/>
  <c r="A1191" i="1" s="1"/>
  <c r="A1192" i="1" s="1"/>
  <c r="A1193" i="1" s="1"/>
  <c r="A1194" i="1" s="1"/>
  <c r="A1195" i="1" s="1"/>
  <c r="A1196" i="1" s="1"/>
  <c r="A1197" i="1" s="1"/>
  <c r="A1198" i="1" s="1"/>
  <c r="A1199" i="1" s="1"/>
  <c r="A1200" i="1" s="1"/>
  <c r="A1201" i="1" s="1"/>
  <c r="A1202" i="1" s="1"/>
  <c r="A1203" i="1" s="1"/>
  <c r="A1204" i="1" s="1"/>
  <c r="A1205" i="1" s="1"/>
  <c r="A1206" i="1" s="1"/>
  <c r="A1207" i="1" s="1"/>
  <c r="A1208" i="1" s="1"/>
  <c r="A1209" i="1" s="1"/>
  <c r="A1210" i="1" s="1"/>
  <c r="A1211" i="1" s="1"/>
  <c r="A1212" i="1" s="1"/>
  <c r="A1213" i="1" s="1"/>
  <c r="A1214" i="1" s="1"/>
  <c r="A1215" i="1" s="1"/>
  <c r="A1216" i="1" s="1"/>
  <c r="A1217" i="1" s="1"/>
  <c r="A1218" i="1" s="1"/>
  <c r="A1219" i="1" s="1"/>
  <c r="A1220" i="1" s="1"/>
  <c r="A1221" i="1" s="1"/>
  <c r="A1222" i="1" s="1"/>
  <c r="A1223" i="1" s="1"/>
  <c r="A1224" i="1" s="1"/>
  <c r="A1225" i="1" s="1"/>
  <c r="A1226" i="1" s="1"/>
  <c r="A1227" i="1" s="1"/>
  <c r="A1228" i="1" s="1"/>
  <c r="A1229" i="1" s="1"/>
  <c r="A1230" i="1" s="1"/>
  <c r="A1231" i="1" s="1"/>
  <c r="A1232" i="1" s="1"/>
  <c r="A1233" i="1" s="1"/>
  <c r="A1234" i="1" s="1"/>
  <c r="A1235" i="1" s="1"/>
  <c r="A1236" i="1" s="1"/>
  <c r="A1237" i="1" s="1"/>
  <c r="A1238" i="1" s="1"/>
  <c r="A1239" i="1" s="1"/>
  <c r="A1240" i="1" s="1"/>
  <c r="A1241" i="1" s="1"/>
  <c r="A1242" i="1" s="1"/>
  <c r="A1243" i="1" s="1"/>
  <c r="A1244" i="1" s="1"/>
  <c r="A1245" i="1" s="1"/>
  <c r="A1246" i="1" s="1"/>
  <c r="A1247" i="1" s="1"/>
  <c r="A1248" i="1" s="1"/>
  <c r="A1249" i="1" s="1"/>
  <c r="A1250" i="1" s="1"/>
  <c r="A1251" i="1" s="1"/>
  <c r="A1252" i="1" s="1"/>
  <c r="A1253" i="1" s="1"/>
  <c r="A1254" i="1" s="1"/>
  <c r="A1255" i="1" s="1"/>
  <c r="A1256" i="1" s="1"/>
  <c r="A1257" i="1" s="1"/>
  <c r="A1258" i="1" s="1"/>
  <c r="A1259" i="1" s="1"/>
  <c r="A1260" i="1" s="1"/>
  <c r="A1261" i="1" s="1"/>
  <c r="A1262" i="1" s="1"/>
  <c r="A1263" i="1" s="1"/>
  <c r="A1264" i="1" s="1"/>
  <c r="A1265" i="1" s="1"/>
  <c r="A1266" i="1" s="1"/>
  <c r="A1267" i="1" s="1"/>
  <c r="A1268" i="1" s="1"/>
  <c r="A1269" i="1" s="1"/>
  <c r="A1270" i="1" s="1"/>
  <c r="A1271" i="1" s="1"/>
  <c r="A1272" i="1" s="1"/>
  <c r="A1273" i="1" s="1"/>
  <c r="A1274" i="1" s="1"/>
  <c r="A1275" i="1" s="1"/>
  <c r="A1276" i="1" s="1"/>
  <c r="A1277" i="1" s="1"/>
  <c r="A1278" i="1" s="1"/>
  <c r="A1279" i="1" s="1"/>
  <c r="A1280" i="1" s="1"/>
  <c r="A1281" i="1" s="1"/>
  <c r="A1282" i="1" s="1"/>
  <c r="A1283" i="1" s="1"/>
  <c r="A1284" i="1" s="1"/>
  <c r="A1285" i="1" s="1"/>
  <c r="A1286" i="1" s="1"/>
  <c r="A1287" i="1" s="1"/>
  <c r="A1288" i="1" s="1"/>
  <c r="A1289" i="1" s="1"/>
  <c r="A1290" i="1" s="1"/>
  <c r="A1291" i="1" s="1"/>
  <c r="A1292" i="1" s="1"/>
  <c r="A1293" i="1" s="1"/>
  <c r="A1294" i="1" s="1"/>
  <c r="A1295" i="1" s="1"/>
  <c r="A1296" i="1" s="1"/>
  <c r="A1297" i="1" s="1"/>
  <c r="A1298" i="1" s="1"/>
  <c r="A1299" i="1" s="1"/>
  <c r="A1300" i="1" s="1"/>
  <c r="A1301" i="1" s="1"/>
  <c r="A1302" i="1" s="1"/>
  <c r="A1303" i="1" s="1"/>
  <c r="A1304" i="1" s="1"/>
  <c r="A1305" i="1" s="1"/>
  <c r="A1306" i="1" s="1"/>
  <c r="A1307" i="1" s="1"/>
  <c r="A1308" i="1" s="1"/>
  <c r="A1309" i="1" s="1"/>
  <c r="A1310" i="1" s="1"/>
  <c r="A1311" i="1" s="1"/>
  <c r="A1312" i="1" s="1"/>
  <c r="A1313" i="1" s="1"/>
  <c r="A1314" i="1" s="1"/>
  <c r="A1315" i="1" s="1"/>
  <c r="A1316" i="1" s="1"/>
  <c r="A1317" i="1" s="1"/>
  <c r="A1318" i="1" s="1"/>
  <c r="A1319" i="1" s="1"/>
  <c r="A1320" i="1" s="1"/>
  <c r="A1321" i="1" s="1"/>
  <c r="A1322" i="1" s="1"/>
  <c r="A1323" i="1" s="1"/>
  <c r="A1324" i="1" s="1"/>
  <c r="A1325" i="1" s="1"/>
  <c r="A1326" i="1" s="1"/>
  <c r="A1327" i="1" s="1"/>
  <c r="A1328" i="1" s="1"/>
  <c r="A1329" i="1" s="1"/>
  <c r="A1330" i="1" s="1"/>
  <c r="A1331" i="1" s="1"/>
  <c r="A1332" i="1" s="1"/>
  <c r="A1333" i="1" s="1"/>
  <c r="A1334" i="1" s="1"/>
  <c r="A1335" i="1" s="1"/>
  <c r="A1336" i="1" s="1"/>
  <c r="A1337" i="1" s="1"/>
  <c r="A1338" i="1" s="1"/>
  <c r="A1339" i="1" s="1"/>
  <c r="A1340" i="1" s="1"/>
  <c r="A1341" i="1" s="1"/>
  <c r="A1342" i="1" s="1"/>
  <c r="A1343" i="1" s="1"/>
  <c r="A1344" i="1" s="1"/>
  <c r="A1345" i="1" s="1"/>
  <c r="A1346" i="1" s="1"/>
  <c r="A1347" i="1" s="1"/>
  <c r="A1348" i="1" s="1"/>
  <c r="A1349" i="1" s="1"/>
  <c r="A1350" i="1" s="1"/>
  <c r="A1351" i="1" s="1"/>
  <c r="A1352" i="1" s="1"/>
  <c r="A1353" i="1" s="1"/>
  <c r="A1354" i="1" s="1"/>
  <c r="A1355" i="1" s="1"/>
  <c r="A1356" i="1" s="1"/>
  <c r="A1357" i="1" s="1"/>
  <c r="A1358" i="1" s="1"/>
  <c r="A1359" i="1" s="1"/>
  <c r="A1360" i="1" s="1"/>
  <c r="A1361" i="1" s="1"/>
  <c r="A1362" i="1" s="1"/>
  <c r="A1363" i="1" s="1"/>
  <c r="A1364" i="1" s="1"/>
  <c r="A1365" i="1" s="1"/>
  <c r="A1366" i="1" s="1"/>
  <c r="A1367" i="1" s="1"/>
  <c r="A1368" i="1" s="1"/>
  <c r="A1369" i="1" s="1"/>
  <c r="A1370" i="1" s="1"/>
  <c r="A1371" i="1" s="1"/>
  <c r="A1372" i="1" s="1"/>
  <c r="A1373" i="1" s="1"/>
  <c r="A1374" i="1" s="1"/>
  <c r="A1375" i="1" s="1"/>
  <c r="A1376" i="1" s="1"/>
  <c r="A1377" i="1" s="1"/>
  <c r="A1378" i="1" s="1"/>
  <c r="A1379" i="1" s="1"/>
  <c r="A1380" i="1" s="1"/>
  <c r="A1381" i="1" s="1"/>
  <c r="A1382" i="1" s="1"/>
  <c r="A1383" i="1" s="1"/>
  <c r="A1384" i="1" s="1"/>
  <c r="A1385" i="1" s="1"/>
  <c r="A1386" i="1" s="1"/>
  <c r="A1387" i="1" s="1"/>
  <c r="A1388" i="1" s="1"/>
  <c r="A1389" i="1" s="1"/>
  <c r="A1390" i="1" s="1"/>
  <c r="A1391" i="1" s="1"/>
  <c r="A1392" i="1" s="1"/>
  <c r="A1393" i="1" s="1"/>
  <c r="A1394" i="1" s="1"/>
  <c r="A1395" i="1" s="1"/>
  <c r="A1396" i="1" s="1"/>
  <c r="A1397" i="1" s="1"/>
  <c r="A1398" i="1" s="1"/>
  <c r="A1399" i="1" s="1"/>
  <c r="A1400" i="1" s="1"/>
  <c r="A1401" i="1" s="1"/>
  <c r="A1402" i="1" s="1"/>
  <c r="A1403" i="1" s="1"/>
  <c r="A1404" i="1" s="1"/>
  <c r="A1405" i="1" s="1"/>
  <c r="A1406" i="1" s="1"/>
  <c r="A1407" i="1" s="1"/>
  <c r="A1408" i="1" s="1"/>
  <c r="A1409" i="1" s="1"/>
  <c r="A1410" i="1" s="1"/>
  <c r="A1411" i="1" s="1"/>
  <c r="A1412" i="1" s="1"/>
  <c r="A1413" i="1" s="1"/>
  <c r="A1414" i="1" s="1"/>
  <c r="A1415" i="1" s="1"/>
  <c r="A1416" i="1" s="1"/>
  <c r="A1417" i="1" s="1"/>
  <c r="A1418" i="1" s="1"/>
  <c r="A1419" i="1" s="1"/>
  <c r="A1420" i="1" s="1"/>
  <c r="A1421" i="1" s="1"/>
  <c r="A1422" i="1" s="1"/>
  <c r="A1423" i="1" s="1"/>
  <c r="A1424" i="1" s="1"/>
  <c r="A1425" i="1" s="1"/>
  <c r="A1426" i="1" s="1"/>
  <c r="A1427" i="1" s="1"/>
  <c r="A1428" i="1" s="1"/>
  <c r="A1429" i="1" s="1"/>
  <c r="A1430" i="1" s="1"/>
  <c r="A1431" i="1" s="1"/>
  <c r="A1432" i="1" s="1"/>
  <c r="A1433" i="1" s="1"/>
  <c r="A1434" i="1" s="1"/>
  <c r="A1435" i="1" s="1"/>
  <c r="A1436" i="1" s="1"/>
  <c r="A1437" i="1" s="1"/>
  <c r="A1438" i="1" s="1"/>
  <c r="A1439" i="1" s="1"/>
  <c r="A1440" i="1" s="1"/>
  <c r="A1441" i="1" s="1"/>
  <c r="A1442" i="1" s="1"/>
  <c r="A1443" i="1" s="1"/>
  <c r="A1444" i="1" s="1"/>
  <c r="A1445" i="1" s="1"/>
  <c r="A1446" i="1" s="1"/>
  <c r="A1447" i="1" s="1"/>
  <c r="A1448" i="1" s="1"/>
  <c r="A1449" i="1" s="1"/>
  <c r="A1450" i="1" s="1"/>
  <c r="A1451" i="1" s="1"/>
  <c r="A1452" i="1" s="1"/>
  <c r="A1453" i="1" s="1"/>
  <c r="A1454" i="1" s="1"/>
  <c r="A1455" i="1" s="1"/>
  <c r="A1456" i="1" s="1"/>
  <c r="A1457" i="1" s="1"/>
  <c r="A1458" i="1" s="1"/>
  <c r="A1459" i="1" s="1"/>
  <c r="A1460" i="1" s="1"/>
  <c r="A1461" i="1" s="1"/>
  <c r="A1462" i="1" s="1"/>
  <c r="A1463" i="1" s="1"/>
  <c r="A1464" i="1" s="1"/>
  <c r="A1465" i="1" s="1"/>
  <c r="A1466" i="1" s="1"/>
  <c r="A1467" i="1" s="1"/>
  <c r="A1468" i="1" s="1"/>
  <c r="A1469" i="1" s="1"/>
  <c r="A1470" i="1" s="1"/>
  <c r="A1471" i="1" s="1"/>
  <c r="A1472" i="1" s="1"/>
  <c r="A1473" i="1" s="1"/>
  <c r="A1474" i="1" s="1"/>
  <c r="A1475" i="1" s="1"/>
  <c r="A1476" i="1" s="1"/>
  <c r="A1477" i="1" s="1"/>
  <c r="A1478" i="1" s="1"/>
  <c r="A1479" i="1" s="1"/>
  <c r="A1480" i="1" s="1"/>
  <c r="A1481" i="1" s="1"/>
  <c r="A1482" i="1" s="1"/>
  <c r="A1483" i="1" s="1"/>
  <c r="A1484" i="1" s="1"/>
  <c r="A1485" i="1" s="1"/>
  <c r="A1486" i="1" s="1"/>
  <c r="A1487" i="1" s="1"/>
  <c r="A1488" i="1" s="1"/>
  <c r="A1489" i="1" s="1"/>
  <c r="A1490" i="1" s="1"/>
  <c r="A1491" i="1" s="1"/>
  <c r="A1492" i="1" s="1"/>
  <c r="A1493" i="1" s="1"/>
  <c r="A1494" i="1" s="1"/>
  <c r="A1495" i="1" s="1"/>
  <c r="A1496" i="1" s="1"/>
  <c r="A1497" i="1" s="1"/>
  <c r="A1498" i="1" s="1"/>
  <c r="A1499" i="1" s="1"/>
  <c r="A1500" i="1" s="1"/>
  <c r="A1501" i="1" s="1"/>
  <c r="A1502" i="1" s="1"/>
  <c r="A1503" i="1" s="1"/>
  <c r="A1504" i="1" s="1"/>
  <c r="A1505" i="1" s="1"/>
  <c r="A1506" i="1" s="1"/>
  <c r="A1507" i="1" s="1"/>
  <c r="A1508" i="1" s="1"/>
  <c r="A1509" i="1" s="1"/>
  <c r="A1510" i="1" s="1"/>
  <c r="A1511" i="1" s="1"/>
  <c r="A1512" i="1" s="1"/>
  <c r="A1513" i="1" s="1"/>
  <c r="A1514" i="1" s="1"/>
  <c r="A1515" i="1" s="1"/>
  <c r="A1516" i="1" s="1"/>
  <c r="A1517" i="1" s="1"/>
  <c r="A1518" i="1" s="1"/>
  <c r="A1519" i="1" s="1"/>
  <c r="A1520" i="1" s="1"/>
  <c r="A1521" i="1" s="1"/>
  <c r="A1522" i="1" s="1"/>
  <c r="A1523" i="1" s="1"/>
  <c r="A1524" i="1" s="1"/>
  <c r="A1525" i="1" s="1"/>
  <c r="A1526" i="1" s="1"/>
  <c r="A1527" i="1" s="1"/>
  <c r="A1528" i="1" s="1"/>
  <c r="A1529" i="1" s="1"/>
  <c r="A1530" i="1" s="1"/>
  <c r="A1531" i="1" s="1"/>
  <c r="A1532" i="1" s="1"/>
  <c r="A1533" i="1" s="1"/>
  <c r="A1534" i="1" s="1"/>
  <c r="A1535" i="1" s="1"/>
  <c r="A1536" i="1" s="1"/>
  <c r="A1537" i="1" s="1"/>
  <c r="A1538" i="1" s="1"/>
  <c r="A1539" i="1" s="1"/>
  <c r="A1540" i="1" s="1"/>
  <c r="A1541" i="1" s="1"/>
  <c r="A1542" i="1" s="1"/>
  <c r="A1543" i="1" s="1"/>
  <c r="A1544" i="1" s="1"/>
  <c r="A1545" i="1" s="1"/>
  <c r="A1546" i="1" s="1"/>
  <c r="A1547" i="1" s="1"/>
  <c r="A1548" i="1" s="1"/>
  <c r="A1549" i="1" s="1"/>
  <c r="A1550" i="1" s="1"/>
  <c r="A1551" i="1" s="1"/>
  <c r="A1552" i="1" s="1"/>
  <c r="A1553" i="1" s="1"/>
  <c r="A1554" i="1" s="1"/>
  <c r="A1555" i="1" s="1"/>
  <c r="A1556" i="1" s="1"/>
  <c r="A1557" i="1" s="1"/>
  <c r="A1558" i="1" s="1"/>
  <c r="A1559" i="1" s="1"/>
  <c r="A1560" i="1" s="1"/>
  <c r="A1561" i="1" s="1"/>
  <c r="A1562" i="1" s="1"/>
  <c r="A1563" i="1" s="1"/>
  <c r="A1564" i="1" s="1"/>
  <c r="A1565" i="1" s="1"/>
  <c r="A1566" i="1" s="1"/>
  <c r="A1567" i="1" s="1"/>
  <c r="A1568" i="1" s="1"/>
  <c r="A1569" i="1" s="1"/>
  <c r="A1570" i="1" s="1"/>
  <c r="A1571" i="1" s="1"/>
  <c r="A1572" i="1" s="1"/>
  <c r="A1573" i="1" s="1"/>
  <c r="A1574" i="1" s="1"/>
  <c r="A1575" i="1" s="1"/>
  <c r="A1576" i="1" s="1"/>
  <c r="A1577" i="1" s="1"/>
  <c r="A1578" i="1" s="1"/>
  <c r="A1579" i="1" s="1"/>
  <c r="A1580" i="1" s="1"/>
  <c r="A1581" i="1" s="1"/>
  <c r="A1582" i="1" s="1"/>
  <c r="A1583" i="1" s="1"/>
  <c r="A1584" i="1" s="1"/>
  <c r="A1585" i="1" s="1"/>
  <c r="A1586" i="1" s="1"/>
  <c r="A1587" i="1" s="1"/>
  <c r="A1588" i="1" s="1"/>
  <c r="A1589" i="1" s="1"/>
  <c r="A1590" i="1" s="1"/>
  <c r="A1591" i="1" s="1"/>
  <c r="A1592" i="1" s="1"/>
  <c r="A1593" i="1" s="1"/>
  <c r="A1594" i="1" s="1"/>
  <c r="A1595" i="1" s="1"/>
  <c r="A1596" i="1" s="1"/>
  <c r="A1597" i="1" s="1"/>
  <c r="A1598" i="1" s="1"/>
  <c r="A1599" i="1" s="1"/>
  <c r="A1600" i="1" s="1"/>
  <c r="A1601" i="1" s="1"/>
  <c r="A1602" i="1" s="1"/>
  <c r="A1603" i="1" s="1"/>
  <c r="A1604" i="1" s="1"/>
  <c r="A1605" i="1" s="1"/>
  <c r="A1606" i="1" s="1"/>
  <c r="A1607" i="1" s="1"/>
  <c r="A1608" i="1" s="1"/>
  <c r="A1609" i="1" s="1"/>
  <c r="A1610" i="1" s="1"/>
  <c r="A1611" i="1" s="1"/>
  <c r="A1612" i="1" s="1"/>
  <c r="A1613" i="1" s="1"/>
  <c r="A1614" i="1" s="1"/>
  <c r="A1615" i="1" s="1"/>
  <c r="A1616" i="1" s="1"/>
  <c r="A1617" i="1" s="1"/>
  <c r="A1618" i="1" s="1"/>
  <c r="A1619" i="1" s="1"/>
  <c r="A1620" i="1" s="1"/>
  <c r="A1621" i="1" s="1"/>
  <c r="A1622" i="1" s="1"/>
  <c r="A1623" i="1" s="1"/>
  <c r="A1624" i="1" s="1"/>
  <c r="A1625" i="1" s="1"/>
  <c r="A1626" i="1" s="1"/>
  <c r="A1627" i="1" s="1"/>
  <c r="A1628" i="1" s="1"/>
  <c r="A1629" i="1" s="1"/>
  <c r="A1630" i="1" s="1"/>
  <c r="A1631" i="1" s="1"/>
  <c r="A1632" i="1" s="1"/>
  <c r="A1633" i="1" s="1"/>
  <c r="A1634" i="1" s="1"/>
  <c r="A1635" i="1" s="1"/>
  <c r="A1636" i="1" s="1"/>
  <c r="A1637" i="1" s="1"/>
  <c r="A1638" i="1" s="1"/>
  <c r="A1639" i="1" s="1"/>
  <c r="A1640" i="1" s="1"/>
  <c r="A1641" i="1" s="1"/>
  <c r="A1642" i="1" s="1"/>
  <c r="A1643" i="1" s="1"/>
  <c r="A1644" i="1" s="1"/>
  <c r="A1645" i="1" s="1"/>
  <c r="A1646" i="1" s="1"/>
  <c r="A1647" i="1" s="1"/>
  <c r="A1648" i="1" s="1"/>
  <c r="A1649" i="1" s="1"/>
  <c r="A1650" i="1" s="1"/>
  <c r="A1651" i="1" s="1"/>
  <c r="A1652" i="1" s="1"/>
  <c r="A1653" i="1" s="1"/>
  <c r="A1654" i="1" s="1"/>
  <c r="A1655" i="1" s="1"/>
  <c r="A1656" i="1" s="1"/>
  <c r="A1657" i="1" s="1"/>
  <c r="A1658" i="1" s="1"/>
  <c r="A1659" i="1" s="1"/>
  <c r="A1660" i="1" s="1"/>
  <c r="A1661" i="1" s="1"/>
  <c r="A1662" i="1" s="1"/>
  <c r="A1663" i="1" s="1"/>
  <c r="A1664" i="1" s="1"/>
  <c r="A1665" i="1" s="1"/>
  <c r="A1666" i="1" s="1"/>
  <c r="A1667" i="1" s="1"/>
  <c r="A1668" i="1" s="1"/>
  <c r="A1669" i="1" s="1"/>
  <c r="A1670" i="1" s="1"/>
  <c r="A1671" i="1" s="1"/>
  <c r="A1672" i="1" s="1"/>
  <c r="A1673" i="1" s="1"/>
  <c r="A1674" i="1" s="1"/>
  <c r="A1675" i="1" s="1"/>
  <c r="A1676" i="1" s="1"/>
  <c r="A1677" i="1" s="1"/>
  <c r="A1678" i="1" s="1"/>
  <c r="A1679" i="1" s="1"/>
  <c r="A1680" i="1" s="1"/>
  <c r="A1681" i="1" s="1"/>
  <c r="A1682" i="1" s="1"/>
  <c r="A1683" i="1" s="1"/>
  <c r="A1684" i="1" s="1"/>
  <c r="A1685" i="1" s="1"/>
  <c r="A1686" i="1" s="1"/>
  <c r="A1687" i="1" s="1"/>
  <c r="A1688" i="1" s="1"/>
  <c r="A1689" i="1" s="1"/>
  <c r="A1690" i="1" s="1"/>
  <c r="A1691" i="1" s="1"/>
  <c r="A1692" i="1" s="1"/>
  <c r="A1693" i="1" s="1"/>
  <c r="A1694" i="1" s="1"/>
  <c r="A1695" i="1" s="1"/>
  <c r="A1696" i="1" s="1"/>
  <c r="A1697" i="1" s="1"/>
  <c r="A1698" i="1" s="1"/>
  <c r="A1699" i="1" s="1"/>
  <c r="A1700" i="1" s="1"/>
  <c r="A1701" i="1" s="1"/>
  <c r="A1702" i="1" s="1"/>
  <c r="A1703" i="1" s="1"/>
  <c r="A1704" i="1" s="1"/>
  <c r="A1705" i="1" s="1"/>
  <c r="A1706" i="1" s="1"/>
  <c r="A1707" i="1" s="1"/>
  <c r="A1708" i="1" s="1"/>
  <c r="A1709" i="1" s="1"/>
  <c r="A1710" i="1" s="1"/>
  <c r="A1711" i="1" s="1"/>
  <c r="A1712" i="1" s="1"/>
  <c r="A1713" i="1" s="1"/>
  <c r="A1714" i="1" s="1"/>
  <c r="A1715" i="1" s="1"/>
  <c r="A1716" i="1" s="1"/>
  <c r="A1717" i="1" s="1"/>
  <c r="A1718" i="1" s="1"/>
  <c r="A1719" i="1" s="1"/>
  <c r="A1720" i="1" s="1"/>
  <c r="A1721" i="1" s="1"/>
  <c r="A1722" i="1" s="1"/>
  <c r="A1723" i="1" s="1"/>
  <c r="A1724" i="1" s="1"/>
  <c r="A1725" i="1" s="1"/>
  <c r="A1726" i="1" s="1"/>
  <c r="A1727" i="1" s="1"/>
  <c r="A1728" i="1" s="1"/>
  <c r="A1729" i="1" s="1"/>
  <c r="A1730" i="1" s="1"/>
  <c r="A1731" i="1" s="1"/>
  <c r="A1732" i="1" s="1"/>
  <c r="A1733" i="1" s="1"/>
  <c r="A1734" i="1" s="1"/>
  <c r="A1735" i="1" s="1"/>
  <c r="A1736" i="1" s="1"/>
  <c r="A1737" i="1" s="1"/>
  <c r="A1738" i="1" s="1"/>
  <c r="A1739" i="1" s="1"/>
  <c r="A1740" i="1" s="1"/>
  <c r="A1741" i="1" s="1"/>
  <c r="A1742" i="1" s="1"/>
  <c r="A1743" i="1" s="1"/>
  <c r="A1744" i="1" s="1"/>
  <c r="A1745" i="1" s="1"/>
  <c r="A1746" i="1" s="1"/>
  <c r="A1747" i="1" s="1"/>
  <c r="A1748" i="1" s="1"/>
  <c r="A1749" i="1" s="1"/>
  <c r="A1750" i="1" s="1"/>
  <c r="A1751" i="1" s="1"/>
  <c r="A1752" i="1" s="1"/>
  <c r="A1753" i="1" s="1"/>
  <c r="A1754" i="1" s="1"/>
  <c r="A1755" i="1" s="1"/>
  <c r="A1756" i="1" s="1"/>
  <c r="A1757" i="1" s="1"/>
  <c r="A1758" i="1" s="1"/>
  <c r="A1759" i="1" s="1"/>
  <c r="A1760" i="1" s="1"/>
  <c r="A1761" i="1" s="1"/>
  <c r="A1762" i="1" s="1"/>
  <c r="A1763" i="1" s="1"/>
  <c r="A1764" i="1" s="1"/>
  <c r="A1765" i="1" s="1"/>
  <c r="A1766" i="1" s="1"/>
  <c r="A1767" i="1" s="1"/>
  <c r="A1768" i="1" s="1"/>
  <c r="A1769" i="1" s="1"/>
  <c r="A1770" i="1" s="1"/>
  <c r="A1771" i="1" s="1"/>
  <c r="A1772" i="1" s="1"/>
  <c r="A1773" i="1" s="1"/>
  <c r="A1774" i="1" s="1"/>
  <c r="A1775" i="1" s="1"/>
  <c r="A1776" i="1" s="1"/>
  <c r="A1777" i="1" s="1"/>
  <c r="A1778" i="1" s="1"/>
  <c r="A1779" i="1" s="1"/>
  <c r="A1780" i="1" s="1"/>
  <c r="A1781" i="1" s="1"/>
  <c r="A1782" i="1" s="1"/>
  <c r="A1783" i="1" s="1"/>
  <c r="A1784" i="1" s="1"/>
  <c r="A1785" i="1" s="1"/>
  <c r="A1786" i="1" s="1"/>
  <c r="A1787" i="1" s="1"/>
  <c r="A1788" i="1" s="1"/>
  <c r="A1789" i="1" s="1"/>
  <c r="A1790" i="1" s="1"/>
  <c r="A1791" i="1" s="1"/>
  <c r="A1792" i="1" s="1"/>
  <c r="A1793" i="1" s="1"/>
  <c r="A1794" i="1" s="1"/>
  <c r="A1795" i="1" s="1"/>
  <c r="A1796" i="1" s="1"/>
  <c r="A1797" i="1" s="1"/>
  <c r="A1798" i="1" s="1"/>
  <c r="A1799" i="1" s="1"/>
  <c r="A1800" i="1" s="1"/>
  <c r="A1801" i="1" s="1"/>
  <c r="A1802" i="1" s="1"/>
  <c r="A1803" i="1" s="1"/>
  <c r="A1804" i="1" s="1"/>
  <c r="A1805" i="1" s="1"/>
  <c r="A1806" i="1" s="1"/>
  <c r="A1807" i="1" s="1"/>
  <c r="A1808" i="1" s="1"/>
  <c r="A1809" i="1" s="1"/>
  <c r="A1810" i="1" s="1"/>
  <c r="A1811" i="1" s="1"/>
  <c r="A1812" i="1" s="1"/>
  <c r="A1813" i="1" s="1"/>
  <c r="A1814" i="1" s="1"/>
  <c r="A1815" i="1" s="1"/>
  <c r="A1816" i="1" s="1"/>
  <c r="A1817" i="1" s="1"/>
  <c r="A1818" i="1" s="1"/>
  <c r="A1819" i="1" s="1"/>
  <c r="A1820" i="1" s="1"/>
  <c r="A1821" i="1" s="1"/>
  <c r="A1822" i="1" s="1"/>
  <c r="A1823" i="1" s="1"/>
  <c r="A1824" i="1" s="1"/>
  <c r="A1825" i="1" s="1"/>
  <c r="A1826" i="1" s="1"/>
  <c r="A1827" i="1" s="1"/>
  <c r="A1828" i="1" s="1"/>
  <c r="A1829" i="1" s="1"/>
  <c r="A1830" i="1" s="1"/>
  <c r="A1831" i="1" s="1"/>
  <c r="A1832" i="1" s="1"/>
  <c r="A1833" i="1" s="1"/>
  <c r="A1834" i="1" s="1"/>
  <c r="A1835" i="1" s="1"/>
  <c r="A1836" i="1" s="1"/>
  <c r="A1837" i="1" s="1"/>
  <c r="A1838" i="1" s="1"/>
  <c r="A1839" i="1" s="1"/>
  <c r="A1840" i="1" s="1"/>
  <c r="A1841" i="1" s="1"/>
  <c r="A1842" i="1" s="1"/>
  <c r="A1843" i="1" s="1"/>
  <c r="A1844" i="1" s="1"/>
  <c r="A1845" i="1" s="1"/>
  <c r="A1846" i="1" s="1"/>
  <c r="A1847" i="1" s="1"/>
  <c r="A1848" i="1" s="1"/>
  <c r="A1849" i="1" s="1"/>
  <c r="A1850" i="1" s="1"/>
  <c r="A1851" i="1" s="1"/>
  <c r="A1852" i="1" s="1"/>
  <c r="A1853" i="1" s="1"/>
  <c r="A1854" i="1" s="1"/>
  <c r="A1855" i="1" s="1"/>
  <c r="A1856" i="1" s="1"/>
  <c r="A1857" i="1" s="1"/>
  <c r="A1858" i="1" s="1"/>
  <c r="A1859" i="1" s="1"/>
  <c r="A1860" i="1" s="1"/>
  <c r="A1861" i="1" s="1"/>
  <c r="A1862" i="1" s="1"/>
  <c r="A1863" i="1" s="1"/>
  <c r="A1864" i="1" s="1"/>
  <c r="A1865" i="1" s="1"/>
  <c r="A1866" i="1" s="1"/>
  <c r="A1867" i="1" s="1"/>
  <c r="A1868" i="1" s="1"/>
  <c r="A1869" i="1" s="1"/>
  <c r="A1870" i="1" s="1"/>
  <c r="A1871" i="1" s="1"/>
  <c r="A1872" i="1" s="1"/>
  <c r="A1873" i="1" s="1"/>
  <c r="A1874" i="1" s="1"/>
  <c r="A1875" i="1" s="1"/>
  <c r="A1876" i="1" s="1"/>
  <c r="A1877" i="1" s="1"/>
  <c r="A1878" i="1" s="1"/>
  <c r="A1879" i="1" s="1"/>
  <c r="A1880" i="1" s="1"/>
  <c r="A1881" i="1" s="1"/>
  <c r="A1882" i="1" s="1"/>
  <c r="A1883" i="1" s="1"/>
  <c r="A1884" i="1" s="1"/>
  <c r="A1885" i="1" s="1"/>
  <c r="A1886" i="1" s="1"/>
  <c r="A1887" i="1" s="1"/>
  <c r="A1888" i="1" s="1"/>
  <c r="A1889" i="1" s="1"/>
  <c r="A1890" i="1" s="1"/>
  <c r="A1891" i="1" s="1"/>
  <c r="A1892" i="1" s="1"/>
  <c r="A1893" i="1" s="1"/>
  <c r="A1894" i="1" s="1"/>
  <c r="A1895" i="1" s="1"/>
  <c r="A1896" i="1" s="1"/>
  <c r="A1897" i="1" s="1"/>
  <c r="A1898" i="1" s="1"/>
  <c r="A1899" i="1" s="1"/>
  <c r="A1900" i="1" s="1"/>
  <c r="A1901" i="1" s="1"/>
  <c r="A1902" i="1" s="1"/>
  <c r="A1903" i="1" s="1"/>
  <c r="A1904" i="1" s="1"/>
  <c r="A1905" i="1" s="1"/>
  <c r="A1906" i="1" s="1"/>
  <c r="A1907" i="1" s="1"/>
  <c r="A1908" i="1" s="1"/>
  <c r="A1909" i="1" s="1"/>
  <c r="A1910" i="1" s="1"/>
  <c r="A1911" i="1" s="1"/>
  <c r="A1912" i="1" s="1"/>
  <c r="A1913" i="1" s="1"/>
  <c r="A1914" i="1" s="1"/>
  <c r="A1915" i="1" s="1"/>
  <c r="A1916" i="1" s="1"/>
  <c r="A1917" i="1" s="1"/>
  <c r="A1918" i="1" s="1"/>
  <c r="A1919" i="1" s="1"/>
  <c r="A1920" i="1" s="1"/>
  <c r="A1921" i="1" s="1"/>
  <c r="A1922" i="1" s="1"/>
  <c r="A1923" i="1" s="1"/>
  <c r="A1924" i="1" s="1"/>
  <c r="A1925" i="1" s="1"/>
  <c r="A1926" i="1" s="1"/>
  <c r="A1927" i="1" s="1"/>
  <c r="A1928" i="1" s="1"/>
  <c r="A1929" i="1" s="1"/>
  <c r="A1930" i="1" s="1"/>
  <c r="A1931" i="1" s="1"/>
  <c r="A1932" i="1" s="1"/>
  <c r="A1933" i="1" s="1"/>
  <c r="A1934" i="1" s="1"/>
  <c r="A1935" i="1" s="1"/>
  <c r="A1936" i="1" s="1"/>
  <c r="A1937" i="1" s="1"/>
  <c r="A1938" i="1" s="1"/>
  <c r="A1939" i="1" s="1"/>
  <c r="A1940" i="1" s="1"/>
  <c r="A1941" i="1" s="1"/>
  <c r="A1942" i="1" s="1"/>
  <c r="A1943" i="1" s="1"/>
  <c r="A1944" i="1" s="1"/>
  <c r="A1945" i="1" s="1"/>
  <c r="A1946" i="1" s="1"/>
  <c r="A1947" i="1" s="1"/>
  <c r="A1948" i="1" s="1"/>
  <c r="A1949" i="1" s="1"/>
  <c r="A1950" i="1" s="1"/>
  <c r="A1951" i="1" s="1"/>
  <c r="A1952" i="1" s="1"/>
  <c r="A1953" i="1" s="1"/>
  <c r="A1954" i="1" s="1"/>
  <c r="A1955" i="1" s="1"/>
  <c r="A1956" i="1" s="1"/>
  <c r="A1957" i="1" s="1"/>
  <c r="A1958" i="1" s="1"/>
  <c r="A1959" i="1" s="1"/>
  <c r="A1960" i="1" s="1"/>
  <c r="A1961" i="1" s="1"/>
  <c r="A1962" i="1" s="1"/>
  <c r="A1963" i="1" s="1"/>
  <c r="A1964" i="1" s="1"/>
  <c r="A1965" i="1" s="1"/>
  <c r="A1966" i="1" s="1"/>
  <c r="A1967" i="1" s="1"/>
  <c r="A1968" i="1" s="1"/>
  <c r="A1969" i="1" s="1"/>
  <c r="A1970" i="1" s="1"/>
  <c r="A1971" i="1" s="1"/>
  <c r="A1972" i="1" s="1"/>
  <c r="A1973" i="1" s="1"/>
  <c r="A1974" i="1" s="1"/>
  <c r="A1975" i="1" s="1"/>
  <c r="A1976" i="1" s="1"/>
  <c r="A1977" i="1" s="1"/>
  <c r="A1978" i="1" s="1"/>
  <c r="A1979" i="1" s="1"/>
  <c r="A1980" i="1" s="1"/>
  <c r="A1981" i="1" s="1"/>
  <c r="A1982" i="1" s="1"/>
  <c r="A1983" i="1" s="1"/>
  <c r="A1984" i="1" s="1"/>
  <c r="A1985" i="1" s="1"/>
  <c r="A1986" i="1" s="1"/>
  <c r="A1987" i="1" s="1"/>
  <c r="A1988" i="1" s="1"/>
  <c r="A1989" i="1" s="1"/>
  <c r="A1990" i="1" s="1"/>
  <c r="A1991" i="1" s="1"/>
  <c r="A1992" i="1" s="1"/>
  <c r="A1993" i="1" s="1"/>
  <c r="A1994" i="1" s="1"/>
  <c r="A1995" i="1" s="1"/>
  <c r="A1996" i="1" s="1"/>
  <c r="A1997" i="1" s="1"/>
  <c r="A1998" i="1" s="1"/>
  <c r="A1999" i="1" s="1"/>
  <c r="A2000" i="1" s="1"/>
  <c r="A2001" i="1" s="1"/>
  <c r="A2002" i="1" s="1"/>
  <c r="A2003" i="1" s="1"/>
  <c r="A2004" i="1" s="1"/>
  <c r="A2005" i="1" s="1"/>
  <c r="A2006" i="1" s="1"/>
  <c r="A2007" i="1" s="1"/>
  <c r="A2008" i="1" s="1"/>
  <c r="A2009" i="1" s="1"/>
  <c r="A2010" i="1" s="1"/>
  <c r="A2011" i="1" s="1"/>
  <c r="A2012" i="1" s="1"/>
  <c r="A2013" i="1" s="1"/>
  <c r="A2014" i="1" s="1"/>
  <c r="A2015" i="1" s="1"/>
  <c r="A2016" i="1" s="1"/>
  <c r="A2017" i="1" s="1"/>
  <c r="A2018" i="1" s="1"/>
  <c r="A2019" i="1" s="1"/>
  <c r="A2020" i="1" s="1"/>
  <c r="A2021" i="1" s="1"/>
  <c r="A2022" i="1" s="1"/>
  <c r="A2023" i="1" s="1"/>
  <c r="A2024" i="1" s="1"/>
  <c r="A2025" i="1" s="1"/>
  <c r="A2026" i="1" s="1"/>
  <c r="A2027" i="1" s="1"/>
  <c r="A2028" i="1" s="1"/>
  <c r="A2029" i="1" s="1"/>
  <c r="A2030" i="1" s="1"/>
  <c r="A2031" i="1" s="1"/>
  <c r="A2032" i="1" s="1"/>
  <c r="A2033" i="1" s="1"/>
  <c r="A2034" i="1" s="1"/>
  <c r="A2035" i="1" s="1"/>
  <c r="A2036" i="1" s="1"/>
  <c r="A2037" i="1" s="1"/>
  <c r="A2038" i="1" s="1"/>
  <c r="A2039" i="1" s="1"/>
  <c r="A2040" i="1" s="1"/>
  <c r="A2041" i="1" s="1"/>
  <c r="A2042" i="1" s="1"/>
  <c r="A2043" i="1" s="1"/>
  <c r="A2044" i="1" s="1"/>
  <c r="A2045" i="1" s="1"/>
  <c r="A2046" i="1" s="1"/>
  <c r="A2047" i="1" s="1"/>
  <c r="A2048" i="1" s="1"/>
  <c r="A2049" i="1" s="1"/>
  <c r="A2050" i="1" s="1"/>
  <c r="A2051" i="1" s="1"/>
  <c r="A2052" i="1" s="1"/>
  <c r="A2053" i="1" s="1"/>
  <c r="A2054" i="1" s="1"/>
  <c r="A2055" i="1" s="1"/>
  <c r="A2056" i="1" s="1"/>
  <c r="A2057" i="1" s="1"/>
  <c r="A2058" i="1" s="1"/>
  <c r="A2059" i="1" s="1"/>
  <c r="A2060" i="1" s="1"/>
  <c r="A2061" i="1" s="1"/>
  <c r="A2062" i="1" s="1"/>
  <c r="A2063" i="1" s="1"/>
  <c r="A2064" i="1" s="1"/>
</calcChain>
</file>

<file path=xl/comments1.xml><?xml version="1.0" encoding="utf-8"?>
<comments xmlns="http://schemas.openxmlformats.org/spreadsheetml/2006/main">
  <authors>
    <author>Autor</author>
  </authors>
  <commentList>
    <comment ref="F1011" authorId="0">
      <text>
        <r>
          <rPr>
            <b/>
            <sz val="9"/>
            <color indexed="8"/>
            <rFont val="Tahoma"/>
            <family val="2"/>
            <charset val="1"/>
          </rPr>
          <t xml:space="preserve">NANCY CATHERINE MOLINA S.:
</t>
        </r>
        <r>
          <rPr>
            <sz val="9"/>
            <color indexed="8"/>
            <rFont val="Tahoma"/>
            <family val="2"/>
            <charset val="1"/>
          </rPr>
          <t xml:space="preserve">6264133M
</t>
        </r>
      </text>
    </comment>
    <comment ref="F1096" authorId="0">
      <text>
        <r>
          <rPr>
            <b/>
            <sz val="9"/>
            <color indexed="8"/>
            <rFont val="Tahoma"/>
            <family val="2"/>
            <charset val="1"/>
          </rPr>
          <t xml:space="preserve">NANCY CATHERINE MOLINA S.:
</t>
        </r>
        <r>
          <rPr>
            <sz val="9"/>
            <color indexed="8"/>
            <rFont val="Tahoma"/>
            <family val="2"/>
            <charset val="1"/>
          </rPr>
          <t xml:space="preserve">EXTRANJERIA G09800239
</t>
        </r>
      </text>
    </comment>
    <comment ref="F1191" authorId="0">
      <text>
        <r>
          <rPr>
            <b/>
            <sz val="9"/>
            <color indexed="8"/>
            <rFont val="Tahoma"/>
            <family val="2"/>
            <charset val="1"/>
          </rPr>
          <t xml:space="preserve">NANCY CATHERINE MOLINA S.:
</t>
        </r>
        <r>
          <rPr>
            <sz val="9"/>
            <color indexed="8"/>
            <rFont val="Tahoma"/>
            <family val="2"/>
            <charset val="1"/>
          </rPr>
          <t xml:space="preserve">16221319N
Extranjería
</t>
        </r>
      </text>
    </comment>
  </commentList>
</comments>
</file>

<file path=xl/comments2.xml><?xml version="1.0" encoding="utf-8"?>
<comments xmlns="http://schemas.openxmlformats.org/spreadsheetml/2006/main">
  <authors>
    <author>Autor</author>
  </authors>
  <commentList>
    <comment ref="C151" authorId="0">
      <text>
        <r>
          <rPr>
            <b/>
            <sz val="9"/>
            <color indexed="81"/>
            <rFont val="Tahoma"/>
            <family val="2"/>
          </rPr>
          <t xml:space="preserve">Autor:
</t>
        </r>
      </text>
    </comment>
  </commentList>
</comments>
</file>

<file path=xl/comments3.xml><?xml version="1.0" encoding="utf-8"?>
<comments xmlns="http://schemas.openxmlformats.org/spreadsheetml/2006/main">
  <authors>
    <author>Autor</author>
  </authors>
  <commentList>
    <comment ref="E11" authorId="0">
      <text>
        <r>
          <rPr>
            <b/>
            <sz val="8"/>
            <color indexed="81"/>
            <rFont val="Tahoma"/>
            <family val="2"/>
          </rPr>
          <t>Autor:</t>
        </r>
        <r>
          <rPr>
            <sz val="8"/>
            <color indexed="81"/>
            <rFont val="Tahoma"/>
            <family val="2"/>
          </rPr>
          <t xml:space="preserve">
corte a septiembre
</t>
        </r>
      </text>
    </comment>
  </commentList>
</comments>
</file>

<file path=xl/sharedStrings.xml><?xml version="1.0" encoding="utf-8"?>
<sst xmlns="http://schemas.openxmlformats.org/spreadsheetml/2006/main" count="55475" uniqueCount="14060">
  <si>
    <t>DEPENDENCIA</t>
  </si>
  <si>
    <t xml:space="preserve">VICERRECTORÍA DE INVESTIGACIÓN Y PROYECCIÓN SOCIAL </t>
  </si>
  <si>
    <t>FACULTAD DE DERECHO</t>
  </si>
  <si>
    <t>FACULTAD DE CIENCIAS SOCIALES HUMANAS</t>
  </si>
  <si>
    <t>FACULTAD DE ECONOMÍA</t>
  </si>
  <si>
    <t>FACULTAD CIENCIAS EXACTAS</t>
  </si>
  <si>
    <t>TOTAL:</t>
  </si>
  <si>
    <t>CANTIDAD DE CONTRATOS Y ORDENES DE COMPRA Y DE SERVICIOS</t>
  </si>
  <si>
    <t>TOTAL CONTRATADO</t>
  </si>
  <si>
    <t>FACULTAD DE EDUCACIÓN</t>
  </si>
  <si>
    <t>FACULTAD DE INGENIERÍA</t>
  </si>
  <si>
    <t>UNIDAD DE CONTRATACIÓN</t>
  </si>
  <si>
    <t>FACULTAD DE SALUD</t>
  </si>
  <si>
    <t>INFORME CONTRACTUAL 2013</t>
  </si>
  <si>
    <t>VICERRECTORÍA ADMINISTRATIVA **</t>
  </si>
  <si>
    <t>TALENTO HUMANO *</t>
  </si>
  <si>
    <t>INFORME CONTRACTUAL 2012</t>
  </si>
  <si>
    <t>COMPARATIVO CONTRATACIÓN VIGENCIAS 2012 - 2013 - 2014</t>
  </si>
  <si>
    <t>CONSECUTIVO</t>
  </si>
  <si>
    <t>ENTIDAD CONTRATANTE</t>
  </si>
  <si>
    <t>NIT CONTRATANTE</t>
  </si>
  <si>
    <t>DIG. V.</t>
  </si>
  <si>
    <t>NOMBRE CONTRATISTA</t>
  </si>
  <si>
    <t>ID CONTRATISTA</t>
  </si>
  <si>
    <t>N° CONTRATO</t>
  </si>
  <si>
    <t>OBJETO</t>
  </si>
  <si>
    <t>FECHA CELEBRACION</t>
  </si>
  <si>
    <t>CUANTIA FINAL</t>
  </si>
  <si>
    <t>CLASE DE CONTRATO</t>
  </si>
  <si>
    <t>REGIMEN DE CONTRATACION APLICADA</t>
  </si>
  <si>
    <t>MODALIDAD DE SELECCION</t>
  </si>
  <si>
    <t>DEPARTAMENTO DE EJECUCION</t>
  </si>
  <si>
    <t>MUNICIPIO DE EJECUCION</t>
  </si>
  <si>
    <t>OBSERVACIONES</t>
  </si>
  <si>
    <t>UNIVERSIDAD SURCOLOMBIANA</t>
  </si>
  <si>
    <t>NANCY VARGAS ROBLES</t>
  </si>
  <si>
    <t>FI-001-A 2012</t>
  </si>
  <si>
    <t>PRESTAR SERVICIO DE APOYO ADMINISTRATIVO DE LA ESPECIALIZACION DE INGENIERIA AMBIENTAL "PRIMER SEMESTRE ACADEMICO 2012- COHORTES 23 Y 24" DE LA FACULTAD DE INGENIERIA</t>
  </si>
  <si>
    <t>PRESTACION DE SERVICIO</t>
  </si>
  <si>
    <t>PRIVADA</t>
  </si>
  <si>
    <t>CONTRATACION DIRECTA</t>
  </si>
  <si>
    <t>HUILA</t>
  </si>
  <si>
    <t>NEIVA</t>
  </si>
  <si>
    <t>INGRID CONSTANZA OSORIO OVIEDO</t>
  </si>
  <si>
    <t>FI-002-A 2012</t>
  </si>
  <si>
    <t>PRESTAR SU SERVICIO DE APOYO ADMINISTRATIVO DE LA MAESTRIA DE ECOLOGIA Y ECOSISTEMAS ESTRATEGICOS-"PRIMER SEMESTREA ACADEMICO 2012-COHORTE 02Y 03" DE LA FACULTAD DE INGENIERIA.</t>
  </si>
  <si>
    <t>URIEL PEREZ GOMEZ</t>
  </si>
  <si>
    <t>FI-003-A 2012</t>
  </si>
  <si>
    <t>PRESTAR EL SERVICIO COMO DOCENTE INVITADO DE MODULO "ELECTIVA-SIG-SISTEMAS DE INFORMACION GEOGRaFICA" DE LA MAESTRIA EN ECOLOGIA Y GESTION DE ECOSISTEMAS ESTRATeGICOS-COHORTE 03-FACULTAD DE INGENIERIA, CON UNA DURACION TOTAL DE 36 HORAS DURANTE LOS DIAS 3, 4, 10, 11, 17 Y 18 DE FEBRERO DE 2012.</t>
  </si>
  <si>
    <t>SERVICIO DOCENTE EXTERNO</t>
  </si>
  <si>
    <t>HOSTERIA LOS DUJOS</t>
  </si>
  <si>
    <t>FI-004-A 2012</t>
  </si>
  <si>
    <t>PRESTAR EL SERVICIO DE HOSPEDAJE A DOCENTE INVITADO DE LA MAESTRIA EN ECOLOGIA Y GESTION DE ECOSISTEMAS ESTRATeGICOS, COORDINADA POR JAIME IZQUIERDO BAUTISTA. DE ACUERDO CON OFERTA O COTIZACION PRESENTADA EL 23 DE ENERO DE 2012, LA CUAL HACE PARTE INTEGRAL DEL PRESENTE CONTRATO.</t>
  </si>
  <si>
    <t>PRESTACION SERVICIOS</t>
  </si>
  <si>
    <t xml:space="preserve">ADQUISICION SIMPLIFICADA </t>
  </si>
  <si>
    <t>EDUARDO VALENCIA GRANADA</t>
  </si>
  <si>
    <t>FI-005-A2012</t>
  </si>
  <si>
    <t>PRESTAR EL SERCICIO PARA ORIENTAR LE CURSO "AGUAS RESIDUALES" DE LA COHORTE 23 DE LA ESPECILAZACION DE INGENIERIA AMBIENTAL 2012A.CON UNA DURACION TOTAL DE 36 HORAS DISTRIBUIDAS DURANTE LOS DIAS DEL 10 AL 25 DE FEBRERO.</t>
  </si>
  <si>
    <t>ANA MARIA VILLANUEVA CHAVARRO</t>
  </si>
  <si>
    <t>FI-006-A 2012</t>
  </si>
  <si>
    <t>SE COMPROMETE CON LA UNIVERSIDAD A PRESTAR SUS SERVICIOS DE ASISTENTE DE AUTOEVALUACION PARA REGISTRO CALIFICADO DE LA MAESTRIA EN ECOLOGIA Y GESTION DE ECOSISTEMAS ESTRATeGICOS "PRIMER SEMESTRE ACADeMICO 2012 - COHORTE 02 Y 03" FACULTAD DE INGENIERIA.</t>
  </si>
  <si>
    <t>PRESTACION DE SERVICIOS</t>
  </si>
  <si>
    <t>EMPRESA DE TRANSPORTE ESCOLAR ESPECIAL Y DE TURISMO DEL HUILA LTDA</t>
  </si>
  <si>
    <t>FI 007-A 2012</t>
  </si>
  <si>
    <t>EL CONTRATISTA SE COMPROMETE CON LA UNIVERSIDAD A PRESTAR EL SERVICIO DE TRANSPORTE A ESTUDIANTE Y DOCENTES DE LAS COHORTES 02 Y 03 DE LA MAESTRIA EN ECOLOGIA  Y GESTION DE ECOSISTEMAS ESTRATEGICOS; Y PARA TRANSPORTE DE ESTUDIANTES Y DOCENTES DE LAS COHORTES 23 Y 24 DE LA ESPECIALIZACION EN INGENIERIA AMBIENTAL , PARA PRACTICAS EXTRAMUROS DEL PRIMER SEMESTRE ACADEMICO 2012.</t>
  </si>
  <si>
    <t>TRANSPORTE</t>
  </si>
  <si>
    <t>JOSE WILL ZAMORA ROJAS</t>
  </si>
  <si>
    <t>FI-008-A 2012</t>
  </si>
  <si>
    <t>PRESTAR EL SERVICIO PARA ORIENTAR EL MODULO " GESTION AMBIENTAL" DEL DIPLOMADO LIDERAZGO EN HSEQ-SALUD OCUPACIONAL, SEGURIDAD INDUSTRIAL , GESTION AMBIENTAL Y CALIDAD COHORTE 19 SEMESTRE A 2012 DE LA FACULTAD DE INGENIERIA, CON UNA DURACION TOTAL DE 36 HORAS DISTRIBUIDAS DURANTE LOS DIAS 9/10 16/17 Y 23/24 DE MARZO DE 2012. VALOR DE CATEDRA $72.125.oo</t>
  </si>
  <si>
    <t>YUDY CONSTANZA HERNANDEZ LIZCANO</t>
  </si>
  <si>
    <t>FI-009 A 2012</t>
  </si>
  <si>
    <t>PRESTAR EL SERVICIO DE APOYO ADMINISTRATIVO EN LAS  ACTIVIDADESA DESARROLLLAR EN EL DIPLOMAOD HSEQ- SALUD OCUPACIONA, SEGURIDAD INDUSTRIAL, GESTION AMBIENTAL Y CALIDAD COHORTE 19 SEMESTRE A 2012 DE LA FACULTAD DE INGENIERIA  DURANTE EL PERIODO COMPRENDIDO DE 2 DE MARZO AL 12 DE MAYO DE 2012</t>
  </si>
  <si>
    <t>JOSE WILLIAN TAFUR</t>
  </si>
  <si>
    <t>FI-010-A 2012</t>
  </si>
  <si>
    <t>PRESTAR EL SERVICIO PARA ORIENTAR EL CURSO "GESTION DE RESIDUOS SOLIDOS Y ESPECIALES" D ELA COHORTE 23 DE LA ESPECIALIZACION EN INGENIERIA AMBIENTAL - 2012 A LA FACULTAD DE INGENIERIA CON UNA DURAICON DE 36 HORAS DISRIBUIDAS DURANTE LOS DIAS 09,10,16,17,23,24 DE MARZO DE 2012.</t>
  </si>
  <si>
    <t>FI-011-A 2012</t>
  </si>
  <si>
    <t>PRESTAR EL SERVICIO PARA ORIENTAR EL "SEMINARIO DE GRADO 08" DE LA ESPECIALIZACION EN INGENIERIA AMBIENTAL-2012 DE LA FACULTAD DE INGENIERIA, CON UNA DURACION TOTAL DE 60 HORAS DISTRIBUIDAS DURANTE LOS DIAS DEL 23 DE MARZO AL 28 DE ABRIL DE 2012.</t>
  </si>
  <si>
    <t>LINA MARIA CERON GOMEZ</t>
  </si>
  <si>
    <t>FI -012A-2012</t>
  </si>
  <si>
    <t>PRESTAR EL SERVICIO PARA ORIENTAR EL MODULO DE SALUD OCUPACIONAL DEL DIPLOMADO LIDERAZGO EN HSEQ- SALUD OCUPACIONAL ,SEGURIDAD INDUSTRIAL ,GESTION AMBIENTAL Y CALIDAD COHORTE 19.</t>
  </si>
  <si>
    <t>2012/04/13</t>
  </si>
  <si>
    <t>ARTILAB SA</t>
  </si>
  <si>
    <t>FI 013-A 2012</t>
  </si>
  <si>
    <t>ENTREGAR A TITULO DE VENTA INSUMOS DE LABORATORIO, PARA LA MAESTRIA EN ECOLOGIA Y GESTION DE ECOSISTEMAS ESTRATeGICOS, COORDINADA POR JAIME IZQUIERDO BAUTISTA. DE ACUERDO CON OFERTA O COTIZACION, LA CUAL HACE PARTE INTEGRAL DE LA PRESENTE.</t>
  </si>
  <si>
    <t>COMPRA</t>
  </si>
  <si>
    <t>YULY MORA VASQUEZ</t>
  </si>
  <si>
    <t>FI 015-A 2012</t>
  </si>
  <si>
    <t>PRESTAR EL SERVICIO DE SUMINISTRO DE FOTOCOPIAS PARA LA MAESTRIA EN ECOLOGIA Y GESTION DE ECOSISTEMAS ESTRATeGICOS COHORTE 02 Y 03, LA ESPECIALIZACION EN INGENIERIA AMBIENTAL COHORTE 23 Y 24, Y FOTOCOPIAS PARA LA ELABORACION DE MODULOSACADeMICOS DEL DIPLOMADO EN HSEQ COHORTE 19, DEL PRIMERS SEMESTRE ACADeMICO 2012.</t>
  </si>
  <si>
    <t>2012/04/20</t>
  </si>
  <si>
    <t>SUMINISTRO</t>
  </si>
  <si>
    <t>ALEJANDRO OSPINA ANGARITA</t>
  </si>
  <si>
    <t>FI-016-A2012</t>
  </si>
  <si>
    <t>PRESTAR EL SERVICIO PARA ORIENTAR EL MODULO DE GESTION DE CALIDAD  Y REDACCION DE INFORMES DEL DIPLOMADO LIDERAZGO EN HSEQ- SALUD OCUPACIONAL ,SEGURIDAD INDUSTRIAL ,GESTION AMBIENTAL Y CALIDAD COHORTE 19.</t>
  </si>
  <si>
    <t>2012/04/30</t>
  </si>
  <si>
    <t>CARACOL SA</t>
  </si>
  <si>
    <t>FI 017-A- 2012</t>
  </si>
  <si>
    <t>PRESTAR EL SERVICIO  DE PUBLIDAD CONSISITENTE EN LA EMISION BASICA 1010 AM DE CARACOL RADIO PARA PROMOCIONAR Y DIFUNDIR LAS INSCRIPCIONESA LA MAESTRIA EN ECOLOGIA Y GESTION DE ECOSISITEMAS ESTRATEGICOSA OFRECERSE EN EL SEGUNDO SEMESTRE 2012</t>
  </si>
  <si>
    <t>2012/05/15</t>
  </si>
  <si>
    <t>MARIO SANCHEZ RAMIREZ</t>
  </si>
  <si>
    <t>FI-018-A-2012</t>
  </si>
  <si>
    <t>PRESTAR EL SERVICIO COMO DOCENTE INVITADO DEL MODULO “LIMNOLOGIA EN RECURSO HIDROLOGICOS” DE LA  MAESTRIA EN ECOLOGIA Y GESTION DE ECOSISITEMAS ESTRATEGICOS-CO- 3 FACULTAD DE INGENIERIA.Y JURADO EVALUADRO DE PROYECTOS DE GRADO.</t>
  </si>
  <si>
    <t>2012/05/04</t>
  </si>
  <si>
    <t>SERCVICIO DOCENTE  EXTERNO</t>
  </si>
  <si>
    <t>EDITORA SURCOLOMBIANA SA</t>
  </si>
  <si>
    <t>FI-019-A-2012</t>
  </si>
  <si>
    <t>PRESTAR LE SERVICIO DE PUBLICIDAD CONSISTENTE EN LA EDICION DE DIEZ AVISOS PUBLICITARIOS PARA PROMOCIONAR Y DIFUNDIR LAS INSCRIPCIONESA LA ESPECILAIZACION EN INGENIERIA MABIENTAL Y 10 AVISOS PUBLICITARIOS PARA PROMOCIONAR Y DIFUNDIR LAS INSCRIPCIONES DE LA MAESTRIA EN ECOLOGIA Y GESTION DE ECOSISITEMAS ESTRATEGICOSA OFRECERSE EN EL PRIMER SEMESTRE 2012</t>
  </si>
  <si>
    <t>HEIDY KARINA ORTIZ BRAVO</t>
  </si>
  <si>
    <t>FI-020-A2012</t>
  </si>
  <si>
    <t>PRESTAR EL SERVICIO COMO ANALISTA EN LA REALIZACION DE LOSANALISIS QUIMICOS DE SUELOS, EN EL LABORATORIO DE SUELOS DE LA FACULTAD DE INGENIERIA.</t>
  </si>
  <si>
    <t>2012/05/16</t>
  </si>
  <si>
    <t>TECNIMOUDLARES  VIDRIOS Y ALUMINIOS</t>
  </si>
  <si>
    <t>FI-021A 2012</t>
  </si>
  <si>
    <t>ENTREGAR A TITULO DE VENTA MUEBLES DE OFICINA CON DESTINO A LA OFICINA DE LA TECNOLOGIA DE OBRAS CIVILES</t>
  </si>
  <si>
    <t>COMPRAVENTA</t>
  </si>
  <si>
    <t>DIANA MILENA ALVAREZ FUENTES</t>
  </si>
  <si>
    <t>FI-023-A2012</t>
  </si>
  <si>
    <t>PRESTAR SUS SERVICIOS COMO APOYO OPERATIVO EN LASACTIVIDADES REALIZADAS EN EL LABORATORIO DE AGUAS DE LA FACULTAD DE INGENIERIA</t>
  </si>
  <si>
    <t>2012/05/28</t>
  </si>
  <si>
    <t>CINDY JHORDANY RIANO CORDOBA</t>
  </si>
  <si>
    <t>FI-024A-2012</t>
  </si>
  <si>
    <t>APOYO Y ASESORAMIENTO NORMATIVO AL PROCESO DE CONSOLODACION DE PROYECCION SOCIAL DE LA FACULTAD DE INGENIERIA</t>
  </si>
  <si>
    <t>2012/05/31</t>
  </si>
  <si>
    <t>PAPELERIA EL DESCUENTO</t>
  </si>
  <si>
    <t>FI-025A-2012</t>
  </si>
  <si>
    <t>SUMINISTRAR PAPELERIA Y UTILES DE OFICINA CON DESTINO A LA MAESTRIA EN ECOLOGIA Y GESTION EN ECOSISTEMAS, ESPECIALIZACION EN INGENIERIA AMBIENTAL, DIPLOMADO HSEQ CHORTE 19 Y DECANATURA DE INGENIERIA</t>
  </si>
  <si>
    <t>2012/06/08</t>
  </si>
  <si>
    <t>ADTECH SA</t>
  </si>
  <si>
    <t>FI-027-A2012</t>
  </si>
  <si>
    <t>ENTREGAR A TITULO DE VENTA EQUIPOS EDUCATIVOS, CON DESTINO AL PROGRAMA DE INGENIERIA ELECTRONICA DE LA FACULTAD DE INGENIERIA.</t>
  </si>
  <si>
    <t>2012/06/14</t>
  </si>
  <si>
    <t>SISTEMA DE ENSAYO Y CALIBRACION SAS</t>
  </si>
  <si>
    <t>FI 028- B 2012</t>
  </si>
  <si>
    <t>ENTREGAR A TITULO DE VENTA TAMICES EN ACERO INOXIDABLE  DE 1"  A 200 "Y ELEMENTOS PARA EL LABORATORIO DE CONSTRUCCIONES DE LA FACULTAD DDE INGENIERIA</t>
  </si>
  <si>
    <t>2012/07/18</t>
  </si>
  <si>
    <t>FI 029- B 2012</t>
  </si>
  <si>
    <t>PRESTAR SUS SERVICIOS DE APOYO ADMINISTRATIVO DE LA ESPECIALIZACION DE LA INGENERIA AMBIENTLA " SEGUNDO SEMESTRE ACADMEICO 2012 - CHORTE 24 Y 25, SEMINARIO DE GRADO 09"DE LA FACULTAD DE INGENIERIA</t>
  </si>
  <si>
    <t>EDISON MUJICA RODRIGUEZ</t>
  </si>
  <si>
    <t>FI 030- B 2012</t>
  </si>
  <si>
    <t>PRESTAR SUS SERVICIOS COMO ANALISTA EN LA REALIZACION DE ANALISIS FISICOS DE LOS SUELOS EN EL LABORATORIO DE SUELOS  DE LA FACULTAD DE INGENEIRIA</t>
  </si>
  <si>
    <t>2012/07/19</t>
  </si>
  <si>
    <t>CATERINNE PEREZ FERNANDEZ</t>
  </si>
  <si>
    <t>FI 031- B 2012</t>
  </si>
  <si>
    <t>PRESTAR SUS SERVICIOS DE APOYO ADMINISTRATIVO DE LA MAESTRIA EN ECOLOGIA Y GESTION DE ECOSISTEMAS ESTRATEGICOS SEGUNDO SEMESTRE ACADMEICO 2012 - CHORTES 3Y 4 DE LA FACULTAD DE INGENIERIA</t>
  </si>
  <si>
    <t>2012/08/01</t>
  </si>
  <si>
    <t>FI 032- B 2012</t>
  </si>
  <si>
    <t>PRESTAR EL SERVICIO PARA ORIENTAR EL CURSO " AGUAS RESIDUALES" DE LA COHORTE 24 DE LA ESPECIALIZACION INGENIERIA AMBIENTAL 2012 -2. DE LA FACULTAD DE INGENIERIA</t>
  </si>
  <si>
    <t>2012/08/08</t>
  </si>
  <si>
    <t>DAXA COLOMBIA SA</t>
  </si>
  <si>
    <t>FI 033- B 2012</t>
  </si>
  <si>
    <t>ENTREGAR A TITULO DE VENTA KITS PARA REDES DE DATOS, CON DESTINO AL LABORAOTIRO DE COMUNICACIONES DEL PROGRAMA DE INGENIERIA ELECTRONICA DE LA FACULTAD DE INGENIERIA</t>
  </si>
  <si>
    <t>FI 034- B 2012</t>
  </si>
  <si>
    <t>PRESTAR EL SERVICIO DE TRASPORTE DE ESTUDIANTES Y DOCENTES DE LAS CORTES 3 Y 4 DE LA MAESTRIA EN ECOLOGIA Y TRASPORTE PARA ESTUDIANTES Y DOCENTES PARA LA ESPECIALIZACION EN INGENIERIA AMBIENTAL DE ALS COHORTES 24 Y 25  PARA PRACTICAS EXTRAMUROS DEL SEGUNDO SEMESTRE ACADEMICO 2012</t>
  </si>
  <si>
    <t>2012/08/17</t>
  </si>
  <si>
    <t>YEQUIM LTDA</t>
  </si>
  <si>
    <t>FI 035- B 2012</t>
  </si>
  <si>
    <t>ENTREGAR A TITULO DE VENTA REACTIVOS QUIMICOSANALITICOS E INSUMOS DE LABORATORIOS PARA EL LABORATORIO DE SUELOS DE LA FACULTAD DE INGENIERIA</t>
  </si>
  <si>
    <t>2012/09/05</t>
  </si>
  <si>
    <t>FI 036- B 2012</t>
  </si>
  <si>
    <t>PRESTAR EL SERVICIO PARA ORIENTAR EL CURSO " GESTION DE RESIDUOS SOLIDOS Y ESPECIALES" DE LA COHORTE 24 DE LA ESPECIALIZACION INGENIERIA AMBIENTAL 2012 -2. DE LA FACULTAD DE INGENIERIA</t>
  </si>
  <si>
    <t>2012/09/07</t>
  </si>
  <si>
    <t>DOCENTE EXTERNO</t>
  </si>
  <si>
    <t>RENSO ALFREDO ARANGON CALDERON</t>
  </si>
  <si>
    <t>FI 037- B 2012</t>
  </si>
  <si>
    <t>PRESTAR EL SERVICIO DE APOYO EN LASACTIVIDADES RELACIONADAS CON LA EDICCION EVALUACION DE ARTICULOS Y PUBLICACION DE LA REVISTA INGENEIRIA Y REGION DE LA FACULTAD DE INGENIERIA</t>
  </si>
  <si>
    <t>2012/08/28</t>
  </si>
  <si>
    <t>YINETH ROCIO VELASCO BASTO</t>
  </si>
  <si>
    <t>FI 038- B 2012</t>
  </si>
  <si>
    <t>PRESTAR EL SERVICIO PARA ORIENTAR EL MODULO SALUD OCUPACIONAL DEL DIPLOMADO HSEQ COHORTE 20 DE LA FACULTAD DE INGENEIRIA EN  LOS DIAS 14, 15 ,21, 22, 28 Y 29 DE SEPTIEMBRE</t>
  </si>
  <si>
    <t>2012/09/12</t>
  </si>
  <si>
    <t>YUDI CONSTANZA HERNANDEZ LIZCANO</t>
  </si>
  <si>
    <t>FI 039- B 2012</t>
  </si>
  <si>
    <t>PRESTAR SU SERVICIO COMO APOYO ADMINSITRATIVO PARA DESARROLLAR LASACTIVIDADES DEL DIPLOMADO HSEQ COHORTE 20 DE LA FACULTAD DE INGENIERIA</t>
  </si>
  <si>
    <t>AMERICAN TOURS GB LTDA</t>
  </si>
  <si>
    <t>FI 040 -B 2012</t>
  </si>
  <si>
    <t>ENTREGAR A TITULO DE VENTA PASAJESAEREOSA DOS DOCENTES DE LA FACULTAD DE INGENIERIA PARA ASISTIR A CONFERENCIA SPE ATCE 2012.</t>
  </si>
  <si>
    <t>CARLOS ANDRES OYOLA TOVAR</t>
  </si>
  <si>
    <t>FI 041- B 2012</t>
  </si>
  <si>
    <t>PRESTAR LOS SERVICIOS DE MANTENIMIENTO INSTALACION E IMPLEMENTACION DE UN SISTEMA INTEGRADO DEL SITIO WEB DE LA FAUCLTAD DE INGENIERIA</t>
  </si>
  <si>
    <t>MIJAEL BRAND PRADA</t>
  </si>
  <si>
    <t>FI 042- B 2012</t>
  </si>
  <si>
    <t>ORIENTAR EL MODULO ESTUDIO DE BIODIVERSIDAD Y DIVERSIDAD DE LA MAESTRIA EN ECOLOGIA Y GESTION DE ECOSISTEMAS ESTRATEGICOS COHORTE 4 SEMESTRE 2012 B DE AL FACULTAD DE INGENIERIA</t>
  </si>
  <si>
    <t>2012/09/17</t>
  </si>
  <si>
    <t>SERVICIOS DOCENTE EXTERNO</t>
  </si>
  <si>
    <t>JOSE ELIAS SALZAR BAUTISTA</t>
  </si>
  <si>
    <t>FI 043- B 2012</t>
  </si>
  <si>
    <t>PRESTAR EL SERVICIO COMO AUXILIAR DEL LABORAOTRIO DE PRUEBAS ESPECIALES DE LA FACULTAD DE INGENIERIA</t>
  </si>
  <si>
    <t>2012/09/21</t>
  </si>
  <si>
    <t>FI 044- B 2012</t>
  </si>
  <si>
    <t>PRESTAR EL SERVICIO PARA ORIENTAR EL SEMINARIO DE GRADO 09 DE LA ESPECIALIZACION EN INGENIERIA AMBIENTAL 2012- B DE LA FACULTAD DE INGENIERIA</t>
  </si>
  <si>
    <t>2012/09/28</t>
  </si>
  <si>
    <t>GASES INDUSTRIALES DE COLOMBIA SA</t>
  </si>
  <si>
    <t>FI 046 .B 2012</t>
  </si>
  <si>
    <t>PRESTAR EL SERVICO DE CARGAR CILINDRO DE GAS DE HELIO CON DESTINO AL LABORATORIO DE YACIMIENTOS DE LA FACULTAD DE INGENEIRIA</t>
  </si>
  <si>
    <t>YUDI ALEXANDRA GARCIA MONTEALEGRE</t>
  </si>
  <si>
    <t>FI 047- B 2012</t>
  </si>
  <si>
    <t>PRESTAR EL SERVICIO EN ASESORIA EN LA CREACION Y ELABORACION DE LOS DOCUEMENTOS PREVIOS PARA LA OBTENCION DEL REGISTRO CALIFACADO PARA LA APERTURA DE LA TECNOLOGIA EN  INGENEIRIA DE PETROLEOS</t>
  </si>
  <si>
    <t>2012/09/25</t>
  </si>
  <si>
    <t>FI-048 B 2012</t>
  </si>
  <si>
    <t>PRESTAR  EL SERVICIO COMO DIRECTOR DE LOS PROYECTOS DE GRADO A CARGO DE LOS ESTUIDANTES NATALI A KAROLINA Y VLADIMIR LEON DE LA MAESTRIA EN ECOLOGIA Y GESTION DE ECOSISTEMAS ESTRATEGICOS DE LA FACULTAD DE INGENIERIA</t>
  </si>
  <si>
    <t>INSTRUMENTACIONES Y SERVICIOS SAS</t>
  </si>
  <si>
    <t>FI-049 B 2012</t>
  </si>
  <si>
    <t>ENTREGAR A TITULO DE VENTA ANALIZADOR DE TEXTURA PARA EL LABORATORIO DE ANALISIS SENSORIAL DE LA FACULTAD DE INGENIERIA DE LA UNIVERSIDAD SURCOLOMBIANA</t>
  </si>
  <si>
    <t>MANHOS SERVICIO DE MANTENIMIENTO Y LABORATORIO</t>
  </si>
  <si>
    <t>FI 052 B 2012</t>
  </si>
  <si>
    <t>ENTREGAR A TITULO DE VENTA EQUIPOS  PARA LOS LABORATORIOS DEL PROGRAMA DE PETROLEOS DE LA FACULTAD DE INGENIERIA DE LA UNIVERSIDAD SURCOLOMBIANA</t>
  </si>
  <si>
    <t>FI 054 B 2012</t>
  </si>
  <si>
    <t>SUMINISTRAS FOTOCOPIAS PARA LA MAESTRIA EN ECOLOGIA Y GESTION DE ECOSISTEMAS ESTRATEGICOS , INGENIERIA AMBIENTAL DIPLOMADO HSEQ COHORTE 20 E INGENIERIA WEB CON SOFTWARE LIBRE Y LABORATORIO DE PRUEBAS ESPECIALES DE LA FACULTAD DE INGENIERIA</t>
  </si>
  <si>
    <t>FI-057 B 2012</t>
  </si>
  <si>
    <t>PRESTAR EL SERVICIO PARA CAPACITAR A DOCENTES EN LASACTIVIDADES DE ROBOTICA EDUCATIVA COMO HERRAMIENTA PARA DESARROLLAR EL TRABAJO COLOBORATIVO ORGANIZADO POR LA FACULTAD DE INGENIERIA.</t>
  </si>
  <si>
    <t>CONSTANZA VARGAS CASTELLANOS</t>
  </si>
  <si>
    <t>FI-058 B 2012</t>
  </si>
  <si>
    <t>PRESTAR EL SERVICIO  PARA ORIENTAR EL MODULO GSTION AMBIENTAL DEL DIPLOMADO HSEQCOHORTE 20 DE LA FACULTAD DE INGENIERIA</t>
  </si>
  <si>
    <t>JUAN ANTONIO CASTRO SILVA</t>
  </si>
  <si>
    <t>FI-059B 2012</t>
  </si>
  <si>
    <t>PRESTAR EL SERVICIO PARA ORIENTAR EL MODULO INGENIERIA WEB CON SOFTWARE LIBRE Y ELABORACION DE LOS MODULOS PARA LA WEB.</t>
  </si>
  <si>
    <t>FI-060 B 2012</t>
  </si>
  <si>
    <t>ENTREGARA  TITULO DE VENTA FUENTE DE LAVA OJOS PEDESTAL CON DESTINO AL LABORATORIO DE AGUAS DE LA FACULTAD DE INGENIERIA</t>
  </si>
  <si>
    <t>GEOSYSTEM INGENIERIA SAS</t>
  </si>
  <si>
    <t>FI-061 B 2012</t>
  </si>
  <si>
    <t>ENTREGAR A TITULO DE VENTA GPS CON DESTINO AL LABORATORIO DE TOPOGRAFIA  DE LA FACULTAD DDE INGENIERIA</t>
  </si>
  <si>
    <t>ANALYTICA SA</t>
  </si>
  <si>
    <t>ENTREGAR A TIUTLO DE VENTA REFRIGERADOR DE LABORATORIO PARA EL LABORATORIO DE AGUAS DE LA FACULTAD DE INGENIERIA DE LA UNIVERSIDAD SURCOLOMBIANA.</t>
  </si>
  <si>
    <t>FI 062 B 2012</t>
  </si>
  <si>
    <t>PRESTAR EL SERVICIO  COMO ANALISTA EN LA REALIZACION DE ANALISIS FISICO DE LOS SUELOS EN EL LABORATORIO DE SUELOS</t>
  </si>
  <si>
    <t>DOTACIONES GES LTDA</t>
  </si>
  <si>
    <t>FI 063  B2012</t>
  </si>
  <si>
    <t>ENTREGAR A TITULO DE VENTA SOPORTES DE HIERRO PARA EL LABORATORIO DE AGUAS DEL PROGRAMA DE PETROLEOS DE LA FACULTAD DE INGENIERIA</t>
  </si>
  <si>
    <t>2012/11/06</t>
  </si>
  <si>
    <t>MANUEL ALEJANDRO CAMPO</t>
  </si>
  <si>
    <t>FI 064 B 2012</t>
  </si>
  <si>
    <t>PRESTAR EL SERVICIO PARA ORIENTAR EL MODULO "GESTION DE LA CALIDAD Y REDACCION DE INFORMES DEL DIPLOMAOD LIDERAZGOS EN HSEQ  COHORTE 20 DE LA FACULTAD DEINGENIERIA</t>
  </si>
  <si>
    <t>LUZ AMANDA ESCOBAR</t>
  </si>
  <si>
    <t>FI 066 B 2012</t>
  </si>
  <si>
    <t>ENTREGAR A TITULO DE VENTA  DE EQUIPOS PARA EL LABORATORIO DE GEOLOGIA DEL PROGRAMA DE PETROLEOS DE LA FACULTAD DE INGENIERIA</t>
  </si>
  <si>
    <t>VIDCOL SAS</t>
  </si>
  <si>
    <t>FI 067- B 2012</t>
  </si>
  <si>
    <t>ENTREGAR A TITULO DE VENTA KIT DE TUBO CENTRIFUGA PARA EL LABORATORIO DE PRUEBAS ESPECIALES DE LA FACULTAD DE INGENIERIA</t>
  </si>
  <si>
    <t>LIBRERIA EL INGENIERO</t>
  </si>
  <si>
    <t>FI 068-B 2012</t>
  </si>
  <si>
    <t>ENTREGAR A TITULO DE VENTA  MATERIAL BIBLIOGRAFICO  PARA LOS PROGRAMAS DE INGENIERIA  AGRICOLA Y PETROLEOS, TECNOLOGIA EN OBRAS CIVILES Y DESARROLLO DEL SOFTWARE DE LA FACULTAD DE INGENIERIA</t>
  </si>
  <si>
    <t>FI 069 B 2012</t>
  </si>
  <si>
    <t>PRESTAR EL SERVICIO DE PUBLICIDAD CONSISTENTE EN LA EDICION DE 10 AVISOS PUBLIICTARIOS PARA PROMOCIONAR Y DIFUNDIR LAS INSCRIPCIONESA LA ESPECIALIZACION EN INGENIERIA AMBIENTAL A OFRECERSE EN EL PRIMER SEMESTRE 2013</t>
  </si>
  <si>
    <t>UNIVERSO HEWLETT PACKARD SA</t>
  </si>
  <si>
    <t>FI 070 B 2012</t>
  </si>
  <si>
    <t>ENTREGAR A TIUTLO DE VENTA EQUPOS DE OFICINA PARA LA MAESTRIA EN ECOLOGIA, DIPLOMADO HSEQ E ING. WEB, Y CURSO CISCO DE LA FACULTAD DE INGENIERIA DE LA UNIVERSIDAD SURCOLOMBIANA</t>
  </si>
  <si>
    <t>DISTRIBUIDORA RAYCO SAS</t>
  </si>
  <si>
    <t>FI 071- B 2012</t>
  </si>
  <si>
    <t>ENTREGAR A TITULO DE VENTA EQUIPOS PARA OFICINA CON DESTINO AL DIPLOMADO EN HSEQ DE LA FACULTAD DE INGENIERIA .</t>
  </si>
  <si>
    <t>FI-072 B 2012</t>
  </si>
  <si>
    <t>ENTREGAR A TITULO DE VENTA EQUIPO PARA EL LABORATORIO DE AGUAS DE LA FACULTAD DE INGENIERIA DE LA UNIVERSIDAD SURCOLOMBIANA</t>
  </si>
  <si>
    <t>BLAMIS DOTACIONES LABORATORIO</t>
  </si>
  <si>
    <t>FI-073 B 2012</t>
  </si>
  <si>
    <t>ENTREGAR A TITULO DE VENTA EQUIPOS REACTIVOSVIDRIERIA Y ACCESOSRIOS PARA LOS LABORATORIOS DE LA FACULTAD DE INGENIERIA</t>
  </si>
  <si>
    <t>WALTER ALEJANDRO FERNANDEZ BARRERA</t>
  </si>
  <si>
    <t>FI 074 B 2012</t>
  </si>
  <si>
    <t>PRESTAR EL SERVICIO  EN LA ELABORACION  E IMPLEMENTACION DE LA PLATAFORMA, EL HOSTING Y EL DOMINIO PARA LA CAPACITACION  DEL DIPLOMADO  ING. WEB, DE LA FACULTAD DE INGENIERIA</t>
  </si>
  <si>
    <t>FI 075 B 2012</t>
  </si>
  <si>
    <t>ENTREGAR A TITULO DE VENTA PAPELERIA Y UTILES DE OFICINA CON DESTINO AL CURSO DE CISCO, LABORATORIO DE PRUEBAS ESPECIALES, AGUAS CURDOS Y DERIVADOS DE LA FACUTLAD DE INGENIERIA.</t>
  </si>
  <si>
    <t>KATERINE SALAS PEREZ</t>
  </si>
  <si>
    <t>FD01</t>
  </si>
  <si>
    <t>PRESTAR SUS SERVICIOS CON EL FIN DE REALIZAR LASACTIVIDADES SECRETARIALES EN DESARROLLO DEL CONTRATO INTERADMINISTRATIVO NO 501 DE 2011 SUSCRITO ENTRE EL MUNICIPIO DE NEIVA Y LA UNIVERSIDAD SURCOLOMBIANA</t>
  </si>
  <si>
    <t>SELECCION DIRECTA</t>
  </si>
  <si>
    <t>EDNA LIZED PASTRANA PINTO</t>
  </si>
  <si>
    <t>FD02</t>
  </si>
  <si>
    <t>PRESTAR SUS SERVICIOSADMINISTRATIVOS SECRETARIALES DE DIGITACION Y ARCHIVO EN EL DESARROLLO DEL CONTRATO INTERADMINISTRATIVO NO 501 DE 2011 SUSCRITO ENTRE EL MUNICIPIO DE NEIVA Y LA UNIVERSIDAD SURCOLOMBIANA</t>
  </si>
  <si>
    <t>YOMAIRA MURILLO VELASQUEZ</t>
  </si>
  <si>
    <t>FD03</t>
  </si>
  <si>
    <t>PRESTAR SUS SERVICIOS EN JORNADAS DE CAPACITACION INTEGRAL DIRIGIDA A LOS USUARIOSA LOSACTORES O PERSONAL DE LA SECRETARIA DE EDUCACION MUNICIPAL Y DE LAS INSTITUCIONES EDUCATIVAS EN ADMINISTRADOR CONSULTA Y SOPORTE DE SISTEMA INTERACTIVO DE CONSULTA DE INFRAESTRUCTURA EDUCATIVA SICIED Y EL INVENTARIO DE BIENES MUEBLES DEL SECTOR EDUCATIVO DEL MUNICIPIO</t>
  </si>
  <si>
    <t>MARIA JINETH GUTIERREZ CALDERON</t>
  </si>
  <si>
    <t>FD04</t>
  </si>
  <si>
    <t>COMPRAVENTA DE UN SISTEMA DE ARCHIVO RODANTE CON DESTINO A LA FACULTAD DE DERECHO DE LA UNIVERSIDAD SURCOLOMBIANA DE ACUERDO CON LAS ESPECIFICACIONES REQUERIDAS POR LA FACULTAD</t>
  </si>
  <si>
    <t>OTRA-COMPRA O ADQUISICION SIMPLIFICADA</t>
  </si>
  <si>
    <t>JOSE MARIO MURCIA NARVAEZ</t>
  </si>
  <si>
    <t>FD05</t>
  </si>
  <si>
    <t>COMPRAVENTA E INSTALACION DE PERSIANAS Y CORTINAS ENROLLABLES PARA EL CONSULTORIO JURIDICO Y EL CENTRO DE CONCILIACION DE LA FACULTAD DE DERECHO DE LA UNIVERSIDAD SURCOLOMBIANA DE ACUERDO CON LAS ESPECIFICACIONES REQUERIDAS POR LA FACULTAD</t>
  </si>
  <si>
    <t>ELSA LILIANA BERNAL VARGAS</t>
  </si>
  <si>
    <t>FD06</t>
  </si>
  <si>
    <t>PRESTAR SUS SERVICIOS EN CALIDAD DE AUXILIAR A LA FACULTAD DE DERECHO EN LA ORGANIZACION DIGITAL Y FISICA DE LOS DOCUMENTOS QUE SOPORTAN EL PROCESO DE  IMPLEMENTACION DESARROLLO Y EVALUACION EL PLAN DE MEJORAMIENTO DEL PROCESO DE AUTOEVALUACION DEL PREGRADO DE DERECHO ADEMaS DE COLABORAR EN  ORGANIZAR Y ACTUALIZAR LA DOCUMENTACION DEL aREA DEL PROYECCION SOCIAL</t>
  </si>
  <si>
    <t>MAGDA PAOLA TAFUR CHARRY</t>
  </si>
  <si>
    <t>FD07</t>
  </si>
  <si>
    <t>PRESTAR SERVICIOS PROFESIONALES COMO ASESOR JURIDICO Y METODOLOGICO EN EL DISENO FORMULACION Y ESTABLECIMIENTO DE LINEAS DE ACCION DE PROYECCION SOCIAL ELABORACION DE BANCO DE PROYECTOS Y GESTION PARA LA COOPERACION INSTITUCIONAL LOCAL REGIONAL NACIONAL E INTERNACIONAL DEL AREA DE PROYECCION SOCIAL DE LA FACULTAD DE DERECHO DE LA UNIVERSIDAD SURCOLOMBIANA</t>
  </si>
  <si>
    <t>CARLOS FERNANDO GOMEZ GARCIA</t>
  </si>
  <si>
    <t>FD08</t>
  </si>
  <si>
    <t>PRESTACION DE SERVICIOS PROFESIONALES PARA BRINDAR APOYO Y ASESORIA AL CENTRO DE INVESTIGACIONES DE LA FACULTAD DE DERECHO –CINFADE EN LO CONCERNIENTE A ORGANIZACION Y FUNCIONAMIENTO DE GRUPOS Y SEMILLEROS DE INVESTIGACION JURIDICA Y/O SOCIO JURIDICA</t>
  </si>
  <si>
    <t>NADIA KATERINE LARA ROJAS</t>
  </si>
  <si>
    <t>FD09</t>
  </si>
  <si>
    <t>PRESTACION DE SERVICIOS PROFESIONALES PARA BRINDAR APOYO Y ASESORIA AL CENTRO DE INVESTIGACIONES DE LA FACULTAD DE DERECHO –CINFADE EN LO CONCERNIENTE A LA PROGRAMACION ESTRUCTURA Y PUBLICACION ESCRITA Y EN WEB DE LA REVISTA JURIDICA PIELAGUS Y ORGANIZACION Y ACTUALIZACION DE LOSARCHIVOS DEL CENTRO DE INVESTIGACIONES</t>
  </si>
  <si>
    <t>ARISTIDES PENA ZUNIGA</t>
  </si>
  <si>
    <t>FD10</t>
  </si>
  <si>
    <t>PRESTAR SUS SERVICIOS PROFESIONALES COMO ASESOR METODOLOGICO, ADMINISTRATIVO Y JURIDICO EN EL ESTUDIO DE CASOSASISTENCIA CAPACITACION DESARROLLO DE MODULOS Y ACOMPANAMIENTO EN LA EJECUCION DEL PROYECTO DE PROYECCION SOCIAL SOLIDARIO-RECURSO AMA-GI DE LA FACULTAD DE DERECHO DE LA UNIVERSIDAD SURCOLOMBIANA</t>
  </si>
  <si>
    <t>JOHNATHAN JAVIER OTERO DEVIA</t>
  </si>
  <si>
    <t>FD11</t>
  </si>
  <si>
    <t>CONTRATO DE PRESTACION DE SERVICIOS CON EL FIN DE BRINDAR ASESORIA JURIDICA EN LOS PROCESOS Y TRAMITES DE CARACTER LEGAL Y CONTRACTUAL QUE ADELANTA LA FACULTAD DE DERECHO EN DESARROLLO DE LAS DIFERENTESACTIVIDADES QUE REALIZA EL COMITE DE PROYECCION SOCIAL Y LA COORDINACION DE PROYECCION SOCIAL DE LA MISMA</t>
  </si>
  <si>
    <t>EDWIN ALLIRIO TRUJILLO CERQUERA</t>
  </si>
  <si>
    <t>FD12</t>
  </si>
  <si>
    <t>ASESORAR Y APOYAR AL  CINFADE EN LA ELABORACION DE LOS DOCUMENTOS FINALES CORRESPONDIENTESA LAS ESPECIALIZACIONES EN DERECHO PROCESAL Y DERECHO PROBATORIO QUE PERMITAN A ESTA UNIDAD ACADEMICA ADELANTAR LOS TRAMITESACADEMICOS Y ADMINISTRATIVOS PARA OBTENER DEL MINISTERIO DE EDUCACION NACIONAL LOS RESPECTIVOS REGISTROS CALIFICADOS DE FUNCIONAMIENTO</t>
  </si>
  <si>
    <t>FRANCY HELENA CAMACHO SANCHEZ</t>
  </si>
  <si>
    <t>FD13</t>
  </si>
  <si>
    <t>COMPRAVENTA DE PAPELERIA  Y ELEMENTOS DE OFICINA CON DESTINO A LA FACULTAD DE DERECHO DE LA UNIVERSIDAD SURCOLOMBIANA CON EL FIN DE APOYAR EL DESARROLLO DEL PROYECTO DE PROYECCION SOCIAL SOLIDARIO -CATEDRA SOBRE DERECHOS CONSTITUCIONALES EN EL ASENTAMIENTO ALVARO URIBE VELEZ</t>
  </si>
  <si>
    <t>LIBRERIA EDICIONES DEL PROFESIONAL LTDA</t>
  </si>
  <si>
    <t>FD14</t>
  </si>
  <si>
    <t xml:space="preserve">COMPRAVENTA DE MATERIAL BIBLIOGRAFICO CON DESTINO AL CENTRO DE DOCUMENTACION JURIDICO DE LA FACULTAD DE DERECHO DE LA UNIVERSIDAD SURCOLOMBIANA </t>
  </si>
  <si>
    <t>DIANA CAROLINA ESQUIVEL ROMERO</t>
  </si>
  <si>
    <t>FD15</t>
  </si>
  <si>
    <t>SERVICIOS DE ASESORIA Y APOYO A LA FACULTAD DE DERECHO QUE LE PERMITA IMPLEMENTAR Y OFERTAR SU PORTAFOLIO DE SERVICIOS EN EL MARCO DEL DESARROLLO DEL PLAN DE ACCION DEL AREA DE PROYECCION SOCIAL DE LA FACULTAD DE DERECHO DE LA UNIVERSIDAD SURCOLOMBIANA Y BRINDAR ASESORIA JURIDICA EN LOS PROCESOS Y TRAMITES DE CARACTER LEGAL Y CONTRACTUAL QUE ADELANTA DICHA FACULTAD</t>
  </si>
  <si>
    <t>FD16</t>
  </si>
  <si>
    <t>PRESTAR LOS SERVICIOS DE SECRETARIA Y DEMASACTIVIDADESADMINISTRATIVAS REQUERIDAS PARA EL CUMPLIMIENTO DEL CONTRATO INTERADMINISTRATIVO N°025 DE 2012 SUSCRITO ENTRE LA CONTRALORIA DEPARTAMENTAL DEL HUILA Y LA FACULTAD DE DERECHO DE LA UNIVERSIDAD SURCOLOMBIANA.</t>
  </si>
  <si>
    <t>XIOMARA ALEJANDRA QUINTERO DIAZ</t>
  </si>
  <si>
    <t>FD17</t>
  </si>
  <si>
    <t>REALIZAR LASACTIVIDADES DE AUXILIAR EN DESARROLLO DE LA CAPACITACION-DIPLOMADO QUE SE BRINDARA A LOS FUNCIONARIOS DE LA CONTRALORIA DEPARTAMENTAL EN CUMPLIMIENTO DEL CONTRATO INTERADMINISTRATIVO N°025 DE 2012</t>
  </si>
  <si>
    <t>INVERSIONES LJC SAS</t>
  </si>
  <si>
    <t>FD18</t>
  </si>
  <si>
    <t>PRESTAR SERVICIO DE HOSPEDAJE Y ALIMENTACION A LOS DOCENTES INVITADOS POR LA FACULTAD DE DERECHO DE LA UNIVERSIDAD SURCOLOMBIANA EN DESARROLLO DEL DIPLOMADO EN CONTRATACION ESTATAL CON ENFASIS EN PROCEDIMIENTOS OFRECIDO EN EJECUCION DEL CONTRATO INTERADMINISTRATIVO N°025 DE 2011 SUSCRITO ENTRE LA UNIVERSIDAD SURCOLOMBIANA-FACULTAD DE DERECHO Y LA CONTRALORIA DEPARTAMENTAL DEL HUILA</t>
  </si>
  <si>
    <t>VICTORIANO DIAZ BAUTISTA</t>
  </si>
  <si>
    <t>FD19</t>
  </si>
  <si>
    <t>COMPRA E INSTALACION DE DIVISIONES DE OFICINA ELABORADAS EN ALUMINIO CON DESTINO AL CENTRO DE CONCILIACION DE LA FACULTAD DE DERECHO DE LA UNIVERSIDAD SURCOLOMBIANA</t>
  </si>
  <si>
    <t>CARLOS ALBERTO CORRALES MUNOZ</t>
  </si>
  <si>
    <t>FD20</t>
  </si>
  <si>
    <t>PRESTAR LOS SERVICIOS PROFESIONALES COMO DOCENTE INVITADO LA ORIENTACION DEL MODULO DENOMINADO DE LA CONTRATACION LEGALIZACION EJECUCION Y LIQUIDACION DE LOS CONTRATOS EL DIA JUEVES 18 DE OCTUBRE DE 2012 EN HORARIO DE 8 00 AM A 12 00 M Y 2 00 PM A 6 00 PM EN CUMPLIMIENTO DEL CONTRATO INTERADMINISTRATIVO N°025 DE 2012</t>
  </si>
  <si>
    <t>ANDRES FELIPE TAMAYO POLANIA</t>
  </si>
  <si>
    <t>FD21</t>
  </si>
  <si>
    <t>PRESTAR LOS SERVICIOS PROFESIONALES COMO DOCENTE INVITADOORIENTANDO EL MODULO DENOMINADO PROCEDIMIENTOS DE SELECCION DEL CONTRATISTA LOS DIAS VIERNES 26 DE OCTUBRE DE 2012  DE 2 00 PM A 6 00 PM JUEVES 01 Y 08 DE NOVIEMBRE DE 2012  DE 6 00 PM A 10 00 PM Y VIERNES 09 DE NOVIEMBRE DE 2 00 PM A 6 00 PM EN CUMPLIMIENTO DEL CONTRATO INTERADMINISTRATIVO N°025 DE 2012</t>
  </si>
  <si>
    <t>YIRA MARCELA CHILATRA SANCHEZ</t>
  </si>
  <si>
    <t>FD22</t>
  </si>
  <si>
    <t xml:space="preserve">PRESTAR LOS SERVICIOS PROFESIONALES COMO DOCENTE INVITADO ORIENTANDO EL MODULO DENOMINADO REGISTRO DE PROPONENTES PARA CONTRATOS ESTATALES – RUP RUPR CAMARA DE COMERCIO EL DIA JUEVES 25 DE OCTUBRE DE 2012 EN HORARIO DE 6 00 PM A 10 00 PM EN CUMPLIMIENTO DEL CONTRATO INTERADMINISTRATIVO N°025 DE 2012 </t>
  </si>
  <si>
    <t>CALPES SA</t>
  </si>
  <si>
    <t>FD23</t>
  </si>
  <si>
    <t>SERVICIO DE HOSPEDAJE Y MANUTENCION A LOS DOCENTES INVITADOS POR LA FACULTAD DERECHO DE LA USCO EN DESARROLLO DEL VI COLOQUIO SURCOLOMBIANO DE DERECHO CONSTITUCIONAL Y V INTERNACIONAL A REALIZARSE LOS DIAS 25 Y 26 DE OCTUBRE DE 2012</t>
  </si>
  <si>
    <t>URIEL ALBERTO AMAYA OLAYA</t>
  </si>
  <si>
    <t>FD24</t>
  </si>
  <si>
    <t>PRESTAR LOS SERVICIOS PROFESIONALES COMO DOCENTE INVITADO CONSISTENTES EN LA ORIENTACION DEL MODULO DENOMINADO PROCESO AUDITOR A LA CONTRATACION ESTATAL EN UNA ENTIDAD TERRITORIAL EL DIA VIERNES 02 DE NOVIEMBRE DE 2012 DE 2 00 PM A 6 00 PM Y  DE 6 00 PM A 10 00 PM EN CUMPLIMIENTO DEL CONTRATO INTERADMINISTRATIVO N°025 DE 2012</t>
  </si>
  <si>
    <t>LUIS RAMIRO ESCANDON HERNANDEZ</t>
  </si>
  <si>
    <t>FD25</t>
  </si>
  <si>
    <t xml:space="preserve">PRESTAR LOS SERVICIOS PROFESIONALES COMO DOCENTE INVITADO ORIENTANDO LOS MODULOS DENOMINADOS PLANEACION CONTRACTUAL EL DIA SABADO 10 DE NOVIEMBRE DE 2012 EN HORARIO DE 9 00 AM A 12 00 M Y DE 1 00 PM A 6 00 PM Y NORMATIVIDAD EN MATERIA DE PRESUPUESTAL EL DIA VIERNES 14 DE DICIEMBRE DE 2012 EN HORARIO DE 2 00 PM A 6 00 PM EN CUMPLIMIENTO DEL CONTRATO INTERADMINISTRATIVO N°025 DE 2012 </t>
  </si>
  <si>
    <t>TITO MORA TRUJILLO</t>
  </si>
  <si>
    <t>FD26</t>
  </si>
  <si>
    <t>SUMINISTRAR EL SERVICIO DE FOTOCOPIADO E IMPRESION DE DIPLOMAS  Y CERTIFICADOS EN DESARROLLO DEL DIPLOMADO EN CONTRATACION ESTATAL CON eNFASIS EN PROCEDIMIENTOS EN EL MARCO DEL CONTRATO INTERADMINISTRATIVO NO.025/2012 SUSCRITO POR LA CONTRALORIA DEPARTAMENTAL DEL HUILA Y LA UNIVERSIDAD SURCOLOMBIANA – FACULTAD DE DERECHO</t>
  </si>
  <si>
    <t xml:space="preserve">SUMNISTRO </t>
  </si>
  <si>
    <t>FERNANDO MAURICIO IGLESIAS GAONA</t>
  </si>
  <si>
    <t>FD27</t>
  </si>
  <si>
    <t>BRINDAR CAPACITACION A DOCENTES Y ESTUDIANTES DE LA COORDINACION DE PROYECCION SOCIAL DE LA FACULTAD DE DERECHO SOBRE LA METODOLOGIA PARA ELABORAR Y FORMULAR PROYECTOS DE COOPERACION NACIONAL O INTERNACIONAL EN EL AREA DE LAS CIENCIAS SOCIALES Y JURIDICAS</t>
  </si>
  <si>
    <t>ALVARO MEJIA MEJA</t>
  </si>
  <si>
    <t>FD28</t>
  </si>
  <si>
    <t>PRESTAR LOS SERVICIOS PROFESIONALES COMO DOCENTE INVITADO  ORIENTANDO EL MODULO DENOMINADO DE LOS PLIEGOS DE CONDICIONES Y LA EVALUACION DE LAS PROPUESTAS DURANTE LOS DIAS VIERNES 30 DE NOVIEMBRE DE 2012 EN HORARIO DE 6 00 PM A 10 00 PM Y SABADO 01 DE DICIEMBRE DE 2012  DE 800 AM A 1200 M EN CUMPLIMIENTO DEL CONTRATO INTERADMINISTRATIVO N°025 DE 2012</t>
  </si>
  <si>
    <t>MARIA DORYS CEDENO</t>
  </si>
  <si>
    <t>FD29</t>
  </si>
  <si>
    <t>COMPRAVENTA DE BIBLIOGRAFIA ESPECIALIZADA CON DESTINO AL CENTRO DE DOCUMENTACION JURIDICO DE  LA FACULTAD DE DERECHO DE LA UNIVERSIDAD SURCOLOMBIANA CON EL FIN DE APOYAR EL PROCESO DE CREACION DE LOS PROGRAMAS DE POSGRADOS EN DERECHO CONTRACTUAL DERECHO LABORAL DERECHO PROCESAL DERECHO PROBATORIO Y LA MAESTRIA EN DERECHO PUBLICO</t>
  </si>
  <si>
    <t>ANDRES GOMEZ PERDOMO</t>
  </si>
  <si>
    <t>FD30</t>
  </si>
  <si>
    <t xml:space="preserve">PRESTAR LOS SERVICIOS PROFESIONALES COMO DOCENTE INVITADO CONSISTENTES EN LA ORIENTACION DEL MODULO DENOMINADO NORMATIVIDAD EN MATERIA TRIBUTARIA EL DIA SABADO 15 DE DICIEMBRE DE 2012 EN HORARIO DE 8 00 AM A 1200 M EN CUMPLIMIENTO DEL CONTRATO INTERADMINISTRATIVO N°025 DE 2012 </t>
  </si>
  <si>
    <t>CAROUSEL ENTERPRICE LTDA</t>
  </si>
  <si>
    <t>FD31</t>
  </si>
  <si>
    <t>PRESTAR EL SERVICIO DE RECREACION DIRIGIDO A 25 NINOS DEL ASENTAMIENTO ALVARO URIBE VELEZ, BENEFICIARIOS DEL PROYECTO CATEDRA DE DERECHO CONSTITUCIONAL DE LA FACULTAD DE DERECHO DE LA UNIVERSIDAD SURCOLOMBIANA EL DIA 16 DE DICIEMBRE DE 2012</t>
  </si>
  <si>
    <t>AIRE NEIVA LTDA</t>
  </si>
  <si>
    <t>FD32</t>
  </si>
  <si>
    <t>COMPRAVENTA E INSTALACION DE UN (1) AIRE ACONDICIONADO TIPO MINI SPLIT DE 24000 BTU 20 TR CON UNIDAD FANCOIL GABINETE DE LUJO CON CONTROL REMOTO Y UNIDAD CONDENSADORA DESCARGA HORIZONTAL CON CAPACIDAD DE 24000 BTU PARA DOTAR LA OFICINA DEL PROGRAMA DE CIENCIA POLITICA DE LA FACULTAD DE DERECHO DE LA UNIVERSIDAD SURCOLOMBIANA</t>
  </si>
  <si>
    <t>CARLOS EDUARDO HERRERA MOSQUERA</t>
  </si>
  <si>
    <t>FD33</t>
  </si>
  <si>
    <t>COMPRAVENTA DE MUEBLES Y EQUIPOS PARA DOTAR LA OFICINA DEL PROGRAMA DE CIENCIA POLITICA DE LA FACULTAD DE DERECHO DE LA UNIVERSIDAD SURCOLOMBIANA</t>
  </si>
  <si>
    <t>MARIA EUGENIA ROJAS CASTRO</t>
  </si>
  <si>
    <t>FS-001 -A2012</t>
  </si>
  <si>
    <t>Apoyo a la gestiOn ADMINISTRATIVA especializaciOn  En Gerencia de servicios de Salud  y Seguridad  Social  proyecto 931</t>
  </si>
  <si>
    <t>De acuerdo al estatuto de contratacion  de la Universidad Surcolombiana Acuerdo 029 de 2011</t>
  </si>
  <si>
    <t>LITTY FERNANDA PERDOMO ROMERO</t>
  </si>
  <si>
    <t>FS-002 -A2012</t>
  </si>
  <si>
    <t xml:space="preserve">Apoyo a la gestiOn ADMINISTRATIVA especializaciOn  En Epidemiologia y EspecializaciOn en EnfermerIa  NefrologIa y UrologIa proyecto 908 </t>
  </si>
  <si>
    <t>MARIA LILIANA HERNANDEZ PASCUAS</t>
  </si>
  <si>
    <t>FS-003 -A2012</t>
  </si>
  <si>
    <t>Apoyo a la gestiOn ADMINISTRATIVA en las especializaciOn  de los postgrados clInicos de AnestesiologIa, GinecologIa y PediatrIa  Proyectos 917,918,919</t>
  </si>
  <si>
    <t>ALEXANDRA PORRAS RAMIREZ</t>
  </si>
  <si>
    <t>FS-004 -A2012</t>
  </si>
  <si>
    <t>Servicios profesionales como docente invitado en la EspecializaciOn en Epidemiologia X Cohorte- III MOdulo Proyecto 02 - 894</t>
  </si>
  <si>
    <t>ALVARO ENRIQUE TEOFILO DE JESUS  BUSTOS MEJIA</t>
  </si>
  <si>
    <t>FS-005-A2012</t>
  </si>
  <si>
    <t>Servicios profesionales como docente invitado en la EspecializaciOn en Gerencia en Servicios de Salud  y Seguridad  Social Cohorte XIII tercer Sem. Proyecto 02 - 931</t>
  </si>
  <si>
    <t>MARLIO CHARRY BARRIOS</t>
  </si>
  <si>
    <t>FS-006-A2012</t>
  </si>
  <si>
    <t>LUIS FERNANDO CRUZ MOSQUERA</t>
  </si>
  <si>
    <t>FS-007-A2012</t>
  </si>
  <si>
    <t>Servicios de hospedaje y alimentaciOn a Docentes invitados en la especializaciOn en Epidemiologia  proyecto 908</t>
  </si>
  <si>
    <t>COMPRAVENTA y/o SUMINISTRO</t>
  </si>
  <si>
    <t>MAGDA ISNEY ALVAREZ VEGA</t>
  </si>
  <si>
    <t>FS-008-A2012</t>
  </si>
  <si>
    <t>Suministro de pasajeSAereos para los docentes invitados en la EspecializaciOn en Epidemiologia  Proyecto 908</t>
  </si>
  <si>
    <t>RODRIGO ALBERTO ALZATE SANCHEZ</t>
  </si>
  <si>
    <t>FS-009-A2012</t>
  </si>
  <si>
    <t xml:space="preserve">Servicios profesionales como docente invitado En la EspecializaciOn en Epidemiologia proyecto 908  </t>
  </si>
  <si>
    <t>MARIA TAMAYO URREA</t>
  </si>
  <si>
    <t>FS-010-A2012</t>
  </si>
  <si>
    <t>Apoyo a la gestiOn Administrativa  En el Comite Editorial de la Facultad de Salud 2012</t>
  </si>
  <si>
    <t xml:space="preserve">LIS FERNANDO CRUZ MOSQUERA </t>
  </si>
  <si>
    <t>FS-011-A2012</t>
  </si>
  <si>
    <t>Servicios de hospedaje y alimentaciOn a Docentes invitados en la especializaciOn en Gerencia de Servicios de salud y Seguridad Social cohorte XIII  Proyecto 931</t>
  </si>
  <si>
    <t>FS-012-A2012</t>
  </si>
  <si>
    <t>Suministro de pasajeSAereoSA docentes invitados en el desarrollo de la especializaciOn Gerencia de Servicios de Salud proyecto 931</t>
  </si>
  <si>
    <t>FS-013-A2012</t>
  </si>
  <si>
    <t>Servicios de hospedaje y alimentaciOn a Docentes invitados en la especializaciOn en Epidemiologia  proyecto 894</t>
  </si>
  <si>
    <t>DILMA CONDE</t>
  </si>
  <si>
    <t>FS-014-A2012</t>
  </si>
  <si>
    <t>Servicios de fotocopiado en el desarrollo de la EspecializaciOn EpidemiologIa proyecto 908</t>
  </si>
  <si>
    <t>MARISOL MANSILLA GOMEZ</t>
  </si>
  <si>
    <t>FS-015-A2012</t>
  </si>
  <si>
    <t>Apoyo a la gestiOn ADMINISTRATIVA especializaciOn  En el postgrado de CirugIa General  proyecto 915</t>
  </si>
  <si>
    <t>YEISON FERNEY ARTUNDUAGA ECHEVERRI</t>
  </si>
  <si>
    <t>FS-016-A2012</t>
  </si>
  <si>
    <t>Apoyo a la gestiOn Administrativa  y Financiera  en los postgrados clInicos   de la Facultad de Salud</t>
  </si>
  <si>
    <t>FS-017-A2012</t>
  </si>
  <si>
    <t>Servicios de impresiOn de mOdulos para estudiantes de la EspecializaciOn en Gerencia de Servicios de Salud y Seguridad Social proyecto 931</t>
  </si>
  <si>
    <t>FS-018-A2012</t>
  </si>
  <si>
    <t>Servicios de fotocopiado en el desarrollo de la EspecializaciOn GSSS proyecto 931</t>
  </si>
  <si>
    <t>ANDREA  DEL SOCORRO GARRIDO TORRES</t>
  </si>
  <si>
    <t>FS-019-A2012</t>
  </si>
  <si>
    <t>PrestaciOn de servicios en el Laboratorio de Medicina  GenOmica Proyecto  936</t>
  </si>
  <si>
    <t>ELIANA MARIA IPUZ SALAZAR</t>
  </si>
  <si>
    <t>FS-020-A2012</t>
  </si>
  <si>
    <t>Servicios de apoyo para actividades de Bienestar Universitario EspecializaciOn en Epidemiologia Proyecto 908</t>
  </si>
  <si>
    <t>COLVANES SAS</t>
  </si>
  <si>
    <t>FS-021-A2012</t>
  </si>
  <si>
    <t>Servicios de portes y mensajerIa EspecializaciOn GSSSS  proyecto 931</t>
  </si>
  <si>
    <t>LUZ DARE LOPEZ MURILLO</t>
  </si>
  <si>
    <t>FS-022-A2012</t>
  </si>
  <si>
    <t>FS-023-A2012</t>
  </si>
  <si>
    <t>Servicios de portes y mensajerIa EspecializaciOn Epidemiologia proyecto 908</t>
  </si>
  <si>
    <t>FS-024-A2012</t>
  </si>
  <si>
    <t>Servicios de impresiOn de mOdulos para estudiantes de la EspecializaciOn en Epidemiologia proyecto 908</t>
  </si>
  <si>
    <t>WALTER RAMIRO DE JESUS  TORO JIMENEZ</t>
  </si>
  <si>
    <t>FS-025-A2012</t>
  </si>
  <si>
    <t>ALEJANDRO GONZALEZ PULIDO</t>
  </si>
  <si>
    <t>FS-026-A2012</t>
  </si>
  <si>
    <t>SHERLY ROCIO  AMELINES VALBUENA</t>
  </si>
  <si>
    <t>FS-027-A2012</t>
  </si>
  <si>
    <t>Apoyo a la gestiOn ADMINISTRATIVA especializaciOn  En el postgrado de Medicina Interna  proyecto 920</t>
  </si>
  <si>
    <t>LUIS EDUARDO SANABRIA RIVERA</t>
  </si>
  <si>
    <t>FS-028-A2012</t>
  </si>
  <si>
    <t>Servicios profesionales como coordinador del  Postgrado en cirugIa general  proyecto 915</t>
  </si>
  <si>
    <t>ANA MILENA NEIRA RODRIGUEZ</t>
  </si>
  <si>
    <t>FS-029-A2012</t>
  </si>
  <si>
    <t>Servicios profesionalismo coordinadora del postgrado en AnestesiologIa y ReanimaciOn  proyecto 918</t>
  </si>
  <si>
    <t>DIANA YUVELLY VARGAS ROJAS</t>
  </si>
  <si>
    <t>FS-030-A2012</t>
  </si>
  <si>
    <t>Apoyo a la gestiOn ADMINISTRATIVA en el Diplomado de Verificadores proyecto 935</t>
  </si>
  <si>
    <t>JOHANA VANESSA OSORIO PINZON</t>
  </si>
  <si>
    <t>FS-031-A2012</t>
  </si>
  <si>
    <t>Servicios profesionales como coordinador del postgrado en Medicina Interna  proyecto 920</t>
  </si>
  <si>
    <t>MARIA GORETTY NUNEZ</t>
  </si>
  <si>
    <t>FS-032-A2012</t>
  </si>
  <si>
    <t>Apoyo a la gestiOn ADMINISTRATIVA en el Diplomado de seguridad del paciente proyecto 933</t>
  </si>
  <si>
    <t>MARIA MAGDALENA ZORRO MANRIQUE</t>
  </si>
  <si>
    <t>FS-033-A2012</t>
  </si>
  <si>
    <t>servicios como bacteriOloga para el laboratorio de medicina genOmica proyecto  936</t>
  </si>
  <si>
    <t>DANIEL FRANCISCO GARCIA RODRIGUEZ</t>
  </si>
  <si>
    <t>FS-034-A2012</t>
  </si>
  <si>
    <t>ANDREA TRUJILLO TOVAR</t>
  </si>
  <si>
    <t>FS-035-A2012</t>
  </si>
  <si>
    <t>Servicios de apoyo en el manejo de AyudaSAudiovisuales  para docentes y estudiantes  de la EspecializaciOn en Gerencia  de servicios y seguridad social proyecto 931</t>
  </si>
  <si>
    <t>FS-036-A2012</t>
  </si>
  <si>
    <t>Servicios de facilitador  de ayudaSAudiovisuales video vean, computador portatil   para el desarrollo de la EspecializaciOn en Epidemiologia proyecto  908</t>
  </si>
  <si>
    <t>DIGNORIA GIRALDO COLMENARES</t>
  </si>
  <si>
    <t>FS-037-A2012</t>
  </si>
  <si>
    <t>Servicios profesionales como docente invitado en el curso del Preuniversitario con enfasis en salud Proyecto 02- 932</t>
  </si>
  <si>
    <t>ANGELA ADRIANA SEGURA PEREZ</t>
  </si>
  <si>
    <t>FS-038-A2012</t>
  </si>
  <si>
    <t>GLORIA ASTRID SOTO SALINAS</t>
  </si>
  <si>
    <t>FS-039-A2012</t>
  </si>
  <si>
    <t>MARTHA PATRICIA BAHAMON SABOGAL</t>
  </si>
  <si>
    <t>FS-040-A2012</t>
  </si>
  <si>
    <t>Apoyo a la gestiOn Administrativa en el curso preuniversitario  con proyecto 932</t>
  </si>
  <si>
    <t>FS-041-A2012</t>
  </si>
  <si>
    <t xml:space="preserve">Suministro de fotocopias para las especializaciones en los postgrados clInicos </t>
  </si>
  <si>
    <t>MOTTA BLANCO Y CIA LTDA</t>
  </si>
  <si>
    <t>FS-042-A2012</t>
  </si>
  <si>
    <t xml:space="preserve">Servicios de publicaciOn radial para ofertar la nueva cohorte en gerencia de servicios de salud y seguridad social  </t>
  </si>
  <si>
    <t>PUBLICIDAD</t>
  </si>
  <si>
    <t>JAIME SALCEDO SANCHEZ</t>
  </si>
  <si>
    <t>FS-043-A2012</t>
  </si>
  <si>
    <t>Servicios de Docente en el desarrollo de la  EspecializaciOn en cuidado critico proyecto 946</t>
  </si>
  <si>
    <t>JORGE ALBERTO ORDONEZ SUSA</t>
  </si>
  <si>
    <t>FS-044-A2012</t>
  </si>
  <si>
    <t>Servicios profesionales como docente invitado en el Diplomado de GestiOn en Seguridad del Paciente Proyecto 933</t>
  </si>
  <si>
    <t>CIDEM-Centro Internacional de Entrenamiento  e Investigaciones Medicas</t>
  </si>
  <si>
    <t>FS-045-A2012</t>
  </si>
  <si>
    <t>Servicios de capacitaciOn Curso tutorial  EstadIstica Aplicada en la InvestigaciOn Biomedica proyecto 919</t>
  </si>
  <si>
    <t>FS-046-A2012</t>
  </si>
  <si>
    <t>Servicios profesionales como docente invitado en el Diplomado de verificadores  VI cohorte Proyecto 935</t>
  </si>
  <si>
    <t>QUIMICA INTERNACIONAL LTDA</t>
  </si>
  <si>
    <t>FS-047-A2012</t>
  </si>
  <si>
    <t>Suministro de materiales y insumos para el laboratorio de genOmica de la facultad de salud</t>
  </si>
  <si>
    <t>FS-049-A2011</t>
  </si>
  <si>
    <t>Suministro de fotocopias para El diplomado de verificadores proyecto  935</t>
  </si>
  <si>
    <t>FS-050-A2012</t>
  </si>
  <si>
    <t>Suministro de pasajeSAereos para los docentes invitados Diplomado de verificadores  Proyecto 935</t>
  </si>
  <si>
    <t>FS-051-A2012</t>
  </si>
  <si>
    <t>Servicios de hospedaje y alimentaciOn a Docentes invitados  Diplomado de Verificadores  proyecto 935</t>
  </si>
  <si>
    <t>FS-052-A2012</t>
  </si>
  <si>
    <t xml:space="preserve">Servicios de Mantenimiento  y reparaciOn de un aire acondicionado proyecto946 </t>
  </si>
  <si>
    <t>MANTENIMIENTO y/o REPARACION</t>
  </si>
  <si>
    <t>FS-053-A2012</t>
  </si>
  <si>
    <t>Suministro de una cortina para la oficina de la EspecializaciOn  de EnfermerIa proyecto 946</t>
  </si>
  <si>
    <t>FS-054-A2012</t>
  </si>
  <si>
    <t>Suministro de Servicios de hospedaje y alimentaciOn a Docentes invitados Diplomado  de GestiOn en seguridad del paciente  Proyecto  933</t>
  </si>
  <si>
    <t>FS-055-A2012</t>
  </si>
  <si>
    <t>Suministro de pasajeSAereos para los docentes invitados Diplomado  de GestiOn en seguridad del paciente  Proyecto  933</t>
  </si>
  <si>
    <t>JAIRO ANTONIO SALAS PARAMO</t>
  </si>
  <si>
    <t>FS-056-A2012</t>
  </si>
  <si>
    <t>Servicios profesionales como docente invitado en la EspecializaciOn en Gerencia en Servicios de Salud  y Seguridad  Social Cohorte XIV primer Sem. Proyecto 02 - 925</t>
  </si>
  <si>
    <t>SANDRA XIMENA OLAYA GARAY</t>
  </si>
  <si>
    <t>FS-057-A2012</t>
  </si>
  <si>
    <t>ROBINSON SANCHEZ SANCHEZ</t>
  </si>
  <si>
    <t>FS-058-A2012</t>
  </si>
  <si>
    <t>Servicios de apoyo en el seguimiento a egresados de la especializaciOn en gerencia de servicios de salud y seguridad social Cohorte XIII tercer Sem. Proyecto 02 - 931</t>
  </si>
  <si>
    <t>MARTHA CONSUELO MARIA MERCEDES ARIZA GIRALDO</t>
  </si>
  <si>
    <t>FS-059-A2012</t>
  </si>
  <si>
    <t>Serv.profesionales como coordinadora  de la EspecializaciOn  en EnfermerIa  Cuidado ritico proyecto 946</t>
  </si>
  <si>
    <t>FS-060-A2012</t>
  </si>
  <si>
    <t>Suministro de pasajeSAereos para los docentes invitados EspecializaciOn en GSSS  Proyecto  925</t>
  </si>
  <si>
    <t>FS-061-A2012</t>
  </si>
  <si>
    <t>Suministro de Servicios de hospedaje y alimentaciOn en la EspecializaciOn en GSSS  Proyecto  925</t>
  </si>
  <si>
    <t>FS-062-A2012</t>
  </si>
  <si>
    <t>Suministro de papelerIa y útiles de oficina para el desarrollo de actividadeSAcademicas del EspecializaciOn en Epidemiologia proyecto908</t>
  </si>
  <si>
    <t>FS-063-A2012</t>
  </si>
  <si>
    <t>Suministro de papelerIa y útiles de oficina  para la especializaciOn en PediatrIa  proyecto  919</t>
  </si>
  <si>
    <t>FS-064-A2012</t>
  </si>
  <si>
    <t>Suministro de papelerIa y útiles de oficina  para la especializaciOn en CirugIa General proyecto  915</t>
  </si>
  <si>
    <t>FS-065-A2012</t>
  </si>
  <si>
    <t>Suministro de papelerIa y útiles de oficina  para la especializaciOn en GinecologIa y Obstetricia   proyecto  917</t>
  </si>
  <si>
    <t>FS-066-A2012</t>
  </si>
  <si>
    <t>Suministro de papelerIa y útiles de oficina  para la especializaciOn en AnestesiologIa y -reanimaciOn proyecto  918</t>
  </si>
  <si>
    <t>JUAN CARLOS ARISTIZABAL GRISALES</t>
  </si>
  <si>
    <t>FS-068-A2012</t>
  </si>
  <si>
    <t>Servicios de Docente en el desarrollo de la  EspecializaciOn en Epidemiologia Proyecto 908</t>
  </si>
  <si>
    <t>CLAUDIA PATRICIA CANTILLO MEDINA</t>
  </si>
  <si>
    <t>FS-069-A2012</t>
  </si>
  <si>
    <t>Servicios profesionales como docente en desarrollo del modulo de  la EspecializaciOn en  EnfermerIa NefrologIa y UrologIa Proyecto 948</t>
  </si>
  <si>
    <t>MARIA ISABEL RIACHI GONZALEZ</t>
  </si>
  <si>
    <t>FS-071-A2012</t>
  </si>
  <si>
    <t>Servicios profesionales como docente invitado  en el Diplomado de verificadores  de las condiciones de habilitaciOn  de prestaciOn en servicios de la salud proyecto 935</t>
  </si>
  <si>
    <t>FS-072-A2012</t>
  </si>
  <si>
    <t>Servicios de fotocopiado del  curso preuniversitario proyecto 932</t>
  </si>
  <si>
    <t>SABINO GONZaLEZ FUENTE</t>
  </si>
  <si>
    <t>FS-073-A2012</t>
  </si>
  <si>
    <t>Servicios de apoyo para actividades de bienestar universitario  para estudiantes y docentes del preuniversitario proyecto  932</t>
  </si>
  <si>
    <t>MANUEL ANTONIO FRAILE</t>
  </si>
  <si>
    <t>FS-074-A2012</t>
  </si>
  <si>
    <t>AdquisiciOn de Libros  bibliograficos para apoyo a la especializaciOn de Epidemiologia proyecto  894</t>
  </si>
  <si>
    <t>MARIA ALEXANDRA DIAZ QUIMBAYA</t>
  </si>
  <si>
    <t>FS-075-A2012</t>
  </si>
  <si>
    <t>Servicios de actividades de bienestar universitario  para los residentes de la especializaciOn  en AnestesiologIa y ReanimaciOn proyecto 918</t>
  </si>
  <si>
    <t>YOLANDA MARCELA CERON POLANCO</t>
  </si>
  <si>
    <t>FS-076-A2012</t>
  </si>
  <si>
    <t>Servicios de docente en el desarrollo de la especializaciOn en Cuidado Critico proyecto 946</t>
  </si>
  <si>
    <t>BRAYANT ANDRADE MeNDEZ</t>
  </si>
  <si>
    <t>FS-077-A2012</t>
  </si>
  <si>
    <t>FS-078-A2012</t>
  </si>
  <si>
    <t>Compra de una impresora  para la especializaciOn en epidemiologia  proyecto 908</t>
  </si>
  <si>
    <t>FS-079-A2012</t>
  </si>
  <si>
    <t>Servicios de actividades de bienestar universitario  para los residentes de la especializaciOn  en PediatrIa  proyecto 919</t>
  </si>
  <si>
    <t>JULIO CESAR QUINTERO VIEDA</t>
  </si>
  <si>
    <t>FS-081-A2012</t>
  </si>
  <si>
    <t>Servicios profesionales como docente en el desarrollo del Modulo 4 diplomado de verificadores proyecto 935</t>
  </si>
  <si>
    <t>MARCO TULIO GALARZA IZQUIERDO</t>
  </si>
  <si>
    <t>FS-082-A2012</t>
  </si>
  <si>
    <t>Servicios profesionales como docente invitado en desarrollo de la unidad de Mercadeo en Servicios de la salud proyecto  931</t>
  </si>
  <si>
    <t>NESTOR FERNANDO VELANDIA HERRERA</t>
  </si>
  <si>
    <t>FS-083-A2012</t>
  </si>
  <si>
    <t>Servicios profesionales como docente invitado en desarrollo de la unidad de Planeamiento estrategico del Recrso Humano proyecto  931</t>
  </si>
  <si>
    <t>INVERSIONES TURISTICAS DEL HUILA LTDA</t>
  </si>
  <si>
    <t>FS-084-A2012</t>
  </si>
  <si>
    <t>Alquiler de una  aula externa para realizacion de l VIII Simposio de Enfermedades tropicales e inmunodeficiencia proyecto 919</t>
  </si>
  <si>
    <t xml:space="preserve">ARRENDAMIENTO </t>
  </si>
  <si>
    <t>PATRICIA VIANEY TAMAYO PASCUAS</t>
  </si>
  <si>
    <t>FS-085-A2012</t>
  </si>
  <si>
    <t>Compra de un computador de escritorio  para la especializacion medicina interna  proyecto  920</t>
  </si>
  <si>
    <t>FS-086-A2012</t>
  </si>
  <si>
    <t>Suministro de papeleria y utiles de oficina para el desarrollo del Curso Preuniversitario con Enfasis en Salud  proyecto 932</t>
  </si>
  <si>
    <t>NAPOLEON ALBERTO ORTIZ GUEVARA</t>
  </si>
  <si>
    <t>FS-087-A2012</t>
  </si>
  <si>
    <t>JAIME RODRIGUEZ VELEZ CERVANES</t>
  </si>
  <si>
    <t>FS-088-A2012</t>
  </si>
  <si>
    <t>GLORIA HELENA IBaNEZ SOLANO</t>
  </si>
  <si>
    <t>FS-089-A2012</t>
  </si>
  <si>
    <t xml:space="preserve">Apoyo logIstico y Administrativo  y financiera en la oficina de proyecciO social de la facultad de salud </t>
  </si>
  <si>
    <t>SERGIO ALFREDO ALVARADO ORELLANA</t>
  </si>
  <si>
    <t>FS-091-A2012</t>
  </si>
  <si>
    <t>Servicios profesionales  como docente invitado  en desarrollo del modulo  en la especializacion  en Epidemiologia  Proyecto 908</t>
  </si>
  <si>
    <t>LUZ MARINA MORALES ROBLEDO</t>
  </si>
  <si>
    <t>FS-092-A2012</t>
  </si>
  <si>
    <t>Servicios profesionales para practica de examenes tipo icfes  simulacro  en el preuniversitario en salud   proyecto 932</t>
  </si>
  <si>
    <t>IVAN JARAMILLO PEREZ</t>
  </si>
  <si>
    <t>FS-093-A2012</t>
  </si>
  <si>
    <t>Servicios profesionales  como docente invitado  en desarrollo del modulo Regimen de transferencias en la especializacion  en Geencia en servicios de salud  y seg. Social    Proyecto 925</t>
  </si>
  <si>
    <t>ERIKA CONSUELO ROJAS OSORIO</t>
  </si>
  <si>
    <t>FS-094-A2012</t>
  </si>
  <si>
    <t>Compra de muebles y enseres para la especializaciOn en  Anestesiologia y ReanimaciOn proyecto 918</t>
  </si>
  <si>
    <t>RUTH PATRICIA DIAZ VEGA</t>
  </si>
  <si>
    <t>FS-095-A2012</t>
  </si>
  <si>
    <t>Servicios profesionales  como docente invitado  en desarrollo del modulo 5 del diplomado de verificadores proyecto 935</t>
  </si>
  <si>
    <t>SANDRA YANETH CARDENAS PINZON</t>
  </si>
  <si>
    <t>FS-096-A2012</t>
  </si>
  <si>
    <t>Servicios profesionales  como docente invitado  en desarrollo del modulo 6 del diplomado de verificadores proyecto 935</t>
  </si>
  <si>
    <t>CLAUDIA HELENA OLAVE BLACKBURN</t>
  </si>
  <si>
    <t>FS-097-A2012</t>
  </si>
  <si>
    <t>Compra o suministro de muebles y Enseres con destino a la EspecializaciOn  en Cirugia General  proyecto  915</t>
  </si>
  <si>
    <t>ANA MARIA BAUTISTA GONZALEZ</t>
  </si>
  <si>
    <t>FS-098-A2012</t>
  </si>
  <si>
    <t>Servicios profesionales  como docente invitado  en desarrollo del modulo 8 del diplomado de verificadores proyecto 935</t>
  </si>
  <si>
    <t>FS-099-A2012</t>
  </si>
  <si>
    <t>Se compromete a procesar y analizar las encuestas realizadaSA docentes, egresados directivos, estudiantes dentro del proceso de autoevaluaciOn a los 5 postgrados clinicos de la Facultad de Salud</t>
  </si>
  <si>
    <t>FABIO AURELIO RIVAS MUNOZ</t>
  </si>
  <si>
    <t>FS-100-A2012</t>
  </si>
  <si>
    <t>Docente invitado en La Especializacion en Epidemiologia proyecto 961</t>
  </si>
  <si>
    <t>FS-101-A2012</t>
  </si>
  <si>
    <t>Servicios de apoyo a la GestiOn  Administratiy Financiera en la especializacion en  epidemiologia y Enfermeria Nefrologia  y Urologia Proyecto 961</t>
  </si>
  <si>
    <t>JOSE ANTONIO TIBADUIZA CRISTANCHO</t>
  </si>
  <si>
    <t>FS-102-A2012</t>
  </si>
  <si>
    <t>Servicios profesionales  como docente invitado  en la Especializacion en Gerencia en Servicios de salud y seguridad social proyecto 931</t>
  </si>
  <si>
    <t>FS-104-A2012</t>
  </si>
  <si>
    <t>Servicios de alquiler de aula del centro de convenciones Jose Eustacio Rivera para la realizaciOn  del primer encuentro de eresdados  de la Especializacion en Pediatria proyecto 919</t>
  </si>
  <si>
    <t>DAVID JOSE LEAL RAMON</t>
  </si>
  <si>
    <t>FS-105-A2012</t>
  </si>
  <si>
    <t>ALVARO GABRIEL RINCON JAIMES</t>
  </si>
  <si>
    <t>FS-106 -A2012</t>
  </si>
  <si>
    <t>JAVIER FERNANDO CASTRO DIAZ</t>
  </si>
  <si>
    <t>FS-107-A2012</t>
  </si>
  <si>
    <t>Servicios profesionales  como docente invitado  en la Especializacion en Gerencia en Servicios de salud y seguridad social proyecto 925</t>
  </si>
  <si>
    <t>CARLOS ANDRES GARCIA GUZMAN</t>
  </si>
  <si>
    <t>FS-110-A2012</t>
  </si>
  <si>
    <t>Servicios de auxiliar de investigacion  para el proyecto evaluacion del impacto de egresdados  de la especializacion  en enfermeria proyecto 948</t>
  </si>
  <si>
    <t>FS-111-A2012</t>
  </si>
  <si>
    <t>Servicios de apoyo a la GestiOn  Administrativa  Proyecto 01-212-03 Excedentes</t>
  </si>
  <si>
    <t>AIR TOURS NEIVA SAS</t>
  </si>
  <si>
    <t>FS-112-A2012</t>
  </si>
  <si>
    <t>Suministro de pasajeSAereos para los docentes invitados  especializacion en pediatria proyecto 919</t>
  </si>
  <si>
    <t>DENYS VASQUEZ VISCAYA</t>
  </si>
  <si>
    <t>FS-113-A2012</t>
  </si>
  <si>
    <t>Suministro de carnet para los estudiantes de la especializacion en pediatria proyecto 919</t>
  </si>
  <si>
    <t>SAULO DE FRANCISCO NAVARRO ALARCON</t>
  </si>
  <si>
    <t>FS-114-A2012</t>
  </si>
  <si>
    <t>Apoyo LogIstico y Administrativo , y asesoria juridica en los proyectos de proyecciOn social  Proyecto 212-03 Excedentes Plan de Accion 2012</t>
  </si>
  <si>
    <t>FS-115-A2012</t>
  </si>
  <si>
    <t>Servicios de hospedaje y alimentaciOn para los docentes invitados de la EspecializaciOn en Epidemiologia en el proyecto  961</t>
  </si>
  <si>
    <t>CORPORACION CLUB CAMPESTRE DE NEIVA</t>
  </si>
  <si>
    <t>FS-116-A2012</t>
  </si>
  <si>
    <t>Apoyo LogIstico para  llevar a cabo el primer encuentro de egresados de la especializacion en pediatria  proyecto 919</t>
  </si>
  <si>
    <t>FS-117-A2012</t>
  </si>
  <si>
    <t>Sumnistro de pasajeSAereos para docentes de la especializacion en epidemiologia proyecto 961</t>
  </si>
  <si>
    <t>FS-118-A2012</t>
  </si>
  <si>
    <t>Apoyo LogIstico para jornada lUdica cultural y recreativa  para actividad de bienestar  proyectoSACTPY623-05 Plan de accion 2012</t>
  </si>
  <si>
    <t>FS-119-A2012</t>
  </si>
  <si>
    <t>Servicios de facilitador de ayudaSAudiovisuales para el desarrollo de la especializacion proyecto 961</t>
  </si>
  <si>
    <t>FS-120-A2012</t>
  </si>
  <si>
    <t>Servicios de fotocopias e impresos para el desarrollo del proyecto  961</t>
  </si>
  <si>
    <t>FS-121-A2012</t>
  </si>
  <si>
    <t>Suministro de modulos para la reproduccion del material de lectura  delos estudiantes de la especializacion en EpIdemiologia proyecto 961</t>
  </si>
  <si>
    <t>CESAR AUGUSTO PERDOMO GUERRERO</t>
  </si>
  <si>
    <t>FS-122-A2012</t>
  </si>
  <si>
    <t>Coordinador de la oficina de proyeccion social de la facultad de salud y facultad de ingenieria proyectos 211-01-212-03</t>
  </si>
  <si>
    <t>MARIA TERESA GUERRA RENDON</t>
  </si>
  <si>
    <t>FS-123-A2012</t>
  </si>
  <si>
    <t>Servicios como Biologa para el laboratorio de medicina genomica proyecto 936</t>
  </si>
  <si>
    <t>MAGDA CONSTANZA TORRENTE CUBILLOS</t>
  </si>
  <si>
    <t>FS-124-A2012</t>
  </si>
  <si>
    <t>Docente invitado para el desarrollo de la Especializa&lt;cion en Pediatri   proyecto 919</t>
  </si>
  <si>
    <t>FS-125-A2012</t>
  </si>
  <si>
    <t>Apoyo para el manejo de ayudaSAudiovisuales docentes dela especializacion proyecto 925</t>
  </si>
  <si>
    <t>MELBA GOMEZ SUAREZ</t>
  </si>
  <si>
    <t>FS-126-A2012</t>
  </si>
  <si>
    <t>Servicios profesionales como docente invitado en el diplomado de verificadores   Proyecto 935</t>
  </si>
  <si>
    <t>FS-127-A2012</t>
  </si>
  <si>
    <t>Suministro de fotocopias especializacion en GSSS poryecto 925</t>
  </si>
  <si>
    <t>FS-128-A2012</t>
  </si>
  <si>
    <t>Servicios de actividades de Bienestar estudiantil  para docentes y estudiantes de la especializacion  GSSS Proyecto 925</t>
  </si>
  <si>
    <t>FS-129-A2012</t>
  </si>
  <si>
    <t>Suminsitro de papeleria  para la EspecializaciOn  en GSSS Proyecto 931</t>
  </si>
  <si>
    <t>COMPANIA DE COMERCIO INTERNACIONAL ARC ANALISIS Y REPRESENTACIONES CIENTIFICAS LTDA</t>
  </si>
  <si>
    <t>FS-130-A2012</t>
  </si>
  <si>
    <t>Servicios de porte de mensajeria en la  especializacion en Epidemiologia proyecto 961</t>
  </si>
  <si>
    <t>GLADYS CERQUERA DE BEDOYA</t>
  </si>
  <si>
    <t>FS-131-A2012</t>
  </si>
  <si>
    <t>Apoyo logistico  en actividades de bienestar para la celebracion del dia del enfermero con la comunidad universitaria  proyecto  623-02 y 623-05</t>
  </si>
  <si>
    <t>SANDRA PATRICIA QUIROGA CACERES</t>
  </si>
  <si>
    <t>FS-132-A2012</t>
  </si>
  <si>
    <t>Apoyo actividades de bienestar para 22 personas de la escpecializaciOn  en epidemiologia</t>
  </si>
  <si>
    <t>LUIS ALEXANDER CARVAJAL PINILLA</t>
  </si>
  <si>
    <t>FS-133-A2012</t>
  </si>
  <si>
    <t>Servicios profesionales como asesor de los trabajos de grado en la especializacion  en epidemiologia proyecto 961</t>
  </si>
  <si>
    <t>FS-134-A2012</t>
  </si>
  <si>
    <t>Suministro de papeleria y utiles  de oficina para la especializacion en Epidemiologia proyecto 961</t>
  </si>
  <si>
    <t>FS-135-A2012</t>
  </si>
  <si>
    <t>Servicios de hospedaje a los docentes invitados  en la especializacion en pediatria proyecto 919</t>
  </si>
  <si>
    <t>HOTEL CHICALA SAS</t>
  </si>
  <si>
    <t>FS-136-A2012</t>
  </si>
  <si>
    <t>Alquiler de2 aulaSAuditorios para  250 personas para la realizaciOn del XXIII Congreso Estudiantil Colombiano de InvestigaciOn MEdica por el grupo Omcesur de la Facultad de Salud proyecto 212-02 Plan de Accion 2012</t>
  </si>
  <si>
    <t>GLADYS LOZANO ALARCON</t>
  </si>
  <si>
    <t>FS-137-A2012</t>
  </si>
  <si>
    <t>Servicios profesionales  como docente invitado  en la Especializacion en Epidemiologia proyecto 961</t>
  </si>
  <si>
    <t>LUIS EDGAR GALVIS QUINTERO</t>
  </si>
  <si>
    <t>FS-138-A2012</t>
  </si>
  <si>
    <t>FS-139-A2012</t>
  </si>
  <si>
    <t>Suministro de reactivos para el laboratorio dem edicina genomica proyecto  936</t>
  </si>
  <si>
    <t>ANNAR DIAGNOSTICA IMPORT SAS</t>
  </si>
  <si>
    <t>FS-140-A2012</t>
  </si>
  <si>
    <t>Suministro de insumos para el laboratorio de medicina genomica proyecto  936</t>
  </si>
  <si>
    <t>GLENDA RUTH PINEDA CALDERON</t>
  </si>
  <si>
    <t>FS-141-A2012</t>
  </si>
  <si>
    <t>EDWIN LEANDRO ALVISARIAS</t>
  </si>
  <si>
    <t>FS-142-A2012</t>
  </si>
  <si>
    <t>Servicios de apoyo en el manejo de Archivo en la  Oficina de Secretaria Administrativa de la Facultad de Salud proyecto 212-03</t>
  </si>
  <si>
    <t>FS-143-A2012</t>
  </si>
  <si>
    <t xml:space="preserve">Suministro de cafe y agua para los estudiantes de la especializaciOn  en GSSS incluidos dentro del proyecto  931 </t>
  </si>
  <si>
    <t>HERNAN MAURICIO SANDOYA ALVAREZ</t>
  </si>
  <si>
    <t>FS-144-A2012</t>
  </si>
  <si>
    <t>FS-146-A2012</t>
  </si>
  <si>
    <t>Compra de un computador de escritorio  portatil y una impresora para la especialiacion en Cirugia General  proyecto 915</t>
  </si>
  <si>
    <t>JAVIER HERNANDO ESLAVA SCHMALBACH</t>
  </si>
  <si>
    <t>FS-147-A2012</t>
  </si>
  <si>
    <t>Servicios profesionales como docente externo especializaciOn en Epidemiologia proyecto 961</t>
  </si>
  <si>
    <t>SOCIEDAD COLOMBIANA DE PEDIATRIA</t>
  </si>
  <si>
    <t>FS-149-A2012</t>
  </si>
  <si>
    <t>Servicios de capacitacion a los docentes de pediatria Doris Martha Salgado y  Martha Rocio Vega  al II simposio intenal de actualizacion en pediatria poryecto 919</t>
  </si>
  <si>
    <t>FS-150-A2012</t>
  </si>
  <si>
    <t>Servicios de apoyo en la evaluaciOn y mercadeo de los programas de la especializaciOn  en enfermeria en cuidado critico proyecto 946</t>
  </si>
  <si>
    <t>ZORAIDA MARIA AMABLE AMBROS (EXTRANJERA)</t>
  </si>
  <si>
    <t>FS-151-A2012</t>
  </si>
  <si>
    <t>Servicios profesionales como docente externo especializaciOn en Gernacia en Servicios de Salud y Seguridad Social proyecto 925</t>
  </si>
  <si>
    <t>FABIAN FERNANDO OSORIO TINOCO</t>
  </si>
  <si>
    <t>FS-152-A2012</t>
  </si>
  <si>
    <t>Docente en el desarrollo de la Especializacion   En Gerencia en servicios de salud y seguridad social proyecto 931</t>
  </si>
  <si>
    <t>FS-153-A2012</t>
  </si>
  <si>
    <t>FS-154-A2012</t>
  </si>
  <si>
    <t>Servicios de apoyo a la gestiOn administrativa y financiera en los postgrados clinicos de cirugia general ,ginecologia y obstetricia,  y medina  interna.</t>
  </si>
  <si>
    <t>FS-155-A2012</t>
  </si>
  <si>
    <t>Servicios de apoyo  a la gestiOn administrativa en las especializaciones en gerencia  de servicios de salud  y enfermeria en cuidado critico proyectos 925</t>
  </si>
  <si>
    <t>FS-156-A2012</t>
  </si>
  <si>
    <t>Suministro de carnets con destino a la especializacion en adnestesiologia y reanimacion proyecto 918</t>
  </si>
  <si>
    <t>FS-157-A2012</t>
  </si>
  <si>
    <t>Servicos profesionales como coordinadora  del postgrado de medicina interna  proyecto 920</t>
  </si>
  <si>
    <t>RAQUEL MEDINA RIVAS</t>
  </si>
  <si>
    <t>FS-158-A2012</t>
  </si>
  <si>
    <t>Servicios de apoyo logistico  aistencia administrativa, financiera y de mercadeo  en los proyectos que se ejecutan por fondos especiales de la Facultad de Salud</t>
  </si>
  <si>
    <t>YOLANDA ROCIO MELO MARROQUIN</t>
  </si>
  <si>
    <t>FS-159-A2012</t>
  </si>
  <si>
    <t>DiseNo y diagramacion e impresiOn de 500 ejemplares de la Revista de la Facultad de Salud  edicion No 08</t>
  </si>
  <si>
    <t>LINDA MARIA BARRIOS CARRERA</t>
  </si>
  <si>
    <t>FS-160-A2012</t>
  </si>
  <si>
    <t>Servicios de apoyo  y asesoria en la secretaria academica de la facultad de salud de la Usco</t>
  </si>
  <si>
    <t>FS-161-B2012</t>
  </si>
  <si>
    <t>Apoyo a la gestion administratiiva en el comite editorial  proyecto 02</t>
  </si>
  <si>
    <t>FS-162-B2012</t>
  </si>
  <si>
    <t>Suministro de papeleria y utiles de oficina comite editorial</t>
  </si>
  <si>
    <t>DOLLY LUCIA SALGADO VASQUEZ</t>
  </si>
  <si>
    <t>FS-163-B2012</t>
  </si>
  <si>
    <t>Servicios de apoyo a la gestion administrativa</t>
  </si>
  <si>
    <t>WILLIAM JAVIER VEGA VARGAS</t>
  </si>
  <si>
    <t>FS-164-B2012</t>
  </si>
  <si>
    <t>Docente invitado  EspecializaciOn en Gerencia en Servicios de Salud y Seguridad Social Proyecto 925</t>
  </si>
  <si>
    <t>EL PUNTO ELECTRICO LTDA</t>
  </si>
  <si>
    <t>FS-165-B2012</t>
  </si>
  <si>
    <t>Compra de materiales para instalaciOn de camara en la facultad de salud  Proyecto 421-01 Exc.facultad de salud</t>
  </si>
  <si>
    <t>CLAUDIA YAZMIN TORRES</t>
  </si>
  <si>
    <t>FS-166-B2012</t>
  </si>
  <si>
    <t>Vender e instalar puestos modulares en la oficina de la secretaria academica dela facultad de salud  proyecto 421-24 Excedentes de la Facultad</t>
  </si>
  <si>
    <t>CRISTINA CORONADO LOSADA</t>
  </si>
  <si>
    <t>FS-167-B2012</t>
  </si>
  <si>
    <t>Apoyo para el diseNo , diagramaciOn e impresiOn de revista voces y silencios  proyecto  311-17</t>
  </si>
  <si>
    <t>FS-168-B2012</t>
  </si>
  <si>
    <t>Compra de una impresora para la especializaciOn en  medicina interna  proyecto 920</t>
  </si>
  <si>
    <t>FS-169-B2012</t>
  </si>
  <si>
    <t>Servicios profesionales como docente externo en desarrollo del proyecto 982-2012-2</t>
  </si>
  <si>
    <t>JAIME SALCEDO SaNCHEZ</t>
  </si>
  <si>
    <t>FS-170-B2012</t>
  </si>
  <si>
    <t>Servicios  profesionales como docente externo en especializaciOn  enfermerIa y nefrologIa proyecto 982-2</t>
  </si>
  <si>
    <t>FS-171-B2012</t>
  </si>
  <si>
    <t>Docente Externo en el desarrollo del curso preuniversitario proyecto 976-2</t>
  </si>
  <si>
    <t>FS-172-B2012</t>
  </si>
  <si>
    <t>Servicios de apoyo ala gestiOn administrativa en el curso preuniversitario proyecto976-02</t>
  </si>
  <si>
    <t>FS-173-B2012</t>
  </si>
  <si>
    <t>Servicios de apoyo ala gestiOn administrativa en la especializaciOn en medicina interna proyecto920</t>
  </si>
  <si>
    <t>FS-174-B2012</t>
  </si>
  <si>
    <t>Servicios de apoyo a la gestiOn administrativa en la EspecializaciOn en Gerencia de Servicios de Salud y Seguridad social proyecto 981</t>
  </si>
  <si>
    <t>FS-175-B2012</t>
  </si>
  <si>
    <t>MARYI LORENA MONJE ARAUJO</t>
  </si>
  <si>
    <t>FS-176-B2012</t>
  </si>
  <si>
    <t>FS-177-B2012</t>
  </si>
  <si>
    <t>Compra de un video beam para la especializaciOn en enfermerIa nefrologIa y urologIa proyecto 982</t>
  </si>
  <si>
    <t>FS-178-B2012</t>
  </si>
  <si>
    <t>suministro de papelerIa para desarrollo del proyecto 982</t>
  </si>
  <si>
    <t>FS-179-B2012</t>
  </si>
  <si>
    <t>Suministro de fotocopias  para la especializaciOn en EnfermerIa y NefrologIa proyecto982</t>
  </si>
  <si>
    <t>FS-180-B2012</t>
  </si>
  <si>
    <t>suministro de insumos  para el laboratorio de medicina genOmica Reactivos según proyecto936</t>
  </si>
  <si>
    <t>MARTHA CECILIA VEGA LAGUNA</t>
  </si>
  <si>
    <t>FS-181-B2012</t>
  </si>
  <si>
    <t>Docente Externo en desarrollo de la especializaciOn en EnfermerIa  NefrologIa y UrologIa proyecto 982</t>
  </si>
  <si>
    <t>NANCY FERNANDA POVEDA LUQUE</t>
  </si>
  <si>
    <t>FS-182-B2012</t>
  </si>
  <si>
    <t>DAGOBERTO SANTOFIMIO SIERRA</t>
  </si>
  <si>
    <t>FS-183-B2012</t>
  </si>
  <si>
    <t>Servicios profesionales como asesor de los trabajos de grado especializaciOn en epidemiologia proyecto 961</t>
  </si>
  <si>
    <t>CAMILO ANDRES GARCIA GUZMAN</t>
  </si>
  <si>
    <t>FS-184-B2012</t>
  </si>
  <si>
    <t>Servicios de auxiliar de investigaciOn para el proyecto evaluaciOn del impacto de egresados e de la especializaciOn  en Epidemiologia proyecto  961</t>
  </si>
  <si>
    <t>FS-185-B2012</t>
  </si>
  <si>
    <t>Apoyo a la gestiOn administrativa  y financiera  en la especializaciOn en epidemiologia  y enfermerIa  nefrologIa y urologIa proyectos 984-982</t>
  </si>
  <si>
    <t>FS-186-B2012</t>
  </si>
  <si>
    <t>Suministro de papelerIa y útiles de oficina para el desarrollo del proyecto 981 GSSS</t>
  </si>
  <si>
    <t>FS-187-B2012</t>
  </si>
  <si>
    <t>Servicios de actividades de Bienestar universitario para el desarrollo de la especializaciOn  GSSS proyecto 981</t>
  </si>
  <si>
    <t>FS-188-B2012</t>
  </si>
  <si>
    <t>Suministro  de pasajeSAereoSA los docentes de la EspecializaciOn en Gerencia en Servicios s de salud proyecto 981</t>
  </si>
  <si>
    <t>FS-189-B2012</t>
  </si>
  <si>
    <t>Servicios de hospedaje y alimentaciOn a lo docentes ext4ernos de la especializaciOn en Gerencia de Servicios de Salud proyecto 981</t>
  </si>
  <si>
    <t>FS-190-B2012</t>
  </si>
  <si>
    <t>Suministro de mOdulos  e impresos para la especializaciOn en GSSS proyecto  981</t>
  </si>
  <si>
    <t>FS-191-B2012</t>
  </si>
  <si>
    <t>Servicios de fotocopias e impresos  para los estudiantes especializaciOn en GSSS Proyecto  981</t>
  </si>
  <si>
    <t>FS-192-B2012</t>
  </si>
  <si>
    <t>Servicios de apoyo en el manejo de ayudaSAudiovisuales en los proyecto s 981 de la facultad de salud</t>
  </si>
  <si>
    <t>FS-193-B2012</t>
  </si>
  <si>
    <t>Servicios de apoyo para actividades de Bienestar Universitario  para docentes y estudiantes de la especializaciOn en Epidemiologia ^Proyecto 984</t>
  </si>
  <si>
    <t>FS-194-B2012</t>
  </si>
  <si>
    <t>Servicios de facilitador de ayudaSAudiovisuales video bean, portatil, requeridos en el desarrollo de la especializaciOn  en Epidemiologia proyecto 984</t>
  </si>
  <si>
    <t>FS-195-B2012</t>
  </si>
  <si>
    <t>Suministro de papelerIa y útiles de oficina para el desarrollo del proyecto 984 EspecializaciOn en Epidemiologia</t>
  </si>
  <si>
    <t>FS-196-B2012</t>
  </si>
  <si>
    <t>Suministro de fotocopias  para la especializaciOn en Epidemiologia proyecto  984</t>
  </si>
  <si>
    <t>FS-197-B2012</t>
  </si>
  <si>
    <t>Servicios de hospedaje y alimentaciOn docentes de la especializaciones en  epidemiologia proyecto 984</t>
  </si>
  <si>
    <t>FS-198-B2012</t>
  </si>
  <si>
    <t>Suministro  de pasajeSAereos para los docentes de la especializaciOn en Epidemiologia proyecto 984</t>
  </si>
  <si>
    <t>FS-199-B2012</t>
  </si>
  <si>
    <t>Compra /suministro de pasajeSAereos  para los docentes  de la especializaciOn en PediatrIa proyecto 919</t>
  </si>
  <si>
    <t>NUBIA AMPARO RUIZ SUAREZ</t>
  </si>
  <si>
    <t>FS-200-B2012</t>
  </si>
  <si>
    <t>Servicios como bacteriOloga en el laboratorio de medicina genOmica proyecto 936</t>
  </si>
  <si>
    <t>FS-201-B2012</t>
  </si>
  <si>
    <t>Servicios profesionales para el desarrollo de un  taller sobre metodologIa y marco lOgico dirigido a personal docente y administrativo de la Facultad de Salud proyecto342-01 y 611-02</t>
  </si>
  <si>
    <t>OSCAR ALEXANDER GUEVARA CRUZ</t>
  </si>
  <si>
    <t>FS-202-B2012</t>
  </si>
  <si>
    <t>Docente externo en el desarrollo de la EspecializaciOn  de epidemiologia  d proyecto 984</t>
  </si>
  <si>
    <t>GERMAN ARTURO ROMERO SILVA</t>
  </si>
  <si>
    <t>FS-203-B2012</t>
  </si>
  <si>
    <t>Docente externo en el desarrollo de la EspecializaciOn  En Gerencia  de servicios de salud y seguridad social proyecto 981</t>
  </si>
  <si>
    <t>LUIS RAMON MONTERO FERNANDEZ</t>
  </si>
  <si>
    <t>FS-205-B2012</t>
  </si>
  <si>
    <t>Servicios profesionales como docente externo  EspecializaciOn en Gerencia  de servicios de salud  proyecto  981</t>
  </si>
  <si>
    <t>LAUREANO GOMEZ RAMIREZ</t>
  </si>
  <si>
    <t>FS-206-B2012</t>
  </si>
  <si>
    <t xml:space="preserve">Servicios profesionales como asesor en la Facultad de Salud </t>
  </si>
  <si>
    <t>JULIO CESAR CABRERA  MONJE</t>
  </si>
  <si>
    <t>FS-207-B2012</t>
  </si>
  <si>
    <t>Servicios profesionaleSAsesorar y representar y realizar gestion en nombre de la facultad de salud  en proceso de cluster de la salud a nivel nacional e internacional proyecto PY 212-02-Y212-03</t>
  </si>
  <si>
    <t xml:space="preserve">MILTON FERNEY JIMENEZ SOTO </t>
  </si>
  <si>
    <t>FS-208-B2012</t>
  </si>
  <si>
    <t>Servicios profesionales como docente externo en desarrollo del proyecto 919</t>
  </si>
  <si>
    <t>SHOKERY SALIEB  AWADALLA GABRIAL</t>
  </si>
  <si>
    <t>FS-209-B2012</t>
  </si>
  <si>
    <t xml:space="preserve">Servicios profesionales como docente externo  EspecializaciOn en pediatria  </t>
  </si>
  <si>
    <t>ARNALDO HELI SOLANO RUIZ</t>
  </si>
  <si>
    <t>FS-210-B2012</t>
  </si>
  <si>
    <t>LUZ MIRYAM  CLAROS GIRALDO</t>
  </si>
  <si>
    <t>FS-211-B2012</t>
  </si>
  <si>
    <t>INDUSTRIAS QUIMICAS ASPROQUIN LTDA</t>
  </si>
  <si>
    <t>FS-213-B2012</t>
  </si>
  <si>
    <t>Suministro de elementos de aseo y cafeteria  proyecto 421,-25</t>
  </si>
  <si>
    <t xml:space="preserve">FS-214-B2012 </t>
  </si>
  <si>
    <t>Suministro materiales e insumos Reactivos para el laboratorio de genomica facsalud proyecto 936</t>
  </si>
  <si>
    <t>FS-215-B2012</t>
  </si>
  <si>
    <t>Suminsitro de papeleria y utiles de oficina proyecto 920</t>
  </si>
  <si>
    <t>FS-216-B2012</t>
  </si>
  <si>
    <t>Servicios profesionales como docente externo  EspecializaciOn en Epidemiologia proyecto  984</t>
  </si>
  <si>
    <t>FS-217-B2012</t>
  </si>
  <si>
    <t>ELECTROCOM LTDA</t>
  </si>
  <si>
    <t>FS-219-B2012</t>
  </si>
  <si>
    <t>Mantenimiento preventivo y correctivo equipo de aire acondicionado proyecto 920</t>
  </si>
  <si>
    <t>FS-220-B2012</t>
  </si>
  <si>
    <t>Mantenimiento preventivo y correctivo equipo de aire acondicionado proyecto 917</t>
  </si>
  <si>
    <t>FS-221-B2012</t>
  </si>
  <si>
    <t>Compra de una UPS y untelefax para la especializacion  en medicina interna proyecto  920</t>
  </si>
  <si>
    <t>251/09/2012</t>
  </si>
  <si>
    <t>FS-222-B2012</t>
  </si>
  <si>
    <t>Mantenimiento preventivo y correctivo equipo de aire acondicionado proyecto 919</t>
  </si>
  <si>
    <t>FS-223-B2012</t>
  </si>
  <si>
    <t>Mantenimiento preventivo y correctivo equipo de aire acondicionado proyecto 915</t>
  </si>
  <si>
    <t>INVERSIONES GOVAL SAS</t>
  </si>
  <si>
    <t>FS-225-B2012</t>
  </si>
  <si>
    <t>Servicios mejoramiento infraestructura, arreglo de  sanitarios primer y segundo piso facultad de salud</t>
  </si>
  <si>
    <t>FS-226-B2012</t>
  </si>
  <si>
    <t>Publicidad de la nueva cohorte de la especializacion en epidemiologia proyecto  984</t>
  </si>
  <si>
    <t>12115387-3</t>
  </si>
  <si>
    <t>FS-227B2012</t>
  </si>
  <si>
    <t>El Contratista se compromete a prestar  los servicios profesionales como docentes externo en la especializaciOn  de Epidemiologia proyecto 984</t>
  </si>
  <si>
    <t>16735175-3</t>
  </si>
  <si>
    <t>FS-228-B2012</t>
  </si>
  <si>
    <t>12966347-11</t>
  </si>
  <si>
    <t>FS-229-B2012</t>
  </si>
  <si>
    <t>El Contratista se compromete a prestar  los servicios profesionales como  docente externo  en la especializaciOn en epidemiologia proyecto 984</t>
  </si>
  <si>
    <t>ALEXANDER GONZALEZ IPUZ</t>
  </si>
  <si>
    <t>7727414-2</t>
  </si>
  <si>
    <t>FS-231-B2012</t>
  </si>
  <si>
    <t>Compra de un archivo rodante mecanico y otros para la oficina de secretaria academica proyecto  421-24</t>
  </si>
  <si>
    <t>17179978-9</t>
  </si>
  <si>
    <t>FS-232-B2012</t>
  </si>
  <si>
    <t>Compra de libros bibliograficos  para la especializaciOn  en medicina interna  Proyecto  920</t>
  </si>
  <si>
    <t>ALEXANDRA CUELLAR LOSADA</t>
  </si>
  <si>
    <t>26560497-6</t>
  </si>
  <si>
    <t>FS-233-B2012</t>
  </si>
  <si>
    <t>Apoyo a la gestiOn administrativa para el proceso de autoevaluaciOn del programa de enfermerIa proyecto 311-18 plan de acciOn Facsalud</t>
  </si>
  <si>
    <t>FS-234-B2012</t>
  </si>
  <si>
    <t>Servicios profesionales como docente externo  EspecializaciOn en Gerencia  de servicios de salud  proyecto  984</t>
  </si>
  <si>
    <t>PALOMINO LTDA</t>
  </si>
  <si>
    <t>813007727-7</t>
  </si>
  <si>
    <t>FS-235-B2012</t>
  </si>
  <si>
    <t>Compra de un aire acondicionado para la especializacion en pediatria proyecto 919</t>
  </si>
  <si>
    <t>SILVERIO CASTANEDA CORTES</t>
  </si>
  <si>
    <t>12104502-7</t>
  </si>
  <si>
    <t>FS-236-B2012</t>
  </si>
  <si>
    <t>Servicios de mantenimiento al polideportivo de la facultad de salud  proyecto 421-01</t>
  </si>
  <si>
    <t>ORDEN DE TRABAJO</t>
  </si>
  <si>
    <t>JUAN JOSE MUNOZ ROBAYO</t>
  </si>
  <si>
    <t>79304032-9</t>
  </si>
  <si>
    <t>FS-237-B2012</t>
  </si>
  <si>
    <t>NATALIA ANDREA PENA SANTOFIMIO</t>
  </si>
  <si>
    <t>1075228853-1</t>
  </si>
  <si>
    <t>FS-238-B2012</t>
  </si>
  <si>
    <t>Compra de elementos para actividades deportivas plan de accion exc.facsalud  proyecto623-02</t>
  </si>
  <si>
    <t>FS-239-B2012</t>
  </si>
  <si>
    <t>Servicios profesionales como docente externo  EspecializaciOn Postgrado clInico medicina interna proyecto  920</t>
  </si>
  <si>
    <t>800220327-9</t>
  </si>
  <si>
    <t>FS-240-B2012</t>
  </si>
  <si>
    <t>Orden de servicio para publicidad y mercadeo de la convocatoria de los postgrados clinicos  2012-2</t>
  </si>
  <si>
    <t>52076724-1</t>
  </si>
  <si>
    <t>FS-241-B2012</t>
  </si>
  <si>
    <t>Compra de sillas interlocutoras especializaciones clinicas Proy.918</t>
  </si>
  <si>
    <t>ANA MARIA CABRERA VIDELA</t>
  </si>
  <si>
    <t>36159351-5</t>
  </si>
  <si>
    <t>FS-242-B2012</t>
  </si>
  <si>
    <t>Servicios de AsesorIa especializada para la formulaciOn para diseNo  especializaciOn en salud ocupacional proyecto-322-25</t>
  </si>
  <si>
    <t>GLORIA HELENA IBANEZ SOLANO</t>
  </si>
  <si>
    <t>55164704-0</t>
  </si>
  <si>
    <t>FS-243-B2012</t>
  </si>
  <si>
    <t>Servicios de apoyo a la gestiOn administrativa en procesos de sistematizaciOn proyecto322-21</t>
  </si>
  <si>
    <t>CESAR ALBERTO PEREZ PERDOMO</t>
  </si>
  <si>
    <t>12115558-6</t>
  </si>
  <si>
    <t>FS-244-B2012</t>
  </si>
  <si>
    <t>GIOVANNI CAVIEDES PEREZ</t>
  </si>
  <si>
    <t>7712724-5</t>
  </si>
  <si>
    <t>FS-245-B2012</t>
  </si>
  <si>
    <t>900505338-7</t>
  </si>
  <si>
    <t>FS-246-B2012</t>
  </si>
  <si>
    <t>Suministro de pasajeSAereos y hospedaje para docentes Dr. Doris martha cecilia salgado  y Rocio Vega esp.pediaria proyecto   919</t>
  </si>
  <si>
    <t>SEFENET LTDA</t>
  </si>
  <si>
    <t>813013124-0</t>
  </si>
  <si>
    <t>FS-247-B2012</t>
  </si>
  <si>
    <t>Publicidad escrita en diario  regional para encuentro de egresaos especializacion en  Gerencia  de servicisos  de salud y seguridad social proyecto  981</t>
  </si>
  <si>
    <t>FS-248-B2012</t>
  </si>
  <si>
    <t>FS-249-B2012</t>
  </si>
  <si>
    <t>Compra de archivadoreSAereos metalicos especializacion en Gerencia de Servicios en salud proyecto 981</t>
  </si>
  <si>
    <t>12136332-9</t>
  </si>
  <si>
    <t>FS-250-B2012</t>
  </si>
  <si>
    <t>Servicio de apoyo logIstico en la organizaciOn  y ejecuciOn del encuentro de egresados especializaciOn en GSSS  proyecto 981</t>
  </si>
  <si>
    <t>26433756-2</t>
  </si>
  <si>
    <t>FS-251-B2012</t>
  </si>
  <si>
    <t>Servicio de apoyo a la gestiOn proyecto 983</t>
  </si>
  <si>
    <t>LUIS GUILLERMO CORTESAFANADOR</t>
  </si>
  <si>
    <t>2025643-1</t>
  </si>
  <si>
    <t>FS-252-B2012</t>
  </si>
  <si>
    <t>Compra de material Bibliografico proyecto 322-21</t>
  </si>
  <si>
    <t>36182334-6</t>
  </si>
  <si>
    <t>FS-253-B2012</t>
  </si>
  <si>
    <t>Servicios de asesorIa  para el diseNo  de la maestrIa en administraciOn alta calidad en salud proyecto-322-21</t>
  </si>
  <si>
    <t>CLAUDIA MARCELA HERNANDEZ MOJICA</t>
  </si>
  <si>
    <t>35508993-8</t>
  </si>
  <si>
    <t>FS-254-B2012</t>
  </si>
  <si>
    <t>Servicios profesionales como docente externo  EspecializaciOn Medicina interna Proyecto  920</t>
  </si>
  <si>
    <t>7719601-1</t>
  </si>
  <si>
    <t>FS-255-B2012</t>
  </si>
  <si>
    <t>Servicios de  auxiliar para la realizaciOn del VII encuentro de egresados  y actualizaciOn base de datos  especializaciOn en epidemiologia proyecto984</t>
  </si>
  <si>
    <t>12120649-8</t>
  </si>
  <si>
    <t>FS-256-B2012</t>
  </si>
  <si>
    <t>Servicios de logIstica para el VI encuentro de egresados de la especializaciOn en Epidemiologia proyecto 984</t>
  </si>
  <si>
    <t>FS-257-B2012</t>
  </si>
  <si>
    <t>Servicios logIsticos de evento para actividadeSA realizar  en la especializaciOn  en enfermerIa  nefrologIa  proyecto 982</t>
  </si>
  <si>
    <t>19256375-5</t>
  </si>
  <si>
    <t>FS-258-B2012</t>
  </si>
  <si>
    <t>Servicios profesionales como docente externo  en el Diplomado de verificadores proy 983</t>
  </si>
  <si>
    <t>JOSE RAMIRO SANTOS CHACON</t>
  </si>
  <si>
    <t>1075237367-1</t>
  </si>
  <si>
    <t>FS-259-B2012</t>
  </si>
  <si>
    <t>Construccion graderia para el polideportivo de la facultad de salud  proyecto 421-01</t>
  </si>
  <si>
    <t>FS-260-B2012</t>
  </si>
  <si>
    <t>Recursos bibliograficos para la especializacion en enfermeria  Nefrologia y urologia proyecto 982</t>
  </si>
  <si>
    <t>DIOSELINA CIFUENTES ESPINOSA</t>
  </si>
  <si>
    <t>3248963-2</t>
  </si>
  <si>
    <t>FS-261-B2012</t>
  </si>
  <si>
    <t>Construccion  de obraSA la entrada de la Facultad de Salud Proyecto 421-01</t>
  </si>
  <si>
    <t>ROSA MARILYN VARGAS REYES</t>
  </si>
  <si>
    <t>36286318-5</t>
  </si>
  <si>
    <t>FS-262-B2012</t>
  </si>
  <si>
    <t>55154564-3</t>
  </si>
  <si>
    <t>FS-263-B2012</t>
  </si>
  <si>
    <t>Apoyo para la realizacion de encuestas  y documento proyecto 322-22</t>
  </si>
  <si>
    <t>OFELIA PALENCIA FAJARDO</t>
  </si>
  <si>
    <t>41620678-2</t>
  </si>
  <si>
    <t>FS-264-B2012</t>
  </si>
  <si>
    <t>CLUB EMPRESARIAL Y DE NEGOCIOS SAS</t>
  </si>
  <si>
    <t>900545793-6</t>
  </si>
  <si>
    <t>FS-265-B2012</t>
  </si>
  <si>
    <t>Apoyo logIstico para evento encuentro de egresados de los programas de enfermerIa y medicina  proyecto211-02</t>
  </si>
  <si>
    <t>JORGE ALEJANDRO GONZALEZ LOZANO</t>
  </si>
  <si>
    <t>79912755-3</t>
  </si>
  <si>
    <t>FS-266-B2012</t>
  </si>
  <si>
    <t>Suministro material litografico para adelantar actividad del encuentro de egresados de los programs de enfermeria y medicina proyecto211-02</t>
  </si>
  <si>
    <t>FS-267-B2012</t>
  </si>
  <si>
    <t>Servicos de hospedaje y alimentacion diplomado de verificadores proyecto 983</t>
  </si>
  <si>
    <t>09/11,/2012</t>
  </si>
  <si>
    <t>FS-268-B2012</t>
  </si>
  <si>
    <t>suminsitro de pasajeSAereos diplomado verificadores proyecto 983</t>
  </si>
  <si>
    <t>800224833-2</t>
  </si>
  <si>
    <t>FS-269-B2012</t>
  </si>
  <si>
    <t>Suministro de reactivos laboratorio de medicina genomica  proyecto 936</t>
  </si>
  <si>
    <t>830025281-2</t>
  </si>
  <si>
    <t>FS-270-B2012</t>
  </si>
  <si>
    <t>39564654-9</t>
  </si>
  <si>
    <t>FS-272-B2012</t>
  </si>
  <si>
    <t>FS-273-B2012</t>
  </si>
  <si>
    <t>Suministro esferos multiusoSApuntador laseer con nombre grabado celebracion dia del medico  actividades culturales proyecto623-05</t>
  </si>
  <si>
    <t>FS-274-B2012</t>
  </si>
  <si>
    <t>Servicios de hospedaje y alimentacion  proyecto 342-01 docente invitado Enfermeria</t>
  </si>
  <si>
    <t>FS-275-B2012</t>
  </si>
  <si>
    <t>compra de gabinetes  de pared  para proyecto 915</t>
  </si>
  <si>
    <t>36151634-8</t>
  </si>
  <si>
    <t>FS-276-B2012</t>
  </si>
  <si>
    <t>Servicio de fotocopiado e impresos  diplomado verificadores proyecto 983</t>
  </si>
  <si>
    <t>LUCENA ALEJANDRA GRISALES TABORDA</t>
  </si>
  <si>
    <t>31951252-2</t>
  </si>
  <si>
    <t>FS-277-B2012</t>
  </si>
  <si>
    <t>Suminsitro de recordatorios para el encuentro egresados especializacion epidemiologia proyecto 984</t>
  </si>
  <si>
    <t>TERESA TONINI ( EXTRANJERO)</t>
  </si>
  <si>
    <t>CY868017</t>
  </si>
  <si>
    <t>FS-278-B2012</t>
  </si>
  <si>
    <t>Servicios profesionales como conferencista invitada  invitada  en desarrollo del proyecto342-01</t>
  </si>
  <si>
    <t>GILBERTO MUNOZ ADARMES</t>
  </si>
  <si>
    <t>4935071-0</t>
  </si>
  <si>
    <t>FS-279-B2012</t>
  </si>
  <si>
    <t>Compra de locker metalicos para el proyecto 915 Espec.cirugia general</t>
  </si>
  <si>
    <t>FS-280-B2012</t>
  </si>
  <si>
    <t>Docente invitado para la capacitaciOn de docentes de la facultad de salud  proyecto324-08</t>
  </si>
  <si>
    <t>COMPANIA  EMPRESARIAL DEL HUILA LTDA</t>
  </si>
  <si>
    <t>813005070-8</t>
  </si>
  <si>
    <t>FS-281-B2012</t>
  </si>
  <si>
    <t>Compra de una nevera  para el  proyecto  918  de Anestesiologia y reanimacion</t>
  </si>
  <si>
    <t>FS-282-B2012</t>
  </si>
  <si>
    <t xml:space="preserve">Compra de una nevera  para el  proyecto  915  de cirugia general  </t>
  </si>
  <si>
    <t>FS-283-B2012</t>
  </si>
  <si>
    <t>Suministro de camibusos para proyecto- de proyeccion social  adulto mayor - con los estudiantes de enfermeria  proyecto 212-02</t>
  </si>
  <si>
    <t>891101711-5</t>
  </si>
  <si>
    <t>FS-284-B2012</t>
  </si>
  <si>
    <t>Servicios prestados para actividades de bienestar estudiantil  EspecializaciOn en medicina interna proyecto 920</t>
  </si>
  <si>
    <t>26422290-5</t>
  </si>
  <si>
    <t>FS-285-B2012</t>
  </si>
  <si>
    <t>Servicios de apoyo para actividades de bienestar estudiantil  Proyecto 623-02</t>
  </si>
  <si>
    <t>ANA BEATRIZ RAMIREZ CRUZ</t>
  </si>
  <si>
    <t>55164699-1</t>
  </si>
  <si>
    <t>FS-286-B2012</t>
  </si>
  <si>
    <t>Servicios de enmarcaicion de  9 cuadros con marco importado y vidrioSAntireflectivos de la facultad de Salud</t>
  </si>
  <si>
    <t>IDALY PASTRANA SALAZAR</t>
  </si>
  <si>
    <t>26606579-9</t>
  </si>
  <si>
    <t>FS-287-B2012</t>
  </si>
  <si>
    <t>Servicios de apoyo logistico para la especializacion en anestesiologia y reanimiacion proyecto 918</t>
  </si>
  <si>
    <t>RODRIGO TAPICHA PENA</t>
  </si>
  <si>
    <t>12123715-1</t>
  </si>
  <si>
    <t>FS-288-B2012</t>
  </si>
  <si>
    <t>Servicios de apoyo logistico para la especializacion en cirugia general  proyecto 915</t>
  </si>
  <si>
    <t>FS-289-B2012</t>
  </si>
  <si>
    <t>Servicios prestados para actividades de bienestar y apoyo logistico para la especializacion en Ginecologia   proyecto 917</t>
  </si>
  <si>
    <t>GERMAN FARFAN TEJADA</t>
  </si>
  <si>
    <t>FCSH-005</t>
  </si>
  <si>
    <t>El CONTRATISTA se compromete con la Universidad a prestar servicio de hospedaje y alimentacion por 12 dIas, a los maestros invitados de la MaestrIa Conflicto, Territorio y Cultura.</t>
  </si>
  <si>
    <t>ORDEN DE SERVICIOS</t>
  </si>
  <si>
    <t xml:space="preserve">MARTHA CECILIA CEDENO PEREZ </t>
  </si>
  <si>
    <t>No. 18</t>
  </si>
  <si>
    <t>Se compromete con la Universidad a presatar sus serhvicios como docente invitado dentro del Programa de Postgrado en Maestria en Conflicto, Territorio y Cultura - quinta cohorte</t>
  </si>
  <si>
    <t>DOCENTE INVITADA</t>
  </si>
  <si>
    <t xml:space="preserve">OLGA GUZMAN LIZCANO </t>
  </si>
  <si>
    <t>FCSH - 06</t>
  </si>
  <si>
    <t>Se compromete con la Universuidad a prestar sus servicios de apoyo a la gestIon  acedemica del Postgrado en la Maestria ern Conflicto, Territorio y Cultura que ofrece la Facultad de Ciencias Sociales y Humanas</t>
  </si>
  <si>
    <t>CONTRATO PRESTACION DE SERVICIOS</t>
  </si>
  <si>
    <t xml:space="preserve">MILENA TRUJILLO PERDOMO  </t>
  </si>
  <si>
    <t>FCSH - 05</t>
  </si>
  <si>
    <t>Se compromete con la Universidad a prestar sus servicios de apoyo a la gestiOn administrativa del postgrado Maestria en Conflicto, Territorio y Cultura</t>
  </si>
  <si>
    <t xml:space="preserve">JUAN ANTONIO LEON GONZALEZ </t>
  </si>
  <si>
    <t>No. 17</t>
  </si>
  <si>
    <t>Se compromete con la Universidad a prestar sus servicios como docente invitado dentro del programa de Postgrado en MaestrIa en Conflicto, Territorio y Cultura - Quinta cohorte.</t>
  </si>
  <si>
    <t>DOCENTE INVITADO</t>
  </si>
  <si>
    <t xml:space="preserve">DAVID DRUMMOND GOW </t>
  </si>
  <si>
    <t>No. 20</t>
  </si>
  <si>
    <t>Se compromete con la Universidad a prestar sus servicios como docente invitado dentro del posgrado de postgrado en MaestrIa en Conflicto, Territorio y cultura - Qunita cohorte.</t>
  </si>
  <si>
    <t xml:space="preserve"> 30/10/2012</t>
  </si>
  <si>
    <t>El contrato No. 20  Suscrito con el Doctor  DAVID DRUMMOND GOW  presenta es pasaporte por el cual no tiene DIG  V.</t>
  </si>
  <si>
    <t>FLAVIO BLADIMIR RODRIGUEZ MUNOZ</t>
  </si>
  <si>
    <t>No. 16</t>
  </si>
  <si>
    <t xml:space="preserve">ELOISA LAMILLA GUERRERO   </t>
  </si>
  <si>
    <t>No. 19</t>
  </si>
  <si>
    <t xml:space="preserve">GEMA DE JESUS TRUJILLO PEREZ </t>
  </si>
  <si>
    <t>No. 21</t>
  </si>
  <si>
    <t>El Contratista se compromete con la Universidad a prestar sus servicios como docente invitado dentro del programa de postgrado en Maestria en conflicto, Territorio y cultura.</t>
  </si>
  <si>
    <t xml:space="preserve">TELMO EDUARDO PENA CORREAL </t>
  </si>
  <si>
    <t>FCSH-001</t>
  </si>
  <si>
    <t>El contratista se compromete con la Universidad a prestar sus servicios para orientar el taller "DiseNo del plan de acompaNamiento, monitoreo y evaluaciOn al cumpolimiento de los reglamentos y micro curriculos", en el programa de Psicologia</t>
  </si>
  <si>
    <t xml:space="preserve">YULI CONSTANZA URQUINA MACIAS </t>
  </si>
  <si>
    <t>FCSH-002</t>
  </si>
  <si>
    <t>El contratista se compromete con la Universidad a prestar sus servicios de asistencia y apoyo metodologico al proceso de autoevaluaciOn con fines de renovacion de la acreditacion del Programa de ComunicaciOn Social y periodismo</t>
  </si>
  <si>
    <t xml:space="preserve"> 27/09/ 2012</t>
  </si>
  <si>
    <t xml:space="preserve">ADRIANA MONTEALEGRE GONZALEZ </t>
  </si>
  <si>
    <t>FCSH-003</t>
  </si>
  <si>
    <t>El contratista se compromete con la Universidad a prestar sus servicios de apoyo administrativo en el proceso de autoevaluaciOn con fines de renovacion de la acreditacion del Programa de ComunicaciOn Social y periodismo</t>
  </si>
  <si>
    <t>EDWIN RAMIREZ VASQUEZ</t>
  </si>
  <si>
    <t>V.A. 0001- 2012</t>
  </si>
  <si>
    <t>RECOLECCION Y TRANSPORTE DE LA COSECHA DE QUINCE HECTaREAS DE ARROZ EN LA GRANJA EXPERIMENTAL DE LA UNIVERSIDAD SURCOLOMBIANA HASTA EL MOLINO EN NEIVA</t>
  </si>
  <si>
    <t>OTRA (SELECCION DIRECTA)</t>
  </si>
  <si>
    <t>CONTRATO</t>
  </si>
  <si>
    <t>SURENVIOS LTDA</t>
  </si>
  <si>
    <t>V.A. 0002- 2012</t>
  </si>
  <si>
    <t xml:space="preserve">SERVICIO DE MENSAJERIA ESPECIALIZADA A NIVEL INTERNACIONAL, NACIONAL, REGIONAL Y URBANA, PARA LA DISTRIBUCION Y ENTREGA DE LA CORRESPONDENCIA QUE SE ORIGINA EN LAS DIFERENTES SEDES DE LA UNIVERSIDAD SURCOLOMBIANA, INCLUIDAS LAS SEDES DE GARZON, PITALITO Y LA PLATA </t>
  </si>
  <si>
    <t>OTRA  (COMPRA O ADQUISICION SIMPLIFICADA)</t>
  </si>
  <si>
    <t>FRANCISCO HERNANDO TORRES SALAS</t>
  </si>
  <si>
    <t>V.A. 0003- 2012</t>
  </si>
  <si>
    <t>ReparaciOn a todo costo de las UPS ubicadas en el Datacenter de la Universidad Surcolombiana</t>
  </si>
  <si>
    <t>V.A. 0004- 2012</t>
  </si>
  <si>
    <t xml:space="preserve">PUBLICACION EN PERIODICO REGIONAL Y/O LOCAL DE AVISOS  RELACIONADOS CON CONVOCATORIASA DOCENTES, LICITACIONES PÚBLICAS Y OTRAS PUBLICACIONES DE CARaCTER ACADeMICO ADMINISTRATIVO QUE SE REQUIEREN AL INTERIOR DE LA UNIVERSIDAD SURCOLOMBIANA </t>
  </si>
  <si>
    <t>DAMANCHY SAS</t>
  </si>
  <si>
    <t>V.A. 0005- 2012</t>
  </si>
  <si>
    <t>SUMINISTRO DE RACIONES  ALIMENTARIAS  CONSISTENTE EN REFRIGERIOS  Y ALMUERZOS PARA  LOSASISTENTES  A LOS CONSEJOS  SUPERIOR Y ACADeMICO DE LA UNIVERSIDAD SURCOLOMBIANA</t>
  </si>
  <si>
    <t>COMPRAVENTA Y/O SUMINISTRO</t>
  </si>
  <si>
    <t>HENRY DUSSAN</t>
  </si>
  <si>
    <t>V.A. 0006- 2012</t>
  </si>
  <si>
    <t>vender conectores terminales y elementos para realizar  el mantenimiento de las subestaciones de distribuciOn de potencia en la Sedes de IngenierIa y Salud de la Universidad Surcolombiana</t>
  </si>
  <si>
    <t>ORDEN DE COMPRA</t>
  </si>
  <si>
    <t>COMERCIALIZADORA AGRICOLA ASOJUNCAL</t>
  </si>
  <si>
    <t>V.A. 0007- 2012</t>
  </si>
  <si>
    <t>suministrar semillas e insumoSAgrIcolas para desarrollar cultivos comerciales y asociados en la investigaciOn de la granja experimental de la Universidad Surcolombiana</t>
  </si>
  <si>
    <t>GERMAN TRIVINO RIVERA</t>
  </si>
  <si>
    <t>V.A. 0008- 2012</t>
  </si>
  <si>
    <t>servicio de  jornales para realizar laSActividadeSAgrIcolas como siembra, desarrollo de cultivos varios, el mantenimiento de cultivos de frutales  y otras tareas de la Granja Experimental de la Universidad Surcolombiana</t>
  </si>
  <si>
    <t>SISTEMAS EN LINEA SA</t>
  </si>
  <si>
    <t>V.A. 0009- 2012</t>
  </si>
  <si>
    <t>prestar el servicio de soporte, mantenimiento y actualizaciOn del sistema administrativo y financiero LINIX a la Universidad Surcolombiana</t>
  </si>
  <si>
    <t>CONSUELO MELO RODRIGUEZ</t>
  </si>
  <si>
    <t>V.A. 0010- 2012</t>
  </si>
  <si>
    <t>SUMINISTRO DE FOTOCOPIAS CON DESTINO A LAS DIFERENTES DEPENDENCIASADMINISTRATIVAS DE LA SEDE POSTGRADOS DE LA UNIVERSIDAD SURCOLOMBIANA</t>
  </si>
  <si>
    <t>TEOFILO MONTENEGRO CONDE</t>
  </si>
  <si>
    <t>V.A. 0011- 2012</t>
  </si>
  <si>
    <t>SUMINISTRO DE FOTOCOPIAS CON DESTINO A LAS DIFERENTES DEPENDENCIASACADEMICAS Y ADMINISTRATIVAS DE LA SEDE SALUD DE LA UNIVERSIDAD SURCOLOMBIANA</t>
  </si>
  <si>
    <t>CAJA DE COMPENSACION FAMILIAR DEL HUILA</t>
  </si>
  <si>
    <t>V.A. 0012- 2012</t>
  </si>
  <si>
    <t>SERVICIO DE SALON, ORGANIZACION Y LOGISTICA, INCLUIDO EL SERVICIO DE ALIMENTACION, PARA LA REALIZACION DE LA REUNION DE SOCIALIZACION DEL CIERRE FISCAL 2011, CON EL PERSONAL ADSCRITO AL AREA FINANCIERA DE LA UNIVERSIDAD SURCOLOMBIANA</t>
  </si>
  <si>
    <t>JAVIER PINILLA PERALTA</t>
  </si>
  <si>
    <t>V.A. 0013- 2012</t>
  </si>
  <si>
    <t xml:space="preserve">REPARACION DE SILLAS UBICADAS EN EL AUDITORIO OLGA TONY VIDALES DE LA UNIVERSIDAD SURCOLOMBIANA </t>
  </si>
  <si>
    <t>V.A. 0014- 2012</t>
  </si>
  <si>
    <t>SUSCRIPCION EN EL PERIODICO LOCAL LA NACION, CON DESTINO A DIFERENTES LAS BIBLIOTECAS Y OTRAS DEPENDENCIAS DE  LA UNIVERSIDAD SURCOLOMBIANA</t>
  </si>
  <si>
    <t>EDITORA DEL HUILA LTDA</t>
  </si>
  <si>
    <t>V.A. 0015- 2012</t>
  </si>
  <si>
    <t>SUSCRIPCION EN EL PERIODICO LOCAL DIARIO DEL HUILA, CON DESTINO A DIFERENTES BIBLIOTECAS Y OTRAS DEPENDENCIAS DE  LA UNIVERSIDAD SURCOLOMBIANA.</t>
  </si>
  <si>
    <t>NEGOCIOS Y GESTION LTDA</t>
  </si>
  <si>
    <t>V.A. 0016- 2012</t>
  </si>
  <si>
    <t>vender FORMATOS DE CERTIFICADOS DE INGRESOS Y RETENCIONES FORMA MINERVA CON DESTINO A LA OFICINA DE TESORERIA DE LA UNIVERSIDAD SURCOLOMBIANA</t>
  </si>
  <si>
    <t>OLGA CRUZ COLLAZOS</t>
  </si>
  <si>
    <t>V.A. 0017- 2012</t>
  </si>
  <si>
    <t>LAVADO Y PLANCHADO DE LAS PRENDAS UTILIZADAS EN LABORATORIOS, CONSULTORIOS, SALAS DE KINESIOLOGIA Y AUDITORIOS DE LA UNIVERSIDAD SURCOLOMBIANA</t>
  </si>
  <si>
    <t>JIMMY RODOLFO DAZA JIMENEZ</t>
  </si>
  <si>
    <t>V.A. 0018- 2012</t>
  </si>
  <si>
    <t>Conferencia “COMO ALCANZAR EL EXITO AUTENTICO, Y EL PODER DE EMPRENDER PROFESIONALES EXITOSOS DEL SIGLO XXI “ dirigida a los estudiantes de primer semestre de la Universidad Surcolombiana</t>
  </si>
  <si>
    <t>IMPRENTA NACIONAL DE COLOMBIA</t>
  </si>
  <si>
    <t>V.A. 0019- 2012</t>
  </si>
  <si>
    <t>publicaciOn de loSActoSAdministrativos de caracter general proferidos por la RectorIa, Consejos Superior y Academicos de la Universidad Surcolombiana</t>
  </si>
  <si>
    <t>JESUS ANTONIO HOYOS PERDOMO</t>
  </si>
  <si>
    <t>V.A. 0020- 2012</t>
  </si>
  <si>
    <t>vender medicamentos para el funcionario Jairo LeOn Villegas, según acta No. 1 del Fondo de Bienestar Social del 17 de enero de 2012</t>
  </si>
  <si>
    <t>V.A. 0021- 2012</t>
  </si>
  <si>
    <t>SUMINISTRO DE FOTOCOPIAS CON DESTINO A LAS DIFERENTES UNIDADESACADEMICAS Y ADMINISTRATIVAS DE LA SEDE CENTRAL DE LA UNIVERSIDAD SURCOLOMBIANA</t>
  </si>
  <si>
    <t>V.A. 0022- 2012</t>
  </si>
  <si>
    <t>SERVICIOS DE HOSPEDAJE, SALON, ORGANIZACION Y LOGISTICA, INCLUIDO EL SERVICIO DE ALIMENTACION, CUANDO SE REQUIERA EN LA UNIVERSIDAD SURCOLOMBIANA</t>
  </si>
  <si>
    <t>V.A. 0023- 2012</t>
  </si>
  <si>
    <t>DISENO Y PUBLICACION BOLETIN ORNI OPINA DEL ANO 2012  con destino a la oficina de Relaciones Nacionales e Internacionales de la Universidad Surcolombiana.</t>
  </si>
  <si>
    <t>JOSE MORA POVEDA</t>
  </si>
  <si>
    <t>V.A. 0024- 2012</t>
  </si>
  <si>
    <t>reparaciOn y mantenimiento de maquinaSAgrIcolas corta maleza o ROTO SPEED y la trocha del tractor MASSEY FERGUSON a servicio de la Granja Experimental de la Universidad Surcolombiana</t>
  </si>
  <si>
    <t>NOHORA CASTANEDA CERQUERA</t>
  </si>
  <si>
    <t>V.A. 0025- 2012</t>
  </si>
  <si>
    <t>elaboraciOn de FICHAS PARA LOS RESTAURANTES ESTUDIANTILES (Sede Central y Facultad de Salud)  de la Universidad Surcolombiana.</t>
  </si>
  <si>
    <t>V.A. 0026- 2012</t>
  </si>
  <si>
    <t>elaboraciOn de comprobantes de egresos forma continua, con destino a la oficina de TesorerIa de la Universidad Surcolombiana</t>
  </si>
  <si>
    <t>AMINTA CALDERON CARDOZO</t>
  </si>
  <si>
    <t>V.A. 0027- 2012</t>
  </si>
  <si>
    <t>reparaciOn de las redes internas de gas natural de los laboratorios de biologIa (228) microbiologIa (232), laboratorio multidisciplinaria (242) y laboratorio de genetica, laboratorio de inmunidad e infecciOn (220), CafetIn (2º piso) de la Facultad de Salud de la Universidad Surcolombiana</t>
  </si>
  <si>
    <t>V.A. 0028- 2012</t>
  </si>
  <si>
    <t>servicio de salOn, organizaciOn y logIstica, incluido el servicio de alimentaciOn, para la realizaciOn del evento para el mejoramiento del clima laboral de los profesores pertenecienteSA la asociaciOn de profesores universitarioSASPU de la Universidad Surcolombiana</t>
  </si>
  <si>
    <t>JESUS ANTONIO RAMIREZ ROMERO</t>
  </si>
  <si>
    <t>V.A. 0029- 2012</t>
  </si>
  <si>
    <t>MANTENIMIENTO PREVENTIVO  Y CORRECTIVO DE LOS SISTEMAS  TELEFONICOS DE LOS CONMUTADORES DE LA UNIVERSIDAD SURCOLOMBIANA</t>
  </si>
  <si>
    <t>V.A. 0030- 2012</t>
  </si>
  <si>
    <t>vender e instalar una tarjeta para la planta telefOnica ubicada en la Sede Postgrados de la Universidad Surcolombiana</t>
  </si>
  <si>
    <t xml:space="preserve">INVERSIONES SALAS Y SUCESORES LTDA </t>
  </si>
  <si>
    <t>V.A. 0031- 2012</t>
  </si>
  <si>
    <t>MANTENIMIENTO PREVENTIVO Y CORRECTIVO DE LOS EQUIPOS DE SERVICIO ODONTOLOGICO Y MeDICO DE LA UNIVERSIDAD SURCOLOMBIANA</t>
  </si>
  <si>
    <t>D.V.T.V. PUBLICIDAD Y TELEVISION LTDA</t>
  </si>
  <si>
    <t>V.A. 0032- 2012</t>
  </si>
  <si>
    <t>EMISION DEL MAGAZIN INSTITUCIONAL “VIA UNIVERSITARIA” A TRAVES DE UN CANAL LOCAL DE TELEVISION</t>
  </si>
  <si>
    <t>V.A. 0033- 2012</t>
  </si>
  <si>
    <t>suministrar e instalar divisiones modulares y vidrios para la adecuaciOn de oficinas de la Universidad Surcolombiana</t>
  </si>
  <si>
    <t>ARNOBIS RODRIGUEZ IBANEZ</t>
  </si>
  <si>
    <t>V.A. 0034- 2012</t>
  </si>
  <si>
    <t>suministrar e instalar accesorios, elementos, materiales y equipos necesarios para brindar seguridad en puertas, portones, rejas, archivadores, closets,  escritorios y  vehIculos  de  la  Universidad  Surcolombiana.</t>
  </si>
  <si>
    <t>JULIO CESAR DUSSAN HERNANDEZ</t>
  </si>
  <si>
    <t>V.A. 0035- 2012</t>
  </si>
  <si>
    <t>vender e instalar un samovar  en acero inoxidable para el restaurante estudiantil de la facultad de salud de la Universidad Surcolombiana</t>
  </si>
  <si>
    <t>PATRICIA CERQUERA DURAN</t>
  </si>
  <si>
    <t>V.A. 0036- 2012</t>
  </si>
  <si>
    <t>ConsultorIa en la modalidad de asesorIa para la segunda fase para la implementaciOn del programa institucional de retenciOn estudiantil en la Universidad Surcolombiana</t>
  </si>
  <si>
    <t>SERVIAMBIENTAL EMPRESA DE SERVICIOS PUBLICOS SA E.P. SERVIAMBIENTAL SA ESP</t>
  </si>
  <si>
    <t>V.A. 0037- 2012</t>
  </si>
  <si>
    <t>SERVICIO DE RECOLECCION, TRANSPORTE Y DISPOSICION FINAL DE RESIDUOS PATOLOGICOS DE LOS CONSULTORIOS MeDICOS, ODONTOLOGICOS Y LABORATORIOS DE LA UNIVERSIDAD SURCOLOMBIANA</t>
  </si>
  <si>
    <t>V.A. 0038- 2012</t>
  </si>
  <si>
    <t>suministrar medicamentos necesarioSA los estudianteSActivos de las sedes de Neiva, GarzOn, Pitalito y La Plata, de acuerdo con la prescripciOn medica debidamente expedida por el servicio medico de consulta externa de Bienestar Universitario de la Universidad Surcolombiana</t>
  </si>
  <si>
    <t>ENTESCO LTDA ENERGIA Y TECNOLOGIA AL SERVICIO DE COLOMBIA</t>
  </si>
  <si>
    <t>V.A. 0039- 2012</t>
  </si>
  <si>
    <t>vender e instalar un transformador electrico de 75 KVA 34500/220/127 voltios con destino a la granja experimental de la universidad Surcolombiana y reparaciOn del transformador existente de 45kva, incluye suministro de repuestos y materiales.</t>
  </si>
  <si>
    <t>DIEGO ANDRES MARTINEZ CUENCA</t>
  </si>
  <si>
    <t>V.A. 0040- 2012</t>
  </si>
  <si>
    <t>elaboraciOn de elementos para la campaNa de genero con la comunidad universitaria dentro del programa USCO somos todos, del area de Bienestar Universitario de la Universidad Surcolombiana</t>
  </si>
  <si>
    <t>ENILSA IPUZ YAGUE</t>
  </si>
  <si>
    <t>V.A. 0041- 2012</t>
  </si>
  <si>
    <t>venta trajeSArtIsticos para cada uno de los integrantes del grupo folclOrico “AGUILAS DE LA USCO” perteneciente al sindicato de trabajadores y empleados universitarios de Colombia “SINTRAUNICOL seccional Neiva”, en cumplimiento de lo dispuesto por el paragrafo 5 del artIculo 23 de la convenciOn colectiva de trabajo</t>
  </si>
  <si>
    <t>ASCENSORES SCHINDLER DE COLOMBIA SAS</t>
  </si>
  <si>
    <t>V.A. 0042- 2012</t>
  </si>
  <si>
    <t>mantenimiento preventivo y correctivo del ascensor marca SCHINDLER ubicado en la Torre Administrativa y de Postgrados de la Universidad Surcolombiana</t>
  </si>
  <si>
    <t>VICTOR MANUEL GUZMAN TOVAR</t>
  </si>
  <si>
    <t>V.A. 0043- 2012</t>
  </si>
  <si>
    <t>impresiOn de ediciones del boletIn institucional USCONEXION emitido por la Facultad de Ciencias Sociales y Humanas de la Universidad Surcolombiana.</t>
  </si>
  <si>
    <t>MANUEL RINCON VILLAMIL</t>
  </si>
  <si>
    <t>V.A. 0044- 2012</t>
  </si>
  <si>
    <t>mantenimiento y la reparaciOn  - incluye repuestos – del tractor corta cesped asignado al area de Servicios Generales de la Universidad Surcolombiana</t>
  </si>
  <si>
    <t>V.A. 0045- 2012</t>
  </si>
  <si>
    <t>IMPRESION DE EDICIONES DEL PERIODICO INSTITUCIONAL "DESDE LA U" Y DISTRIBUCION EN EL PERIODICO DIARIO REGIONAL</t>
  </si>
  <si>
    <t>HOSPITAL UNIVERSITARIO HERNANDO MONCALEANO PERDOMO</t>
  </si>
  <si>
    <t>V.A. 0046- 2012</t>
  </si>
  <si>
    <t>servicios medicoSAmbulatorios, atenciOn medica y quirúrgica de urgencias con hospitalizaciOn, examenes de laboratorio clInico e imagenes diagnOsticaSA los estudiantes matriculados en la Universidad Surcolombiana sede Neiva</t>
  </si>
  <si>
    <t>V.A. 0047- 2012</t>
  </si>
  <si>
    <t>servicio de restaurante (desayunos, almuerzos, cenas, refrigerios y agua) con el fin de atender a personalidades del orden local o nacional con ocasiOn a los diferentes eventos y actividades de tipo administrativo y academico, empleadoSAdministrativos que participen en reuniones o por necesidad de trabajo requieran este servicio, docentes y estudiantes que participen en eventoSAcademicos que se realicen en la Universidad Surcolombiana</t>
  </si>
  <si>
    <t xml:space="preserve">CARLOS ENRIQUE CASTRO MENESES </t>
  </si>
  <si>
    <t>V.A. 0048- 2012</t>
  </si>
  <si>
    <t>suministrar lentes y monturas para docentes, administrativos y trabajadores oficiales de la Universidad Surcolombiana</t>
  </si>
  <si>
    <t>LEGUY MINU BERMUDEZ</t>
  </si>
  <si>
    <t>V.A. 0049- 2012</t>
  </si>
  <si>
    <t>suministro de fotocopias con destino a los procesos de autoevaluaciOn con fines de acreditaciOn, reacreditaciOn, obtenciOn de registro calificado, renovaciOn de registro calificado diferentes programas – DirecciOn General de CurrIculo de la Universidad Surcolombiana</t>
  </si>
  <si>
    <t>CONSTRUCTORA HOTEL AMERICANO LTDA</t>
  </si>
  <si>
    <t>V.A. 0050- 2012</t>
  </si>
  <si>
    <t>HOSPEDAJE Y ALIMENTACION PARA DELEGACIONES DEPORTIVAS, CULTURALES, ARTISTICAS, ACADeMICAS Y ESTUDIANTILES REQUERIDAS POR EL AREA DE GESTION INSTITUCIONAL DE BIENESTAR UNIVERSITARIO DE LA UNIVERSIDAD SURCOLOMBIANA</t>
  </si>
  <si>
    <t>OFTAMOLASER SOCIEDAD DE CIRUGIA DEL HUILA SA</t>
  </si>
  <si>
    <t>V.A. 0051- 2012</t>
  </si>
  <si>
    <t>SERVICIOS EN EL aREA ESPECIALIZADA DE CIRUGIA REFRACTIVA CON ESIRIS “LASIK” PARA LOS FUNCIONARIOS DE LA UNIVERSIDAD SURCOLOMBIANA</t>
  </si>
  <si>
    <t>CASA EDITORIAL EL TIEMPO SA CCET</t>
  </si>
  <si>
    <t>V.A. 0052- 2012</t>
  </si>
  <si>
    <t>SUSCRIPCION EN EL PERIODICO NACIONAL EL TIEMPO Y PORTAFOLIO, CON DESTINO A LAS BIBLIOTECAS Y OTRAS DEPENDENCIAS DE  LA UNIVERSIDAD SURCOLOMBIANA</t>
  </si>
  <si>
    <t>EMERMEDICA SASERVICIO DE AMBULANCIA PREPAGADOS</t>
  </si>
  <si>
    <t>V.A. 0053- 2012</t>
  </si>
  <si>
    <t>servicio de AMBULANCIA MEDICALIZADA – AREA PROTEGIDA - PARA ATENDER ESTUDIANTES, DOCENTES, ADMINISTRATIVOS, VISITANTES Y PÚBLICO EN GENERAL, DE LAS SEDES CENTRAL, POSTGRADOS Y SALUD DE LA UNIVERSIDAD SURCOLOMBIANA</t>
  </si>
  <si>
    <t>CRUZ ROJA COLOMBIANA</t>
  </si>
  <si>
    <t>V.A. 0054- 2012</t>
  </si>
  <si>
    <t>servicios de salud consistentes en la realizaciOn de examenes paraclInicos y programa de inmunizaciones para docentes, administrativos, trabajadores oficiales, medicos residentes y estudiantes de postgrados clInicos de la Facultad de Salud expuestoSA riesgo biolOgico y quImico de la Universidad Surcolombiana</t>
  </si>
  <si>
    <t>ODONTOLOGIA APLICADA ODA SAS</t>
  </si>
  <si>
    <t>V.A. 0055- 2012</t>
  </si>
  <si>
    <t>servicio ODONTOLOGICO ESPECIALIZADO EN EL AREA DE PERIODONCIA PARA ATENCION A FUNCIONARIOS DE PLANTA DE LA UNIVERSIDAD SURCOLOMBIANA</t>
  </si>
  <si>
    <t>E.S.E HOSPITAL DEPARTAMENTAL SAN ANTONIO DE PITALITO</t>
  </si>
  <si>
    <t>V.A. 0056- 2012</t>
  </si>
  <si>
    <t>servicios medicoSAmbulatorios, atenciOn medica y quirúrgica de urgencias con hospitalizaciOn, examenes de laboratorio clInico e imagenes diagnOsticaSA los estudiantes matriculados en la Universidad Surcolombiana sede Pitalito.</t>
  </si>
  <si>
    <t>E.S.E HOSPITAL DEPARTAMENTAL SAN ANTONIO DE PADUA</t>
  </si>
  <si>
    <t>V.A. 0057- 2012</t>
  </si>
  <si>
    <t>servicios medicoSAmbulatorios, atenciOn medica y quirúrgica de urgencias con hospitalizaciOn, examenes de laboratorio clInico e imagenes diagnOsticaSA los estudiantes matriculados en la Universidad Surcolombiana sede La Plata</t>
  </si>
  <si>
    <t xml:space="preserve">SONIA ROMERO GONZALEZ </t>
  </si>
  <si>
    <t>V.A. 0058- 2012</t>
  </si>
  <si>
    <t>venta monitores de ritmo cardiaco con destino al laboratorio de evaluaciOn y desarrollo de rendimiento fIsico del programa de EducaciOn FIsica de la Universidad Surcolombiana</t>
  </si>
  <si>
    <t>OLGA LUCIA MOTTA MARTINEZ</t>
  </si>
  <si>
    <t>V.A. 0059- 2012</t>
  </si>
  <si>
    <t>venta CONCENTRADO PARA LOSANIMALES DEL BIOTERIO DE LA FACULTAD DE SALUD DE LA UNIVERSIDAD SURCOLOMBIANA</t>
  </si>
  <si>
    <t>MARIA YUBELI TRUJILLO VAQUIRO</t>
  </si>
  <si>
    <t>V.A. 0060- 2012</t>
  </si>
  <si>
    <t>venta CAJAS DE ARCHIVO CON DESTINO A ARCHIVO CENTRAL DE LA UNIVERSIDAD SURCOLOMBIANA</t>
  </si>
  <si>
    <t>V.A. 0061- 2012</t>
  </si>
  <si>
    <t>elaboraciOn DE CARPETAS DOBLE OFICIO CON DESTINO A LA OFICINA DE REGISTRO Y CONTROL DE LA UNIVERSIDAD SURCOLOMBIANA y ELABORACION DE FORMATOS DE SOLICITUD DE SERVICIOSASOPORTE TeCNICO DEL CTIC DE LA UNIVERSIDAD SURCOLOMBIANA</t>
  </si>
  <si>
    <t>MILDRED CABRERA LEAL</t>
  </si>
  <si>
    <t>V.A. 0062- 2012</t>
  </si>
  <si>
    <t>ALQUILER DE CANCHA SINTeTICA FUTBOL 5 Y ARBITRAJE PARA LA REALIZACION DE UN CAMPEONATO INTERNO DE FUT-SALA ADMINISTRATIVO FEMENINO DE LA UNIVERSIDAD SURCOLOMBIANA</t>
  </si>
  <si>
    <t>ARRENDAMIENTO</t>
  </si>
  <si>
    <t>MARIA DEICY CARDOZO QUINTERO</t>
  </si>
  <si>
    <t>V.A. 0063- 2012</t>
  </si>
  <si>
    <t>SERVICIO EN SALUD ORAL ESPECIALIZADO EN EL AREA DE ENDODONCIA Y OPERATORIA DENTAL EN RESINA DE FOTOCURADO PARA ATENCION A FUNCIONARIOS DE PLANTA DE LA UNIVERSIDAD SURCOLOMBIANA</t>
  </si>
  <si>
    <t>COMUNICAN SA</t>
  </si>
  <si>
    <t>V.A. 0064- 2012</t>
  </si>
  <si>
    <t>SUSCRIPCION EN EL PERIODICO NACIONAL EL ESPECTADOR, CON DESTINO A LAS BIBLIOTECAS Y OTRAS DEPENDENCIAS DE  LA UNIVERSIDAD SURCOLOMBIANA</t>
  </si>
  <si>
    <t>ORBIDENTAL SAS</t>
  </si>
  <si>
    <t>V.A. 0065- 2012</t>
  </si>
  <si>
    <t>venta ELEMENTOS, INSTRUMENTAL, EQUIPO Y MATERIALES DE SALUD ORAL, DE MORBILIDAD, PROMOCION Y MANTENIMIENTO DE SALUD ORAL PARA LAS SEDES DE NEIVA, PITALITO Y LA PLATA DE LA UNIVERSIDAD SURCOLOMBIANA</t>
  </si>
  <si>
    <t>ALVARO VARGAS BARRERA</t>
  </si>
  <si>
    <t>V.A. 0066- 2012</t>
  </si>
  <si>
    <t>EMPASTE DE LIBROS PARA DIFERENTES DEPENDENCIAS DE LA UNIVERSIDAD SURCOLOMBIANA</t>
  </si>
  <si>
    <t>ROSALBA TRUJILLO PERALTA</t>
  </si>
  <si>
    <t>V.A. 0067- 2012</t>
  </si>
  <si>
    <t>SERVICIO DE FUMIGACION SEGÚN NECESIDADES DETECTADAS PARA ERRADICACION DE PLAGAS, CONTROL PARA PROLIFERACION DE AVISPAS Y ABEJAS, DESINFECCION Y DESODORIZACION EN TODA LA PLANTA FISICA Y ESPACIOS DE  LAS SEDES DE LA UNIVERSIDAD SURCOLOMBIANA</t>
  </si>
  <si>
    <t>NORMA INES ESCOBAR TELLO</t>
  </si>
  <si>
    <t>V.A. 0068- 2012</t>
  </si>
  <si>
    <t>servicio de salOn, organizaciOn y logIstica, incluido el servicio de alimentaciOn, para la realizaciOn del evento en ocasiOn del dIa de la Secretaria para el mejoramiento del clima laboral en la Universidad Surcolombiana</t>
  </si>
  <si>
    <t>EQUIFARMAS SAS</t>
  </si>
  <si>
    <t>V.A. 0069- 2012</t>
  </si>
  <si>
    <t>venta ELEMENTOS Y MEDICAMENTOS DEL SERVICIO MeDICO CON DESTINO A LAS SEDES DE NEIVA, PITALITO Y LA PLATA DE LA UNIVERSIDAD SURCOLOMBIANA</t>
  </si>
  <si>
    <t>GEORGINA RODRIGUEZ GUTIERREZ</t>
  </si>
  <si>
    <t>V.A. 0070- 2012</t>
  </si>
  <si>
    <t>venta PERSIANAS Y CORTINAS CON DESTINO A DIFERENTES DEPENDENCIAS DE LA UNIVERSIDAD SURCOLOMBIANA</t>
  </si>
  <si>
    <t>SOCIEDAD INGENIAR LTDA</t>
  </si>
  <si>
    <t>V.A. 0071 - 2012</t>
  </si>
  <si>
    <t>capacitaciOn y acompaNamiento en formulaciOn de proyectos en metodologIa MGA “Marco LOgico” y prospectiva de planeaciOn a grupos de investigaciOn, proyecciOn social y funcionarios de la Universidad Surcolombiana</t>
  </si>
  <si>
    <t>INGENIERIA DE RIEGOS Y OBRAS CIVILES LTDA</t>
  </si>
  <si>
    <t>V.A. 0072 - 2012</t>
  </si>
  <si>
    <t>venta HIDRANTES PARA ESPACIOS FISICOS DE LA UNIVERSIDAD SURCOLOMBIANA Y ELEMENTOS PARA REPARAR EL SISTEMA DE RIEGO MOVIL DE LA GRANJA EXPERIMENTAL</t>
  </si>
  <si>
    <t>V.A. 0073 - 2012</t>
  </si>
  <si>
    <t>elaboraciOn de MATERIAL IMPRESO CON EL FIN DE APOYAR EL DESARROLLO LOGISTICO DEL SEMINARIO DE ACTUALIZACION NORMATIVA Y JURISPRUDENCIA FACULTAD DE DERECHO DE LA UNIVERSIDAD SURCOLOMBIANA</t>
  </si>
  <si>
    <t xml:space="preserve">SUPERMOTOS DEL HUILA SAS. </t>
  </si>
  <si>
    <t>890.705.577-3</t>
  </si>
  <si>
    <t>V.A. 0074 - 2012</t>
  </si>
  <si>
    <t>venta UNA MOTO CON DESTINO AL AREA DE SERVICIOS GENERALES DE LA UNIVERSIDAD SURCOLOMBIANA</t>
  </si>
  <si>
    <t>V.A. 0075 - 2012</t>
  </si>
  <si>
    <t>venta e instalaciOn DE PUNTOS DE RED DE DATOS Y SWITCH HPN CON DESTINO A LA SALA DE INFORMATICA TRI DE LA FACULTAD DE EDUCACION DE LA UNIVERSIDAD SURCOLOMBIANA</t>
  </si>
  <si>
    <t>LONJA PRECOOPERATIVA DE AVALUADORES Y SERVICIOS PROFESIONALES LTDA</t>
  </si>
  <si>
    <t>V.A. 0076 - 2012</t>
  </si>
  <si>
    <t>AVALÚO TeCNICO DE LOSACTIVOS FIJOS DE LA UNIVERSIDAD SURCOLOMBIANA</t>
  </si>
  <si>
    <t>V.A. 0077 - 2012</t>
  </si>
  <si>
    <t>DIAGRAMACION E IMPRESION QUINCENAL DE EDICIONES DEL BOLETIN "USCO EN MARCHA" Y DIAGRAMACION E IMPRESION QUINCENAL DE LA PUBLICACION "AGENDATE CON LA U" CON DESTINO A LA FACULTAD DE CIENCIAS SOCIALES Y HUMANAS DE LA UNIVERSIDAD SURCOLOMBIANA</t>
  </si>
  <si>
    <t>NORMA SOFIA PRADA CORTeS</t>
  </si>
  <si>
    <t>V.A. 0078 - 2012</t>
  </si>
  <si>
    <t>ConsultorIa en la modalidad de asesorIa para el desarrollo del proyecto de formaciOn de lIderes en prevenciOn integral de sustancias psicoactivas en las sedes (Neiva, GarzOn, Pitalito y La Plata) de la Universidad Surcolombiana</t>
  </si>
  <si>
    <t>AMPARO VARON DIAZ</t>
  </si>
  <si>
    <t>V.A. 0079 - 2012</t>
  </si>
  <si>
    <t>mantenimiento, recarga de extintores y entregar a tItulo de venta extintores con destino a las diferentes Sedes de la Universidad Surcolombiana ubicadas en Neiva, La Plata, Pitalito y GarzOn</t>
  </si>
  <si>
    <t>CORPORACION CULTURAL ALARTE</t>
  </si>
  <si>
    <t>V.A. 0080 - 2012</t>
  </si>
  <si>
    <t xml:space="preserve">obra de teatro MADRE TIERRA SENOR AHORRO SENOR DERROCHE dentro de la celebraciOn de una fecha ambiental y jornadas lúdico academicas en pro de la protecciOn del medio ambiente de la Universidad Surcolombiana. </t>
  </si>
  <si>
    <t>ASOCIACION IMAGEN</t>
  </si>
  <si>
    <t>V.A. 0081 - 2012</t>
  </si>
  <si>
    <t>revista digital cultural que condense las ponencias oficiales presentadas por los conferencistas y expertos de orden nacional e internacional invitados dentro del marco del Festival de Cine CINEXCUSA versiOn 2011 Mujer/miedo de la Universidad Surcolombiana</t>
  </si>
  <si>
    <t>MAQUINARIA MONTANA LTDA</t>
  </si>
  <si>
    <t>V.A. 0082 - 2012</t>
  </si>
  <si>
    <t>a vender CARDAN PARA LA DESBROZADORA A SERVICIO DE LA GRANJA EXPERIMENTAL DE LA UNIVERSIDAD SURCOLOMBIANA</t>
  </si>
  <si>
    <t>GRUPO SURCOLOMBIANO SA</t>
  </si>
  <si>
    <t>V.A. 0083 - 2012</t>
  </si>
  <si>
    <t>ALQUILER DE CANCHAS DE TENIS DE CAMPO PARA DESARROLLAR PRACTICASACADEMICAS CON ESTUDIANTES DEL PROGRAMA DE EDUCACION FISICA DE L AUNIVERSIDAD SURCOLOMBIANA SEDE PITALITO</t>
  </si>
  <si>
    <t>COMPUTADORES Y SOLUCIONES CAD DE COLOMBIA LTDA</t>
  </si>
  <si>
    <t>V.A. 0084 - 2012</t>
  </si>
  <si>
    <t>vender LICENCIAMIENTO EDUCATIVO ADI PERPETUO AUTODESK DESING SUITE 2012 CON DESTINO AL PROGRAMA DE TECNOLOGIA EN OBRAS CIVILES FACULTAD DE INGENIERIA DE LA UNIVERSIDAD SURCOLOMBIANA</t>
  </si>
  <si>
    <t>ANALITICA Y REDES LTDA</t>
  </si>
  <si>
    <t>V.A. 0085 - 2012</t>
  </si>
  <si>
    <t>DIAGNOSTICO Y REPARACION DEL ESPECTROFOTOMETRO DE ABSORCION ATOMICA DEL LABORATORIO DE SUELOS PROGRAMA INGENIERA AGRICOLA DE LA UNIVERSIDAD SURCOLOMBIANA</t>
  </si>
  <si>
    <t>GABRIEL ESCOBAR NUNEZ</t>
  </si>
  <si>
    <t>V.A. 0086 - 2012</t>
  </si>
  <si>
    <t>MANTENIMIENTO DE INSTRUMENTOS MUSICALES DEL LABORATORIO DE MUSICA DEL PROGRAMA DE EDUCACION ARTISTICA – FACULTAD DE EDUCACION DE LA UNIVERSIDAD SURCOLOMBIANA</t>
  </si>
  <si>
    <t>CENTRO DE DIAGNOSTICO AUTOMOTRIZ C.D.A LOS DUJOS LTDA</t>
  </si>
  <si>
    <t>V.A. 0087 - 2012</t>
  </si>
  <si>
    <t>REVISION TECNICO MECANICA Y DE GASESA LOS VEHICULOS DE PROPIEDAD DE LA UNIVERSIDAD SURCOLOMBIANA</t>
  </si>
  <si>
    <t>V.A. 0088 - 2012</t>
  </si>
  <si>
    <t>organizaciOn,  logIstica y alimentaciOn, para la realizaciOn del evento para el mejoramiento del clima organizacional con motivo de la jornada de integraciOn del dIa del maestro para los docentes de la Universidad Surcolombiana</t>
  </si>
  <si>
    <t>PRO PISCINAS DEL HUILA LTDA</t>
  </si>
  <si>
    <t>V.A. 0089 - 2012</t>
  </si>
  <si>
    <t>venta INSUMOS PARA EL MANTENIMIENTO DE LA PISCINA DE LA UNIVERSIDAD SURCOLOMBIANA</t>
  </si>
  <si>
    <t>V.A. 0091 - 2012</t>
  </si>
  <si>
    <t>vender BOMBA HIDRAULICA Y EQUIPO DE PERFORACION CON DESTINO AL PROGRAMA DE TECNOLOGIA EN OBRAS CIVILES FACULTAD DE INGENIERIA DE LA UNIVERSIDAD SURCOLOMBIANA</t>
  </si>
  <si>
    <t>V.A. 0092 - 2012</t>
  </si>
  <si>
    <t>PUBLICACION EN PERIODICO NACIONAL DE LA CONVOCATORIA PUBLICA DE MERITOS PARA VINCULACION DE DOCENTES DE PLANTA Y OCASIONALESA LA UNIVERSIDAD SURCOLOMBIANA</t>
  </si>
  <si>
    <t>V.A. 0093 - 2012</t>
  </si>
  <si>
    <t>ELABORACION DE PLEGABLES PARA EL SEMINARIO TALLER ULTIMAS REFORMASA LA ADMINISTRACION QUE SE LLEVARa A CABO EN LA UNIVERSIDAD SURCOLOMBIANA</t>
  </si>
  <si>
    <t>LUIS ALBERTO PINCHAO OME</t>
  </si>
  <si>
    <t>V.A. 0094 - 2012</t>
  </si>
  <si>
    <t>venta LAMINAS DE TRIPLEX PARA PROGRAMA DE EDUCACION ARTISTICA Y CULTURAL DE LA FACULTAD DE EDUCACION DE LA UNIVERSIDAD SURCOLOMBIANA</t>
  </si>
  <si>
    <t>LIDA VICTORIA CORTES SOTO</t>
  </si>
  <si>
    <t>V.A. 0095 - 2012</t>
  </si>
  <si>
    <t>venta EQUIPOS PARA DOTACION DE LABORATORIOS DE TEATRO Y DANZA PARA PROGRAMA DE EDUCACION ARTISTICA Y CULTURAL DE LA FACULTAD DE EDUCACION DE LA UNIVERSIDAD SURCOLOMBIANA</t>
  </si>
  <si>
    <t>NORALDO DE JESUS TORRES OROZCO</t>
  </si>
  <si>
    <t>V.A. 0096 - 2012</t>
  </si>
  <si>
    <t>SUMINISTRO DE MATERIALES, ELEMENTOS Y REPUESTOS PARA LOS EQUIPOS DE AIRE ACONDICIONADO Y NEVERAS DE LA UNIVERSIDAD SURCOLOMBIANA</t>
  </si>
  <si>
    <t>JAIRO ALBERTO COLORADO CASTANO</t>
  </si>
  <si>
    <t>V.A. 0097 - 2012</t>
  </si>
  <si>
    <t>venta ADQUISICION DE UNA BALANZA DE PRECISION PARA PRACTICAS EN EL LABORATORIO DE MEDICINA GENOMICA DE LA FACULTAD DE SALUD DE LA UNIVERSIDAD SURCOLOMBIANA</t>
  </si>
  <si>
    <t>V.A. 0098 - 2012</t>
  </si>
  <si>
    <t>ELABORACION DE TARJETONES PARA ELECCION DE LOS REPRESENTANTES ESTUDIANTESAL CONSEJO FACULTAD DE EDUCACION Y EGRESADO ANTE EL CSU DE LA UNIVERSIDAD SURCOLOMBIANA</t>
  </si>
  <si>
    <t>CIENYTEC LTDA</t>
  </si>
  <si>
    <t>V.A. 0099 - 2012</t>
  </si>
  <si>
    <t>venta UN SOFTWARE STUDYROOM CONTROL, AUDIFONOS E INSTALACION DEL SOFTWARE TELL ME MORE PRO PARA EL LABORATORIO DE IDIOMAS FACULTAD DE EDUCACION DE LA UNIVERSIDAD SURCOLOMBIANA</t>
  </si>
  <si>
    <t>A.M. ASESORIA  Y MANTENIMIENTO LTDA</t>
  </si>
  <si>
    <t>V.A. 0100 - 2012</t>
  </si>
  <si>
    <t>venta un ESPECTROFOTOMETRO PARA DOTACION DEL LABORATORIO DE MEDICINA GENOMICA DE LA FACULTAD DE SALUD DE LA UNIVERSIDAD SURCOLOMBIANA</t>
  </si>
  <si>
    <t>CARLOS MAURICIO CASTELLANOS GUTIERREZ</t>
  </si>
  <si>
    <t>V.A. 0101 - 2012</t>
  </si>
  <si>
    <t>ALQUILER DE TRAJES DEL SANJUANERO PARA LA REALIZACION DEL ENCUENTRO CULTURAL FLOCLORICO E INTEGRACION INSTITUCIONAL DE LA UNIVERSIDAD SURCOLOMBIANA</t>
  </si>
  <si>
    <t>CAROLINA ULLOA BROQUIS</t>
  </si>
  <si>
    <t>V.A. 0102 - 2012</t>
  </si>
  <si>
    <t>APOYO LOGISTICO PARA LA REALIZACION DEL ENCUENTRO CULTURAL FLOCLORICO E INTEGRACION ESTUDIANTIL DE LA UNIVERSIDAD SURCOLOMBIANA</t>
  </si>
  <si>
    <t>INSTRUMENTOS CIENTIFICOS ESPECIALIZADOS ICE LTDA</t>
  </si>
  <si>
    <t>V.A. 0103 - 2012</t>
  </si>
  <si>
    <t xml:space="preserve">venta un SOFTWARE MOTIC IMAGESADVANCE 3.2, DE IMaGENES PARA PRACTICAS EN EL LABORATORIO DE MEDICINA GENOMICA DE LA FACULTAD DE SALUD. </t>
  </si>
  <si>
    <t>ALIRIO PARRA VEGA</t>
  </si>
  <si>
    <t>V.A. 0104 - 2012</t>
  </si>
  <si>
    <t>ELABORACION DE  LAMINAS INSTITUCIONALES MISION Y VISION PROGRAMA DE ADMINISTRACION DE EMPRESAS DE LA UNIVERSIDAD SURCOLOMBIANA</t>
  </si>
  <si>
    <t>PURIFICACION Y ANALISIS DE FLUIDOS LTDA</t>
  </si>
  <si>
    <t>V.A. 0105 - 2012</t>
  </si>
  <si>
    <t>venta un SISTEMA DE PURIFICACION DE AGUA PARA PRACTICAS EN EL LABORATORIO DE MEDICINA GENOMICA DE LA FACULTAD DE SALUD DE LA UNIVERSIDAD SURCOLOMBIANA</t>
  </si>
  <si>
    <t>OSCAR GUILLERMO PEREZ CASTRO</t>
  </si>
  <si>
    <t>V.A. 0106 - 2012</t>
  </si>
  <si>
    <t>ELABORACION DE BUZONES DE SUGERENCIAS PARA DIFERENTES DEPENDENCIAS DE LA UNIVERSIDAD SURCOLOMBIANA</t>
  </si>
  <si>
    <t>JAIRO ANTONIO ORREGO GUEVARA</t>
  </si>
  <si>
    <t>V.A. 0107 - 2012</t>
  </si>
  <si>
    <t>APOYO LOGISTICO PARA LA REALIZACION DEL ENCUENTRO CULTURAL FLOCLORICO E INTEGRACION ESTUDIANTIL EN LA SEDE PITALITO DE LA UNIVERSIDAD SURCOLOMBIANA</t>
  </si>
  <si>
    <t>ALVARO JAVIER HERRERA MORENO</t>
  </si>
  <si>
    <t>V.A. 0108 - 2012</t>
  </si>
  <si>
    <t>presentaciOn de la obra teatral “EL MONTE CALVO” para los estudiantes de la Universidad Surcolombiana con motivo dela conmemoraciOn del dIa del estudiante</t>
  </si>
  <si>
    <t>V.A. 0109 - 2012</t>
  </si>
  <si>
    <t>venta REPUESTOS -INCLUYE MANTENIMIENTO- PARA LAS MAQUINAS Y EQUIPOS DEL LABORATORIO DE EVALUACION Y DESARROLLO DEL RENDIMIENTO FISICO (LEDRF) DEL PROGRAMA DE EDUCACION FISICA DE LA UNIVERSIDAD SURCOLOMBIANA</t>
  </si>
  <si>
    <t>V.A. 0110 - 2012</t>
  </si>
  <si>
    <t>venta UNA GRECA PARA DOTACION DE LA CAFETERIA DE LOS DOCENTES DE LA U NIVERSIDAD SURCOLOMBIANA</t>
  </si>
  <si>
    <t>V.A. 0111 - 2012</t>
  </si>
  <si>
    <t>venta NEVERAS PARA EL LABORATORIO DE MEDICINA GENOMICA Y PARA LA CAFETERIA DE LOS DOCENTES DE LA UNIVERSIDAD SURCOLOMBIANA</t>
  </si>
  <si>
    <t>BORISADRIAN TRUJILLO CERQUERA</t>
  </si>
  <si>
    <t>V.A. 0112 - 2012</t>
  </si>
  <si>
    <t>REALIZACION DE UN VIDEO INSTITUCIONAL SOBRE EL PROGRAMA DE ADMINISTRACION DE EMPRESAS DE LA UNIVERSIDAD SURCOLOMBIANA</t>
  </si>
  <si>
    <t>V.A. 0113 - 2012</t>
  </si>
  <si>
    <t>venta DE ELEMENTOS VARIOS PARA DOTACION DE LABORATORIOS DE TEATRO Y DANZAS PARA PROGRAMA DE EDUCACION ARTISTICA Y CULTURAL DE LA FACULTAD DE EDUCACION DE LA UNIVERSIDAD SURCOLOMBIANA</t>
  </si>
  <si>
    <t>CESAR CASTRO CONTRERAS</t>
  </si>
  <si>
    <t>V.A. 0114 - 2012</t>
  </si>
  <si>
    <t>venta MESAS CON SUS RESPECTIVAS SILLAS PARA DOTAR LA CAFETERIA DE LOS DOCENTES DE LA UNIVERSIDAD SURCOLOMBIANA</t>
  </si>
  <si>
    <t>V.A. 0115 - 2012</t>
  </si>
  <si>
    <t>APOYO LOGISTICO PARA LA REALIZACION DE LA PRIMERA JORNADA DE INTEGRACION INSTITUCIONAL DE CLIMA ORGANIZACIONAL DE LA UNIVERSIDAD SURCOLOMBIANA</t>
  </si>
  <si>
    <t>JORGE LUIS PULIDO CARDENAS</t>
  </si>
  <si>
    <t>V.A. 0116 - 2012</t>
  </si>
  <si>
    <t>venta ELEMENTOS VARIOS PARA DOTACION DE AULAS DE LA FACULTAD DE DERECHO DE LA UNIVERSIDAD SURCOLOMBIANA</t>
  </si>
  <si>
    <t>V.A. 0117 - 2012</t>
  </si>
  <si>
    <t xml:space="preserve">APOYO LOGISTICO PARA LA PARTICIPACION DE LA REINA ESTUDIANTIL DE LA UNIVERSIDAD SURCOLOMBIANA AL REINADO SENORITA NEIVA </t>
  </si>
  <si>
    <t>OSWALDO CALDERON TRUJILLO</t>
  </si>
  <si>
    <t>V.A. 0118 - 2012</t>
  </si>
  <si>
    <t>APOYO LOGISTICO PARA LA REALIZACION DEL ENCUENTRO CULTURAL FLOCLORICO E INTEGRACION ESTUDIANTIL EN LA SEDE GARZON DE LA UNIVERSIDAD SURCOLOMBIANA</t>
  </si>
  <si>
    <t>NINI JOHANA GAZABON ARRIETA</t>
  </si>
  <si>
    <t>V.A. 0119 - 2012</t>
  </si>
  <si>
    <t>APOYO LOGISTICO PARA LA REALIZACION DEL ENCUENTRO CULTURAL FLOCLORICO E INTEGRACION ESTUDIANTIL EN LA SEDE LA PLATA DE LA UNIVERSIDAD SURCOLOMBIANA</t>
  </si>
  <si>
    <t>HERNANDO VARGAS BERMEO</t>
  </si>
  <si>
    <t>V.A. 0120 - 2012</t>
  </si>
  <si>
    <t>reparaciOn y el mantenimiento de las motobombas del sistema de riego de la Granja Experimental de la universidad Surcolombiana</t>
  </si>
  <si>
    <t>PANAMERICANA LIBRERIA Y PAPELERIA SA</t>
  </si>
  <si>
    <t>V.A. 0121 - 2012</t>
  </si>
  <si>
    <t>venta EQUIPOS PARA DOTACION DE LABORATORIOS DE DISENO Y DIBUJO PARA PROGRAMA DE EDUCACION ARTISTICA Y CULTURAL DE LA FACULTAD DE EDUCACION DE LA UNIVERSIDAD SURCOLOMBIANA</t>
  </si>
  <si>
    <t>V.A. 0122 - 2012</t>
  </si>
  <si>
    <t>VENTA E INSTALACION DE EQUIPOS DE EVALUACION DE LA CONDICION FISICA Y EVALUACION FUNCIONAL (FISIOLOGICA) PARA EL LABORATORIO DE EVALUACION Y DESARROLLO DEL RENDIMIENTO FISICO – LEDRF ALTIUS  – ADSCRITO AL PROGRAMA DE EDUCACION FISICA DE LA UNIVERSIDAD SURCOLOMBIANA</t>
  </si>
  <si>
    <t>V.A. 0123 - 2012</t>
  </si>
  <si>
    <t>IMPRESION DE EDICIONES DEL BOLETIN INSTITUCIONAL USCONEXION EMITIDO POR LA FACULTAD DE CIENCIAS SOCIALES Y HUMANAS DE LA UNIVERSIDAD SURCOLOMBIANA</t>
  </si>
  <si>
    <t>LOIDENSY ROCIO RODRIGUEZ DURAN</t>
  </si>
  <si>
    <t>V.A. 0124 - 2012</t>
  </si>
  <si>
    <t>venta ELEMENTOS VARIOS PARA DOTACION DE LABORATORIO DE ESCULTURA PARA PROGRAMA DE EDUCACION ARTISTICA Y CULTURAL DE LA FACULTAD DE EDUCACION DE LA UNIVERSIDAD SURCOLOMBIANA</t>
  </si>
  <si>
    <t>V.A. 0125 - 2012</t>
  </si>
  <si>
    <t>ELABORACION DE IMPRESOS CON DESTINO A LA EMISORA DE LA UNIVERSIDAD SURCOLOMBIANA</t>
  </si>
  <si>
    <t>SERVICIO DE REPARACION JJ TORRES</t>
  </si>
  <si>
    <t>V.A. 0126 - 2012</t>
  </si>
  <si>
    <t>venta UNA SIERRA ELECTRICA PARA PRaCTICAS DEL LABORATORIO DE MORFOLOGIA DE LA FACULTAD DE SALUD DE LA UNIVERSIDAD SURCOLOMBIANA</t>
  </si>
  <si>
    <t>SEI SISTEMAS E INSTRUMENTACION SA</t>
  </si>
  <si>
    <t>V.A. 0127 - 2012</t>
  </si>
  <si>
    <t>venta equipos para el laboratorio de control del programa de IngenierIa ElectrOnica de la universidad Surcolombiana</t>
  </si>
  <si>
    <t>BLUE LINE TECHNOLOGY COLOMBIA SAS</t>
  </si>
  <si>
    <t>V.A. 0128 - 2012</t>
  </si>
  <si>
    <t>implementaciOn de un firewall checkpoint 4600 incluyendo la transferencia de conocimientos en el CTIC de la Universidad Surcolombiana.</t>
  </si>
  <si>
    <t>V.A. 0129 - 2012</t>
  </si>
  <si>
    <t>ConsultorIa en la modalidad de asesorIa para DESARROLLAR EL PROYECTO SEGUIMIENTO Y ANaLISIS COMPARATIVO (NACIONAL, REGIONAL E INSTITUCIONAL) DE LOS RESULTADOS OBTENIDOS POR LOS ESTUDIANTES DE LOS PROGRAMAS DE PREGRADO DE LA UNIVERSIDAD SURCOLOMBIANA QUE PRESENTARON LAS PRUEBAS ECAES-SABER PRO, DURANTE EL PERIODO 2009-2012-1.</t>
  </si>
  <si>
    <t>GENERAL DE EQUIPOS DE COLOMBIA SA GECOLSA</t>
  </si>
  <si>
    <t>V.A. 0130 - 2012</t>
  </si>
  <si>
    <t>vender insumos para el tractor NEW HOLLAND 8030 MOTOR NEF, al servicio de la Granja Experimental de la Universidad Surcolombiana</t>
  </si>
  <si>
    <t>ROSSEMBERG &amp; REINGENIERIA SAS</t>
  </si>
  <si>
    <t>V.A. 0131 - 2012</t>
  </si>
  <si>
    <t>venta EQUIPOS VARIOS CON DESTINO AL LABORATORIO DE CONSTRUCCIONES DEL PROGRAMA DE INGENIERIA AGRICOLA DE LA UNIVERSIDAD SURCOLOMBIANA</t>
  </si>
  <si>
    <t xml:space="preserve">INVERSIONES PROIN LTDA </t>
  </si>
  <si>
    <t>V.A. 0132 - 2012</t>
  </si>
  <si>
    <t>VENTA DE ELEMENTOS DE PROTECCION PERSONAL, CON DESTINO A TRABAJADORES (DOCENTES, ADMINISTRATIVOS, TRABAJADORES OFICIALES Y POSTGRADOS CLINICOS FAC. SALUD) EXPUESTOSA DIVERSOS RIESGOS OCUPACIONALES DE LA UNIVERSIDAD SURCOLOMBIANA</t>
  </si>
  <si>
    <t>V.A. 0133 - 2012</t>
  </si>
  <si>
    <t>venta PARTES, REPUESTOS Y OTROS ELEMENTOS PARA EL MANTENIMIENTO PREVENTIVO Y CORRECTIVO DE COMPUTADORES E IMPRESORAS DE LA UNIVERSIDAD SURCOLOMBIANALA UNIVERSIDAD SURCOLOMBIANA</t>
  </si>
  <si>
    <t>CORPORACION CENTRO RECREACIONAL UNIVERSIDAD COOPERATIVA DE COLOMBIA, BIENESTAR UNIVERSITARIO</t>
  </si>
  <si>
    <t>V.A. 0134 - 2012</t>
  </si>
  <si>
    <t>APOYO LOGISTICO PARA LA REALIZACION DE ACTIVIDADES DE PREVENCION E INTERVENCION EN SEGURIDAD VIAL DE LA UNIVERSIDAD SURCOLOMBIANA</t>
  </si>
  <si>
    <t>MILTON JOSE CANDELA MANJARRES</t>
  </si>
  <si>
    <t>V.A. 0135 - 2012</t>
  </si>
  <si>
    <t>MANTENIMIENTO DE SILLAS UNIVERSITARIAS DE LA SEDE LA PLATA DE LA UNIVERSIDAD SURCOLOMBIANA</t>
  </si>
  <si>
    <t>LEGISLACION ECONOMICA SA LEGIS SA</t>
  </si>
  <si>
    <t>V.A. 0136 - 2012</t>
  </si>
  <si>
    <t>venta la renovaciOn de las obras LEGIS con destino a las diferentes unidadeSAcademicas y administrativas de la Universidad Surcolombiana</t>
  </si>
  <si>
    <t>PSICOLOGOS ESPECIALISTASASOCIADOS LIMITADA - PSEA</t>
  </si>
  <si>
    <t>V.A. 0137 - 2012</t>
  </si>
  <si>
    <t>venta pruebas psicometricas para el Laboratorio de MediciOn PsicolOgica de la Facultad de Ciencias Sociales y Humanas de la Universidad Surcolombiana.</t>
  </si>
  <si>
    <t>SOCIEDAD COLOMBIANA DE ARQUITECTOS SECCIONAL HUILA</t>
  </si>
  <si>
    <t>V.A. 0138 - 2012</t>
  </si>
  <si>
    <t>ConsultorIa en la modalidad de estudio para el peritazgo de obra civil y electrica a la construcciOn de la terminaciOn de las obras de adecuaciones locativas de la Biblioteca central de la Universidad Surcolombiana</t>
  </si>
  <si>
    <t xml:space="preserve">CONTRATO </t>
  </si>
  <si>
    <t>ALCIRA GARCIA MENDEZ</t>
  </si>
  <si>
    <t>V.A. 0139 - 2012</t>
  </si>
  <si>
    <t>venta ELEMENTOS DE RECOLECCION DE RESIDUOS ESPECIALES HOSPITALARIOS Y BIOLOGICOS QUE SE GENERAN EN LA SEDE CENTRAL Y SEDE FACULTAD DE SALUD DE LA UNIVERSIDAD SURCOLOMBIANA</t>
  </si>
  <si>
    <t>MARTHA CECILIA CUENCA VARGAS</t>
  </si>
  <si>
    <t>V.A. 0140 - 2012</t>
  </si>
  <si>
    <t>ELABORACION DE DIPLOMAS PARA PREGRADOS CON DESTINO AL CENTRO DE ADMISIONES REGISTRO Y CONTROL ACADEMICO DE LA UNIVERSIDAD SURCOLOMBIANA</t>
  </si>
  <si>
    <t>MARIA CRISTINA TRUJILLO GUZMAN</t>
  </si>
  <si>
    <t>V.A. 0141 - 2012</t>
  </si>
  <si>
    <t>REPARACION Y MANTENIMIENTO DE LOS PURIFICADORES Y DISPENSADORES DE AGUA DE VARIAS DEPENDENCIAS DE LA UNIVERSIDAD SURCOLOMBIANA</t>
  </si>
  <si>
    <t>V.A. 0142 - 2012</t>
  </si>
  <si>
    <t>venta, incluye instalaciOn, PUNTOS DE RED DE DATOS Y ELEMENTOS NECESARIOS PARA EL MANTENIMIENTO DEL LABORATORIO DE INFORMaTICA “LA VENADA” QUE PRESTA SERVICIOSA LOS PROGRAMAS DE FISICA, MATEMaTICASAPLICADA Y TECNOLOGIA EN ACUICULTURA CONTINENTAL DE LA FACULTAD DE CIENCIAS EXACTAS Y NATURALES DE LA UNIVERSIDAD SURCOLOMBIANA</t>
  </si>
  <si>
    <t>V.A. 0143 - 2012</t>
  </si>
  <si>
    <t>IMPRESION DE CARTILLAS GUIAS DIAGNOSTICO DE SALUD MENTAL PARA DESARROLLAR LOS PROGRAMAS DE PREVENCION E INTERVENCION PSICOLOGICA EN SALUD MENTAL DE LA UNIVERSIDAD SURCOLOMBIANA</t>
  </si>
  <si>
    <t>HUGO TAMAYO PERDOMO</t>
  </si>
  <si>
    <t>V.A. 0144 - 2012</t>
  </si>
  <si>
    <t>atenciOn, gestiOn, difusiOn y logIstica para la realizaciOn del festival de cine EUROCINE 2012 a desarrollarse en las instalaciones de la Universidad Surcolombiana</t>
  </si>
  <si>
    <t xml:space="preserve">LUIS ERNESTO PEREZ MELENDEZ </t>
  </si>
  <si>
    <t>V.A. 0145 - 2012</t>
  </si>
  <si>
    <t>servicios de alquiler de espacios fIsicos, apoyo logIstico y ayudaSAudiovisuales para desarrollar talleres y actividades de los programas en proceso de acreditaciOn y re acreditaciOn, creaciOn de tecnologIas, maestrIas y doctorados y la gestiOn curricular y conferencias, conversatorios por facultad para la elaboraciOn del plan estrategico de la Universidad Surcolombiana</t>
  </si>
  <si>
    <t>GRUPO LINUX SA</t>
  </si>
  <si>
    <t>V.A. 0146 - 2012</t>
  </si>
  <si>
    <t>instalaciOn, configuraciOn, soporte, asesorIa y mantenimiento del software GLPI para los equipos de cOmputo de la Universidad Surcolombiana.</t>
  </si>
  <si>
    <t>SANAMBIENTE SAS</t>
  </si>
  <si>
    <t>V.A. 0147 - 2012</t>
  </si>
  <si>
    <t>MANTENIMIENTO DE SONDAS MULTIPRAMETRICAS DEL LABORATORIO DE BIOLOGIA DE LA FACULTAD DE CIENCIAS EXACTAS Y NATURALES DE LA UNIVERSIDAD SURCOLOMBIANA</t>
  </si>
  <si>
    <t>V.A. 0148 - 2012</t>
  </si>
  <si>
    <t>ELABORACION DE FOLLETOS QUE CONTIENEN LAS MEMORIAS DEL SEMINARIO DEL PROGRAMA DE MATEMATICA APLICADA DE LA FACULTAD DE CIENCIAS EXACTAS Y NATURALES DE LA UNIVERSIDAD SURCOLOMBIANA</t>
  </si>
  <si>
    <t>FRONTECH LTDA</t>
  </si>
  <si>
    <t>V.A. 0149 - 2012</t>
  </si>
  <si>
    <t>venta la  RENOVACION DEL ANTIVIRUS EST ENDPOINT PARA EQUIPOS DE COMPUTO DE LA UNIVERSIDAD SURCOLOMBIANA.</t>
  </si>
  <si>
    <t>CARLOS EDUARDO CACERES GONZALEZ</t>
  </si>
  <si>
    <t>V.A. 0150 - 2012</t>
  </si>
  <si>
    <t>RECOLECCION Y TRANSPORTE DE LA COSECHA DE 16 HECTaREAS DE ARROZ EN LA GRANJA EXPERIMENTAL DE LA UNIVERSIDAD SURCOLOMBIANA HASTA EL MOLINO EN NEIVA.</t>
  </si>
  <si>
    <t>V.A. 0151 - 2012</t>
  </si>
  <si>
    <t>DISENO E IMPRESION DEL PERIODICO INSTITUCIONAL DESDE LA U Y DISTRIBUCION DE EJEMPLARES EN EL PERIODICO LA NACION, FACULTAD DE CIENCIAS SOCIALES Y HUMANAS DE LA UNIVERSIDAD SURCOLOMBIANA</t>
  </si>
  <si>
    <t>V.A. 0152 - 2012</t>
  </si>
  <si>
    <t>EMISION DE PROGRAMAS SEMANALES DEL MAGAZIN INSTITUCIONAL VIA UNIVERSITARIA, SEGUNDO SEMESTRE DE 2012, DE LA FACULTAD DE CIENCIAS SOCIALES Y HUMANAS. DE LA UNIVERSIDAD SURCOLOMBIANA</t>
  </si>
  <si>
    <t>BECTON DICKINSON DE COLOMBIA LTDA</t>
  </si>
  <si>
    <t>V.A. 0153 - 2012</t>
  </si>
  <si>
    <t>MANTENIMIENTO PREVENTIVO CITOMETRO DE FLUJO DEL LABORATORIO DE INFECCION E INMUNIDAD FACULTAD DE SALUD DE LA UNIVERSIDAD SURCOLOMBIANA</t>
  </si>
  <si>
    <t>EXOGENA LTDA</t>
  </si>
  <si>
    <t>V.A. 0154 - 2012</t>
  </si>
  <si>
    <t>MANTENIMIENTO PREVENTIVO Y CORRECTIVO AL TERMOCICLADOR EN TIEMPO REAL RT 7300 DEL LABORATORIO DE MEDICINA GENOMICA FACULTAD DE SALUD DE LA UNIVERSIDAD SURCOLOMBIANA</t>
  </si>
  <si>
    <t>V.A. 0155 - 2012</t>
  </si>
  <si>
    <t>MANTENIMIENTO PREVENTIVO Y CALIBRACION DE MICROPIPETAS ELECTRONICAS, CAMARA DE ELECTROFORESIS Y CERTIFICACION DE LA CABINA DE SEGURIDAD DEL LABORATORIO DE MEDICINA GENOMICA DE LA FACULTAD DE SALUD DE LA UNIVERSIDAD SURCOLOMBIANA.</t>
  </si>
  <si>
    <t>V.A. 0156 - 2012</t>
  </si>
  <si>
    <t>venta BOTIQUINES Y ELEMENTOS NECESARIOS PARA PRESTAR LOS PRIMEROSAUXILIOS, CON DESTINO A DIFERENTESAREAS DE LA UNIVERSIDAD SURCOLOMBIANA</t>
  </si>
  <si>
    <t>MANTELAB MANTENIMIENTO TeCNICO EQUIPOS DE LABORATORIO  E U</t>
  </si>
  <si>
    <t>V.A. 0157 - 2012</t>
  </si>
  <si>
    <t>MANTENIMIENTO MECANICO, OPTICO, LUBRICACION, LIMPIEZA GENERAL Y AJUSTES DE EQUIPOS DE LOS LABORATORIOS DE LA FACULTAD DE SALUD DE LA UNIVERSIDAD SURCOLOMBIANA</t>
  </si>
  <si>
    <t>BUSINESSMIND COLOMBIA SA BMIND COLOMBIA SA</t>
  </si>
  <si>
    <t>V.A. 0158 - 2012</t>
  </si>
  <si>
    <t>RENOVACION SUSCRIPCION SOPORTE Y MANTENIMIENTO DEL SISTEMA OPERATIVO RED HAT PARA DOS SERVIDORES DE LA UNIVERSIDAD SURCOLOMBIANA, INCLUYE ASESORIA APLICADA</t>
  </si>
  <si>
    <t>NICOLAS PUCCINI YARA</t>
  </si>
  <si>
    <t>V.A. 0159 - 2012</t>
  </si>
  <si>
    <t>REPARACION Y MANTENIMIENTO DE MOTOR ELECTRICO Y MOTOBOMBAS DEL POZO PROFUNDO DE LA GRANJA EXPERIMENTAL DE LA UNIVERSIDAD SURCOLOMBIANA</t>
  </si>
  <si>
    <t>OSCAR FERNANDO DIAZ LISCANO</t>
  </si>
  <si>
    <t>V.A. 0160 - 2012</t>
  </si>
  <si>
    <t>MANTENIMIENTO DE ZONAS VERDES DE LA SEDE GARZON DE LA UNIVERSIDAD SURCOLOMBIANA</t>
  </si>
  <si>
    <t>V.A. 0161 - 2012</t>
  </si>
  <si>
    <t>venta UN SISTEMA DE PURIFICACION DE AGUA AQUELIX,  REQUERIDO PARA LA CERTIFICACION DE LAS PRUEBAS DE ENSAYO DEL LABORATORIO DE MEDICINA GENOMICA DE LA FACULTAD DE SALUD DE LA UNIVERSIDAD SURCOLOMBIANA</t>
  </si>
  <si>
    <t>CARVAJAL INFORMACION SAS</t>
  </si>
  <si>
    <t>V.A. 0162 - 2012</t>
  </si>
  <si>
    <t>publicaciOn de avisos informativos sobre las direcciones y telefonos de las diferentes sedes de la Universidad Surcolombiana en el directorio telefOnico de Publicar SA del Departamento del Huila, ediciOn 2013- 2013</t>
  </si>
  <si>
    <t>V.A. 0163 - 2012</t>
  </si>
  <si>
    <t>venta una FUMIGADORA ESTACIONARIA, MANGUERA ESTACIONARIA Y LANZA FUMIGADORA PARA LA GRANJA EXPERIMENTAL DE LA UNIVERSIDAD SURCOLOMBIANA</t>
  </si>
  <si>
    <t>JIL BREDY VARGAS LIBERATO</t>
  </si>
  <si>
    <t>V.A. 0164 - 2012</t>
  </si>
  <si>
    <t>programaciOn cultural mediante un taller de formaciOn artIstica en narraciOn oral y cuenterIa, puesta en escena y la dinamizaciOn de espacios de expresioneSArtIsticas, culturales y recreativas para el aprovechamiento de tiempo libre de los estudiantes de la Universidad Surcolombiana</t>
  </si>
  <si>
    <t>V.A. 0165 - 2012</t>
  </si>
  <si>
    <t>gestionar la promociOn, difusiOn y logIstica para la realizaciOn del 7º festival de cine de Neiva CINEXCUSA 2012 a realizarse en escenarios públicos de Neiva, incluido el auditorio Olga Tony Vidales de la Sede Central y el Auditorio Amparo Paramo de la Facultad de Salud de la Universidad Surcolombiana</t>
  </si>
  <si>
    <t>V.A. 0166 - 2012</t>
  </si>
  <si>
    <t>MANTENIMIENTO PREVENTIVO CON EL SUMINISTRO DE REPUESTOS PARA EL EQUIPO DIRECT Q3 DEL LABORATORIO DE QUIMICA DE LA FACULTAD DE CIENCIAS EXACTAS Y NATURALES DE LA UNIVERSIDAD SURCOLOMBIANA.</t>
  </si>
  <si>
    <t>MARIELA CUELLAR CARDOZO</t>
  </si>
  <si>
    <t>V.A. 0167 - 2012</t>
  </si>
  <si>
    <t>MANTENIMIENTO PREVENTIVO CON EL SUMINISTRO DE REPUESTOS PARA EQUIPOS DE LOS LABORATORIOS DE QUIMICA Y BIOLOGIA DE LA FACULTAD DE CIENCIAS EXACTAS Y NATURALES DE LA UNIVERSIDAD SURCOLOMBIANA</t>
  </si>
  <si>
    <t>POLCO SAS</t>
  </si>
  <si>
    <t>V.A. 0168 - 2012</t>
  </si>
  <si>
    <t>MANTENIMIENTO PREVENTIVO PARA LOS EQUIPOS PERKINELMER ABSORCION ATOMICA Y ULTRAVIOLETA VISIBLE LAMBDA 35 DEL LABORATORIO DE QUIMICA DE LA FACULTAD DE CIENCIAS EXACTAS Y NATURALES DE LA UNIVERSIDAD SURCOLOMBIANA</t>
  </si>
  <si>
    <t>VLADIMIR LOSADA OSORIO</t>
  </si>
  <si>
    <t>V.A. 0169 - 2012</t>
  </si>
  <si>
    <t>MANTENIMIENTO DE VIDEO BEAMS DE LA SEDE GARZON DE LA UNIVERSIDAD SURCOLOMBIANA</t>
  </si>
  <si>
    <t>FERNEY DE JESUS BEDOYA FLOREZ</t>
  </si>
  <si>
    <t>V.A. 0170 - 2012</t>
  </si>
  <si>
    <t>MANTENIMIENTO PREVENTIVO Y CORRECTIVO DE LOS EQUIPOS DEL LABORATORIO DE TELEVISION DE LA FACULTAD DE CIENCIAS SOCIALES Y HUMANAS DE LA UNIVERSIDAD SURCOLOMBIANA</t>
  </si>
  <si>
    <t>V.A. 0171 - 2012</t>
  </si>
  <si>
    <t>venta de ELEMENTOS DE COCINA PARA LOS RESTAURANTES ESTUDIANTILES DE LA UNIVERSIDAD SURCOLOMBIANA</t>
  </si>
  <si>
    <t>SIGMA ELECTRONICA LTDA</t>
  </si>
  <si>
    <t>V.A. 0172 - 2012</t>
  </si>
  <si>
    <t>venta, UN PROGRAMADOR DE DISPOSITIVOS ELECTRONICOS CON DESTINO A DIFERENTES LABORATORIOS  DEL PROGRAMA DE INGENIERIA ELECTRONICA DE LA UNIVERSIDAD SURCOLOMBIANA</t>
  </si>
  <si>
    <t>V.A. 0173- 2012</t>
  </si>
  <si>
    <t>venta, INSTRUMENTOS MUSICALES PARA LAS SEDES DE NEIVA, PITALITO, GARZON Y LA PLATA DE LA UNIVERSIDAD SURCOLOMBIANA.</t>
  </si>
  <si>
    <t>SARA CORREAL FRANCO</t>
  </si>
  <si>
    <t>V.A. 0174- 2012</t>
  </si>
  <si>
    <t>conferencia “Innovacion Empresarial” para loSAsistenteSAl foro “Primer foro de emprendimiento e innovaciOn regional”, comunidad universitaria, estudiantes, docentes, egresados y administrativos dentro del proyecto IncorporaciOn de la cultura del emprendimiento y gestiOn tecnolOgica de la Universidad Surcolombiana</t>
  </si>
  <si>
    <t>IMPOINTER SA IMPORTACIONES INTERNACIONALES SA</t>
  </si>
  <si>
    <t>V.A. 0175- 2012</t>
  </si>
  <si>
    <t>venta OSCILOSCOPIOSANaLOGOS, UN COMPRESOR CON SUSACCESORIOS Y UN OSCILOSCOPIO  ANaLOGO/DIGITAL CON DESTINO A LOS LABORATORIOS DE ELEMENTOS, CIRCUITOS D.C CIRCUITOSAC., CIRCUITOS DIGITALES, ELECTRONICA ANaLOGA I, ANaLOGA II, ANaLOGA III   DEL PROGRAMA DE INGENIERIA ELECTRONICA DE LA UNIVERSIDAD SURCOLOMBIANA</t>
  </si>
  <si>
    <t>CONTROLES EMPRESARIALES LTDA</t>
  </si>
  <si>
    <t>V.A. 0176- 2012</t>
  </si>
  <si>
    <t>venta UN SERVIDOR DE ÚLTIMA TECNOLOGIA CON DESTINO AL CTIC  DE LA UNIVERSIDAD SURCOLOMBIANA</t>
  </si>
  <si>
    <t>NELSON ENRIQUE GRANADOS CHARRY</t>
  </si>
  <si>
    <t>V.A. 0177- 2012</t>
  </si>
  <si>
    <t>MANTENIMIENTO Y SUMINISTRO DE REPUESTOS PARA EL EQUIPO DEL LABORATORIO DE PSICOLOGIA - CAMARA GESELL - DE LA FACULTAD DE CIENCIAS SOCIALES Y HUMANAS DE LA UNIVERSIDAD SURCOLOMBIANA</t>
  </si>
  <si>
    <t>V.A. 0178- 2012</t>
  </si>
  <si>
    <t>venta, ADQUISICION DE LICENCIAS DE OFFICE Y COREL DRAW GRAPHICS CON DESTINO A DIFERENTES DEPENDENCIAS DE LA UNIVERSIDAD SURCOLOMBIANA</t>
  </si>
  <si>
    <t>CLAUDIA HELENA BOHORQUEZ VARGAS</t>
  </si>
  <si>
    <t>V.A. 0179- 2012</t>
  </si>
  <si>
    <t>DISENO E IMPRESION EN VINILO DE MATERIAL PARA DIFUSION  DE LA ACTIVIDAD "CELEBRACION DEL DIA INTERNACIONAL DE LA CAPA DE OZONO" Y PROMOCION DE LA 1A FASE DEL DIA SIN CARRO EN LA USCO "12 HORAS PARA RESPIRA LA VIDA Y SENTIR TU CASA"</t>
  </si>
  <si>
    <t>EDGAR AVILA ALVAREZ</t>
  </si>
  <si>
    <t>V.A. 0180- 2012</t>
  </si>
  <si>
    <t>MANTENIMIENTO DE ARCHIVADORES RODANTES DE DIFERENTES OFICINAS DE LA UNIVERSIDAD SURCOLOMBIANA</t>
  </si>
  <si>
    <t>DIEGO FELIPE LAMILLA GRANADOS</t>
  </si>
  <si>
    <t>V.A. 0182- 2012</t>
  </si>
  <si>
    <t>Coordinar el foro y dictar la conferencia “ElaboraciOn de piezas comunicativas en prevenciOn” en el marco del panel denominado “Una mirada al consumo de sustancias psicoactivas en el medio universitario”, en la Universidad Surcolombiana</t>
  </si>
  <si>
    <t>SERVICIOS INTEGRADOS EN INGENIERIA Y TECNOLOGIA LTDA</t>
  </si>
  <si>
    <t>V.A. 0183- 2012</t>
  </si>
  <si>
    <t>venta ACCESORIOS VARIOS COMO LECTORES, MULTIPUERTOS, USB, TARJETAS INTELIGENTES PARA EL PROCESO DE CARNETIZACION DE LA UNIVERSIDAD SURCOLOMBIANA</t>
  </si>
  <si>
    <t>JAIRO GUTIERREZ LEON</t>
  </si>
  <si>
    <t>V.A. 0184- 2012</t>
  </si>
  <si>
    <t>MANTENIMIENTO GENERAL DEL SISTEMA MECaNICO, LAVADO Y DESINFECCION DE 35 TANQUES PARA ALMACENAMIENTO DE AGUA DE LAS DIFERENTES SEDES DE LA UNIVERSIDAD SURCOLOMBIANA</t>
  </si>
  <si>
    <t>V.A. 0185- 2012</t>
  </si>
  <si>
    <t>MANTENIMIENTO DE EQUIPOS LABORATORIOS DE CRUDOS Y DERIVADOS, ANALISIS DE NUCLEOS Y LODOS DEL PROGRAMA DE INGENIERIA DE PETROLEOS DE LA UNIVERSIDAD SURCOLOMBINA</t>
  </si>
  <si>
    <t>OXIGENOS DE COLOMBIA LTDA – OXICOL LTDA</t>
  </si>
  <si>
    <t>V.A. 0186- 2012</t>
  </si>
  <si>
    <t>venta CILINDROS CON SU RESPECTIVO PRODUCTO PARA LOS LABORATORIOS DE LA FACULTAD DE CIENCIAS EXACTAS Y NATURALES DE LA UNIVERSIDAD SURCOLOMBIANA</t>
  </si>
  <si>
    <t>SOLUCIONES TeCNICAS ELeCTRICAS Y ELECTRONICAS SAS.</t>
  </si>
  <si>
    <t>V.A. 0187- 2012</t>
  </si>
  <si>
    <t>venta, EQUIPO DE EXPERIMENTACION DE ENERGIA SOLAR  CON DESTINO AL LABORTARIO DE FISICA DE LA FACULTAD DE CIENCIAS EXACTAS Y NATURALES DE LA UNIVERSIDAD SURCOLOMBIANA</t>
  </si>
  <si>
    <t>LUISANGEL ALVAREZ AGUDELO</t>
  </si>
  <si>
    <t>V.A. 0188- 2012</t>
  </si>
  <si>
    <t>venta, PERSIANAS Y CORTINAS CON DESTINO A DIFERENTES DEPENDENCIAS DE LA UNIVERSIDAD SURCOLOMBIANA</t>
  </si>
  <si>
    <t>V.A. 0189- 2012</t>
  </si>
  <si>
    <t>TRANSPORTE URBANO PARA EL DESPLAZAMIENTO A DIFERENTES SITIOS DE LA CIUDAD DE NEIVA DEL EQUIPO DE TRABAJO DEL PROYECTO COMUNICATIVO INSTITUCIONAL "VIA UNIVERSITARIA” DE LA UNIVERSIDAD SURCOLOMBIANA</t>
  </si>
  <si>
    <t>V.A. 0190- 2012</t>
  </si>
  <si>
    <t>IMPRESION DE AFICHES Y PLEGABLES CON DESTINO AL PROYECTO DE PREVENCION EN EL DESARROLLO DEL CURSO DE LIDERES EN PREVENCION DEL CONSUMO DE SUSTANCIAS PSICOACTIVAS DE LA UNIVERSIDAD SURCOLOMBIANA</t>
  </si>
  <si>
    <t>JHON WILLIAM PANCHA ROMERO</t>
  </si>
  <si>
    <t>V.A. 0191- 2012</t>
  </si>
  <si>
    <t>ELABORACION DE UNA VALLA - INCLUYE INSTALACION EN EL NUEVO CAMPUS DE LA UNIVERSIDAD SURCOLOMBIANA</t>
  </si>
  <si>
    <t>LABORATORIO DIAGNOSTICAMOS SAS</t>
  </si>
  <si>
    <t>V.A. 0192- 2012</t>
  </si>
  <si>
    <t>ESTUDIO DE AGUAS DE LA PISCINA DE LA UNIVERSIDAD SURCOLOMBIANA</t>
  </si>
  <si>
    <t>ACUAGRANJA SAS</t>
  </si>
  <si>
    <t>V.A. 0193- 2012</t>
  </si>
  <si>
    <t>venta, CAMARA DE CONTEO Y ACCESORIOS CON DESTINO AL LABORATORIO DE BIOLOGIA DE LA FACULTAD DE CIENCIAS EXACTAS Y NATURALES DE LA UNIVERSIDAD SURCOLOMBIANA</t>
  </si>
  <si>
    <t>V.A. 0194- 2012</t>
  </si>
  <si>
    <t>venta, MATERIALES PARA LA REPARACION DE OSCILOSCOPIOS DE LOS LABORATORIOS DE BASICA I DEL PROGRAMA DE INGENIERIA ELECTRONICA DE LA UNIVERSIDAD SURCOLOMBIANA.</t>
  </si>
  <si>
    <t>ASOCIACION S O S KIDS &amp; TEENAGERS</t>
  </si>
  <si>
    <t>V.A. 0195- 2012</t>
  </si>
  <si>
    <t>venta TABLEROS OPTICOS PARA DOTAR EL PROYECTO DE EDUCACION VIRTUAL DE LA UNIVERSIDAD SURCOLOMBIANA</t>
  </si>
  <si>
    <t>RAFAEL TIERRADENTRO HORTÚA</t>
  </si>
  <si>
    <t>V.A. 0196- 2012</t>
  </si>
  <si>
    <t>ADECUACION DE UN AREA PARA PARQUEADERO DE VEHICULOS EN LA SEDE PITALITO DE LA UNIVERSIDAD SURCOLOMBIANA</t>
  </si>
  <si>
    <t>V.A. 0197- 2012</t>
  </si>
  <si>
    <t>venta REACTIVOS Y ELEMENTOS PARA LAS PRACTICAS DE ESTUDIANTES EN LOS LABORATORIOS DE LA FACULTAD DE SALUD DE LA UNIVERSIDAD SURCOLOMBIANA</t>
  </si>
  <si>
    <t>830.052.968-8</t>
  </si>
  <si>
    <t>V.A. 0198- 2012</t>
  </si>
  <si>
    <t>venta PACK TAQMAN UNIVERSAL PCR MASTER MIX (2X200 RXN), AMP ERASE UNG; APPLIED BIOSYSTEMS PARA LAS PRACTICAS DE ESTUDIANTES EN LOS LABORATORIOS DE LA FACULTAD DE SALUD DE LA UNIVERSIDAD SURCOLOMBIANA</t>
  </si>
  <si>
    <t>ANDINA DE TECNOLOGIAS SAS</t>
  </si>
  <si>
    <t>V.A. 0199- 2012</t>
  </si>
  <si>
    <t>venta COMPRA DE UN KIT PRACTICAS DE FISH (FLUORESCENCIA EN SITU) PARA LAS PRACTICAS DE ESTUDIANTES EN LOS LABORATORIOS DE LA FACULTAD DE SALUD DE LA UNIVERSIDAD SURCOLOMBIANA</t>
  </si>
  <si>
    <t>CASA CIENTIFICA LTDA</t>
  </si>
  <si>
    <t>V.A. 0200- 2012</t>
  </si>
  <si>
    <t>MANTENIMIENTO PREVENTIVO EQUIPOS MARCA SHIMADZU ESPECTROFOTOMETRO FTIR AFFINITY Y CROMATOGRAFO DE GASES DEL LABORATORIO DE BIOLOGIA DE LA FACULTAD DE CIENCIAS EXACTAS Y NATURALES DE LA UNIVERSIDAD SURCOLOMBIANA</t>
  </si>
  <si>
    <t>BIOLOGIA MOLECULAR LTDA</t>
  </si>
  <si>
    <t>V.A. 0201- 2012</t>
  </si>
  <si>
    <t>venta GOAT IG ANTI-HUMAN KAPPA X 1 ML . ONE LAMBDA PARA LAS PRACTICAS DE ESTUDIANTES EN LOS LABORATORIOS DE LA FACULTAD DE SALUD DE LA UNIVERSIDAD SURCOLOMBIANA</t>
  </si>
  <si>
    <t>V.A. 0202- 2012</t>
  </si>
  <si>
    <t>venta, KIT DE BOTELLA PARA MUESTREO DE AGUA HORIZONTAL CON DESTINO AL LABORATORIO DE AGUA DE LA FACULTAD DE INGENIERIA DE LA UNIVERSIDAD SURCOLOMBIANA</t>
  </si>
  <si>
    <t>INSTITUTO NACIONAL DE OSTEOPOROSIS OSTEOFORTE SAS.</t>
  </si>
  <si>
    <t>900.494.821-4</t>
  </si>
  <si>
    <t>V.A. 0203- 2012</t>
  </si>
  <si>
    <t>DIAGNOSTICO DE LA OSTEOPOROSIS POR EL METODO DE TAMIZAJE DE ULTRASONIDO DE CALCANEO PARA EL PERSONAL FEMENINO DE LA UNIVERSIDAD SURCOLOMBIANA</t>
  </si>
  <si>
    <t>V.A. 0204- 2012</t>
  </si>
  <si>
    <t>IMPRESION DE EJEMPLARES PROPUESTA DE EXPOSICION DE MOTIVOS PARA LA REFORMA ALTERNATIVA DE EDUCACION SUPERIOR- MANE y ELABORACION DE CARNeS PARA CONTROL DE INGRESO A MOTOS Y CARROSA LAS INSTALACIONES DE LA UNIVERSIDAD SURCOLOMBIANA</t>
  </si>
  <si>
    <t>DIEGO ALFONSO SANCHEZ MORA</t>
  </si>
  <si>
    <t>V.A. 0205- 2012</t>
  </si>
  <si>
    <t>presentaciOn del grupo artIstico “ENSAMBLE TRIPTICO” para la comunidad universitaria dentro de las jornadas culturales programadas para el segundo semestre de 2012 por la oficina de extensiOn cultural de la Universidad Surcolombiana</t>
  </si>
  <si>
    <t>FRANCISCO JAVIER REYES BAHAMON</t>
  </si>
  <si>
    <t>V.A. 0206- 2012</t>
  </si>
  <si>
    <t>diseNo del material de los contenidos tematicos de los mOdulos del diplomado en Competencias Basicas en TIC´S dirigido a la capacitaciOn colectiva de los profesores de la Universidad Surcolombiana</t>
  </si>
  <si>
    <t>WIN SOLUTIONS LTDA</t>
  </si>
  <si>
    <t>V.A. 0207- 2012</t>
  </si>
  <si>
    <t>SUMINISTRO DE ELEMENTOS PARA EL DESARROLLO DEL PROYECTO "DESARROLLO DE UN PROTOTIPO PARA EL CONTROL DE ACCESO Y SUMINISTRO ELECTRONICO PARA LASAULAS EN LA UNIVERSIDAD SURCOLOMBIANA</t>
  </si>
  <si>
    <t>JOTA MEDIC S LIMITADA</t>
  </si>
  <si>
    <t>V.A. 0208- 2012</t>
  </si>
  <si>
    <t>venta, EQUIPOS PARA LA DOTACION DEL LABORATORIO DE BIOLOGIA ADSCRITO A LA FACULTAD DE CIENCIAS EXACTAS Y NATURALES DE LA UNIVERSIDAD SURCOLOMBIANA</t>
  </si>
  <si>
    <t>CARLOS ALBERTO ORDONEZ RIVERA</t>
  </si>
  <si>
    <t>V.A. 0209- 2012</t>
  </si>
  <si>
    <t>presentaciOn de la agrupaciOn musical “LA ESCALA” para la comunidad universitaria dentro de las jornadas culturales programadas para el segundo semestre de 2012 por la oficina de extensiOn cultural de la Universidad Surcolombiana</t>
  </si>
  <si>
    <t>INSTRUMENTOS Y AUTOMATIZACIONES INDUSTRIALES LTDA – IMPORTADORA IAI LTDA</t>
  </si>
  <si>
    <t>V.A. 0210- 2012</t>
  </si>
  <si>
    <t>venta CALIBRADORES Y OTROS EQUIPOS PARA LOS LABORATORIOS DE CONTROL ANALOGO Y CONTROL DIGITAL DEL PROGRAMA DE INGENIERIA ELECTRONICA DE LA UNIVERSIDAD SURCOLOMBINA</t>
  </si>
  <si>
    <t>INVERSIONES PASTRANA MEDINA SAS</t>
  </si>
  <si>
    <t>V.A. 0211- 2012</t>
  </si>
  <si>
    <t>servicio de ALOJAMIENTO Y ALIMENTACION A PERSONALIDADES INVITADASAL "III SEMINARIO INTERNACIONAL USO RACIONAL DEL AGUA USRA, EL XII CONGRESO COLOMBIANO DE INGENIERIA AGRICOLA CIA Y EL IV ENCUENTRO DE EGRESADOS DEL PROGRAMA DE INGENIERIA AGRICOLA EPIA" PROGRAMADA POR EL PROGRAMA DE INGENIERIA AGRICOLA DE LA UNIVERSIDAD SURCOLOMBIANA A REALIZARSE EN SAN AGUSTIN HUILA</t>
  </si>
  <si>
    <t>11835464-8</t>
  </si>
  <si>
    <t>V.A. 0212- 2012</t>
  </si>
  <si>
    <t>conferencia “MUESTREO Y ANALISIS MULTIVARIADO” dirigido a los investigadores de la Facultad de Salud de la Universidad Surcolombiana</t>
  </si>
  <si>
    <t>FITCH RATINGS COLOMBIA SA</t>
  </si>
  <si>
    <t>800.214.001-9</t>
  </si>
  <si>
    <t>V.A. 0213- 2012</t>
  </si>
  <si>
    <t>prestaciOn de los servicios profesionales de calificaciOn de Capacidad de Pago de Largo Plazo (Denominada tecnicamente CalificaciOn Nacional de Largo Plazo para con sus pasivos financieros) de EL CONTRATANTE por parte de LA CALIFICADORA de  conformidad con las metodologIas debidamente aprobadas por LA CALIFICADORA y con la regulaciOn vigente</t>
  </si>
  <si>
    <t>BENSAIR SILVA BERNAL</t>
  </si>
  <si>
    <t>V.A. 0214- 2012</t>
  </si>
  <si>
    <t xml:space="preserve">CAPACITACION AL PERSONAL ADMINISTRATIVO DE LA UNIVERSIDAD SURCOLOMBIANA (APROXIMADAMENTE 170 FUNCIONARIOS) EN MEJORAMIENTO DE RELACIONES PERSONALES, RESOLUCION DE CONFLICTOSA NIVEL LABORAL CON ESTRATEGIAS DE PROGRAMACION NEUROLINGÜISTICA PNL, ATENCION AL CLIENTE Y MANEJO DE ESTReS LABORAL Y FAMILIAR. </t>
  </si>
  <si>
    <t>JOSE ELIECER CASTANEDA CERQUERA</t>
  </si>
  <si>
    <t>V.A. 0215- 2012</t>
  </si>
  <si>
    <t>desarrollar y orientar la capacitaciOn “Competencias Basicas en TIC´S” dirigida a estudiantes que ingresaron por regimen especial en el periodo 2012 – B a la Universidad Surcolombiana</t>
  </si>
  <si>
    <t>V.A. 0216- 2012</t>
  </si>
  <si>
    <t>ELABORACION DEL PORTAFOLIO DE SERIVICIOS DE LA UNIVERSIDAD SURCOLOMBIANA</t>
  </si>
  <si>
    <t>V.A. 0217- 2012</t>
  </si>
  <si>
    <t>venta UPS  CON DESTINO A LA SALA DE INFORMATICA DE LA FACULTAD DE CIENCIAS EXACTAS Y NATURALES DE LA UNIVERSIDAD SURCOLOMBIANA</t>
  </si>
  <si>
    <t>V.A. 0218- 2012</t>
  </si>
  <si>
    <t>venta MATERIALES CON DESTINO AL LABORATORIO DE PRUEBAS ESPECIALES DE LA FACULTAD DE INGENIERIA DE LA UNIVERSIDAD SURCOLOMBIANA. ACT-PY 313-03. PARA LA CERTIFICACION DE UNA PRUEBA DEL LABORATORIO DE PRUEBAS ESPECIALES</t>
  </si>
  <si>
    <t>EXPANSION TI SAS.</t>
  </si>
  <si>
    <t>V.A. 0219- 2012</t>
  </si>
  <si>
    <t>venta MATERIALES VARIOS Y CAMARAS DE SEGURIDAD PARA LOS LABORATORIOS DEL PROGRAMA DE INGENIERIA ELECTRONICA DE LA UNIVERSIDAD SURCOLOMBIANA</t>
  </si>
  <si>
    <t>INVERSIONES RAGAR LTDA</t>
  </si>
  <si>
    <t>V.A. 0220- 2012</t>
  </si>
  <si>
    <t>venta CHALECOS TIPO PERIODISTA EN EL DESARROLLO DEL PROYECTO “RESOLUCION DE CONFLICTOS – IDENTIDAD Y CONVIVENCIA CIUDADANA” EN LA UNIVERSIDAD SURCOLOMBIANA</t>
  </si>
  <si>
    <t>V.A. 0221- 2012</t>
  </si>
  <si>
    <t>venta LICENCIAMIENTO EDUCATIVO ADI PERPETUO AUTODESK DESING SUITE 2013 ULTIMATE, PARA LA FACULTAD DE INGENIERIA DE LA UNIVERSIDAD SURCOLOMBIANA</t>
  </si>
  <si>
    <t>V.A. 0222- 2012</t>
  </si>
  <si>
    <t>venta, CORTINAS PARA SALONES DE LA SEDE GARZON DE LA UNIVERSIDAD SURCOLOMBIANA</t>
  </si>
  <si>
    <t>V.A. 0223- 2012</t>
  </si>
  <si>
    <t>APOYO LOGISTICO PARA EL DESARROLLO DE ACTIVIDADES DE MEJORAMIENTO DE CLIMA ORGANIZACIONAL Y BIENESTAR SOCIAL DIRIGIDASA LOS FUNCIONARIOS Y FAMILIARES EN PRIMER GRADO DE CONSANGUINIDAD DE LA UNIVERSIDAD SURCOLOMBIANA</t>
  </si>
  <si>
    <t>INFORMATICA Y GESTION SUCURSAL DEL HUILA</t>
  </si>
  <si>
    <t>V.A. 0224- 2012</t>
  </si>
  <si>
    <t>MANTENIMIENTO PREVENTIVO POR UN ANO DEL SOFTWARE SIIGO PARA EL LABORATORIO TECNOLOGICO JOSE IGNACIO HEMBUZ PALOMINO DE LA FACULTAD DE ECONOMIA Y ADMINISTRACION DE LA UNIVERSIDAD SURCOLOMBIANA</t>
  </si>
  <si>
    <t>ELECTROEQUIPOS COLOMBIA SAS</t>
  </si>
  <si>
    <t>830.065.750-6</t>
  </si>
  <si>
    <t>V.A. 0225- 2012</t>
  </si>
  <si>
    <t>venta LAMPARAS Y PORTALaMPARAS ESPECTRALES PARA LA EXPERIMENTACION EN FISICA DEL PROGRAMA DE LICENCIATURA EN EDUCACION BASICA CON ENFASIS EN CIENCIAS NATURALES Y EDUCACION AMBIENTAL DE LA FACULTAD DE EDUCACION DE LA UNIVERSIDAD SURCOLOMBIANA</t>
  </si>
  <si>
    <t>ASOCIACION COLOMBIANA DE FACULTADES Y ESCUELAS DE ENFERMERIA ACOFAEN</t>
  </si>
  <si>
    <t>V.A. 0226- 2012</t>
  </si>
  <si>
    <t>CAPACITACION EN COMPETENCIAS ESPECIFICASA PROFESORES DEL PROGRAMA DE ENFERMERIA A PARTIR DE LOS MODULOS DISPUESTOS POR EL ICFES SABER PRO BAJO LA MODALIDAD DE TALLERES PARA PREPARACION, ELABORACION, APLICACION Y PRESENTACION DEL EXAMEN SABER PRO (ECAES) EN LA FACULTAD DE SALUD DE LA UNIVERSIDAD SURCOLOMBIANA</t>
  </si>
  <si>
    <t>DIEGO ARMANDO ORTIZ VARGAS</t>
  </si>
  <si>
    <t>V.A. 0227- 2012</t>
  </si>
  <si>
    <t>CONFERENCIA TALLER DENTRO DEL MARCO FERIA DE LA INVESTIGACION Y LA PROYECCION SOCIAL DE LA FACULTAD DE INGENIERIA DIRIGIDA A LA COMUNIDAD UNIVERSITARIAde Universidad Surcolombiana</t>
  </si>
  <si>
    <t>OSCAR ADRIAN RESTREPO ALVAREZ</t>
  </si>
  <si>
    <t>V.A. 0228- 2012</t>
  </si>
  <si>
    <t>venta EQUIPO TRASILUMINADOR CON DESTINO AL LABORATORIO DE BIOLOGIA DE LA FACULTAD DE CIENCIAS EXACTAS Y NATUALES DE LA UNIVERSIDAD SURCOLOMBIANA</t>
  </si>
  <si>
    <t>INFORMESE SAS SIGLA SPSSANDINO SAS</t>
  </si>
  <si>
    <t>V.A. 0229- 2012</t>
  </si>
  <si>
    <t>RENOVACION DEL SOFTWARE IBM SPSS STATISTICS PARA NIVEL I PARA 20 USUARIOS PARA EL LABORATORIO TECNOLOGICO JOSE IGNACIO HEMBUZ PALOMINO DE LA FACULTAD DE ECONOMIA Y ADMINISTRACION DE LA UNIVERSIDAD SURCOLOMBIANA</t>
  </si>
  <si>
    <t>DECISIONES LOGISTICAS SAS.</t>
  </si>
  <si>
    <t>V.A. 0230- 2012</t>
  </si>
  <si>
    <t>ACTUALIZACION DEL SOFTWARE PROMODEL PARA EL LABORATORIO TECNOLOGICO JOSE IGNACIO HEMBUZ PALOMINO DE LA FACULTAD DE ECONOMIA Y ADMINISTRACION DE LA UNIVERSIDAD SURCOLOMBIANA</t>
  </si>
  <si>
    <t xml:space="preserve">ADAM MATTHEW LEVIN </t>
  </si>
  <si>
    <t>V.A. 0231- 2012</t>
  </si>
  <si>
    <t>presentaciOn del guitarrista clasico ADAM MATTHEW LEVIN y realizar tallereSA los estudiantes de Universidad Surcolombiana</t>
  </si>
  <si>
    <t>V.A. 0232- 2012</t>
  </si>
  <si>
    <t>MANTENIMIENTO CORRECTIVO Y PREVENTIVO DE EQUIPOS DEL LABORATORIO DE CONTROL DE CALIDAD DEL PROGRAMA DE INGENIERIA AGRICOLA DE LA FACULTAD DE INGENIERIA DE LA UNIVERSIDAD SURCOLOMBIANA</t>
  </si>
  <si>
    <t>COMPONENTES ELECTRONICAS LTDA</t>
  </si>
  <si>
    <t>V.A. 0233- 2012</t>
  </si>
  <si>
    <t>ADQUISICION DEL SOFTWARE MATLAB Y SUS RESPECTIVAS LICENCIAS PARA LA FACULTAD DE CIENCIAS EXACTAS Y NATURALES DE LA UNIVERSIDAD SURCOLOMBIANA.</t>
  </si>
  <si>
    <t>EDGAR ORLANDO ALARCON</t>
  </si>
  <si>
    <t>V.A. 0234- 2012</t>
  </si>
  <si>
    <t>elaborar y entregar el diseNo e un mOdulo instruccional en “EducaciOn a Distancia Tradicional” en el marco del Diplomado Competencias TIC´S  para docentes de la Universidad Surcolombiana.</t>
  </si>
  <si>
    <t xml:space="preserve">SARA MILENA RODRIGUEZ BORRERO </t>
  </si>
  <si>
    <t>V.A. 0235- 2012</t>
  </si>
  <si>
    <t>venta TRAJES PARA LOS GRUPOS FOLCLORICOS REPRESENTATIVOS DE LA UNIVERSIDAD SURCOLOMBIANA DE LAS SEDES DE NEIVA, GARZON, LA PLATA Y PITALITO</t>
  </si>
  <si>
    <t>HOTEL EL LAGO LTDA</t>
  </si>
  <si>
    <t>V.A. 0236- 2012</t>
  </si>
  <si>
    <t>ALOJAMIENTO PARA PERSONAL ADSCRITO A LA UNIVERSIDAD SURCOLOMBIANA QUE PARTICIPARa EN LOS XII JUEGOS DEPORTIVOS NACIONALES UNIVERSITARIOS DE SINTRAUNICOL QUE SE REALIZARaN EN LA CIUDAD DE TUNJA – BOYACA</t>
  </si>
  <si>
    <t>RHINOFLEX DE COLOMBIA LTDA</t>
  </si>
  <si>
    <t>V.A. 0237- 2012</t>
  </si>
  <si>
    <t>venta POSTES CON ACCESORIOS PARA LA PARA LA CANCHA DE VOLEYBALL DE LA UNIVERSIDAD SURCOLOMBIANA</t>
  </si>
  <si>
    <t>V.A. 0238- 2012</t>
  </si>
  <si>
    <t>venta LICENCIAS EDUCATIVAS PARA LA SALA DE PRENSA DEL PROGRAMA DE COMUNICACION SOCIAL Y PERIODISMO DE LA FACULTAD DE CIENCIAS SOCIALES Y HUMANAS DE LA UNIVERSIDAD SURCOLOMBIANA</t>
  </si>
  <si>
    <t>DIDACTICOS Y LIBROS DIDACLIBROS LTDA</t>
  </si>
  <si>
    <t>V.A. 0239- 2012</t>
  </si>
  <si>
    <t>MANTENIMIENTO DE SIMULADORES DEL LABORATORIO DE SIMULACION DEL PROGRAMA DE ENFERMERIA DE LA FACULTAD DE SALUD DE LA UNIVERSIDAD SURCOLOMIBIANA</t>
  </si>
  <si>
    <t>V.A. 0240- 2012</t>
  </si>
  <si>
    <t>venta SIMULADORES CON DESTINO AL LABORATORIO DE SIMULACION DEL PROGRAMA DE ENFERMERIA DE LA FACULTAD DE SALUD DE LA UNIVERSIDAD SURCOLOMIBIANA</t>
  </si>
  <si>
    <t>FERNANDO JARAMILLO MEJIA</t>
  </si>
  <si>
    <t>V.A. 0241- 2012</t>
  </si>
  <si>
    <t>CAPACITACION A DOCENTES DEL PROGRAMA DE ECONOMIA DE UNIVERSIDAD SURCOLOMBIANA EN EL aREA DE ECONOMIA MATEMaTICA MEDIANTE LA CONFERENCIA SOBRE IMPORTANCIA DE LAS TEORIAS MODERNAS DE CRECIMIENTO EN EL ESTUDIO DE LAS ECONOMIAS REGIONALES,  INSTRUMENTOS MATEMaTICOS PARA EL ANALISIS DEL DESARROLLO DE ECONOMIAS REGIONALES, PRESENTACION DE ESTUDIOS DOCTORALES DE LA UNIVERSIDAD DEL ROSARIO</t>
  </si>
  <si>
    <t>EDNA CECILIA VALENCIA RODRIGUEZ</t>
  </si>
  <si>
    <t>V.A. 0242- 2012</t>
  </si>
  <si>
    <t>venta ELEMENTOS PARA DIFUNDIR EL DESARROLLO DEL III SEMINARIO INTERNACIONAL USO RACIONAL DEL AGUA USRA, EL XII CONGRESO COLOMBIANA DE ING. AGRICOLA CIA Y IV ENCUENTRO EGRESADOS ING. AGRICOLA DE LA UNIVERSIDAD SURCOLOMBIANA</t>
  </si>
  <si>
    <t>AGENDAS EMPRESARIALES SA</t>
  </si>
  <si>
    <t>V.A. 0243- 2012</t>
  </si>
  <si>
    <t>venta CUADERNOS EMPRESARIALES PARA LA UNIVERSIDAD SURCOLOMBIANA</t>
  </si>
  <si>
    <t>NOVASOFT SAS.</t>
  </si>
  <si>
    <t>V.A. 0244- 2012</t>
  </si>
  <si>
    <t>ACTUALIZACION DEL SOFTWARE NOVASOFT PARA EL LABORATORIO TECNOLOGICO JOSE IGNACIO HEMBUZ PALOMINO DE LA FACULTAD DE ECONOMIA Y ADMINISTRACION DE LA UNIVERSIDAD SURCOLOMBIANA</t>
  </si>
  <si>
    <t>V.A. 0245- 2012</t>
  </si>
  <si>
    <t>venta ADQUISICION DE UNA MOTOSIERRA STIHL Y UNA GUADANA HUSQVARNA PARA LA GRANJA EXPERIMENTAL DE LA UNIVERSIDAD SURCOLOMBIANA</t>
  </si>
  <si>
    <t>V.A. 0246- 2012</t>
  </si>
  <si>
    <t>venta UNA CABINA DE FLUJO LAMINAR Y OTROS ELEMENTOS DE LABORATORIO CON DESTINO A LA FACULTAD DE CIENCIAS EXACTAS Y NATURALES DE LA UNIVERSIDAD SURCOLOMBIANA</t>
  </si>
  <si>
    <t>EDITORIAL EL MALPENSANTE SAS</t>
  </si>
  <si>
    <t>V.A. 0247- 2012</t>
  </si>
  <si>
    <t>RENOVACION DE LA SUSCRIPCION A LA REVISTA EL MAL PENSANTE CON DESTINO A LA EMISORA INSITUCIONAL DE LA FACULTAD DE CIENCIAS SOCIALES Y HUMANAS DE LA UNIVERSIDAD SURCOLOMBIANA</t>
  </si>
  <si>
    <t>PROCALCULO PROSIS SA</t>
  </si>
  <si>
    <t>V.A. 0248- 2012</t>
  </si>
  <si>
    <t>SOPORTE TECNICO Y ACTUALIZACION DE SOFTWARE DE ESRI PARA LA FACULTAD DE INGENIERIA DE LA UNIVERSIDAD SURCOLOMBIANA</t>
  </si>
  <si>
    <t>SOCIEDAD CAMERAL DE CERTIFICACION DIGITAL CERTICAMARA SA - CERTICAMARA SA</t>
  </si>
  <si>
    <t>V.A. 0249- 2012</t>
  </si>
  <si>
    <t>venta CERTIFICADOS DIGITALES CON DESTINO A SERVIDORES DEL CTIC DE LA UNIVERSIDAD SURCOLOMBIANA</t>
  </si>
  <si>
    <t>PUBLICACIONES SEMANA SA – SEMANA SA</t>
  </si>
  <si>
    <t>V.A. 0250- 2012</t>
  </si>
  <si>
    <t>RENOVACION DE LA SUSCRIPCION A LAS  REVISTAS SEMANA + DINERO + ARCADIA CON DESTINO A LA EMISORA INSITUCIONAL DE LA FACULTAD DE CIENCIAS SOCIALES Y HUMANAS DE LA UNIVERSIDAD SURCOLOMBIANA.</t>
  </si>
  <si>
    <t>VICTOR KON</t>
  </si>
  <si>
    <t>V.A. 0251- 2012</t>
  </si>
  <si>
    <t>CONFERENCISTA INVITADO AL SEMINARIO TALLER DE CAPACITACION EN LECTURA AUDIOVISUAL A LOS DOCENTES Y ESTUDIANTES DEL PROGRAMA DE EDUCACION ARTISTICA Y CULTURAL DE LA UNIVERSIDAD SURCOLOMBIANA</t>
  </si>
  <si>
    <t>V.A. 0252- 2012</t>
  </si>
  <si>
    <t>venta INSUMOS MEDIATICOS CON EL FIN DE DINAMIZAR LA ESTRATEGIA DEL PROYECTO “IDENTIDAD Y CONVIVENCIA” DENONINADO “PEDAGOGIA Y COMUNICATIVA” LIDERADO POR LA FACULTAD DE DERECHO DE LA UNIVERSIDAD SURCOLOMBIANA</t>
  </si>
  <si>
    <t>RENATA CABRALES ROJAS</t>
  </si>
  <si>
    <t>V.A. 0253- 2012</t>
  </si>
  <si>
    <t>desarrollar JORNADA ACADEMICA DE “PERIODISMO Y REDES SOCIALES” DENTRO DE LA CAPACITACION COLECTIVA PROGRAMA DE COMUNICACION SOCIAL Y PERIODISMO DE LA FACULTAD DE CIENCIAS SOCIALES Y HUMANAS DE LA UNIVERSIDAD SURCOLOMBIANA</t>
  </si>
  <si>
    <t>V.A. 0254- 2012</t>
  </si>
  <si>
    <t>venta NEVERA Y NEVECON CON DESTINO A LOS LABORATORIOS DE BIOLOGIA Y QUIMICA DE LA FACULTAD DE CIENCIAS EXACTAS Y NATURALES DE LA UNIVERSIDAD SURCOLOMBIANA</t>
  </si>
  <si>
    <t>MILLER ARLED GUTIERREZ CASTANEDA</t>
  </si>
  <si>
    <t>V.A. 0255- 2012</t>
  </si>
  <si>
    <t>venta DE ELEMENTOS VARIOS CON DESTINO AL PROYECTO "INVENTARIO FLORA Y FAUNA DE LA UNIVERSIDAD SURCOLOMBIANA SEDE NEIVA</t>
  </si>
  <si>
    <t>V.A. 0256- 2012</t>
  </si>
  <si>
    <t>venta EQUIPO DE EXTRACCION DE LIPIDOS CON DESTINO AL LABORATORIO DE BIOLOGIA DE LA FACULTAD DE CIENCIAS EXACTAS Y NATURALES DE LA UNIVERSIDAD SURCOLOMBIANA</t>
  </si>
  <si>
    <t>ENTHOS LTDA</t>
  </si>
  <si>
    <t>V.A. 0257- 2012</t>
  </si>
  <si>
    <t>venta EQUIPOS ESPECIALIZADOS PARA MUESTREO DE FAUNA Y FLORA EN EJECUCION DEL PROYECTO “INVENTARIO DE FLORA Y FAUNA DE LA UNIVERSIDAD SURCOLOMBIANA SEDE NEIVA HUILA” A CARGO DEL GRUPO DE INVESTIGACION GIPB – SISTEMA DE GESTION AMBIENTAL DE LA UNIVERSIDAD SURCOLOMBIANA</t>
  </si>
  <si>
    <t>JORGE ELIECER CESPEDES VANEGAS</t>
  </si>
  <si>
    <t>V.A. 0258- 2012</t>
  </si>
  <si>
    <t>MANTENIMIENTO DE UN COMPRESOR DEL TALLER DE LA UNIVERSIDAD SURDCOLOMBIANA</t>
  </si>
  <si>
    <t>OSWALDO ARTURO BENAVIDES GORDO</t>
  </si>
  <si>
    <t>V.A. 0259- 2012</t>
  </si>
  <si>
    <t>ELABORACION DE UN MARCO EN MADERA PARA LA PINTURA EN OLEO DEL PINTOR DE JAIRO BORRERO QUE SE ENCUENTRA EN LA BIBLIOTECA CENTRAL DE LA UNIVERSIDAD SURCOLOMBIANA</t>
  </si>
  <si>
    <t>V.A. 0260- 2012</t>
  </si>
  <si>
    <t>venta NEVERA INDUSTRIAL CON PUERTA PANORAMICA CON DESTINO AL LABORATORIO DE CRUDOS Y DERIVADOS DE LA FACULTAD DE INGENIERIA DE LA UNIVERSIDAD SURCOLOMBIANA</t>
  </si>
  <si>
    <t>ENRIQUE POLANIA ANDRADE</t>
  </si>
  <si>
    <t>V.A. 0261- 2012</t>
  </si>
  <si>
    <t>venta repuestos para reparar la rastra utilizada en la preparaciOn de suelos de cultivos comerciales, proyectoSAcademicos y de investigaciOn desarrollados en la granja experimental de la Universidad Surcolombiana.</t>
  </si>
  <si>
    <t>ANDRES MANUEL PEREZ ACOSTA</t>
  </si>
  <si>
    <t>V.A. 0262- 2012</t>
  </si>
  <si>
    <t>CAPACITACION SOBRE PUBLICACION EN REVISTAS INDEXADAS DIRIGIDO A PERSONAL DOCENTE DEL PROGRAMA DE PSICOLOGIA DE LA FACULTAD DE CIENCIAS SOCIALES Y HUMANAS DE LA UNIVERSIDAD SURCOLOMBIANA</t>
  </si>
  <si>
    <t>JORGE ADELMO RODRIGUEZ MARTINEZ</t>
  </si>
  <si>
    <t>V.A. 0263- 2012</t>
  </si>
  <si>
    <t>MANTENIMIENTO DE SILLAS UNIVERSITARIAS DE LA SEDE GARZON DE LA UNIVERSIDAD SURCOLOMBIANA</t>
  </si>
  <si>
    <t>V.A. 0264- 2012</t>
  </si>
  <si>
    <t>venta ADQUISICION DE TERMOMETRO Y PH METRO CON DESTINO AL LABORATORIO DE PROCESOSAGROINDUSTRIALES DEL PROGRAMA DE INGENIERIA AGRICOLA DE LA UNIVERSIDAD SURCOLOMBIANA</t>
  </si>
  <si>
    <t>V.A. 0265- 2012</t>
  </si>
  <si>
    <t>DISENO Y DIAGRAMACION DEL BOLETIN ESTADISTICO 2011 Y PRIMER SEMESTRE DE 2012 DE LA UNIVERSIDAD SURCOLOMBIANA</t>
  </si>
  <si>
    <t>LUZ EUGENIA IBANEZ ALFONSO</t>
  </si>
  <si>
    <t>V.A. 0266- 2012</t>
  </si>
  <si>
    <t>CAPACITACION SOBRE DISENO Y ELABORACION "PLAN DE DESARROLLO" DIRIGIDO A PERSONAL DOCENTE DEL PROGRAMA DE ENFERMERIA DE LA FACULTAD DE SALUD DE LA UNIVERSIDAD SURCOLOMBIANA</t>
  </si>
  <si>
    <t>MAGDA LILIANA BARRERO VASQUEZ</t>
  </si>
  <si>
    <t>V.A. 0267- 2012</t>
  </si>
  <si>
    <t>ELABORAR Y ENTREGAR EL DISENO DE UN MODULO INSTRUCCIONAL EN APLICACIONES PEDAGOGICAS DE LA WEB 2.0 EN EL MARCO DEL DIPLOMADO COMPETENCIAS TIC`S PARA DOCENTES DE LA UNIVERSIDAD SURCOLOMBIANA</t>
  </si>
  <si>
    <t>ALCANOS DE COLOMBIA SA E.S.P.</t>
  </si>
  <si>
    <t>V.A. 0268- 2012</t>
  </si>
  <si>
    <t>INSTALACION DEL GAS NATURAL PARA LA SEDE GARZON DE LA UNIVERSIDAD SURCOLOMBIANA</t>
  </si>
  <si>
    <t>ICL DIDACTICA LTDA</t>
  </si>
  <si>
    <t>V.A. 0269- 2012</t>
  </si>
  <si>
    <t>venta BOMBAS PARA LA REPARACION DEL CONTROL DE NIVEL Y FLUJO DEL LABORATORIO DEL PROGRAMA DE INGENIERIA ELECTRONICA DE LA UNIVERSIDAD SURCOLOMBIANA</t>
  </si>
  <si>
    <t>TRACTOCENTRO COLOMBIA SAS.</t>
  </si>
  <si>
    <t>V.A. 0270- 2012</t>
  </si>
  <si>
    <t>venta MOTOCULTOR AGRICOLA CON REMOLQUE PARA EL LABORATORIO DE INGENIERIA AGRICOLA GRANJA EXPERIMENTAL DE LA UNIVERSIDAD SURCOLOMBIANA</t>
  </si>
  <si>
    <t>OLGA PATRICIA GONZALEZ VALENCIANO</t>
  </si>
  <si>
    <t>V.A. 0271- 2012</t>
  </si>
  <si>
    <t>ASESORIA Y COORDINACION A LA FACULTAD DE INGENIERIA EN LA ELABORACION DE LOS ESTUDIOS MECaNICOS DE SUELOS PARA LA CONSTRUCCION DE LOS EDIFICIOS DE LAS FACULTADES DE INGENIERIA Y DERECHO DE LA UNIVERSIDAD SURCOLOMBIANA</t>
  </si>
  <si>
    <t>T.C. QUIMICOS SA</t>
  </si>
  <si>
    <t>V.A. 0272- 2012</t>
  </si>
  <si>
    <t>venta UN TUBO DE REACCION EPPENDORF CON DESTINO AL PROYECTO "INVENTARIO FLORA Y FAUNA DE LA UNIVERSIDAD SURCOLOMBIANA SEDE NEIVA</t>
  </si>
  <si>
    <t>ROSALIA BONILLA CAMACHO</t>
  </si>
  <si>
    <t>V.A. 0273- 2012</t>
  </si>
  <si>
    <t>CAPACITACION COLECTIVA A LOS DOCENTES DEL PROGRAMA DE CONTADURIA PUBLICA DE LA UNIVERSIDAD SURCOLOMBIANA EN METODOLOGIA V.R.A.P.A.</t>
  </si>
  <si>
    <t>FRANCISCO ISMAEL OLAYA OLAYA</t>
  </si>
  <si>
    <t>V.A. 0274- 2012</t>
  </si>
  <si>
    <t>venta ELEMENTOS Y ACCESORIOS PARA ADECUAR EL SET DE GRABACION DEL PROYECTO COMUNICATIVO INSTITUCIONAL VIA UNIVERSITARIA DE LA FACULTAD DE CIENCIAS SOCIALES Y HUMANAS DE LA UNIVERSIDAD SURCOLOMBIANA</t>
  </si>
  <si>
    <t>JOSE LEDWIN LEGUIZAMO RODRIGUEZ</t>
  </si>
  <si>
    <t>V.A. 0275- 2012</t>
  </si>
  <si>
    <t>MANTENIMIENTO DE LOS EQUIPOS DEL LABORATORIO DE RADIO DEL PROGRAMA DE COMUNICACION SOCIAL Y PERIODISMO DE LA FACULTAD DE CIENCIAS SOCIALES Y HUMANAS DE LA UNIVERSIDAD SURCOLOMBIANA</t>
  </si>
  <si>
    <t>LUIS ALFREDO CAMACHO BUITRAGO</t>
  </si>
  <si>
    <t>V.A. 0276- 2012</t>
  </si>
  <si>
    <t>venta UN MOLINO DE MARTILLO PARA EL PROYECTO CENTRO DE EXPERIMENTACION Y FORMACION FORESTAL "SALSIPUEDES" FASE II SUBFASE SELECCION GENETICA DE MORINGA OLEIFERA QUE SE DESARROLLA EN LA GRANJA EXPERIMENTAL DE LA UNIVERSIDAD SURCOLOMBIANA</t>
  </si>
  <si>
    <t>V.A. 0277- 2012</t>
  </si>
  <si>
    <t xml:space="preserve">ORIENTACION DEL IV FORO DE LECTURA DEL PROGRAMA DE LENGUA CASTELLANA DE LA UNIVERSIDAD SURCOLOMBIANA </t>
  </si>
  <si>
    <t>MARIA DORYSARIZA</t>
  </si>
  <si>
    <t>V.A. 0278- 2012</t>
  </si>
  <si>
    <t>V.A. 0279- 2012</t>
  </si>
  <si>
    <t>venta ADQUISICION DE KID ACADEMICO Y KID DE ESTUDIANTES PARA LA UNIVERSIDAD SURCOLOMBIANA</t>
  </si>
  <si>
    <t>V.A. 0280- 2012</t>
  </si>
  <si>
    <t>ELABORACION CARTILLAS PROYECTO EDUCATIVO PROGRAMA DE INGENIERIA ELECTRONICA PEP.UNIVERSIDAD SURCOLOMBIANA</t>
  </si>
  <si>
    <t>RAMSES LTDA</t>
  </si>
  <si>
    <t>V.A. 0281- 2012</t>
  </si>
  <si>
    <t>CAPACITACION EN ESPECIALIZACION EDUCATIVA, ESPECIALIZACION EN ESCOLTA Y FUNDAMENTACION EN VIGILANCIA DIRIGIDA A LOS VIGILANTES DE PLANTA DE LA UNIVERSIDAD SURCOLOMBIANA</t>
  </si>
  <si>
    <t>V.A. 0282- 2012</t>
  </si>
  <si>
    <t>venta la RENOVACION DELA LICENCIA CHECK POIN UTM SOFTWARE BLADES PACKAGE CON DESTINO AL DATACENTER DEL CTIC DE LA UNIVERSIDAD SURCOLOMBIANA</t>
  </si>
  <si>
    <t>DISSMAN INGENIERIA LTDA</t>
  </si>
  <si>
    <t>V.A. 0283- 2012</t>
  </si>
  <si>
    <t>MANTENIMIENTO PREVENTIVO, CORRECTIVO CON REPARACION Y CALIBRACION DE TEODOLITO NIKON Y THEO Y ESTACION TOTAL NIKON DEL LABORATORIO DE TOPOGRAFIA DE LA FACULTAD DE INGENIERIA DE LA UNIVERSIDAD SURCOLOMBIANA</t>
  </si>
  <si>
    <t>V.A. 0284- 2012</t>
  </si>
  <si>
    <t>Apoyo logIstico y materiales para la realizaciOn del evento  “JUEGOS POPULARES: UNA ESTRATEGIA PARA CONSTRUIR IDENTIDAD EN LA UNIVERSIDAD SURCOLOMBIANA CON LA COMUNIDAD”, dentro del marco del proyecto Identidad y Convivencia Ciudadana</t>
  </si>
  <si>
    <t>V.A. 0285- 2012</t>
  </si>
  <si>
    <t>EMBOBINADO DE MOTORES LECTRICOS DE LA UNIVERSIDAD SURCOLOMBIANA</t>
  </si>
  <si>
    <t>V.A. 0286- 2012</t>
  </si>
  <si>
    <t xml:space="preserve">ELABORACION DEL DISENO DE PROTOTIPO Y MODELACION 3D AULA SEDE CENTRAL DE LA UNIVERSIDAD SURCOLOMBIANA </t>
  </si>
  <si>
    <t>LUIS ALBERTO MONTOYA CASADIEGO</t>
  </si>
  <si>
    <t>V.A. 0287- 2012</t>
  </si>
  <si>
    <t xml:space="preserve">REALIZAR EL DIBUJO, ASESORIA Y COORDINACION DE PLANOS  ARQUITECTONICOS DEL NUEVO EDIFICIO DE LA FACULTAD DE INGENIERIA DE LA UNIVERIDAD SURCOLOMBIANA </t>
  </si>
  <si>
    <t>V.A. 0288- 2012</t>
  </si>
  <si>
    <t>SERVICIO DE MANO DE OBRA CON SUMINISTRO DE MATERIALES NECESARIOS PARA LA CONSTRUCCION DE LA ACOMETIDA TELEFONICA PARA LA NUEVA SEDE DE LA FACULTAD DE ECONOMIA Y ADMINISTRACION DE LA UNIVERSIDAD SURCOLOMBIANA</t>
  </si>
  <si>
    <t>M@ICROTEL LTDA</t>
  </si>
  <si>
    <t>V.A. 0289- 2012</t>
  </si>
  <si>
    <t>venta la UN SISTEMA DE TELECOMUNICACIONES KXTDE – 100 PANASONIC CON DESTINO A LA NUEVA SEDE DE LA FACULTAD DE ECONOMIA Y ADMINISTRACION DE LA UNIVERSIDAD SURCOLOMBIANA</t>
  </si>
  <si>
    <t xml:space="preserve">CASAMOTOR SA                    </t>
  </si>
  <si>
    <t>*0001</t>
  </si>
  <si>
    <t>realizar el “SUMINISTRODE COMBUSTIBLE: GASOLINA CORRIENTE, GASOLINA EXTRA, GAS VEHICULAR, A.C.P.M., ENGRASE, CONTROL SISTEMATIZADO PARA REPORTE DE TANQUEO, ACEITE Y OTROS NECESARIOS PARA EL FUNCIONAMIENTO DE LOS VEHICULOS DE LA UNIVESIDAD PLANTA ELeCTRICA GUADANAS Y PARA EL MANTENIMIENTO DE MAQUINAS DEL TALLER DE LA UNIVERSIDAD SURCOLOMBIANA”.</t>
  </si>
  <si>
    <t>COMPRA O ADQUISICION SIMPLIFICADA</t>
  </si>
  <si>
    <t xml:space="preserve">INTERNACIONAL DE ELECTRICOS LTDA   </t>
  </si>
  <si>
    <t>*0002</t>
  </si>
  <si>
    <t>realizar el “SUMINISTRO DE MATERIALES ELeCTRICOS PARA ATENDER LAS DIFERENTES NECECIDADES DE LA PLANTA FISICA DE LA  UNIVERSIDAD SURCOLOMBIANA”.</t>
  </si>
  <si>
    <t>*0003</t>
  </si>
  <si>
    <t>realizar el “SERVICIO DE SUMINISTRO DE ALIMENTOS MEDIANTE SUBSIDIO PARA LOS ESTUDIANTES MATRICULADOS EN LA  UNIVERSIDAD SURCOLOMBIANA, CONSISTENTE EN RACIONES DIARIAS DESAYUNOS, ALMUERZO Y CENA, EL CUAL SE PRESTARA DESDE LOS RESTAURANTES ESTUDIANTILES DE LA SEDE CENTRAL “LA VENADA” Y DE LA FACULTAD DE SALUD”.</t>
  </si>
  <si>
    <t>PROCESO LICITATORIO</t>
  </si>
  <si>
    <t xml:space="preserve">WILLIAM SUAREZ VALERO               </t>
  </si>
  <si>
    <t>*0004</t>
  </si>
  <si>
    <t>SUMINISTRO DE ELEMENTOS DE FERRETERIA PARA ATENDER LAS DIFERENTES NECESIDADES DE LA PLANTA FISICA DE LA UNIVERSIDAD SURCOLOMBIANA"</t>
  </si>
  <si>
    <t xml:space="preserve">MORENO &amp; CIA LTDA      </t>
  </si>
  <si>
    <t>*0005</t>
  </si>
  <si>
    <t>realizar la “REPARACION, MATENIMIENTO Y SUMINISTROS DE REPUESTOS PARA LOS VEHICULOS QUE CONFORMAN EL PARQUE AUTOMOTOR DE PROPIEDAD DE LA UNIVERSIDAD SURCOLOMBIANA”.</t>
  </si>
  <si>
    <t>SUMINISTROS</t>
  </si>
  <si>
    <t>ORGANIZACION TURISTICA DEL HUILA LTDA</t>
  </si>
  <si>
    <t>*0006</t>
  </si>
  <si>
    <t>realizar el “SUMINISTRO DE TIQUETESAeREOS Y LOS DEMAS SERVICIOS NECESARIOS PARA EL DESPLAZAMIENTO DE LOS FUNCIONARIOS, DECENTES Y PERSONALIDADES INVITADAS EN LOS DIFERENTES PROCESOS POR LA UNIVERSIDAD SURCOLOMBIANA, MEDIANTE LA MODALIDAD DE INTERMEDIACION”.</t>
  </si>
  <si>
    <t xml:space="preserve">MIGUEL DARIO MONTES PeREZ  </t>
  </si>
  <si>
    <t>*0007</t>
  </si>
  <si>
    <t>realizar la “CONSTRUCCION DE PORTICO ESTRUCTURAL PARA CANCHAS DE BALONCESOTO DEL COLISEO”.</t>
  </si>
  <si>
    <t xml:space="preserve">OBRA </t>
  </si>
  <si>
    <t xml:space="preserve">LA PREVISORA SA COMPANIA DE SEGUROS     </t>
  </si>
  <si>
    <t>*0008</t>
  </si>
  <si>
    <t>“CONTRATAR LAS POLIZAS DE SEGUROS DE MENJO, POLIZAS DE AUTOMOVILES, POLIZA QUE AMPAREN LOS BIENES MUEBLES, INMUEBLES E INTERESES PATRIMONIALES DE LA ENTIDAD, EL SEGURO DE RESPONSABILIDAD CIVIL PROFESIONAL PARA PACTICANTES Y PROFESIONALES MeDICOS, LAS POLIZAS DE ACCIDENTES Y RIESGOS BIOLOGICOS PARA LOS ESTUDIANTES, LAS POLIZAS DE VIDA GRUPO QUE SOAT DE LOS VEHICULOS DE LA UNIVERSIDAD SURCOLOMBIANA PARA EL PERIODO 2012”, PARA LOS GRUPOS 1 – 2 – 3 – 4 – 8.</t>
  </si>
  <si>
    <t>POLIZAS</t>
  </si>
  <si>
    <t>INVITACION PUBLICA</t>
  </si>
  <si>
    <t xml:space="preserve">LIBERTY SEGUROS SA  </t>
  </si>
  <si>
    <t>*0009</t>
  </si>
  <si>
    <t>COOPERATIVA DE MOTORISTAS DEL HUILA Y CAQUETA LTDA</t>
  </si>
  <si>
    <t>*0010</t>
  </si>
  <si>
    <t>“SUMINISTRO DE TIQUETES TERRESTRES Y TRANSPORTE DE CARGA, PARA LAS DELEGACIONES DE LOS EQUIPOS DEPORTIVOS, GRUPOSARTISTICOS, CULTURALES Y PROGRAMA DE CLIMA ORGANIZACIONAL QUE PARTICIPEN EN LOS EVENTOS DE ESTA NATURALEZ DEL ORDEN NACIONAL Y DE OTRAS REGIONES, ASI COMO LASACTIVIDADES DE LA UNIVERSIDAD SURCOLOMBIANA”</t>
  </si>
  <si>
    <t>*0011</t>
  </si>
  <si>
    <t>“EL SERVICIO DE TRANSPORTE PARA LAS PRaCTICASACADeMICAS EXTRAMUROS 2012 DEL SEMESTRE “A” DE LA UNIVERSIDAD SURCOLOMBIANA”</t>
  </si>
  <si>
    <t>PRESTACION DE SERVICIO DE TRANSPORTE</t>
  </si>
  <si>
    <t>DIEGO FERNANDO POLANIA LISCANO</t>
  </si>
  <si>
    <t>*0012</t>
  </si>
  <si>
    <t>“CONSTRUCCION PARA LA TERMINACION DE LA CUBIERTA, CIELO RASO Y OBRAS ELECTRICAS DEL EDIFICIO DE BIBLIOTECA DE LA UNIVERSIDAD SURCOLOMBIANA SEDE CENTRAL NEIVA</t>
  </si>
  <si>
    <t xml:space="preserve">ORLANDO GUTIERREZ GOMEZ  </t>
  </si>
  <si>
    <t>*0013</t>
  </si>
  <si>
    <t>“ADECUACION DE SALA DE PRIMEROSAUXILIOS Y DEPOSITO DE INSUMOSAREA DE PISCINA EN LA SEDE CENTRAL</t>
  </si>
  <si>
    <t xml:space="preserve">OBRA  </t>
  </si>
  <si>
    <t xml:space="preserve">INGENIEROS Y PROYECTOS SAS. - INPRO SAS                       </t>
  </si>
  <si>
    <t>*0014</t>
  </si>
  <si>
    <t>INTERVENTORIA TeCNICA ADMINISTRATIVA Y FINANCIERA PARA LA “CONSTRUCCION PARA LA TERMINACION DE LA CUBIERTA, CIELO RASO Y OBRAS ELECTRICAS DEL EDIFICIO DE BIBLIOTECA DE LA UNIVERSIDAD SURCOLOMBIANA SEDE CENTRAL DE NEIVA.</t>
  </si>
  <si>
    <t>INTERVENTORIA</t>
  </si>
  <si>
    <t>*0015</t>
  </si>
  <si>
    <t>SUMINISTRO DE LOS INSUMOS ELEMENTOS, HERRAMIENTAS DE ASEO Y CAFETERIA PARA LA UNIVERSIDAD SURCOLOMBIANA</t>
  </si>
  <si>
    <t>*0016</t>
  </si>
  <si>
    <t>SERVICIO DE ASEO INTEGRAL EN TODAS LAS SEDES DE LA UNIVERSIDAD SURCOLOMBIANA</t>
  </si>
  <si>
    <t>PRESTACION DE SERVICIO DE ASEO</t>
  </si>
  <si>
    <t xml:space="preserve">MIGUEL FERNANDO CASTILLO ZABALA              </t>
  </si>
  <si>
    <t>*0017</t>
  </si>
  <si>
    <t>IMPLEMENTOS DEPORTIVOS Y UNIFORMES PARA ESTUDIANTES Y FUNCIONARIOS DE LA UNIVERSIDAD SURCOLOMBIANA</t>
  </si>
  <si>
    <t>LA MAGDALENA SEGURIDAD LTDA</t>
  </si>
  <si>
    <t>*0018</t>
  </si>
  <si>
    <t>SERVICIO DE VIGILANCIA PRIVADA PARA LA SEDE CENTRAL EDIFICIO ADMINISTRATIVO Y DE POSTGRADOS, FACULTAD DE SALUD GRANJA EXPERIMENTAL, LETRAN Y LA SEDE PITALITO, GARZON Y LA PLATA DE LA UNIVERSIDAD SURCOLOMBIANA”</t>
  </si>
  <si>
    <t>PRESTACION DE SERVICIO DE VIGILANCIA</t>
  </si>
  <si>
    <t xml:space="preserve">ISAIAS VARGAS GONZALEZ             </t>
  </si>
  <si>
    <t>*0019</t>
  </si>
  <si>
    <t>TERMINACION DE GRADERIA EN ESCENARIOS DE EVENTOS MULTICULTURALES EN LA SEDE CENTRAL DE LA UNIVERSIDAD SURCOLOMBIANA</t>
  </si>
  <si>
    <t xml:space="preserve">GERMAN ESCOBAR MELO </t>
  </si>
  <si>
    <t>*0020</t>
  </si>
  <si>
    <t>ADECUACIONES PARA CONTROL ELECTRONICO DE ACCESO PEATONAL EN LAS SEDES CENTRAL, SALUD Y DE POSTGRADOS DE LA UNIVERSIDAD SURCOLOMBIANA</t>
  </si>
  <si>
    <t xml:space="preserve">JOSE GELMO CUELLAR SILVA  </t>
  </si>
  <si>
    <t>*0021</t>
  </si>
  <si>
    <t>ADECUACION DE SENDERO PEATONAL E INSTALACION DE ESTRUCTURA METaLICA PARA COBERTIZO DE COMPOSTAJE Y ADECUACION DE BATERIA SANITARIA PARA CONDUCTORES EN LA SEDE CENTRAL</t>
  </si>
  <si>
    <t xml:space="preserve">MAURICIO CASTRO CHARRY </t>
  </si>
  <si>
    <t>*0022</t>
  </si>
  <si>
    <t>OBRAS DE MEJORAMIENTO DE MURO DE CERRAMIENTO POR LA CRA.1 Y CRA. 6W EN LA SEDE CENTRAL.</t>
  </si>
  <si>
    <t xml:space="preserve">NELLY CARMENSA FIGUEROA ANACONA   </t>
  </si>
  <si>
    <t>*0023</t>
  </si>
  <si>
    <t>SUMINISTRO DE PAPELERIA EN GENERAL Y ELEMENTOS DE OFICINA PARA LAS DIFERENTES UNIDADESACADeMICAS Y ADMINISTRATIVAS DE LA UNIVERSIDAD SURCOLOMBIANA</t>
  </si>
  <si>
    <t xml:space="preserve">SIDA SA                 </t>
  </si>
  <si>
    <t>*0024</t>
  </si>
  <si>
    <t xml:space="preserve">COMPRA DE UNA CAMIONETA 4 X 4 DIESEL CON DESTINO A LASACTIVIDADES PROPIAS DE LA GRANJA EXPERIMENTAL DE LA UNIVERSIDAD SURCOLOMBIANA </t>
  </si>
  <si>
    <t xml:space="preserve">ELSA LILIANA ORDONEZ RODRIGUEZ.                  </t>
  </si>
  <si>
    <t>*0025</t>
  </si>
  <si>
    <t>ADECUACION PARA AMPLIACION DE COBERTIZO – HANGAR EN LAUNIVERSIDAD SURCOLOMBIANA</t>
  </si>
  <si>
    <t xml:space="preserve">JOSe FERNANDO PERDOMO TRUJILLO               </t>
  </si>
  <si>
    <t>*0026</t>
  </si>
  <si>
    <t>ESTUDIO Y DISENO ESTRUCTURAL PARA ESTRUCTURA METaLICA Y DE CUBIERTA DE POLIDEPORTIVO EN LA SEDE CENTRAL DE LA UNIVERSIDAD SURCOLOMBIANA</t>
  </si>
  <si>
    <t>CONSULTORIA</t>
  </si>
  <si>
    <t>*0028</t>
  </si>
  <si>
    <t>INSTALACION DE AIRESACONDICIONADOS PARA LAS DIFERENTES UNIDADESACADeMICAS Y ADMINISTRATIVAS DE LA UNIVERSIDAD SURCOLOMBIANA</t>
  </si>
  <si>
    <t>*0029</t>
  </si>
  <si>
    <t>COMPRA E INSTALACION DE TABLEROS INTERACTIVOS CON DESTINO A LAS DIFERENTESAULAS DEL EDIFICIO DE LA FACULTAD DE ECNOMIA Y ADMINISTRACION DE LA UNIVERSIDAD SURCOLOMBIANA DURENTE LO CORRIDO DEL ANO 2012.</t>
  </si>
  <si>
    <t xml:space="preserve">JHON  FREDY MAYUNGO CUELLAR                                                                                                      </t>
  </si>
  <si>
    <t>*0030</t>
  </si>
  <si>
    <t>“OBRAS DE ADECUACION PARA CAMBIO DE CUBIERTA EN LA BIBLIOTECA, LABORATORIO, OFICINAS DE DECANATURA Y BATERIAS SANITARIAS, TERCER Y CUARTO PISO DE LA FACULTAD DE SALUD”</t>
  </si>
  <si>
    <t xml:space="preserve">CRISALLTEX SA                      </t>
  </si>
  <si>
    <t>*0031</t>
  </si>
  <si>
    <t>SUMINISTRO DE DOTACION (VESTIDOS DE LABOR Y CALZADO) PARA LOS TRABAJADORES OFICIALES Y PERSONAL ADMINISTRATIVO DE LA UNIVERSIDAD SURCOLOMBIANA GRUPO 1 Y GRUPO 2.</t>
  </si>
  <si>
    <t xml:space="preserve">VD EL MUNDO A SUS PIES SA </t>
  </si>
  <si>
    <t>*0032</t>
  </si>
  <si>
    <t>SUMINISTRO DE DOTACION (VESTIDOS DE LABOR Y CALZADO) PARA LOS TRABAJADORES OFICIALES Y PERSONAL ADMINISTRATIVO DE LA UNIVERSIDAD SURCOLOMBIANA GRUPO 3</t>
  </si>
  <si>
    <t xml:space="preserve">JORGE ENRIQUE ARCE TOVAR           </t>
  </si>
  <si>
    <t>*0033</t>
  </si>
  <si>
    <t>“ESTUDIO DE LEVANTAMIENTO ARQUITECTONICO Y TOPOGRaFICO DE LAS EDIFICACIONES EXISTENTE  DE LAS SEDES PITALITO, GARZON Y LA PLATA FACULTAD DE SALUD, LEVANTAMIENTO TRAZADO Y DISENO GEOMeTRICO DE LA VIA INTERNA DESDE PORTERIA CALLE  26 HASTA LA PORTERIA CLL. 28 DE LA UNIVERSIDAD SURCOLOMBIANA”</t>
  </si>
  <si>
    <t xml:space="preserve">WILSON JAVIER RIVERA GOMEZ             </t>
  </si>
  <si>
    <t>*0034</t>
  </si>
  <si>
    <t>“MEJORAMIENTO Y ADECUACIONES EN ESPACIOS PARA CONSULTORIOS ODONTOLOGICO, MEDICO, PSICOLOGO, OFICINAS Y EN ACCESO PRINCIPAL SEDE GARZON”.</t>
  </si>
  <si>
    <t xml:space="preserve">A.B.C. SISTEMAS LTDA              </t>
  </si>
  <si>
    <t>*0035</t>
  </si>
  <si>
    <t>“SUMINISTRO DE ELEMENTOS DE CONSUMO, TINTAS, TONER, RODILLOS Y CARTUCHOS PARA IMPRESORAS DE LA UNIVERSIDAD SURCOLOMBIANA”</t>
  </si>
  <si>
    <t xml:space="preserve">JUAN CARLOS SAAVEDRA SALAZAR    </t>
  </si>
  <si>
    <t>*0035 A</t>
  </si>
  <si>
    <t>“CONSTRUCCION DE CAFETERIA – RESTAURANTE Y ADECUACION DE CONSULTORIOS MEDICOS SEDE LA PLATA”</t>
  </si>
  <si>
    <t xml:space="preserve">INDUSTRIAS METAL MADERA – INMEMA LTDA   </t>
  </si>
  <si>
    <t>*0036</t>
  </si>
  <si>
    <t>“COMPRA DE SILLAS UNIVERSITARIAS PARA LOS DIFERENTES PROGRAMASACADEMICOS DE LA UNIVERSIDAD SURCOLOMBIANA”</t>
  </si>
  <si>
    <t>*0037</t>
  </si>
  <si>
    <t>“COMPRA E INSTALACION DE DOS (2) TRANSFORMADORES DE POTENCIA DE 225KVA CON INSTALACION Y ACOMETIDA PARA CONEXIONADO CON DESTINO A LA BIBLIOTECA CENTRAL”.</t>
  </si>
  <si>
    <t>*0038</t>
  </si>
  <si>
    <t>“REPARACIONES MANTENIMIENTO Y ADECUACIONES DEL MADERAMEN DEL POLIDEPORTIVO SEDE CENTRAL – NEIVA</t>
  </si>
  <si>
    <t xml:space="preserve">RAFAEL ENRIQUE OSPITIA THOLA   </t>
  </si>
  <si>
    <t>*0039</t>
  </si>
  <si>
    <t>“LA CONSULTORIA EN LA MODALIDAD DE INTERVENTORIA TECNICA ADMINISTRATIVA Y FINANCIERA AL CONTRATO DE OBRA CIVIL PARA LA CONSTRUCCION DE CAFETERIA – RESTAURANTE Y ADECUACIONES DE CONSULTORIOS MEDICOS SEDE LA PLATA.</t>
  </si>
  <si>
    <t>*0040</t>
  </si>
  <si>
    <t>“ADQUISICION, INSTALACION Y PUESTA EN MARCHA DEL EQUIPO 4800 APPLIANCE WITH UTM EXTENDED 10 BLADES SUITE CON DESTINO AL CTIC DE LA UNIVERSIDAD SURCOLOMBIANA</t>
  </si>
  <si>
    <t>*0041</t>
  </si>
  <si>
    <t>“ADECUACION DE CERRAMIENTO E INSTALACION DE REJAS SOBRE PUERTAS Y VENTANAS EN CAFETERIA DE DOCENTES DE LA SEDE CENTRAL.</t>
  </si>
  <si>
    <t>WILLIAM ROJAS SANCHEZ</t>
  </si>
  <si>
    <t>*0042</t>
  </si>
  <si>
    <t>“REMODELACION Y MANTENIMIENTO DE AUDITORIO Y MUROS DE LA FACULTAD DE INGENIERIA EN LA SEDE CENTRAL DE LA UNIVERSIDAD SURCOLOMBIANA</t>
  </si>
  <si>
    <t>*0043</t>
  </si>
  <si>
    <t>“ADQUISICION DE ACCESORIOS PARA COMPLEMENTAR LOS EQUIPOS EXISTENTES EN EL LABORATORIO DE FISICA ADSCRITO A LA FACULTAD DE CIENCIAS EXACTAS Y NATURALES.</t>
  </si>
  <si>
    <t>PROVEEDORA INTERNACIONAL Y CIA LTDA PROVINCIAL LTDA</t>
  </si>
  <si>
    <t>*0044</t>
  </si>
  <si>
    <t>“DISENO FABRICACION E INSTALACION DE SILLETERIA ANCLADA DE ACUERDO A LOS ESPACIOS FISICOS DE LASAULAS TIPO AUDITORIO DEL EDIFICIO DE LA FACULTAD DE ECONOMIA Y ADMINISTRACION DE LA UNIVERSIDAD SURCOLOMBIANA</t>
  </si>
  <si>
    <t>PROVEEDORES BIBLIOTECAS LIMITADA, PROBLIBLIOTECAS LTDA</t>
  </si>
  <si>
    <t>*0045</t>
  </si>
  <si>
    <t>“FABRICACION, ENTREGA A TITULO DE VENTA E INSTALACION, A TODO COSTO, DE LA DOTACION DEL MOBILIARIO DE LA BIBLIOTECA DE LA UNIVERSIDAD SURCOLOMBIANA</t>
  </si>
  <si>
    <t>16/010/12</t>
  </si>
  <si>
    <t xml:space="preserve">SERVIQUIMICOS E.U.  </t>
  </si>
  <si>
    <t>*0046</t>
  </si>
  <si>
    <t>“EQUIPOS PARA LA DOTACION DEL LABORATORIO DE BIOLOGIA A LA FACULTAD DE CIENCIAS EXACTAS Y NATURALES”.</t>
  </si>
  <si>
    <t>*0047</t>
  </si>
  <si>
    <t>EQUIPOS DE COMUNICACION (FASE I) REDES DE DATOS IMPLEMNETACION DE IPV6 EN LA UNIVERSIDAD SURCOLOMBIANA</t>
  </si>
  <si>
    <t xml:space="preserve">MARTHA LIGIA HERNANDEZ FLOREZ  </t>
  </si>
  <si>
    <t>*0048</t>
  </si>
  <si>
    <t>CONSTRUCCION DEL SISTEMA DE TRATAMIENTO DE AGUAS RESIDUALES DEL BLOQUE DE LA FACULTAD DE SALUD DE LA UNIVERSIDAD SURCOLOMBIANA</t>
  </si>
  <si>
    <t xml:space="preserve">INVERSIONES SUMIFORM SAS. </t>
  </si>
  <si>
    <t>*0049</t>
  </si>
  <si>
    <t>“EQUIPOS Y MAQUINAS DE OFICINA PARA TODAS LAS DEPENDENCIAS DE LA UNIVERSIDAD SURCOLOMBIANA”</t>
  </si>
  <si>
    <t xml:space="preserve">HERNAN ALONSO ANGARITA RIANO </t>
  </si>
  <si>
    <t>*0050</t>
  </si>
  <si>
    <t>“REMODELACION Y ADECUACION DE LOS LABORATORIOS DE INMUNOLOGIA, PATOLOGIA Y GENeTICA EN LA SEDE DE LA FACULTAD DE SALUD DE LA UNIVERSIDAD SURCOLOMBIANA”</t>
  </si>
  <si>
    <t>INVITACION ABREVIADA</t>
  </si>
  <si>
    <t xml:space="preserve">JULIO CESAR PAEZ PEREZ   </t>
  </si>
  <si>
    <t>*051</t>
  </si>
  <si>
    <t>ADECUACION DE OFICINA DE DOCENTES E INSTALACION DE DIVISIONES MODULARES Y PUESTO DE TRABAJO DEL PROGRAMA DE INGENIERIA DE PETROLEOS EN LA SEDE CENTRAL DE LA UNIVERSIDAD SURCOLOMBIANA</t>
  </si>
  <si>
    <t xml:space="preserve">VIDEO OFFICE EQUIPOSAUDIOVISUALES E.U.   </t>
  </si>
  <si>
    <t>*0052</t>
  </si>
  <si>
    <t>EQUIPOS Y ACCESORIOS DE COMUNICACION PARA LAS DIFERENTES UNIDADESACADeMICAS Y ADMINISTRATIVAS DE LA UNIVERSIDAD SURCOLOMBIANA”</t>
  </si>
  <si>
    <t xml:space="preserve">ELECTRO J.C. SAS  </t>
  </si>
  <si>
    <t>*0053</t>
  </si>
  <si>
    <t>ADECUACIONES ELeCTRICAS PARA DATA CENTER DEL CTIC DE LA UNIVERSIDAD SURCOLOMBIANA”.</t>
  </si>
  <si>
    <t xml:space="preserve">QN INGENIERIA LTDA  </t>
  </si>
  <si>
    <t>*0054</t>
  </si>
  <si>
    <t>INTERVENTORIA TeCNICA ADMINISTRATIVA Y FINANCIERA PARA LA OBRA “REMODELACION Y ADECUACION DE LOS LABORATORIOS DE INMUNOLOGIA, PATOLOGIA Y GENeTICA EN LA SEDE DE LA FACULTAD DE SALUD DE LA UNIVERSIDAD SURCOLOMBIANA”</t>
  </si>
  <si>
    <t>*0055</t>
  </si>
  <si>
    <t>SERVICIO DE TRANSPORTE PARA LAS PRaCTICASACADeMICAS EXTRAMUROS 2012 DEL SEMESTRE B DE 2012 DE LA UNIVERSIDAD SURCOLOMBIANA</t>
  </si>
  <si>
    <t xml:space="preserve">LUIS CARLOS GUEVARA GAVIRIA </t>
  </si>
  <si>
    <t>*0056</t>
  </si>
  <si>
    <t>TERMINACION DEL BLOQUE DE AULAS Y ADECUACION PARA CONSULTORIOS DE BIENESTAR SEDE PITALITO DE LA UNIVERSIDAD SURCOLOMBIANA”</t>
  </si>
  <si>
    <t xml:space="preserve">VALAU EXPRESS LTDA  </t>
  </si>
  <si>
    <t>*0057</t>
  </si>
  <si>
    <t>LA COMPRA E INSTALACION DE LA SENALIZACION DE EVACUACION COMO UN ELEMENTO DE IMPLEMENTACION DEL PLAN MAESTRO DE EMERGENCIA, EN LAS DIVERSAS SEDES DE LA UNIVERSIDAD SURCOLOMBIANA – NEIVA, PITALITO, GARZON.</t>
  </si>
  <si>
    <t xml:space="preserve">GRUPO INDUSTRIAL TAPIMUEBLES LTDA </t>
  </si>
  <si>
    <t>*0058</t>
  </si>
  <si>
    <t>“COMPRA DE MUEBLES Y ENSERES PARA LAS DIFERENTES UNIDADESACADeMICAS Y ADMINISTRATIVAS DE LA UNIVERSIDAD SURCOLOMBIANA”</t>
  </si>
  <si>
    <t>*0059</t>
  </si>
  <si>
    <t>“UN SERVIDOR HP PROLIANT DL585 G7 HP PROLIANT DL585 G7 6282S, PARA EL CENTRO DE DOCUMENTACION DE LA UNIVERSIDAD SURCOLOMBIANA</t>
  </si>
  <si>
    <t xml:space="preserve">EDWIN GIOVANI MARIN HERNANDEZ   </t>
  </si>
  <si>
    <t>*0060</t>
  </si>
  <si>
    <t>“E INSTALR EL CABLEADO ESTRUCTURADO DE VOZ Y DATOS PARA LOS EDIFICIOS DE: FACULTAD DE INGENIERIA Y FACULTAD DE ECONOMIA Y ADMINISTRACION”.</t>
  </si>
  <si>
    <t xml:space="preserve">JUAN PABLO DIAZ PUYO  </t>
  </si>
  <si>
    <t>*0061</t>
  </si>
  <si>
    <t>“COMPUTADORES PARA LAS DIFERENTES UNIDADESACADeMICAS Y ADMINISTRATIVAS DE LA UNIVERSIDAD SURCOLOMBIANA”</t>
  </si>
  <si>
    <t>*0062</t>
  </si>
  <si>
    <t>AMPLIACIﾓN DE CARGA MEDIANTE LA REPARACIﾓN Y REPOTENCIACIﾓN DE UN (1) TRANSFORMADOR DE 400KVA-13200/208/120 VOLTIOS EN LA SEDE CENTRAL DE LA UNIVERSIDAD SURCOLOMBIANA DE EJECUCIﾓN NORMAL, REFRIGERADO EN ACEITE, INCLUYE LA DESINSTALACIﾓN DE TRANSFORMADOR EXISTENTE DE 400KVA Y SOLVENTAR EL SUMINISTRO DE ENERGﾍA MEDIANTE UN TRANSFORMADOR DE CARGA SIMILAR.</t>
  </si>
  <si>
    <t>SERVICIO</t>
  </si>
  <si>
    <t>*0063</t>
  </si>
  <si>
    <t>“OBRA DE REMODELACION DE LOS TANQUES O DEPOSITOS ELEVADOS DE AGUA INCLUYENDO LA INSTALACION DE NUEVAS TAPAS EN CONCRETO EN LA UNIVERSIDAD SURCOLOMBIANA”</t>
  </si>
  <si>
    <t>*0064</t>
  </si>
  <si>
    <t>“CONSTRUCCION DE ALIVIADERO Y SUMIDERO PARA EL MEJORAMIENTO DE CARCAMO DE AGUAS LLUVIAS EN LA SEDE CENTRAL DE LA UNIVERSIDAD SURCOLOMBIANA”</t>
  </si>
  <si>
    <t>EDUARDO GOMEZ CORONADO</t>
  </si>
  <si>
    <t>*0065</t>
  </si>
  <si>
    <t>“CONSTRUCCION E INSTALACION DE PASAMANOS DE LAS ESCALERAS DE LA FACULTAD DE ECONOMIA Y ADMINISTRACION DE LA UNIVERSIDAD SURCOLOMBIANA”</t>
  </si>
  <si>
    <t>DORIAN YURY ARIAS DUQUE</t>
  </si>
  <si>
    <t>*0065 A</t>
  </si>
  <si>
    <t>“OBRA PARA ADECUACIONES DEL SISTEMA DE EMERGENCIA, SUMINISTRO Y PUESTA EN MARCHA DE PLANTA ELeCTRICA PARA EL DATACENTER DE LA UNIVERSIDAD SURCOLOMBIANA”</t>
  </si>
  <si>
    <t xml:space="preserve">LIBRERIA ALIANZA SAS </t>
  </si>
  <si>
    <t>*0067</t>
  </si>
  <si>
    <t xml:space="preserve">ADQUISICION DE MATERIAL BIBLIOGRaFICO DEL aREA DE SALUD PARA LA BIBLIOTECA DE LA UNIVERSIDAD SURCOLOMBIANA” </t>
  </si>
  <si>
    <t xml:space="preserve">CAESCA SA </t>
  </si>
  <si>
    <t>*0068</t>
  </si>
  <si>
    <t>COMPRA DE UN VEHICULO TIPO CAMIONETA CABINADA PARA EL TRANSPORTE DE LOS DIRECTIVOS DE LA UNVERSIDAD SURCOLOMBIANA</t>
  </si>
  <si>
    <t>UNIVERSIDAD  NACIONAL DE COLOMBIA</t>
  </si>
  <si>
    <t xml:space="preserve">*001 </t>
  </si>
  <si>
    <t>“LA CONSECUCION BIBLIOGRaFICA ESPECIALIZADA PARA LA BIBLIOTECA DE LA UNIVERSIDAD SURCOLOMBIANA”</t>
  </si>
  <si>
    <t xml:space="preserve">CONTRATO INTERADMINISTRATIVO No.001 de 2012 </t>
  </si>
  <si>
    <t>INTERADMINISTRATIVO</t>
  </si>
  <si>
    <t xml:space="preserve">DIEGO MAURICIO LARGO PATINO   </t>
  </si>
  <si>
    <t>*0001S</t>
  </si>
  <si>
    <t>realizar el “LA CONSULTORIA EN LA MODALIDAD DE ASESORIA PARA LAS OBRAS ELeCTRICAS EN EJECUCI´N Y POR EJECUTAR DE LA UNIVERSIDAD SURCOLOMBIANA Y LA ELABORACION DE UNA BASE DE DATOS PARA PRESUPUESTOS DE OBRAS ELeCTRICAS Y CONSULTORIA EN LA MODALIDAD DE DISENO PARA LA ELABORACION DE LOS DISENOS ELeCTRICOS DE LA IPS Y LAS SUBESTACIONES DE EMERGENCIA PARA LAS SEDES CENTRAL, POSTGRADOS Y SALUD, ASI COMO EL EDIFICIO DE INGENIERIA Y EL CENTRO DE TECNOLOGIAS PARA LA INFORMACION Y LA COMUNICACION – CTIC.”.</t>
  </si>
  <si>
    <t>DIRECTO</t>
  </si>
  <si>
    <t>SANDRA LILIANA MANCHOLA CADENA</t>
  </si>
  <si>
    <t>*0002S</t>
  </si>
  <si>
    <t>realizar el “LA INTERVENTORIA TeCNICA, ADMINISTRATIVA Y FINANCIERA AL EJECUCION DEL CONTRATO DE SUMINISTRO No.002 de 2011 cuyo objeto es “SERVICIO DE SUMINISTRO DE ALIMENTOS CONSISTENTE EN RACIONES DIARIAS DE DESAYUNO, ALMUERZO Y CENA PARA LOS ESTUDIANTES MATRICULADOS EN LA UNIVERSIDAD SURCOLOMBIANA QUE REQUIERAN ESTE SERVICIO, EL CUAL SE PRESTARa DESDE LOS RESTAURANTES ESTUDIANTILES DE LA SEDE CENTRAL “LA VENADA Y DE LA FACULTAD DE SALUD”</t>
  </si>
  <si>
    <t>*0003S</t>
  </si>
  <si>
    <t>realizar el “LA INTERVENTORIA TeCNICA, ADMINISTRATIVA Y FINANCIERA AL EJECUCION DEL CONTRATO DE SUMINISTRO No.003 de 2012 cuyo objeto es “SERVICIO DE SUMINISTRO DE ALIMENTOS CONSISTENTE EN RACIONES DIARIAS DE DESAYUNO, ALMUERZO Y CENA PARA LOS ESTUDIANTES MATRICULADOS EN LA UNIVERSIDAD SURCOLOMBIANA QUE REQUIERAN ESTE SERVICIO, EL CUAL SE PRESTARa DESDE LOS RESTAURANTES ESTUDIANTILES DE LA SEDE CENTRAL “LA VENADA Y DE LA FACULTAD DE SALUD”</t>
  </si>
  <si>
    <t>OXIGENOS DE COLOMBIA LTDA</t>
  </si>
  <si>
    <t>FCE 001 II 12B</t>
  </si>
  <si>
    <t>ENTREGAR A TITULO DE VENTA LOS INSUMOS PARA EL DESARROLLO DEL CONVENIO INTERADMINISTRATIVO N. 00008 DE 2012</t>
  </si>
  <si>
    <t>DIRECTA</t>
  </si>
  <si>
    <t>FCE-001-II12S</t>
  </si>
  <si>
    <t>PRESTAR SERVICIO DE VIGILANCIA PRIVADA EN LA ESTACION PISCICOLA DE GIGANTE HUILA, SEGÚN LO ESTABLECIDO EN EL CONVENIO INTERADMINISTRATIVO N.0008 DE 2012 ENTRE LA AUNAP Y USCO</t>
  </si>
  <si>
    <t xml:space="preserve">ORDEN DE SERVICIOS </t>
  </si>
  <si>
    <t>JAIR HERNAN DUSSAN TRUJILLO</t>
  </si>
  <si>
    <t xml:space="preserve">FCE-001 </t>
  </si>
  <si>
    <t>OBRAS DE CONSTRUCCION DE LAS INSTALACIONES  DE LA PISCICOLA DE GIGANTE-HUILA, SEGÚN EL CONVENIO INTERADMINISTRATIVO N. 008 DE 2012 CELEBRADO ENTRE LA AUTORIDAD NACIONAL DE ACUCUILTURA Y PESCA- AUNAP Y LA UNIVERSIDAD SURCOLOMBIANA</t>
  </si>
  <si>
    <t>CONTRATO DE OBRA</t>
  </si>
  <si>
    <t>GIGANTE</t>
  </si>
  <si>
    <t>FCE-002-II12-S</t>
  </si>
  <si>
    <t>PRESTAR EL SERVICIO DE MANTENIMIENTO CORRECTIVO Y PREVENTIVO DE LOS EQUIPOS DE LABORATORIO DE LA ESTACION PISCICOLA DE GIGANTE-HUILA, SEGÚN LO ESTABLECIDO EN EL CONVENIO INTERADMINISTRATIVO N. 00008 DE 2012 ENTRE LA AUNAP Y LA USCO</t>
  </si>
  <si>
    <t>CESAR AUGUSTO ROJAS MUNOZ</t>
  </si>
  <si>
    <t>FCE-003-II12-B</t>
  </si>
  <si>
    <t>ENTREGAR A TITULO DE VENTA LOS ELEMENTOS NECESARIOS PARA EL DESARROLLO DEL CONVENIO INTERADMINISTRATIVO N. 00008 DE 2012</t>
  </si>
  <si>
    <t>ORDEN DE SUMINISTRO</t>
  </si>
  <si>
    <t>NESTOR SAMUEL CUELLAR AVILA</t>
  </si>
  <si>
    <t>FCE-003-II12-S</t>
  </si>
  <si>
    <t>PRESTAR EL SERVICIO DE TRANSPORTE DE ALEVINOS EN LA ESTACION PISCICOLA DE GIGANTE HUILA, SEGÚN LO ESTABLECIDO EN EL CONVENIO INTERADMINISTRATIVO N. 00008 DE 2012 ENTRE LA AUNAP Y USCO</t>
  </si>
  <si>
    <t>FCE-004-II12S</t>
  </si>
  <si>
    <t>PRESTAR EL SERVICIOS DE VIGILANCIA PRIVADA EN LA ESTACION PISCICOLA DE GIGANTE HUILA, SEGÚN LO ESTABLECIDO EN EL CONVENIO INTERADMINISTRATIVO N. 00008 DE 2012 ENTRE LA AUNAP Y USCO</t>
  </si>
  <si>
    <t>FCE-004-II12-B</t>
  </si>
  <si>
    <t>ENTREGAR A TITULO DE VENTA LOS EQUIPOS DE LABORATORIO, NECESARIOS PARA EL DESARROLLO DEL CONVENIO INTERADMINISTRATIVO N. 00008 DE 2012</t>
  </si>
  <si>
    <t>FCE-005-II12-B</t>
  </si>
  <si>
    <t>ENTREGAR A TITULO DE VENTA LOS ELEMENTOS DE LABORATORIO, NECESARIOS PARA EL DESARROLLO DEL CONVENIO INTERADMINISTRATIVO N. 00008 DE 2012</t>
  </si>
  <si>
    <t>LINA PAOLA RODRIGUEZ ANGULO</t>
  </si>
  <si>
    <t>VIPS-01-A2012</t>
  </si>
  <si>
    <t>SERVICIOS DE APOYO Y ASESORIA AL PROCESO MISIONAL DE PROYECCION SOCIAL.</t>
  </si>
  <si>
    <t>2012/02/01</t>
  </si>
  <si>
    <t>23 PRESTACION DE SERVICIOS</t>
  </si>
  <si>
    <t>DERECHO PRIVADO</t>
  </si>
  <si>
    <t>GLORIA MARIA VEGA MONTENEGRO</t>
  </si>
  <si>
    <t>VIPS-02-A2012</t>
  </si>
  <si>
    <t>APOYO COMO ASESORA EN LA LINEA: AGROINDUSTRIA PRODUCCION Y DESARROLLO</t>
  </si>
  <si>
    <t>DIANA KAHERYNE ANDRADE MORENO</t>
  </si>
  <si>
    <t>VIPS-03-A2012</t>
  </si>
  <si>
    <t>SERVICIOS DE APOYO EN EL PROGRAMA ONDAS COMO ASESORA EN LA LINEA: EDUCACION, DIDACTICA, Y PEDAGOGIA.</t>
  </si>
  <si>
    <t>MARIA ILSE ANDRADE SORIANO</t>
  </si>
  <si>
    <t>VIPS-05-A2012</t>
  </si>
  <si>
    <t>DIRECTOR OPERATIVO DEL AREA DE COMUNICACION DEL PROGRAMA DE ACOMPANAMIENTO E INTERVENCION INTEGRAL A VICTIMAS DEL CONFLICTO POLITICO, SOCIAL Y ARMADO</t>
  </si>
  <si>
    <t>PIEDAD MARCELA PERILLA PARIS</t>
  </si>
  <si>
    <t>VIPS-06-A2012</t>
  </si>
  <si>
    <t>BACTERIOLOGA DEL PROYECTO DE INVESTIGACION “MARCADORES DE DENGUE GRAVE:IMPORTANCIA Y POSIBLE USO DE INTERVENCION”.</t>
  </si>
  <si>
    <t>SERGIO ALEXANDER SANTOS SANCHEZ</t>
  </si>
  <si>
    <t>VIPS-07-A2012</t>
  </si>
  <si>
    <t>SERVICIOS TECNICOS DE APOYO EN LA ACTUALIZACION Y CREACION DE BASE DE DATOS DE INVESTIGACION DE LA VIPS</t>
  </si>
  <si>
    <t>2012/02/06</t>
  </si>
  <si>
    <t>ALFREDIS GONZALEZ HERNANDEZ</t>
  </si>
  <si>
    <t>VIPS-08-A2012</t>
  </si>
  <si>
    <t>CoordinaciOn clInica del programa de intervenciOn neurocognitivo en niNos de 10 a 13 aNos en situaciOn de riesgo frente al trastorno disocial, TDC. En ejecuciOn al Convenio No. 272 suscrito entre Colciencias y la Usco.</t>
  </si>
  <si>
    <t>2012/02/09</t>
  </si>
  <si>
    <t>JULIE ASTRID SOLANO PEREZ</t>
  </si>
  <si>
    <t>VIPS-09-A2012</t>
  </si>
  <si>
    <t>Apoyo en la fase de evaluaciOn e intervenciOn, dentro del marco del proyecto “EvaluaciOn del efecto cognitivo y comportamental de la aplicaciOn de un programa de intervenciOn neurocognitivo  ejecuciOn al Convenio No. 272 entre Colciencias y la Usco.</t>
  </si>
  <si>
    <t>ANGELA MAGNOLIA RIOS GALLARDO</t>
  </si>
  <si>
    <t>VIPS-10-A2012</t>
  </si>
  <si>
    <t>apoyo en la elaboraciOn y aplicaciOn del programa de intervenciOn neurocognitiva  en cada una de las fases  en el marco del proyecto EvaluaciOn del efecto cognitivo y comportamental de la aplicaciOn de un programa de intervenciOn neurocognitivo en ejecucion al convenio No. 272 Colciencias -Usco.</t>
  </si>
  <si>
    <t>SEBASTIAN MARTINEZ ROJAS</t>
  </si>
  <si>
    <t>VIPS-11-A2012</t>
  </si>
  <si>
    <t>Apoyo en la fase de evaluaciOn e intervenciOn, dentro del marco del proyecto “EvaluaciOn del efecto cognitivo y comportamental de la aplicaciOn de un programa de intervenciOn neurocognitivo  En ejecuciOn al Convenio No. 272 entre Colciencias y la Usco</t>
  </si>
  <si>
    <t>LUZ ANDREA MURCIA VILLARREAL</t>
  </si>
  <si>
    <t>VIPS-12-A2012</t>
  </si>
  <si>
    <t>Joven Investigador del  PROYECTO  “CaracterizaciOn del ciclo reproductivo del capaz (Pimelodus groskopfii)  del Convenio Especial de CooperaciOn No. OC16-10 de 2010.</t>
  </si>
  <si>
    <t>RIGOBERTO MONTEALEGRE MOLANO</t>
  </si>
  <si>
    <t>VIPS-13-A2012</t>
  </si>
  <si>
    <t>SERVICIOS TECNICOS DEL PROYECTO "CARACTERIZACION DEL CICLO REPRODUCTIVO DEL CAPAZ (PIMELODUS GROSKOPFII) EN CONDICIONES NATURALES Y EN</t>
  </si>
  <si>
    <t>2012/02/14</t>
  </si>
  <si>
    <t>MEDQUILABO LTDA</t>
  </si>
  <si>
    <t>VIPS-013-2012</t>
  </si>
  <si>
    <t>COMPRAVENTA MATERIALES COMO TUBOS EPPENDORF, BARRAS MAGNETICAS, BOLSAS ROJAS PARA RESIDUOS PARA DAR</t>
  </si>
  <si>
    <t>2012/02/16</t>
  </si>
  <si>
    <t>7 COMPRAVENTA y/o SUMINISTRO</t>
  </si>
  <si>
    <t>DIANA MERCEDES CASTANEDA</t>
  </si>
  <si>
    <t>VIPS-14-A2012</t>
  </si>
  <si>
    <t>COINVESTIGADOR DEL PROYECTO "RESPUESTA DE ANTICUERPOS TOTALES Y ESPECIFICOS DE NEUMOCOCO EN NINOS CON SIDROME DE INFECCION".</t>
  </si>
  <si>
    <t>2012/02/17</t>
  </si>
  <si>
    <t>JAVIER ANDRES MARTINEZ PEREZ</t>
  </si>
  <si>
    <t>VIPS-15-A2012</t>
  </si>
  <si>
    <t>COINVESTIGADOR DEL PROYECTO "REFORMULACION DE LAS ECUACIONES DEL FLUJO ELIPTICO" Y "ANALISIS DE PRESION Y DERIVADA DE PRESION SIN USAR CURVAS TIP RECOBRO".</t>
  </si>
  <si>
    <t>TATIANA ESTHER ZABALETA SALAZAR</t>
  </si>
  <si>
    <t>VIPS-16-A2012</t>
  </si>
  <si>
    <t>COORDINADOR DEL PROYECTO "PCR AUTOMATIZADA PARA EL DIAGNOSTICO DE LA FIEBRE HEMORRAGICA".</t>
  </si>
  <si>
    <t>ELIZABETH DIAZ CORTES</t>
  </si>
  <si>
    <t>VIPS-17-A2012</t>
  </si>
  <si>
    <t>ENFERMERA DEL PROYECTO "PCR AUTOMATIZADA PARA EL DIAGNOSTICO DE LA FIEBE HEMORRAGICA".</t>
  </si>
  <si>
    <t>VIPS-019-2012</t>
  </si>
  <si>
    <t>COMPRAVENTA JERINGAS HEPARINIZADAS PARA GASOMETRIA EN EJECUCION DEL CONVENIO 271- COLCIENCIAS-USCO</t>
  </si>
  <si>
    <t>2012/02/20</t>
  </si>
  <si>
    <t>VIPS-020-2012</t>
  </si>
  <si>
    <t>COMPRAVENTA ETANOL E ISOPROPANOL NECESARIOS PARA DAR CUMPLIMIENTO A LOS OBJETIVOSADQUIRIDOS PROY. CONVENIO 271</t>
  </si>
  <si>
    <t>VIPS-021-2012</t>
  </si>
  <si>
    <t>COMPRAVENTA PUNTAS CON FILTRO EN RACK ESTERILES Y GIA.amp VIRAL RNA, PARA EL CUMPLIMIENTO DEL CONTRATO 271- COLCIENCIAS.</t>
  </si>
  <si>
    <t>2012/02/24</t>
  </si>
  <si>
    <t>PRODUCLINICOS DEL SUR LTDA</t>
  </si>
  <si>
    <t>VIPS-022-2012</t>
  </si>
  <si>
    <t>COMPRAVENTA INSUMOS NECESARIOS PARA DAR CUMPLIMIENTO A LOS OBJETIVOSADQUIRIDOS EN EL CONTRATO 271-COLCIENCIAS- USCO.</t>
  </si>
  <si>
    <t>BIOSYSTEMS SA</t>
  </si>
  <si>
    <t>VIPS-023-2012</t>
  </si>
  <si>
    <t>COMPRAVENTA PRUEBAS DE ELISA DENGUE IgG/IgM y Dengue Early para dar cumplimiento del contrato No. 271- Colciencias</t>
  </si>
  <si>
    <t>YAMAFRAVI &amp; CIA S.EN.C</t>
  </si>
  <si>
    <t>VIPS-024-A2012</t>
  </si>
  <si>
    <t>SERVICIO DE HOSPEDAJE PARA ALOJAMIENTO DE 20 MUJERES LIDERES DEL PORY. CONVNE. PAVIP</t>
  </si>
  <si>
    <t>DIEGO FERNANDO RIVERA CAMACHO</t>
  </si>
  <si>
    <t>VIPS-26-A2012</t>
  </si>
  <si>
    <t>ORIENTAR METODOLOGICAMENTE EL PROCESO DE DIGITACION, ALMACENAMIENTO, PROCESAMIENTO, GRAFICACION Y ANALISIS ESTADISTICO DE LAS VARIABLES OBJETO DE ESTUDIO, EN DESARROLLO AL PROYECTO.</t>
  </si>
  <si>
    <t>2012/03/01</t>
  </si>
  <si>
    <t>VIPS-27-A2012</t>
  </si>
  <si>
    <t>RECOLECTAR LA INFORMACION MEDIANTE LA VARIABLE DE LA ESCALA ASF-E EN DESARROLLO DEL PROY. "ASOCIACION ENTRE LA FUNCIONALIDAD FAMILIAR FAMILIAR".</t>
  </si>
  <si>
    <t>DEILIVER ORTIZ SAAVEDRA</t>
  </si>
  <si>
    <t>VIPS-28-A2012</t>
  </si>
  <si>
    <t>RECOLECTAR LA INFORMACION MEDIANTE LAS VARIABLES DE LA ESCALA AS-FE, EN LA TOTALIDAD DE LOS INTEGRANTES DE LA MUESTRA SELECCIONADA, DEL PROY. "ASOCIACION ENTRE LA FUNCIONALIDAD".</t>
  </si>
  <si>
    <t>JAIZA GIBETH POLANIA CASTANADA</t>
  </si>
  <si>
    <t>VIPS-29-A2012</t>
  </si>
  <si>
    <t>ORIENTAR METODOLOGICAMENTE EL PROCESO DE RECOLECCION DE INFORMACION DE FORMA OPORTUNA, TENIENDO EN CUENTA LOS OBJETIVOS FORMULADOS</t>
  </si>
  <si>
    <t>JORGE IVAN AYALA ROJAS</t>
  </si>
  <si>
    <t>VIPS-30-A2012</t>
  </si>
  <si>
    <t>APOYO A LA GESTION ADMINISTRATIVA Y FINANCIERA, DECANATURA DE FACULTAD DE ECONOMIA Y ADMON.</t>
  </si>
  <si>
    <t>WILLIAM ALVIS PINZON</t>
  </si>
  <si>
    <t>VIPS-31-A2012</t>
  </si>
  <si>
    <t>ASESORIA JURIDICA A LOS PROYECTOS, PROCESOS Y PROCEMIENTOSACADEMICO-ADMINISTRATIVOS DE PROYECCION SOCIAL QUE SE GESTIONEN POR FONDOS ESPECIALES Y EXCEDENTES DE LA FACULTAD DE CONOMINA Y ADMON</t>
  </si>
  <si>
    <t>CAMILO ANDRES NUNEZ</t>
  </si>
  <si>
    <t>VIPS-32-A2012</t>
  </si>
  <si>
    <t>ASESORIA JURIDICA A LOS PROYECTO DE PROYECCION SOCIAL QUE DESARROLLEN EN LA FACULTAD DE ECONOMIA Y ADMON.</t>
  </si>
  <si>
    <t>CLAUDIA PATRICIA RIVERA LOPEZ</t>
  </si>
  <si>
    <t>VIPS-33-A2012</t>
  </si>
  <si>
    <t>COMUNICADOR SOCIAL, EN LA DIVULGACION Y EMPODERAMIENTO DE LASACTIVIDADESACADEMICAS Y DE PROYECCION SOCIAL  QUE SE DESARROLLAN EN LA FACULTAD DE EDUCACION</t>
  </si>
  <si>
    <t>MARIA FERNANDA MENDEZ SANCHEZ</t>
  </si>
  <si>
    <t>VIPS-34-A2012</t>
  </si>
  <si>
    <t>APOYO A LA GESTION ADMINISTRATIVA A LA COORDINACION DE PROYECCION SOCIAL DE LA FACULTAD DE EDUCACION DE LA USCO.</t>
  </si>
  <si>
    <t>KAREN ADRIANA CAMACHO CHAVARRO</t>
  </si>
  <si>
    <t>VIPS-35-A2012</t>
  </si>
  <si>
    <t>AUXILIAR DE INVESTIGACION CIENTIFICA EN EL TRABAJO DE CAMPO, RECLECCION, ANALISIS Y PROCESAMIENTO DE LA INFORMACION EN EL MARCO DE LASACTIVIDADES DE LOS PROYECTOS</t>
  </si>
  <si>
    <t>FRANK BARREIRO SANCHEZ</t>
  </si>
  <si>
    <t>VIPS-37-A2012</t>
  </si>
  <si>
    <t>AUXILIAR ADMINISTRATIVO EN EL PROYECTO "ANALISIS DE ASOCIACION DE ALZHEIMER ESPORADICO CON VARIANTES GENETICAS INVOLUCRADAS EN COMPOSICION LIPIDICA DEL CONVEN. 0789-2009</t>
  </si>
  <si>
    <t>RENSO ARAGON CALDERON</t>
  </si>
  <si>
    <t>VIPS-38-A2012</t>
  </si>
  <si>
    <t>AUXILIAR DE INVESTIGACION EN LASACTIVIDADES DEL PROYECTO "OPTIMIZACION DE LA EFICIENCIA DE REMOCION EN UN SISTEMA DE TRATAMIENTO DE AGUAS RESIDUALES (STAR) PARA EL BENEFICIO HUMEDO DEL CAFe</t>
  </si>
  <si>
    <t>HELMER ALEXIS GUZMAN LOPEZ</t>
  </si>
  <si>
    <t>VIPS-39-A2012</t>
  </si>
  <si>
    <t>AUXILIAR DE INVESTIGACION EN EL DISENO E IMPLEMENTACION DE UN PROTOTIPO DE MEDICION INALAMBRICO DE CAUDALES Y EL DESARROLLO DE PRUEBAS TECNICAS EN CAMPO DE CALIBRACION DEL PROTIPO.</t>
  </si>
  <si>
    <t>GUSTAVO ADOLFO TRUJILLO LEMUS</t>
  </si>
  <si>
    <t>VIPS-40-A2012</t>
  </si>
  <si>
    <t>CO-INVESTIGADOR EN EL DISENO E IMPLEMENTACION DE UN PROTOTIPO DE MEDICION INALAMBRICA DE NIVELES DE CAUDALES EN TIEMPO REAL MEDIANTE COMUNICION GPRS</t>
  </si>
  <si>
    <t>LUISA FERNANDA MUNOZ BERNAL</t>
  </si>
  <si>
    <t>VIPS-42-A2012</t>
  </si>
  <si>
    <t>JOVEN INVESTIGADOR PARA DESARROLLAR EL PROYECTO DE INVESTIGACION "UNA APROXIMACION AL TRASTORNO DE CONDUCTA DISOCIAL, UN ESTUIO EXPLORATORIO" PROPUESTO POR COLCIENCIAS.</t>
  </si>
  <si>
    <t>LAURA VICTORIA ALDANA CAMACHO</t>
  </si>
  <si>
    <t>VIPS-43-A2012</t>
  </si>
  <si>
    <t>JOVEN INVESTIGADOR PARA EL PROYECTO DE INVESTIG. "EVALUACION Y REHABILITACION EN PACIENTES CON DANO CEREBRAL ADQUIRIDO"</t>
  </si>
  <si>
    <t>MANUEL ALEJANDRO VICTORIA</t>
  </si>
  <si>
    <t>VIPS-45-A2012</t>
  </si>
  <si>
    <t>ELABORAR DOS DVD MULTIMEDIAL Y POSTPRODUCCION DE UN VIDEO INSTITUCIONAL PARA LOS PROYECTOS DEL CONVENIO OC 15 Y OC 16</t>
  </si>
  <si>
    <t>2012/03/05</t>
  </si>
  <si>
    <t>VIPS-46-A2012</t>
  </si>
  <si>
    <t>AUXILIAR DEL COINVESTIGADOR, RECOLECCION, Y ANALISIS DE INFORMACION DEL MARCO DEL PROYECTO CONVENIO 789 SUSCRITO ENTRE COLCIENCIAS Y LA USCO</t>
  </si>
  <si>
    <t>2012/03/06</t>
  </si>
  <si>
    <t>MARIA FERNANDA PEREZ GUTIERREZ</t>
  </si>
  <si>
    <t>VIPS-47-A2012</t>
  </si>
  <si>
    <t>JOVEN INVESTIGADOR PARA DESARROLLAR EL PROYECTO DE INVESTIGACION "CARACTERIZACION DE LOS METODOS Y ESTRATEGIAS PEDAGOGICAS BASICAS EN EL PROCESO DE MOTIVACION</t>
  </si>
  <si>
    <t>LAURA ESTEFANY CELEITA BUITRAGO</t>
  </si>
  <si>
    <t>VIPS-48-A2012</t>
  </si>
  <si>
    <t>WILLIAM SIERRA BARON</t>
  </si>
  <si>
    <t>VIPS-49-A2012</t>
  </si>
  <si>
    <t>ELABORAR EL PROTOCOLO DE EVALAUCION PSICOLOGICA PARA PERSONAS CON LESION MEDULAR, TENIENDO EN CUENTA LOS OBJETIVOS DEL PROYECTO</t>
  </si>
  <si>
    <t>2012/03/09</t>
  </si>
  <si>
    <t>JOSE LIBARDO PERDOMO ROMERO</t>
  </si>
  <si>
    <t>VIPS-50-A2012</t>
  </si>
  <si>
    <t>APLICAR EL PROTOCOLO DE EVALUACION PSICOLOGICA PARA PERSONAS CON LESION MEDULAR, TENIENDO EN CUENTA LOS OBJETIVOS DEL PROYECTO</t>
  </si>
  <si>
    <t>COSNTRUCTORA HOTEL AMERICANO LTDA</t>
  </si>
  <si>
    <t>VIPS-051-2012</t>
  </si>
  <si>
    <t>SERVICIO DE HOSPEDAJE DE 40 NOCHES PARA EL ALOJAMIENTO DE LAS MUJERES LIDERESAS PARTIPANTES DE LASACTIVIDADES DE L CONVENIO PAVIDP</t>
  </si>
  <si>
    <t>VIPS-052-2012</t>
  </si>
  <si>
    <t>COMPRAVENTA PRUEBAS RAPIDAS DE DENGUE DUO NECESARIOS PARA DAR CUMPLIMIENTO A LOS OBJETIVO. CONTRA. 271.</t>
  </si>
  <si>
    <t>LEIDY GISELA TAPIA USECHE</t>
  </si>
  <si>
    <t>VIPS-54-A2012</t>
  </si>
  <si>
    <t>ORIENTAR METODOLOGICAMENTE EL PROCESO DE RECOLECCION, ANALISIS E INTERPRETACION DE LA INFORMACION DE FORMA OPORTUNA  DEL PROY. "EVALUACION CULTIVO JATROPHA</t>
  </si>
  <si>
    <t>2012/03/12</t>
  </si>
  <si>
    <t>CAMILA FRANCHESCA GARCES</t>
  </si>
  <si>
    <t>VIPS-55-A2012</t>
  </si>
  <si>
    <t>INVESTIGADOR PARA DESARROLLAR EL PROYECTO "AGENDA POLITICA PUBLICAS EN EL CONCEJO DE NEIVA"</t>
  </si>
  <si>
    <t>BREIDY FERNANDO CASTRO CAMPOS</t>
  </si>
  <si>
    <t>VIPS-56-A2012</t>
  </si>
  <si>
    <t>INVESTIGADOR PARA DESARROLLAR EL PROYECTO "EMPRESAS EN CRISIS DEL DPTO DEL HUILA"</t>
  </si>
  <si>
    <t>MAGDALENA ROJAS ALVAREZ</t>
  </si>
  <si>
    <t>VIPS-57-A2012</t>
  </si>
  <si>
    <t>INVESTIGADOR PARA DESARROLLAR EL PORYECTO "AGENDA POLITICAS EN EL CONCEJO DE NEIVA"</t>
  </si>
  <si>
    <t>JAIME ANTONIO RUGELES ORTIZ</t>
  </si>
  <si>
    <t>VIPS-58-A2012</t>
  </si>
  <si>
    <t>JOVEN INVESTIGADOR PARA DESARROLLAR EL PROY. "CHINA:FACTORES CULTURALES Y OPORTUNIDADES DE NEGOCIO"</t>
  </si>
  <si>
    <t>GLADYS YANETH ACOSTA MOYA</t>
  </si>
  <si>
    <t>VIPS-59-A2012</t>
  </si>
  <si>
    <t>MEDICO ESTUDIANTE DE POSTGRADO EN PEDIATRIA EN DESARROLLO AL PROYECTO "MARCADORES DE DENGUE GRAVE: IMPORTANCIA Y POSOBLE USO DE INTERVENCION". CONT. 272</t>
  </si>
  <si>
    <t>2012/03/13</t>
  </si>
  <si>
    <t>VIPS-60-A2012</t>
  </si>
  <si>
    <t>SERVICIOS DE IMPRESION DEL LIBRO "ASPECTOS BIOFISICOS DEL CENTRO DE INVESTIGACION Y EDUCACION AMBIENTAL-LA TRIBUNA" CONV. HOCOL</t>
  </si>
  <si>
    <t>LINDE DE COLOMBIA SA</t>
  </si>
  <si>
    <t>VIPS-061-2012</t>
  </si>
  <si>
    <t>COMPRAVENTA DOS CILINDROS CON DIOXIDO DE CARBONO CO2 INDUSTRIAL PARA EL LABORATORIO DE INFECCION E INMUNIDAD A CARGO DEL CONV. 270</t>
  </si>
  <si>
    <t>G&amp;G SUCESORES LTDA</t>
  </si>
  <si>
    <t>VIPS-062-2012</t>
  </si>
  <si>
    <t>COMPRAVENTA CRIOVILAES EXTERNAMENTE TRATADOS DE 1,8 ML PARA MENOR MANEJO DE LAS MUESTRAS Y EVITAR CONTAMINACIONES, CONVE. 270</t>
  </si>
  <si>
    <t>ARC ANALISIS Y REPRESENTACIONES CIENTIFICAS LTDA</t>
  </si>
  <si>
    <t>VIPS-063-2012</t>
  </si>
  <si>
    <t>COMPRAVENTA REACTIVOS VARIOS PARA DAR CUMPLIMIENTO AL PROYE. DE INVEST. DEL CONTRATO No. 270-513-2011</t>
  </si>
  <si>
    <t>GINA MARIA RIVERA TOVAR</t>
  </si>
  <si>
    <t>VIPS-64-A2012</t>
  </si>
  <si>
    <t>MEDICO ESTUDIANTE DE POSTGRADO EN PEDIATRIA EN DESARROLLO AL PROYECTO "MARCADORES DE DENGUE GRAVE: IMPORTANCIA Y POSOBLE USO DE INTERVENCION". CONT. 271</t>
  </si>
  <si>
    <t>VIPS-065-2012</t>
  </si>
  <si>
    <t>COMPRAVENTA MATERIALES DE OFICINA PARA EL DESARROLLO DEL PROYECTO "ESTUDIO MULTICENTRICO DEL VALOR PREDICTIVO DEL CONV. ORGNA. MUNDIAL DE LA SALUD".</t>
  </si>
  <si>
    <t>2012/03/16</t>
  </si>
  <si>
    <t>CAMILO CONTRERAS ORTIZ</t>
  </si>
  <si>
    <t>VIPS-66-A2012</t>
  </si>
  <si>
    <t>MEDICO GENERAL AUXILIAR DE INVESTIGACION PARA EL PROY. "MARCADORES DE DENGUE GRAVE" CONV. 272-2011</t>
  </si>
  <si>
    <t>VIPS-67-A2012</t>
  </si>
  <si>
    <t>AUXILIAR ADMINISTRATIVO DEL PROYECTO "EFECTO DE LA ALTA TEMPERATURA DURANTE EL PERIODO DE LARVICULTURA  EN CONVENIO NO. OC-15-2010.</t>
  </si>
  <si>
    <t>ANDRY YISETH POLANCO TRIANA</t>
  </si>
  <si>
    <t>VIPS-68-A2012</t>
  </si>
  <si>
    <t>RECOLECTAR, ORGANIZAR, SISTEMATIZAR Y ANALIZAR INFORMACION GENERADA DEL PROCESO DE INVESTIGACION.</t>
  </si>
  <si>
    <t>VIPS-69-A2012</t>
  </si>
  <si>
    <t>AUXILIAR VIGILANCIA TECNOLOGICA EN EL MARCO DEL CONVENIO DE COLABORACION DHS 5211465, SUSCRITO ENTRE ECOPETROL Y LA USCO</t>
  </si>
  <si>
    <t>JORGE IVAN CHAVARRO DIAZ</t>
  </si>
  <si>
    <t>VIPS-70-A2012</t>
  </si>
  <si>
    <t>COORDINADOR CIENTIFICAO Y TECNICO DE LASACTIVIDADES DEL CONVENIO DHS NO. 5211465 SUSCRITO ENTRE ECOPETROL Y LA USCO.</t>
  </si>
  <si>
    <t>VIPS-71-A2012</t>
  </si>
  <si>
    <t>VIGIA TECNOLOGICO EN EL MARCO DEL CONVENIO DE COLABORACION DHS No. 5211465 SUSCRITO ENTRE ECOPETOL Y LA USCO</t>
  </si>
  <si>
    <t>VICTOR MANUEL RUBIANO ZAMBRANO</t>
  </si>
  <si>
    <t>VIPS-72-A2012</t>
  </si>
  <si>
    <t>COORDINADOR DE VIGILANCIA TECNOLOGICA EN EL MARCO DEL CONVENIO NO. DHS-5211465- SUSCRITO ENTRE ECOPETROL Y LA USCO</t>
  </si>
  <si>
    <t>AMALIA MOLINA CHAUX</t>
  </si>
  <si>
    <t>VIPS-74-A2012</t>
  </si>
  <si>
    <t>INVESTIGADOR DEL COMPONENTE CALIDAD DE AGUASASOCIADASA LA PRODUCCION DE PETROLEO EN EL MARCO DEL CONVENIO DHS 5211465 SUSCRITO ENTRE ECOPETROL Y LA USCO.</t>
  </si>
  <si>
    <t>OSCAR EDUARDO FIGUEROA PAIVA</t>
  </si>
  <si>
    <t>VIPS-75-A2012</t>
  </si>
  <si>
    <t>INVESTIGADOR DE CAMPO Y LABORATORIO DE AGUASASOCIADAS EN LA PRODUCCION DE PETROLEO EN EL MARCO DEL CONVENIO DHS-5211465 SUSCRITO ENTRE ECOPETROL Y LA USCO</t>
  </si>
  <si>
    <t>WILSON ROBERTO PERDOMO CORTES</t>
  </si>
  <si>
    <t>VIPS-76-A2012</t>
  </si>
  <si>
    <t>COMUNICADOR SOCIAL Y PERIODISTA AL GRUPO DE INVESTIGACION PACA DE LA FACULTAD DE EDUCACION</t>
  </si>
  <si>
    <t>2012/03/29</t>
  </si>
  <si>
    <t>WILLIAM ANDRES PINTO CANDELO</t>
  </si>
  <si>
    <t>VIPS-77-A2012</t>
  </si>
  <si>
    <t>MEDICO ESTUDIANTE DE POSTGRADO EN PEDIATRIA EN EJECUCION AL PORYECTO DE INVESTIGACION "MARCADORES DE DENGUE GRAVE: IMPORTANCIA Y POSIBLE USO DE INTERVENCION" DEL CONTRATO No. 271</t>
  </si>
  <si>
    <t>VIPS-78-2012</t>
  </si>
  <si>
    <t>ENTREGAR A TITULO DE COMPRAVENTA REACTIVOS NECESARIOS PARA EL DESARROLLO DEL CONVENIO DEL PROYECTO  DEL CONVENIO 273</t>
  </si>
  <si>
    <t>EQUIMED LTDA</t>
  </si>
  <si>
    <t>VIPS-79-2012</t>
  </si>
  <si>
    <t>REACTIVOS NECESARIOS PARA EL DESARROLLO DE LOS PROYECTO DE INVESTIGACION EN EJUCION A LOS CONVENIOS 270 Y 271</t>
  </si>
  <si>
    <t>2012/03/30</t>
  </si>
  <si>
    <t>MARIA FERNANDA JAIME OSORIO</t>
  </si>
  <si>
    <t>VIPS-80-A2012</t>
  </si>
  <si>
    <t>REALIZAR 14 GRABACIONES DE AUDIO Y/O VIDEO DE CATORCE SESIONES DE ASESORIA DE PRACTICA DOCENTE, Y LAS CORRESPONDIENTES TRASCRIPCIONES DEBIDAMENTE DIGITADAS</t>
  </si>
  <si>
    <t>VIPS-041-2012</t>
  </si>
  <si>
    <t>COMPRAVENTA UNA CABINA DE FLUJO LAMINAR, UNA INCUBADORA DE CO2 DE CALOR DIRECTO Y PIPETAS CONDESTION AL LABORATORIO DE BIOLOGIA MOLECULAR.</t>
  </si>
  <si>
    <t>WLADIMIR GOMEZ CORTES</t>
  </si>
  <si>
    <t>VIPS-81-A2012</t>
  </si>
  <si>
    <t>MEDICO GENERAL AUXILIAR DE INVESTIGACION EN EL PROYECTO DE INVESTIGACION "MARCADORES DE DENGUE GRAVE", CONVE. 271</t>
  </si>
  <si>
    <t>MAITE VELAZQUEZ IBARRA</t>
  </si>
  <si>
    <t>VIPS-82-A2012</t>
  </si>
  <si>
    <t>REALIZAR 80 ENTREVISTASA PROFUNDIDAD ENTRE LOS MOTOCICLISTAS QUE HAN INFRINGIDO LAS NORMAS DE TRANSITO EN NEIVA.</t>
  </si>
  <si>
    <t>MARYELI PEREZ LEON</t>
  </si>
  <si>
    <t>VIPS-83-A2012</t>
  </si>
  <si>
    <t>SERVICIOS DE APOYO EN LA EJECUCION DE ACTIVIDADES DEL PROYECTO DPTAL DE CAFETEROS DEL HUILA, MEDIANTE APOYO EN LOS PROCESOS OPERATIVOS Y METODOLOGICOS.</t>
  </si>
  <si>
    <t>YERLY MAGNOLIA USECHE SALVADOR</t>
  </si>
  <si>
    <t>VIPS-84-A2012</t>
  </si>
  <si>
    <t>COINVESTIGADORA DEL PROYECTO "EFECTO DE LA ALTA TEMPERATURA DURANTE EL PERIODO DE LARVICULTURA EN EL CULTIVO DEL HIBRIDO DE TILAPIA ROJA" CONV. OC-15</t>
  </si>
  <si>
    <t>MAIRA ALEJANDRA TORREJANO NANEZ</t>
  </si>
  <si>
    <t>VIPS-85-A2012</t>
  </si>
  <si>
    <t>JOVEN INVESTIGADOR DE PROYECTO "EFECTO DE LA ALTA TEMPERATURA DURANTE EL PERIODO DE LARVICULTURA  EN EL CULTIVO DEL HIBRIDO". CONVE. OC-15-2010.</t>
  </si>
  <si>
    <t>CARLOS ANDRES HERNANDEZ ESCOBAR</t>
  </si>
  <si>
    <t>VIPS-86-A2012</t>
  </si>
  <si>
    <t>COINVESTIGADOR DEL PROYECTO "EFECTO DE LA ALTA TEMPERATURA DURANTE EL PERIODO DE LARVICULTURA  EN EL CULTIVO  DE HIBRIDO" CONV. OC-15</t>
  </si>
  <si>
    <t>UHP SA</t>
  </si>
  <si>
    <t>VIPS-087-2012</t>
  </si>
  <si>
    <t>EQUIPOS DE COMPUTO MAC Y MAC BOOK PARA ADELANTAR ACTIVIDADES DE INVESTIGACION DEL CONVENIO ECOPETROL No. 5211465</t>
  </si>
  <si>
    <t>MANUEL EDUARDO CASTRILLON</t>
  </si>
  <si>
    <t>VIPS-89-2012</t>
  </si>
  <si>
    <t>REALIZAR 80 ENTREVISTASA PROFUNDIDAD ENTRE TENDEROS (40) Y CONSUMIDORES DE LAS TIENDAS TRADICIONALES DE BARRIO EN LA CIUDAD DE NEIVA.</t>
  </si>
  <si>
    <t>2012/04/18</t>
  </si>
  <si>
    <t>FERNANDO IVAN PERDOMO</t>
  </si>
  <si>
    <t>VIPS-90-A2012</t>
  </si>
  <si>
    <t>COORDINACION GENERAL DEL PROGRAMA DE ACOMPANAMIENTO E INTERVENCION INTEGRAL A VICTIMAS DEL CONFLICTO POLITICO, SOCIAL Y ARMADO INTERNO. PAVID.</t>
  </si>
  <si>
    <t>2012/04/19</t>
  </si>
  <si>
    <t>VIPS-91-A2012</t>
  </si>
  <si>
    <t>SERVICIOS DE CAPACITACION MEDIANTE UN SEMINARIO TALLER DE 24 HORAS PARA EL GRUPO ANCLA QUE APOYA LA CONSTRUCCION DE LA AGENDA CONJUNTA DE PROYECCION SOCIAL DE INVESTIGACION PARA UNA FACULTAD DE LA UNIVERSIDAD EN EL USO DE HERRAMIENTA BIBLIOMETRICA PARA IMPORTACION, EXPORTACION</t>
  </si>
  <si>
    <t>SIEMENS HEALTHCARE DIAGNOTICS SAS</t>
  </si>
  <si>
    <t>VIPS-092-2012</t>
  </si>
  <si>
    <t>REACTIVOS DADE-N REACTION BUFFER 5L Y DADE -N DILUENS 5000 ML PARA EL DESARROLLO DEL PROYECTO "RESPUESTAS DE ANTICUERPO TOTALES Y ESPECIFICOS DE NEUMOCOCO EN NINOS CON SINDROME DE INFECCION RECURRENTE DEL SUR COLOMBIANO"</t>
  </si>
  <si>
    <t>2012/04/23</t>
  </si>
  <si>
    <t>VIPS-093-2012</t>
  </si>
  <si>
    <t>COMPRAVENTA DE KITS PARA PANEL VIRAL RESPIRATORIO, CONSUMIBLESADICIONALES E INSUMOS PARA RECOLECCION Y TRANSPORTE, CON DESTINO AL</t>
  </si>
  <si>
    <t>VIPS-94-2012</t>
  </si>
  <si>
    <t>PRESTAR EL SERVICIO DE DISENO E IMPRESION DE ELEMENTOS PUBLICITARIOS Y DIVULGATIVOS DE LOS DIFERENTES EVENTOS QUE SE REALIZARaNA TRAVES DE LA VIPS Y PROYECCION SOCIAL Y LAS DIFERENTES FACULTADES.</t>
  </si>
  <si>
    <t>KATHERIN TORRES POSADA</t>
  </si>
  <si>
    <t>VIPS-095-2012</t>
  </si>
  <si>
    <t>JOVEN INVESTIGADOR PARA DESARROLLAR EL PROYECTO DE INVESTIGACION "CONSTITUCIONALIZACION DEL DERECHO LABORAL EN COLOMBIA" PROPUESTO A COLCIENCIAS</t>
  </si>
  <si>
    <t>2012/04/25</t>
  </si>
  <si>
    <t>OSCAR HERNAN CERQUERA LOSADA</t>
  </si>
  <si>
    <t>VIPS-096-A2012</t>
  </si>
  <si>
    <t>JOVEN INVESTIGADOR PARA DESARROLLAR EL PROYECTO DE INVESTIGACION "DETERMINANTES DE LA CALIDAD DE LA EDUCACION EN NEIVA", PROPUESTO POR COLCIENCIAS</t>
  </si>
  <si>
    <t>VIPS-098-2012</t>
  </si>
  <si>
    <t>MATERIALES DE LABORATORIO Y REACTIVOS PARA EL SEMILLERO DE INVESTIGACION FITO Q, EN EJECUCION AL PROYECTO DE INVESTIGACION DEL GRUPO.</t>
  </si>
  <si>
    <t>2012/04/26</t>
  </si>
  <si>
    <t>KAROL STEFANIA AMAYA GARCIA</t>
  </si>
  <si>
    <t>VIPS-099-A2012</t>
  </si>
  <si>
    <t>SERVICIOS DE APOYO EN ACTIVIDADES PROPIAS QUE CONTRIBUYAN A LA CONSOLIDACION DEL GRUPO DE INVESTIGACION PACA</t>
  </si>
  <si>
    <t>LAURA CORDOBA MUNOZ</t>
  </si>
  <si>
    <t>VIPS-100-A2012</t>
  </si>
  <si>
    <t>LEIDY YOHANA RIVERA MERA</t>
  </si>
  <si>
    <t>VIPS-101-A2012</t>
  </si>
  <si>
    <t>JOVEN INVESTIGADOR PARA DESARROLLAR EL PROYECTO DE INVESTIGACION "SUBJETIVIDADES DE SEXUALIDAD": EROTISMO Y PLACER SEXUAL DE LA MUJER NEIVANA" PROPUESTO POR COLCIENCIAS</t>
  </si>
  <si>
    <t>2012/05/02</t>
  </si>
  <si>
    <t>OFELIA RAMIREZ LOZADA</t>
  </si>
  <si>
    <t>VIPS-102-A2012</t>
  </si>
  <si>
    <t>COINVESTIGADORA EN EL DESARROLLO DEL PROYECTO DE INVESTIGCION "TOLERANCIA DE LA VIOLENCIA DE GENERO RECURRENTE EN EL CONTEXTO CONYUGAL EN EL DPTO DEL HUILA".</t>
  </si>
  <si>
    <t>YANKELY SANCHEZ ESPITIA</t>
  </si>
  <si>
    <t>VIPS-103-A2012</t>
  </si>
  <si>
    <t>REALIZAR SIMULACION DE SISTEMAS DINAMICOS, PROGRAMACION COMPUTACIONAL DE MODELOS MATEMATICOS REPRESENTADOS MEDIANET ECUACIONES DIFERENCIALES PARCIALES PAR OBTNER LAS BIFURCACIONES LOCALES</t>
  </si>
  <si>
    <t>ANGELICA MARIA CASTILLO JIMENEZ</t>
  </si>
  <si>
    <t>VIPS-104-A2012</t>
  </si>
  <si>
    <t>REALIZAR CONFERENCIAS DENTRO DE LOS TALLERES DE SOCIALIZACION DE LOS RESULTADOS DEL PROYECTO "EFECTO DE LA ALTA TEMPERATURA COMO ESTIMULO PARA AUMENTAR LA PROPORCION DE MACHOS".</t>
  </si>
  <si>
    <t>VIPS-105-2012</t>
  </si>
  <si>
    <t>COMPRAVENTA REACTIVOS NECESARIOS PARA EL DESARROLLO DEL CONVENIO DEL PROYECTO DE INVESTIGACION A CARGO DEL CONVENIO No. 271- SUSCRITO ENTRE COLCIENCIAS Y LA USCO.</t>
  </si>
  <si>
    <t>VIPS-106-2012</t>
  </si>
  <si>
    <t>COMPRAVENTA MATERIALES DE OFICINA PARA EL DESARROLLO DEL PROYECTO "EVALUACION DEL EFECTO Y COMPORTAMENTAL DE LA APLICACION DE UN PROGRAMA DE INTERVENCION NEUROCOGNITIVO EN NINOS".</t>
  </si>
  <si>
    <t>VIPS-107-2012</t>
  </si>
  <si>
    <t>COMPRAVENTA INSUMOS PARA RECOLECCION Y MEDIOS DE TRANSPORTE DE MUESTRAS DE VIRUS RESPIRATORIOS, PARA EL PROYECTO GISAL04</t>
  </si>
  <si>
    <t>MICROBIOLOGIA Y GENETICA LTDA</t>
  </si>
  <si>
    <t>VIPS-108-2012</t>
  </si>
  <si>
    <t>REACTIVOS INSUMOSAGROINDUSTRIALES PARA EL PROYECTO DE INVESTIGACION "EFECTO DE LA TEMPERATURA ALTA" CONV. 0C-15-2010</t>
  </si>
  <si>
    <t>QUIMIOLAB LTDA</t>
  </si>
  <si>
    <t>VIPS-109-2012</t>
  </si>
  <si>
    <t>REACTIVOS NECESARIOS PARA EL DESARROLLO DE LOS CONVENIOS 273 Y 271 DE 2011 SUSCRITO ENTRE COLCIENCIAS Y LA USCO.</t>
  </si>
  <si>
    <t>YELITHZA CEDENO SALCEDO</t>
  </si>
  <si>
    <t>VIPS-110-A2012</t>
  </si>
  <si>
    <t>HACER SEGUIMIENTO Y RECOLECTAR LA INFORMACION SOBRE LAS TAREAS VIRTUALES RELACIONADAS CON EL PROCESO DE RETROALIMENTACION DE LA PRACTICA DOCETE.</t>
  </si>
  <si>
    <t>2012/05/10</t>
  </si>
  <si>
    <t>VIPS-112-A2012</t>
  </si>
  <si>
    <t>ASISTENTE DE INVESTIGACION PARA DAR SOPORTE AL ESTUDIO DE INVESTIGACION "ANALISIS DEL COMPORTAMIENTO DE LA PRESION Y LA DERIVADA  DE PRESION:"</t>
  </si>
  <si>
    <t>VIPS-113-A2012</t>
  </si>
  <si>
    <t>FORMAR Y ACOMPANAR A 113 GRUPOS DE INVESTIGACION ONDAS QUE SE ENCUENTRA EN LOS MUNICIPIOS , ACEVEDO, AGRADO ,AIPE,</t>
  </si>
  <si>
    <t>VIPS-115-A2012</t>
  </si>
  <si>
    <t>SERVICIOS DE CAPACITACION EN PROCESAMIENTO DE BASES DE DATOS DEL GRUPO SPSS, EXCEL Y SOFTWARE DE PLAY ATTENCION A LOS SEMILLEROS DEL GRUPO DE INVESTIGACION DNEUROPSY</t>
  </si>
  <si>
    <t>VIPS-116-2012</t>
  </si>
  <si>
    <t>CABINA EXTRACTORA DE GASESE ORGANICOS SEGÚN CONVNEIO ECOPETROL 5211465</t>
  </si>
  <si>
    <t>2012/05/14</t>
  </si>
  <si>
    <t>SOLUCIONES INTEGRALES MICROBIOLOGICAS SIM E.U.</t>
  </si>
  <si>
    <t>VIPS-117-2012</t>
  </si>
  <si>
    <t>MATERIALES Y REACTIVOS PARA LABORATORIO DE MICROBIOLOGIA, DEL SEMILLERO "BACILLUS THURINGIENSIS VAR. ISRAELIENSIS COMO CONTROL BIOLOGICO.</t>
  </si>
  <si>
    <t>VIPS-118-2012</t>
  </si>
  <si>
    <t>TANQUE CRIOGENICO, PARA EL CONVENIO 273-519 SUSCRITO ENTRE COLCIENCIAS Y LA USCO.</t>
  </si>
  <si>
    <t>QUIOS LTDA</t>
  </si>
  <si>
    <t>VIPS-119-2012</t>
  </si>
  <si>
    <t>COMPRAVENTA MEDIOS DE CULTIVOS SELECTIVOS, COLORANTES ESPECIALES Y MATERIAL DE LABORATORIO PARA DAR CUMPLIMIENTO AL PROYECTO SEMILL. "CARACTERIZACION DE LA MICROBIOTA".</t>
  </si>
  <si>
    <t>KAZARCOL LTDA</t>
  </si>
  <si>
    <t>VIPS-120-2012</t>
  </si>
  <si>
    <t>SOLUCIONES TECNICAS ELECTRICAS Y ELECTRONICAS SAS</t>
  </si>
  <si>
    <t>VIPS-121-2012</t>
  </si>
  <si>
    <t>COMPRAVENTA EQUIPOS DE EXPERIMENTACION EN ENERGIA SOLAR, EN EJECUCION AL PROY. FISCIA TEORICA EN LA LINEA DE INVESTIGACION</t>
  </si>
  <si>
    <t>VIPS-122-2012</t>
  </si>
  <si>
    <t>COMPRAVENTA CASETTES CVACIOS, ESTERELIS PARA USO CON SISTEMA M AIR T, Y EL MANTENIMIENTO PREVENTICO PARA EQUIPO ANALITICO MARA MILLIPORE TIPO BOMBA DE VACIO PARA CUMOLIMIENTO DEL SEMILLERO "CARACTERIZACION DE LA MICROBIOTA AEREA EN LA ZONA URBANA DE NEIVA".</t>
  </si>
  <si>
    <t>VIPS-123-2012</t>
  </si>
  <si>
    <t>PRESTAR EL SERVICIO DE DISENO GRAFICO, DIAGRAMACION DIGITAL E IMPRESION DE 200 REVISTAS PIELAGUS, 12 EDICION, CON DESTINO A LA FACULTAD DE DERECHO.-</t>
  </si>
  <si>
    <t>WILLIAN SIERRA BARON</t>
  </si>
  <si>
    <t>12203568</t>
  </si>
  <si>
    <t>VIPS-125-A2012</t>
  </si>
  <si>
    <t>PRESTAR SUS SERVICIOS COMO JOVEN INVESTIGADOR PARA DESARROLLAR EL PY DE INVESTIGACION “PROMOCION DE BIENESTAR PSICOLOGICO...” CONVENIO CON COLCIENCIAS</t>
  </si>
  <si>
    <t>JOSE ADEMIR AGUDO RAMIREZ</t>
  </si>
  <si>
    <t>12124519</t>
  </si>
  <si>
    <t>VIPS-126-A2012</t>
  </si>
  <si>
    <t>PRESTAR SUS SERVICIOS PARA CAPACITAR EL CUERPO EJECUTOR DEL PY EN ESTRATEGIAS LINGUISTICAS … FRENTE AL TDC</t>
  </si>
  <si>
    <t>DISTRIDIDACTIKA LTDA</t>
  </si>
  <si>
    <t>830062830</t>
  </si>
  <si>
    <t>VIPS-130-2012</t>
  </si>
  <si>
    <t>ENTREGAR A TITULO DE COMPRAVENTA, BIBLIOGRAFIA PARA LOS PROYECTOS DE INVESTIGACION DE MENOR CUANTIA Y SEMILLEROS</t>
  </si>
  <si>
    <t>830037946</t>
  </si>
  <si>
    <t>VIPS-131-2012</t>
  </si>
  <si>
    <t>ENTREGAR A TITULO DE COMPRAVENTA UNA LICENCIA DE OFFICE 2010 (CD-ROM) FACULTAD DE SALUD</t>
  </si>
  <si>
    <t>2012/05/17</t>
  </si>
  <si>
    <t>860020309</t>
  </si>
  <si>
    <t>VIPS-132-2012</t>
  </si>
  <si>
    <t>ENTREGAR A TITULO DE COMPRAVENTA REACTIVOS NECESARIOS PARA EL DESARROLLO DEL PY DE INVESTIGACION DEL CONTRATO No. 273519-2011 SUSCRITO ENTRE COLCIENCIAS Y LA USCO</t>
  </si>
  <si>
    <t>2012/05/18</t>
  </si>
  <si>
    <t>860072122</t>
  </si>
  <si>
    <t>VIPS-133-2012</t>
  </si>
  <si>
    <t>ENTREGAR A TITULO DE COMPRAVENTA RACKS CON CAPACIDAD DE ALMACENAR 16 CRIO CAJAS PARA EL LABORATORIO DE INFECCION E INMUNOLOGIA FACULTAD DE SALUD</t>
  </si>
  <si>
    <t>DMS EDICIONES E INVESTIGACIONES LTDA</t>
  </si>
  <si>
    <t>830084392</t>
  </si>
  <si>
    <t>VIPS-134-2012</t>
  </si>
  <si>
    <t>SERVICIOS PARA LA SUSCRIPCION DE UNA BASE DE DATOS VIRTUAL ESPECIALIZADA PARA LA FACULTAD DE DERECHO</t>
  </si>
  <si>
    <t>VIPS-138-2012</t>
  </si>
  <si>
    <t>INSUMOS PARA EL CONVENIO No. 271-20111 SUSCRITO ENTRE COLCIENCIAS Y LA USCO Y DOS LAMPARAS GERMICIDAS PARA EL PROYECTO "RESPUESTA DE ANTICUERPOS TOTALES".</t>
  </si>
  <si>
    <t>2012/05/22</t>
  </si>
  <si>
    <t>VIPS-141-2012</t>
  </si>
  <si>
    <t>COMPRA DE AGUA LIBRE DE CRIOVIALES EXTERNAMENTE TRATADOS DE 1,8 ML Y DIMETIL SULFOXIDO CONVE. 273</t>
  </si>
  <si>
    <t>2012/05/25</t>
  </si>
  <si>
    <t>JAIRO ALBERO COLORADO CASTANO</t>
  </si>
  <si>
    <t>VIPS-142-2012</t>
  </si>
  <si>
    <t>COMPRA DE AGUA LIBRE Y NUCLEASAS Y MARCADOR MOLECULAR DE 50BP DNA LADDER, CONVEN. 271</t>
  </si>
  <si>
    <t>VIPS-143-2012</t>
  </si>
  <si>
    <t>PRUEBAS RAPIDAS DE DENGUE DUO NECESARIOS PARA DAR CUMPLIMIENTO AL CONV.271-519</t>
  </si>
  <si>
    <t>VIPS-144-2012</t>
  </si>
  <si>
    <t>REACTIVOS NECESARIOS PARA DAR CUMPLIMIENTO A LOS OBJETIVOS DEL CONTRATO NO. 271 COLCIENCIAS.</t>
  </si>
  <si>
    <t>EDGAR DONOSO RAMIREZ</t>
  </si>
  <si>
    <t>VIPS-145-2012</t>
  </si>
  <si>
    <t>COMPRA DE CIRCUITO CERRADO DE MONITORIA PARA CUBICULOS DE CUIDADO INTENSIVO, DE LA FACULTAD DE SALUD</t>
  </si>
  <si>
    <t>NATALIA ANGULO ROJAS</t>
  </si>
  <si>
    <t>VIPS-146-2012</t>
  </si>
  <si>
    <t>SERVICIOS DE APOYO A LA DIRECCION GENERAL DE PROYECCION SOCIAL</t>
  </si>
  <si>
    <t>ADRIANA LORENA BLANDON CORREDOR</t>
  </si>
  <si>
    <t>VIPS-148-2012</t>
  </si>
  <si>
    <t>COMPRA DE PIJAMAS COMO INCENTIVOSA LOS NINOS QUE COLABORAN EN EL DESARROLLO DEL CONVENIO CON LA ORGANIZACION MUNDIAL DE LA SALUD OMS</t>
  </si>
  <si>
    <t>OSCAR JAVIER CORTES OSORIO</t>
  </si>
  <si>
    <t>VIPS-149-2012</t>
  </si>
  <si>
    <t>SERVICIOS DE APOYO EN EL PROCESO DE RECOLECCION, SISTEMATIZACION, DESCRIPCION Y EVALUACION DE LA INFORMACION OBTENIDA EN EL PROYECTO "INTERVENCION PEDAGOGICA-DIDACTICA".</t>
  </si>
  <si>
    <t>JUAN MANUEL MOSQUERA BAYONA</t>
  </si>
  <si>
    <t>VIPS-150-2012</t>
  </si>
  <si>
    <t>SERVICIOS DE APOYO EN LA DIRECCION GENERAL DE PROYECCION SOCIAL</t>
  </si>
  <si>
    <t>YEIMY ALEXANDRA CAMPO CERQUERA</t>
  </si>
  <si>
    <t>VIPS-151-2012</t>
  </si>
  <si>
    <t>SERVICIOS DE APOYO EN EL PROYECTO COMO AUXILIAR DE INVESTIGACION "REPRESENTACIONES MENTALES DE LAS PERSONAS QUE INVITIERON EN LAS PIRAMIDES".</t>
  </si>
  <si>
    <t>WILLIAM JAVIER MATIZ CARVAJAL</t>
  </si>
  <si>
    <t>VIPS-152-2012</t>
  </si>
  <si>
    <t>SERVICIOS DE APOYO EN EL PROYECTO "IMPACTO DE EGRESADOS DEL PROGRAMA DE CONTADURIA PUBLICA DE LA USCO".</t>
  </si>
  <si>
    <t>JESSICA DIAZ CASTANEDA</t>
  </si>
  <si>
    <t>VIPS-153-2012</t>
  </si>
  <si>
    <t>LEIDY LORENA ROJAS ALVAREZ</t>
  </si>
  <si>
    <t>VIPS-154-2012</t>
  </si>
  <si>
    <t>PRESTAR SUS SERVICIOS DE SELECCION, ORGANIZACIO, RECOLECCION, DE LA INFORMACION DE PROYECTOS DE GRUPOS DE INVESTIGACION DE MENOR Y MAYOR CUANTIA CUANTIA DE SEMILLEROS Y DE CONVENIOS</t>
  </si>
  <si>
    <t>2012/06/04</t>
  </si>
  <si>
    <t>JAIRO LEON CHAVES CADENA</t>
  </si>
  <si>
    <t>VIPS-156-2012</t>
  </si>
  <si>
    <t>COMPRA DE UNA PLANTA ELECTRICA PARA LOS EQUIPOS DE PRIMERA NECESIDAD EN LOS LABORATORIOS PARA LAS PRACTICAS Y LOS DIFERENTES PROYECTOS DE INVESTIGACION</t>
  </si>
  <si>
    <t>JUAN MANUEL ANDRADE NAVIA</t>
  </si>
  <si>
    <t>VIPS-157-A2012</t>
  </si>
  <si>
    <t>JOVEN INVESTIGADOR PARA DESARROLLAR EL PROYECTO DE INVESTIGACION "CARACTERISTICAS DEL ORIGEN Y PRACTIVAS DEL USUARIOS" CONVNEIO JOVENES INVESTIGADORES</t>
  </si>
  <si>
    <t>2012/06/05</t>
  </si>
  <si>
    <t>VIPS-158-A2012</t>
  </si>
  <si>
    <t>DISENO Y DESARROLLO DE UN DIPLOMADO DE FORMACION INTEGRAL EN DERECHO INTERNACIONAL DE LOS DERECHOS HUMANOS (DIDH)</t>
  </si>
  <si>
    <t>2012/06/06</t>
  </si>
  <si>
    <t>VIPS-159-A2012</t>
  </si>
  <si>
    <t>EQUIPOS DE COMPUTO , ACCESORIOS Y AYUDASAUDIOVISUALES PARA ATENDER LAS DIFERENTES NECESIDADES DE PROYECTOS DE INVESTIGACION Y DE PROYECCION SOCIAL DE LA USCO.</t>
  </si>
  <si>
    <t>2012/06/07</t>
  </si>
  <si>
    <t>FRANCY JOHANA BAHAMON MONTENEGRO</t>
  </si>
  <si>
    <t>VIPS-160-A2012</t>
  </si>
  <si>
    <t>RECOLECTAR LA INFORMACION REGISTRADA POR LOS RECOLECTORES INSITU EN LA TOTALIDAD DE LOS INTEGRANTES DE LA MUESTRA SELECCIONADA</t>
  </si>
  <si>
    <t>VIPS-161-2012</t>
  </si>
  <si>
    <t>REACTIVOS NECESARIOS PARA EL DESARROLLO DEL CONVENIO DEL PROYECTO CONVENIO No. 273-519-2011 SUSCRITO ENTRE COLCIENCIAS Y LA USCO.</t>
  </si>
  <si>
    <t>VIPS-162-2012</t>
  </si>
  <si>
    <t>REACTIVOS PARA EL DESARROLLO DEL CONVENIO No. 271 de 2011 SUSCRITO ENTRE COLCIENCIAS Y LA USCO</t>
  </si>
  <si>
    <t>VIPS-163-A2012</t>
  </si>
  <si>
    <t>REACTIVOS NECESARIOS PARA EL CUMPLIMIENTO DE LOS OBJETIVOS DEL CONTRATO No. 270 SUSCRITO ENTRE COLCIENCIAS Y LA USCO</t>
  </si>
  <si>
    <t>NILSY VARGASALMARIO</t>
  </si>
  <si>
    <t>VIPS-164-A2012</t>
  </si>
  <si>
    <t>SUMINISTRO DE FOTOCOPIAS Y CDS CON MEMORIAS PARA LOS ESTUDIANTES DEL DIPLOMADO EN GENERO Y JUSTICIA TRANSICIONAL, EN DESARROLLO DEL CONVENIO ENTRE DEJUSTICIA Y LA USCO.</t>
  </si>
  <si>
    <t>2012/06/15</t>
  </si>
  <si>
    <t>ANA MARIA OLIVEROS HERNANDEZ</t>
  </si>
  <si>
    <t>VIPS-165-2012</t>
  </si>
  <si>
    <t>SUMINISTRO DE ALIMENTACION PARA LOS ESTUDIANTES QUE PARTICIPAN EN EL DIPLOMADO EN GENERO Y JUSTICIA TRANSICIONAL, DEL CONVENIO DEJUSTICIA.</t>
  </si>
  <si>
    <t>VIPS-166-A212</t>
  </si>
  <si>
    <t>AUXILIAR DE INVESTIGACION EN EL PROYECTO DE INVESTIGACION "LAS EMPRESAS EN CRISIS DEL DPTO DEL HUILA FRENTE A LAS NORMAS DE INSOLVENCIA ECONOMICA DURANTE LOSANOS 2000 A 2010".</t>
  </si>
  <si>
    <t>2012/06/19</t>
  </si>
  <si>
    <t>HERNANDO FLOREZ BERMUDEZ</t>
  </si>
  <si>
    <t>VIPS-167-A2012</t>
  </si>
  <si>
    <t>APOYO ADMINISTRATIVO DEL DIPLOMADO EN GENERO Y JUSTICIA TRANSICIONAL DE LA UNIVERSIDAD SURCOLOMBIANA CON CARGO AL PROYECTO "JUS".</t>
  </si>
  <si>
    <t>VIPS-169-2012</t>
  </si>
  <si>
    <t>SERVICIO DE DISENO GRAFICO, DIAGRAMACION DIGITAL, CORECCION DE ESTILO, IMPRESION Y ACABADOS DE LA REVISTA ENTORNOS</t>
  </si>
  <si>
    <t>2012/06/21</t>
  </si>
  <si>
    <t>VIPS-170-2012</t>
  </si>
  <si>
    <t>COMPRA DE CARRIER RNA (10X1350) Y BUFFER AVL PARA EL CONVENIO No. 271- COLCIENCIAS</t>
  </si>
  <si>
    <t>2012/06/26</t>
  </si>
  <si>
    <t>FERNADO IVAN RUIZ PERDOMO</t>
  </si>
  <si>
    <t>VIPS-171-A2012</t>
  </si>
  <si>
    <t>2012/06/27</t>
  </si>
  <si>
    <t>MARIA CONSUELO DELGADO</t>
  </si>
  <si>
    <t>VIPS-172-A2012</t>
  </si>
  <si>
    <t>ASESORIA TECNICA ESPECIALIZADA AL CONVENIO ESPECIAL DE COOPERACION No. 283 de 2011</t>
  </si>
  <si>
    <t>BIODIAGNOSTICA LTDA</t>
  </si>
  <si>
    <t>VIPS-173-2012</t>
  </si>
  <si>
    <t>COMRA DE UN TAQ DNA POLIMERAS, TEMPLATE 96-WELL, PCR PLATE-Y 8 CAP STRIP EN EJECUCION AL CONVENIO 789-2009 - COLCIENCIAS Y USCO.</t>
  </si>
  <si>
    <t>2012/06/28</t>
  </si>
  <si>
    <t>VIPS-174-2012</t>
  </si>
  <si>
    <t>DISENO E IMPRESION DE MATERIAL IMPRESO PROMOCIONAL Y DE VISUALIZACION DEL PROGRAMA Y EL DISENO E IMPRESION DE 1000 CARTILLAS PARA LA PUBLICACION DEL INFORME CONVENIO PAVID</t>
  </si>
  <si>
    <t>ALEJANDRO ROMERO PAREDES</t>
  </si>
  <si>
    <t>VIPS-175-2012</t>
  </si>
  <si>
    <t>SERVICIO DE ASESORIA TECNICA PARA LA ELBORACION Y PRESENTACION DE LOS INFORMES FINANCIEROS DE LOS CONVENIOS No.- 155 y 283 DE 2011</t>
  </si>
  <si>
    <t>VIPS-176-2012</t>
  </si>
  <si>
    <t>COMPRA DE PAPELERIA E INSUMOS DE OFICINA PARA DAR CUMPLIMIENTO A LOS OBJETIVOS DEL PROYECTO DEL CONVENIO 789 DE COLCIENCIAS</t>
  </si>
  <si>
    <t>JORGE ENRIQUE TORRENTE TRUJILLO</t>
  </si>
  <si>
    <t>VIPS-177-2012</t>
  </si>
  <si>
    <t>INSUMOS DE PAPELERI Y MATERIAL DE OFICINA, PARA ATENDER LASACTIVIDADES PROGRAMADAS DEL CONVENIO PAVIP.</t>
  </si>
  <si>
    <t>SUBIECON LTDA</t>
  </si>
  <si>
    <t>VIPS-178-2012</t>
  </si>
  <si>
    <t>MATERIALES DE LABORATORIO PARA DAR CUMPLIMIENTO A LOS OBJETIVOS DEL PROYECTO EN EL CONVENIO No. 789 DE COLCIENCIAS</t>
  </si>
  <si>
    <t>OSCAR HUBER ZUNIGA CORDOBA</t>
  </si>
  <si>
    <t>VIPS-179-A2012</t>
  </si>
  <si>
    <t>ASESORIA Y ACOMPANAMIENTO JURIDICO A LOS INVESTIGADORES DEL PORYECTO CONCIENCIA-JURIDICA DURANTE EL PROYECTO "ACCION CONTRACTUAL".</t>
  </si>
  <si>
    <t>ANA MARIA VARGAS BERMEO</t>
  </si>
  <si>
    <t>VIPS-180-A2012</t>
  </si>
  <si>
    <t>VIPS-181-A2012</t>
  </si>
  <si>
    <t>SUMINISTRO DE FOTOCOPIAS DE LASACTIVIDADES RELACIONADAS CON LA CAPACITACION A ESTUDIANTES Y ESTRATEGIA COMUNICATIVA , CONVENIO 09445</t>
  </si>
  <si>
    <t>CENTRACAFE</t>
  </si>
  <si>
    <t>VIPS-182-2012</t>
  </si>
  <si>
    <t>COMPRA DE 120 PAQUETES DE 1,000 BOLSAS NEGRAS DE 17X23 CMS PARA SIEMBRA DE CHAPOLAS DE CAFe. DEL CONVENIO PAVIP</t>
  </si>
  <si>
    <t>CORPORACION COMUNIDAD COMUNICACION PARA EL DESARROLLO SOCIAL</t>
  </si>
  <si>
    <t>VIPS-183-2012</t>
  </si>
  <si>
    <t>PRESTAR SUS SERVICIOS PARA LA PRODUCCION DE UN VIDEO DE 5 MINUTOS QUE VISIBILICE Y PROMOCIONE EL PAVIP, SUS EJES DE ACCION, ORGANIZACIONES QUE IMPULSAN, ACCIONES Y ESTRATEGIAS.</t>
  </si>
  <si>
    <t>VIPS-184-2012</t>
  </si>
  <si>
    <t>SERVICIOS DE DISENO Y REPRODUCCION DE 250 REVISTAS PARA EL PROGRAMA ONDAS CUYO CONTENIDO SON LOS RESULTADOS DE LAS INVESTIGACIONES DESARROLLADAS POR LOS GRUPOS ONDAS.</t>
  </si>
  <si>
    <t>DERLY ALEXANDRA SANCHEZ</t>
  </si>
  <si>
    <t>VIPS-185-B2012</t>
  </si>
  <si>
    <t>LOGISTICA DE LA ASISTENCIA DEL XVI CONGRESO COLOMBIANO DE HISTORIA</t>
  </si>
  <si>
    <t>2012/07/03</t>
  </si>
  <si>
    <t>VIPS-187-B2012</t>
  </si>
  <si>
    <t>AUXILIAR DE INVESTIGACION DEL PROYECTO DE INVESTIGACION "USO DE LAS NUEVAS TECNOLOGIAS PARA LA ENSENANZA DE LOS DIFERENTES PROGRAMAS DE PREGRADO DE LA USCO"</t>
  </si>
  <si>
    <t>2012/07/16</t>
  </si>
  <si>
    <t>LEONARDO ORTIZ FRANCO</t>
  </si>
  <si>
    <t>VIPS-188-B2012</t>
  </si>
  <si>
    <t>OSCAR IVAN OLIVEROS PERDOMO</t>
  </si>
  <si>
    <t>VIPS-189-B2012</t>
  </si>
  <si>
    <t>INFORMESE LTDA</t>
  </si>
  <si>
    <t>VIPS-190-2012</t>
  </si>
  <si>
    <t>LICENCIA ACADEMICA MONOUSUARIO INTEGRADA DE SOFTWARE IBM SPSS, MODELER, SPSS STATIC BASE ADVANCED</t>
  </si>
  <si>
    <t>2012/07/23</t>
  </si>
  <si>
    <t>VIPS-191-2012</t>
  </si>
  <si>
    <t>COMPRA DE DOS CILINDROS CON DIOXIDO DE CARBONO (CO2) INDUSTRIAL PARA EL LABORATORIO DE INFECCION E INMUNIDAD DE LA FACULTAD DE SALUD EN EJECUCION AL CONVNEIO NO. 272- COLCIENCIAS</t>
  </si>
  <si>
    <t>2012/07/24</t>
  </si>
  <si>
    <t>VIPS-192-2012</t>
  </si>
  <si>
    <t>COMPRA DE PRUEBAS DE ELISA DENGUE EARLY E IGM PARA EL DESARROLLO DEL CONVENIO  ESPECIAL DE COOPERACION COLCIENCIAS. 271</t>
  </si>
  <si>
    <t>2012/07/27</t>
  </si>
  <si>
    <t>GEOS DIGITAL LTDA</t>
  </si>
  <si>
    <t>VIPS-193-B2012</t>
  </si>
  <si>
    <t>CAPACITANCION EN OPEN JOURNAL SISTEM PARA WEBMASTER Y EDITORES DE REVISTAS DE LA UNIVERSIDAD SURCOLOMBIANA</t>
  </si>
  <si>
    <t>2012/07/31</t>
  </si>
  <si>
    <t>NORMA ROCIO DUQUE</t>
  </si>
  <si>
    <t>VIPS-194-B2012</t>
  </si>
  <si>
    <t>DESARROLLAR CONFERENCIA TALLER DENTRO DEL MARCO DEL "ENCUENTRO INTER-FACULTADES DE LA UNIVERSIDAD SURCOLOMBIANA DENOMINADO: RESPONSABILIDAD SOCIAL UNIVERSITARIA RSU"</t>
  </si>
  <si>
    <t>VIPS-195-2012</t>
  </si>
  <si>
    <t>SUSCRIPCION DE LA CONSTITUCION POLITICA DE COLOMBIA DE LA EDITORIAL LEGIS EN HOJAS SUSTITUIBLES  MASACCESO A INTERNET</t>
  </si>
  <si>
    <t>VIPS-196-B2012</t>
  </si>
  <si>
    <t>CO-INVESTIGADOR EN LA EJECUCION DEL PROYECTO DE INVESTIGACION LA CONSTITUCIONALIZACION DEL DERECHO EN COLOMBIA Y FRANCIA</t>
  </si>
  <si>
    <t>PAOLA ANDREA TEJADA MORALES</t>
  </si>
  <si>
    <t>VIPS-197-B2012</t>
  </si>
  <si>
    <t>REALIZAR PROCESOS DE EVALUACION Y ANALISIS DE DATOS Y GUARDANDO LA CONFIDENCIALIDAD, EL ORDEN Y ASEGURANDO EL REGISTRO APROPIADO PARA EL ANALISIS</t>
  </si>
  <si>
    <t>VIPS-198-B2012</t>
  </si>
  <si>
    <t>CORRECTOR DE ESTILO PARA LOSARTICULOS Y PUBLICACIONES DERIVADOS DEL GRUPO DE INVESTIGACION "NUEVAS VISIONES DEL DERECHO"</t>
  </si>
  <si>
    <t>ARSOLI LORENA PLAZAS GONZALES</t>
  </si>
  <si>
    <t>VIPS-230-B2012</t>
  </si>
  <si>
    <t>TUTORA DEL PROCESO DE FORMACION EN EJECUCION DEL CONTRATO INTERADMINISTRATIVO No. 374 DE 2012 SUSCRITO ENTRE EL MINISTERIO DE EDUCACION  NACIONAL Y LA UNIVERSIDAD SURCOLOMBIANA EN EL DEPARTAMENTO DEL VICHADA</t>
  </si>
  <si>
    <t>30 OTROS</t>
  </si>
  <si>
    <t>GILBERTO ROJAS TRUJILLO</t>
  </si>
  <si>
    <t>VIPS-231-B2012</t>
  </si>
  <si>
    <t>TUTOR DEL PROCESO DE FORMACION EN EJECUCION DEL CONTRATO INTERADMINISTRATIVO No. 374 DE 2012 SUSCRITO ENTRE EL MINISTERIO DE EDUCACION  NACIONAL Y LA UNIVERSIDAD SURCOLOMBIANA EN EL DEPARTAMENTO DEL NARINO</t>
  </si>
  <si>
    <t>WILLIAM CUELLAR SOTO</t>
  </si>
  <si>
    <t>VIPS-233-B2012</t>
  </si>
  <si>
    <t>TUTOR DEL PROCESO DE FORMACION EN EJECUCION DEL CONTRATO INTERADMINISTRATIVO No. 374 DE 2012 SUSCRITO ENTRE EL MINISTERIO DE EDUCACION  NACIONAL Y LA UNIVERSIDAD SURCOLOMBIANA EN EL DEPARTAMENTO DEL SANTANDER</t>
  </si>
  <si>
    <t>DIANA MARCELA SANTOS CHAVEZ</t>
  </si>
  <si>
    <t>VIPS-213-B2012</t>
  </si>
  <si>
    <t>TUTORA DEL PROCESO DE FORMACION EN EJECUCION DEL CONTRATO INTERADMINISTRATIVO No. 374 DE 2012 SUSCRITO ENTRE EL MINISTERIO DE EDUCACION  NACIONAL Y LA UNIVERSIDAD SURCOLOMBIANA EN EL DEPARTAMENTO DEL NARINO</t>
  </si>
  <si>
    <t>CRISTIAN ANDRES FRANCO</t>
  </si>
  <si>
    <t>VIPS-235-B2012</t>
  </si>
  <si>
    <t>TUTOR DEL PROCESO DE FORMACION EN EJECUCION DEL CONTRATO INTERADMINISTRATIVO No. 374 DE 2012 SUSCRITO ENTRE EL MINISTERIO DE EDUCAICON NACIONAL Y LA UNIVERSIDAD SURCOLOMBIANA EN EL DEPARTAMENTO DEL SANTANDER</t>
  </si>
  <si>
    <t>ADRIANA PATRICIA GONZALEZ SILVA</t>
  </si>
  <si>
    <t>VIPS-199-B2012</t>
  </si>
  <si>
    <t>TUTORA DEL PROCESO DE FORMACION EN EJECUCION DEL CONTRATO INTERADMINISTRATIVO No. 374 DE 2012 SUSCRITO ENTRE EL MINISTERIO DE EDUCACION  NACIONAL Y LA UNIVERSIDAD SURCOLOMBIANA EN EL DEPARTAMENTO DEL GUAVIARE</t>
  </si>
  <si>
    <t>TANIA MARIA PASCUAS QUINTERO</t>
  </si>
  <si>
    <t>VIPS-224-B2012</t>
  </si>
  <si>
    <t>ASISTENTE DE MONITOREO Y EVALUACION EN EJECUCION DEL CONTRATO INTERADMINISTRATIVO No. 374 DE 2012 SUSCRITO ENTRE EL MINISTERIO DE EDUCACION NACIONAL Y LA UNIVERSIDAD SURCOLOMBIANA</t>
  </si>
  <si>
    <t>AMALIA ISABEL GOMEZ CALDERON</t>
  </si>
  <si>
    <t>VIPS-226-B2012</t>
  </si>
  <si>
    <t>PROFESIONAL CON EXPERIENCIA EN FORMACION VIRTUAL EN EJECUCION DEL CONTRATO INTERADMINISTRATIVO No. 374 DE 2012</t>
  </si>
  <si>
    <t>MONICA ANDREA MARTINEZ CORTES</t>
  </si>
  <si>
    <t>VIPS-215-B2012</t>
  </si>
  <si>
    <t>TUTORA DEL PROCESO DE FORMACION EN EJECUCION DEL CONTRATO INTERADMINISTRATIVO No. 374 DE 2012 SUSCRITO ENTRE EL MINISTERIO DE EDUCACION  NACIONAL Y LA UNIVERSIDAD SURCOLOMBIANA EN EL DEPARTAMENTO DEL CAUCA</t>
  </si>
  <si>
    <t>SONIA CAROLINA MANRIQUE RIVERA</t>
  </si>
  <si>
    <t>VIPS-200-B2012</t>
  </si>
  <si>
    <t>DIANA YENIFER KARINA HERRERA SUAREZ</t>
  </si>
  <si>
    <t>VIPS-212-B2012</t>
  </si>
  <si>
    <t>TUTORA DEL PROCESO DE FORMACION EN EJECUCION DEL CONTRATO INTERADMINISTRATIVO No. 374 DE 2012 SUSCRITO ENTRE EL MINISTERIO DE EDUCACION  NACIONAL Y LA UNIVERSIDAD SURCOLOMBIANA EN EL DEPARTAMENTO DEL META</t>
  </si>
  <si>
    <t>DIEGO OMAR CHARRY RIVERA</t>
  </si>
  <si>
    <t>VIPS-210-B2012</t>
  </si>
  <si>
    <t>ELIANA CAROLINA NARVAEZ SILVA</t>
  </si>
  <si>
    <t>VIPS-216-B2012</t>
  </si>
  <si>
    <t>MERCEDES PUENTES SANABRIA</t>
  </si>
  <si>
    <t>VIPS-223-B2012</t>
  </si>
  <si>
    <t>YERLI MARITZA SOLARTE FIERRO</t>
  </si>
  <si>
    <t>VIPS-208-B2012</t>
  </si>
  <si>
    <t>TUTORA DEL PROCESO DE FORMACION EN EJECUCION DEL CONTRATO INTERADMINISTRATIVO No. 374 DE 2012 SUSCRITO ENTRE EL MINISTERIO DE EDUCACION  NACIONAL Y LA UNIVERSIDAD SURCOLOMBIANA EN EL DEPARTAMENTO DEL CHOCO</t>
  </si>
  <si>
    <t>MARICELA GONGORA TRUJILLO</t>
  </si>
  <si>
    <t>VIPS-229-B2012</t>
  </si>
  <si>
    <t>ANGELA PAOLA ALZATE VARGAS</t>
  </si>
  <si>
    <t>VIPS-222-B2012</t>
  </si>
  <si>
    <t>SANDRA INES CALDERON GOMEZ</t>
  </si>
  <si>
    <t>VIPS-219-B2012</t>
  </si>
  <si>
    <t>TUTORA DEL PROCESO DE FORMACION EN EJECUCION DEL CONTRATO INTERADMINISTRATIVO No. 374 DE 2012 SUSCRITO ENTRE EL MINISTERIO DE EDUCACION  NACIONAL Y LA UNIVERSIDAD SURCOLOMBIANA EN EL DEPARTAMENTO DEL SANTANDER</t>
  </si>
  <si>
    <t>CLAUDIA MILENA TRUJILLO BAQUIRO</t>
  </si>
  <si>
    <t>VIPS-234-B2012</t>
  </si>
  <si>
    <t>MARILUZ BERMEO RODAS</t>
  </si>
  <si>
    <t>VIPS-218-B2012</t>
  </si>
  <si>
    <t>JENNIFER RUIZ SANCHEZ</t>
  </si>
  <si>
    <t>VIPS-207-B2012</t>
  </si>
  <si>
    <t>LEIDY CAROLINA CUERVO</t>
  </si>
  <si>
    <t>VIPS-203-B2012</t>
  </si>
  <si>
    <t>PROFESIONAL CON EXPERIENCIA EN FORMACION DE FAMILIAS O FORMADORES DE FAMILIAS EN EJECUCION DEL CONTRATO INTERADMINISTRATIVO No. 374 DE 2012</t>
  </si>
  <si>
    <t>VIPS-228-B2012</t>
  </si>
  <si>
    <t>COORDINADORA DEL PROCESO DE FORMACION EN EJECUCION DEL CONTRATO INTERADMINISTRATIVO No. 374 DE 2012</t>
  </si>
  <si>
    <t>LEIDY XIMENA GUEVARA SALAZAR</t>
  </si>
  <si>
    <t>VIPS-227-B2012</t>
  </si>
  <si>
    <t>PROFESIONAL CON EXPERIENCIA EN MONITOREO Y EVALUACION EN EJECUCION DEL CONTRATO INTERADMINISTRATIVO No. 374 DE 2012</t>
  </si>
  <si>
    <t>MARIA ANGELICA TRUJILLO GONZALEZ</t>
  </si>
  <si>
    <t>VIPS-220-B2012</t>
  </si>
  <si>
    <t>PROFESIONAL FORMACION CON EXPERIENCIA EN DESARROLLO INFANTIL EN EJECUCION DEL CONTRATO INTERADMINISTRATIVO No. 374 DE 2012</t>
  </si>
  <si>
    <t>NUBIA CABRERA BERNAL</t>
  </si>
  <si>
    <t>VIPS-232-B2012</t>
  </si>
  <si>
    <t>TUTORA DEL PROCESO DE FORMACION EN EJECUCION DEL CONTRATO INTERADMINISTRATIVO No. 374 DE 2012 SUSCRITO ENTRE EL MINISTERIO DE EDUCACION  NACIONAL Y LA UNIVERSIDAD SURCOLOMBIANA EN EL DEPARTAMENTO DEL TOLIMA</t>
  </si>
  <si>
    <t>MARGARITA FAJARDO DE CARVAJAL</t>
  </si>
  <si>
    <t>VIPS-204-B2012</t>
  </si>
  <si>
    <t>LUZ DELLY CAMPOSARCHILA</t>
  </si>
  <si>
    <t>VIPS-206-B2012</t>
  </si>
  <si>
    <t>CELIA ANDREA SAAB CANO</t>
  </si>
  <si>
    <t>VIPS-225-B2012</t>
  </si>
  <si>
    <t>ASISTENTE PARA EL LEVANTAMIENTO Y DEPURACION DE BASES DE DATOS EN EJECUCION DEL CONTRATO INTERADMINISTRATIVO No. 374 DE 2012</t>
  </si>
  <si>
    <t>YENNY PATRICIA CHAVARRO PACHECO</t>
  </si>
  <si>
    <t>VIPS-217-B2012</t>
  </si>
  <si>
    <t>ASISTENTE DE ARCHIVO EN EJECUCION DEL CONTRATO INTERADMINISTRATIVO No. 374 DE 2012</t>
  </si>
  <si>
    <t>ANDRES JAVIER ANAYA ISAZA</t>
  </si>
  <si>
    <t>VIPS-202-B2012</t>
  </si>
  <si>
    <t>INGENIERO WEB MASTER EN EJECUCION DEL CONTRATO INTERADMINISTRATIVO No. 374 DE 2012</t>
  </si>
  <si>
    <t>EDUAR ANDRES GONZALEZ MONJE</t>
  </si>
  <si>
    <t>VIPS-205-B2012</t>
  </si>
  <si>
    <t>RAUL EDUARDO MOSQUERA QUINONEZ</t>
  </si>
  <si>
    <t>VIPS-221-B2012</t>
  </si>
  <si>
    <t>ASISTENTE ADMINISTRATIVO Y FINANCIERO EN EJECUCION DEL CONTRATO INTERADMINISTRATIVO No. 374 DE 2012</t>
  </si>
  <si>
    <t>MAGDA LORENA PLAZAS</t>
  </si>
  <si>
    <t>VIPS-209-B2012</t>
  </si>
  <si>
    <t>DIANA CAROLINA CRUZ RIVERA</t>
  </si>
  <si>
    <t>VIPS-211-B2012</t>
  </si>
  <si>
    <t>BLANCA ROCIO PINILLA HERMOSA</t>
  </si>
  <si>
    <t>VIPS-214-B2012</t>
  </si>
  <si>
    <t>ALBA LUZ OCANA CORTES</t>
  </si>
  <si>
    <t>VIPS-201-B2012</t>
  </si>
  <si>
    <t>COORDINADORA ADMINISTRATIVA Y FINANCIERA EN EJECUCION DEL CONTRATO INTERADMINISTRATIVO No. 374 DE 2012</t>
  </si>
  <si>
    <t>JORGE ANDRES SANCHEZ FIERRO</t>
  </si>
  <si>
    <t>VIPS-236-B2012</t>
  </si>
  <si>
    <t>TUTOR DEL PROCESO DE FORMACION EN EJECUCION DEL CONTRATO INTERADMINISTRATIVO No. 374 DE 2012</t>
  </si>
  <si>
    <t>LUIS EDUARDO POLANIA FIERRO</t>
  </si>
  <si>
    <t>VIPS-237-B2012</t>
  </si>
  <si>
    <t>ENTREGAR A TITULO DE ARRENDAMIENTO AL ARRENDATARIO, EL BIEN INMUEBLE UBICADO EN LA CALLE 24 No. 3 - 09 UBICADO EN EL BARRIO LOS SAMANES EN EJECUCION AL CONVENIO INTERADMINISTRATIVO No. 374 DE 2012</t>
  </si>
  <si>
    <t>2012/08/03</t>
  </si>
  <si>
    <t>2 ARRENDAMIENTO y/o ADQUISICION DE INMUEBLES</t>
  </si>
  <si>
    <t>LUISA FERNANDA FANDINO ALARCON</t>
  </si>
  <si>
    <t>VIPS-238-B2012</t>
  </si>
  <si>
    <t>SUMINISTRO DE TIQUETESAEREOS EN EJECUCION DEL CONTRATO INTERADMINISTRATIVO No. 374 DE 2012 SUSCRITO ENTRE EL MINISTERIO DE EDUCACION NACIONAL Y LA UNIVERSIDAD SURCOLOMBIANA</t>
  </si>
  <si>
    <t>2012/08/06</t>
  </si>
  <si>
    <t>JAZMIN ANDREA OLAYA MUNOZ</t>
  </si>
  <si>
    <t>VIPS-239-B2012</t>
  </si>
  <si>
    <t>APOYO A LA GESTION ADMINISTRATIVA, ASISTENCIA TECNICA Y ORGANIZACION DE LA PARTE LOGISTICA EN LA "MAESTRIA EN EDUCACION Y CULTURA DE PAZ"</t>
  </si>
  <si>
    <t>2012/08/09</t>
  </si>
  <si>
    <t>VIPS-241-2012</t>
  </si>
  <si>
    <t>SUMINISTRO DE TIQUETESAEREOS Y DEMAS SERVICIOS NECESARIOS PARA EL DESPLAZAMIENTO DEL PERSONAL ADMINISTRATIVO EN EJECUCION DEL CONTRATO INTERADMINISTRATIVO No. 374 DE 2012</t>
  </si>
  <si>
    <t>2012/08/16</t>
  </si>
  <si>
    <t>VIPS-242-2012</t>
  </si>
  <si>
    <t>COMPRA DE ELEMENTOS NECESARIOS PARA DESARROLLAR LA FASE DE INVESTIGACION 2012 DEL SEMILLERO EN AGRICULTURA URGANA VERTICAL</t>
  </si>
  <si>
    <t>LIBRERIA TEMIS SA</t>
  </si>
  <si>
    <t>VIPS-243-2012</t>
  </si>
  <si>
    <t>ADQUISICION DE LA BIBLIOGRAFIA PARA LA EJECUCION DE LA INVESTIGACION "CONSTITUCIONALIZACION DEL DERECHO EN COLOMBIA Y FRANCIA"</t>
  </si>
  <si>
    <t>VIPS-244-2012</t>
  </si>
  <si>
    <t>ALQUILER DEL SALON TIERRA DE PROMISION DEL CENTRO DE CONVENCIONES JOSE EUSTACIO RIVERA DESDE EL 8 HASTA EL 12 DE OCTUBRE DE 2012</t>
  </si>
  <si>
    <t>ASINAL LTDA</t>
  </si>
  <si>
    <t>VIPS-245-2012</t>
  </si>
  <si>
    <t>REALIZAR ANALISIS ESPECIALIZADOS EN MUESTRA DE LODOS  EN EJECUCION AL CONVENIO  DHS 5211465 SUSCRITO ENTRE LA USCO Y ECOPETROL</t>
  </si>
  <si>
    <t>2012/08/29</t>
  </si>
  <si>
    <t>VIPS-246-B2012</t>
  </si>
  <si>
    <t>COORDINADOR DEL PROYECTO "MATERNALLY DERIVED ANTI-DENGUE ANTIBODIESAND RISK OF INFANTSA DEL GRUPO PARASITOLOGIA Y MEDICINA TROPICAL</t>
  </si>
  <si>
    <t>VIPS-247-B2012</t>
  </si>
  <si>
    <t>ENFERMERA DEL PROYECTO "MATERNALLY DERIVED ANTI-DENGUE ANTIBODIESAND RISK OF INFANTSA DEL GRUPO PARASITOLOGIA Y MEDICINA TROPICAL</t>
  </si>
  <si>
    <t>VIPS-248-B2012</t>
  </si>
  <si>
    <t>SUMINISTRO DE TIQUETESAEREOS Y LOS DEMAS SERVICIOS NECESARIOS PARA EL DESPLAZAMIENTO DE LOS DOCENTES, INVESTIGADORES Y PERSONALIDADES INVITADAS PARA LOS DIFERENTES PROCESOS Y EVENTOS DE INVESTIGACION</t>
  </si>
  <si>
    <t>2012/08/30</t>
  </si>
  <si>
    <t>FEDERICO GARZON MANZANARES</t>
  </si>
  <si>
    <t>VIPS-250-2012</t>
  </si>
  <si>
    <t>ADELANTAR ACTIVIDADES DE INTERVENTORIA PRESUPUESTAL AL CONVENIO DE COLABORACION No. 5211465</t>
  </si>
  <si>
    <t>2012/08/31</t>
  </si>
  <si>
    <t>JESSICA FERNANDA TORO MALDONADO</t>
  </si>
  <si>
    <t>VIPS-251-2012</t>
  </si>
  <si>
    <t>MEDIO RESIDENTE DENTRO DEL PROYECTO "CARACTERIZACION DE LAS RESPUESTAS DE CELULAS SECRETORAS DE ANTICUERPOS CIRCULANTES TOTALES Y ESPECIFICAS DE VIRUS DENGUE" EN EJECUCION AL CONTRATO NO. 270 SUSCRITO ENTRE COLCIENCIAS Y LAUSCO</t>
  </si>
  <si>
    <t>VIPS-252-B2012</t>
  </si>
  <si>
    <t>AUXILIAR DE INVESTIGACION EN EL PROYECTO IMPACTO DE LOS EGRESADOS DEL PROGRAMA CONTADURIA PUBLICA DE LA UNIVERSIDAD SURCOLOMBIANA</t>
  </si>
  <si>
    <t>2012/09/03</t>
  </si>
  <si>
    <t>VIPS-253-B2012</t>
  </si>
  <si>
    <t>INVESTIGADOR PARA EL APOYO A LOS PROCESOS DE COLABORACION DHS SUSCRITO ENTRE ECOPETROL Y LA USCO. CONVENIONO. DHS 5211465</t>
  </si>
  <si>
    <t>VIPS-254-B2012</t>
  </si>
  <si>
    <t>RECOLECCION DE INFORMACION, REALIZACION DE ENTREVISTAS, TABULACION DE INFORMACION Y PARTICIPACION EN LA REALIZACION DEL INFORME FINAL DEL PROYECTO</t>
  </si>
  <si>
    <t>MELISSA FERNANDA PERDOMO</t>
  </si>
  <si>
    <t>VIPS-255-B2012</t>
  </si>
  <si>
    <t>AUXILIAR DE INVESTIGACION EN EL PROYECTO VIOLENCIA CONYUGAL RECURRENTE Y PERSISTENCIA DE LAS MUJERES EN EL MALTRATO DEL VINCULO CON EL VICTIMARIO, EN EL DEPARTAMENTO DEL HUILA.</t>
  </si>
  <si>
    <t>VIPS-256-B2012</t>
  </si>
  <si>
    <t>COORDINADOR CIENTIFICO Y TECNICO DE LASACTIVIDADES DE INVESTIGACION DEL CONVENIO DE COLABORACION DHS 5211532 SUSCRITO ENTRE ECOPETROL Y LA USCO</t>
  </si>
  <si>
    <t>ERIC FERNANDO SALGUERO RODRIGUEZ</t>
  </si>
  <si>
    <t>VIPS-257-B2012</t>
  </si>
  <si>
    <t>JOVEN INVESTIGADOR EN EL CONVENIO DE COLABORACION DHS 5211532 SUSCRITO ENTRE ECOPETROL Y LA USCO</t>
  </si>
  <si>
    <t>GUSTAVO ADOLFO CELIS TRUJILLO</t>
  </si>
  <si>
    <t>VIPS-258-B2012</t>
  </si>
  <si>
    <t>VIPS-259-B2012</t>
  </si>
  <si>
    <t>INVESTIGADOR DE CAMPO Y LABORATORIO EN EL CONVENIO DE COLABORACION DHS 5211532 SUSCRITO ENTRE ECOPETROL Y LA USCO</t>
  </si>
  <si>
    <t>VIPS-260-B2012</t>
  </si>
  <si>
    <t>AUXILIAR EN VIGILANCIA TECNOLOGICA EN EL CONVENIO DE COLABORACION DHS 5211532 SUSTRITO ENTRE ECOPETROL Y LA USCO</t>
  </si>
  <si>
    <t>JHON ALEXANDER CHAVARRO DIAZ</t>
  </si>
  <si>
    <t>VIPS-261-B2012</t>
  </si>
  <si>
    <t>INVESTIGADOR DEL COMPONENTE DINAMICA DE FLUIDOSASOCIADOSA LA PRODUCCION DEL PETROLEO EN EL MARCO DEL CONVENIO DE COLABORACION DHS 5211532 SUSCRITO ENTRE ECOPETROL Y LA USCO</t>
  </si>
  <si>
    <t>VIPS-262-B2012</t>
  </si>
  <si>
    <t>AUXILIAR DE INVESTIGACION EN EL PROYECTO REPRESENTACIONES MENTALES DE LAS PERSONAS QUE INTERVINIERON EN LAS PIRAMIDES FINANCIERASA CARGO DE LA FACULTAD DE ECONOMIA</t>
  </si>
  <si>
    <t>VIPS-264-2012</t>
  </si>
  <si>
    <t>ENTREGAR A TITULO DE COMPRAVENTA REACTIVOS NECESARIOS PARA CONTINUAR CON EL DESARROLLO DEL CONVENIO 270 DE 2011 SUSCRITO ENTRE COLCIENICAS Y LA USCO</t>
  </si>
  <si>
    <t>COOPERATIVA MULTIACTIVA DE USUARIOS DEL PROGRAMA SOCIAL HOGARES COMUNITARIOS DE SANTANDER DE QUILICHAO "COOMHOGAR"</t>
  </si>
  <si>
    <t>VIPS-266-2012</t>
  </si>
  <si>
    <t>SUMINISTRO DE REFRIGERIOS SANTANDER DE QUILICHAO CAUCA EN EJECUCION DEL CONVENIO No. 374 DE 2012 SUSCRITO ENTRE EL MINISTERIO DE EDUCACION Y LA USCO</t>
  </si>
  <si>
    <t>ALVARO ALEXANDER PEREZ AMADOR</t>
  </si>
  <si>
    <t>VIPS-267-2012</t>
  </si>
  <si>
    <t>SUMINISTRO SERVICIOS LOGISTICOS VILLAVICENCIO META EN EJECUCION DEL CONVENIO 374 DE 2012 SUSCRITO ENTE EL MINISTERIO DE EDUCACION Y LA USCO</t>
  </si>
  <si>
    <t>PAULINO VELANDIA BARON</t>
  </si>
  <si>
    <t>VIPS-268-2012</t>
  </si>
  <si>
    <t>SUMINISTRO DE SERVICIO LOGISTICO (REFRIGERIOS) EN LAS INSTALACIONES DEL HOTEL "LAS GARZAS" EN EL MUNICIPIO DE PUERTO LOPEZ META EN EJECUCION AL CONTRATO 374 DE 2012 SUSCRITO ENTRE EL MINISTERIO DE EDUCACION Y LA USCO</t>
  </si>
  <si>
    <t>2012/09/06</t>
  </si>
  <si>
    <t>FUNDACION CASA DE LA CULTURA DE IPIALES</t>
  </si>
  <si>
    <t>VIPS-269-2012</t>
  </si>
  <si>
    <t>SUMINISTRO DE SERVICIO LOGISTICO (AULAS VIRTUALES, SALONES PARA CONFERENCIA Y REFRIGERIOS) EN LAS INSTALACIONES DE LA CASA DE LA CULTURA DE IPIALES EN EJECUCION AL CONTRATO 374 DE 2012, ENTRE EL MINISTERIO Y LA USCO</t>
  </si>
  <si>
    <t>MANUFACTURAS RAM LTDA</t>
  </si>
  <si>
    <t>VIPS-271-2012</t>
  </si>
  <si>
    <t>ARTICULOS E IMPLEMENTOS MANUFACTURADOS PARA EL PERSONAL VINCULADO AL CONTRATO INTERADMINISTRATIVO 374 DE 2012 CELEBRADO ENTRE EL MINISTERIO DE EDUCACION Y LA USCO</t>
  </si>
  <si>
    <t>LINA MARCELA MURCIA PAREDES</t>
  </si>
  <si>
    <t>VIPS-272-2012</t>
  </si>
  <si>
    <t>APOYAR EN SU EJERCICIO PROFESIONAL DE PSICOLOGA EN LA INTERVENCION DE PACIENTES DEL PROGRAMA CLINICA DE LA MEMORIA Y ACTUALIZACION DE BASE DE DATOS DE 1200 PERSONAS QUE PERTENECEN A LA CLINICA DE LA MEMORIA</t>
  </si>
  <si>
    <t>VIPS-273-2012</t>
  </si>
  <si>
    <t>SERVICIO DE APOYO LOGISTICO PARA LLEVAR A CABO EL TALLER DE REDACCION Y PUBLICACION DE ARTICULOS, DEL GRUPO DE INVESTIGACION DESARROLLO SOCIAL, SALUD PUBLICA Y DERECHOS HUMANOS</t>
  </si>
  <si>
    <t>VIPS-274-2012</t>
  </si>
  <si>
    <t>REACTIVOS NECESARIOS PARA REALIZAR LOS ESTUDIOS CORRESPONDIENTES CUMPLIENDO EL CONTRATO 273 SUSCRITO ENTRE COLCIENCIAS Y LA USCO</t>
  </si>
  <si>
    <t>DIVIAN IVONNE HERNANDEZ</t>
  </si>
  <si>
    <t>VIPS-275-B2012</t>
  </si>
  <si>
    <t>INVESTIGADORA EN EL CONVENIO ESPECIAL DE COLABORACION No. 00296 SUSCRITO ENTRE EL SENA Y LA USCO</t>
  </si>
  <si>
    <t>2012/09/10</t>
  </si>
  <si>
    <t>EDGAR ANDRES PULIDO BRAVO</t>
  </si>
  <si>
    <t>VIPS-276-B2012</t>
  </si>
  <si>
    <t>INVESTIGADOR EN EL CONVENIO ESPECIAL DE COLABORACION No. 00296 SUSCRITO ENTRE EL SENA Y LA USCO</t>
  </si>
  <si>
    <t>JOSE PLUTARCO CUELLAR Z S. EN C.S</t>
  </si>
  <si>
    <t>VIPS-277-2012</t>
  </si>
  <si>
    <t>SUMINISTRO DE SERVICIOS LOGISTICOS (AULAS VIRTUALES, SALONES PARA CONFERENCIA Y REFRIGERIOS) EN LAS INSTALACIONES DEL HOTEL CUELLAR EN LA CIUDAD DE PASTO EN EJECUCION AL CONVENIO NO. 374 DEL MINISTERIO DE EDUCACION DEL CONTRATO 374</t>
  </si>
  <si>
    <t>2012/09/11</t>
  </si>
  <si>
    <t>JHONY RIOCAMPOS FLOREZ</t>
  </si>
  <si>
    <t>VIPS-278-2012</t>
  </si>
  <si>
    <t>SUMINISTRO DE SERVICIOS LOGISTICOS (REFRIGERIOS) EN LAS INSTALACIONES DE CAJASAN EN EL MUNICIPIO DE BARRANCABERMEJA  SANTANDER PARA LA EJECUCION DEL CONTRATO INTERADMINISTRATIVO 374 DE 2012</t>
  </si>
  <si>
    <t>VIPS-279-2012</t>
  </si>
  <si>
    <t>SUMINISTRO DE SERVICIO DE FOTOCOPIA, EN LA CIUDAD DE NEIVA PARA LA EJECUCION DEL CONTRATO INTERADMINISTRATIVO 374 DE 2012</t>
  </si>
  <si>
    <t>FITOGRANOS COMERCIALIZADORA AGROINDUSTRIAL LTDA</t>
  </si>
  <si>
    <t>VIPS-280-2012</t>
  </si>
  <si>
    <t>REACTIVOS DE LABORATORIO DE MICROBIOLOGIA, PARA DAR CUMPLIMIENTO A LOS OBJETIVOS DEL PROYECTO "BACILLUS THURINGIENSIS VAR.ISRALIENSIS COMO CONTROL BIOLOGICO"</t>
  </si>
  <si>
    <t>VIPS-281-2012</t>
  </si>
  <si>
    <t>COMPRA DE LECTOR DE MICROPLACAS PARA REALIZAR LAS PRUEBAS DE RUTINA, ELISA, CURVAS DE CRECIMIENTO, MEDICION DE CITOTOXICIDAD, ENSAYOS DE PROLIFERACION CELULAR DE MUESTRAS</t>
  </si>
  <si>
    <t>2012/09/13</t>
  </si>
  <si>
    <t>ESPERANZA CARDOZO OYUELA</t>
  </si>
  <si>
    <t>VIPS-286-2012</t>
  </si>
  <si>
    <t>SUMINISTRO DE SERVICIO LOGISTICO (SALONES PARA CONFERENCIA Y REFRIGERIOS) EN LAS INSTALACIONES DEL RESTAURANTE TASCA LOS BARRILES EN NEIVA EN EJECUCION AL CONTRATO INTERADMINISTRATIVO 374 DE 2012</t>
  </si>
  <si>
    <t>VIPS-287-2012</t>
  </si>
  <si>
    <t>SUMINISTRO DE MENSAJERIA DE IDA Y VUELTA DESDE NEIVA CON DESTINO A LAS CIUDADES DE BOGOTA, IGAGUE, SANTANDER DE QUILICHAO, POPAYAN, ETC EN EJECUCION AL CONVENIO 374</t>
  </si>
  <si>
    <t>SIEMENS SA</t>
  </si>
  <si>
    <t>VIPS-288-2012</t>
  </si>
  <si>
    <t>COMPRAVENTA DE REACTIVOS PARA PRUEBAS DE NEFELOMETRIA NECESARIOS PARA CONTINUAR CON EL DESARROLLO DEL PROYECTO DEL GRUPO PARASITOLOGIA Y MEDICINA TROPICAL</t>
  </si>
  <si>
    <t>RODOLFO LUIS VIGO</t>
  </si>
  <si>
    <t>VIPS-289-2012</t>
  </si>
  <si>
    <t>BRINDAR UNA CONFERENCIA A ESTUDIANTES Y DOCENTES DE LA FACULTAD DE DERECHO DE LA USCO, EN EL TEMA "EL JUEZ COMO GARANTE EFECTIVO DE LOS DERECHOS DE LAS PERSONAS"</t>
  </si>
  <si>
    <t>2012/09/19</t>
  </si>
  <si>
    <t>OSCAR HERNANDEZ RAIGOSA</t>
  </si>
  <si>
    <t>VIPS-290-2012</t>
  </si>
  <si>
    <t>SUMINISTRO DE SERVICIOS LOGISTICOS (AULAS VIRTUALES, SALONES PARA CONFERENCIA Y REFRIGERIOS) EN LAS INSTALACIONES DELCLUB TULUNI EN EL MUNICIPIO DE CHAPARRAL TOLIMA, EN EJECUCION AL CONTRATO 374</t>
  </si>
  <si>
    <t>2012/09/20</t>
  </si>
  <si>
    <t>LUZ MARINA DELGADO CALDERON</t>
  </si>
  <si>
    <t>VIPS-291-2012</t>
  </si>
  <si>
    <t>SUMINISTRO DE SERVICIO LOGISTICO (REFRIGERIOS) EN LAS INSTALACIONES DE LA FUNDACIN CONTRUYENDO MUNDOS PARA LA INTEGRACION SOCIAL "FUNSOCIAL" EN EL MUNICIPIO DE PIEDECUESTA, EN EJECUCION AL CONTRATO 374 DE 2012</t>
  </si>
  <si>
    <t>NICASIO HERNANDEZ GARZON</t>
  </si>
  <si>
    <t>VIPS-293-2012</t>
  </si>
  <si>
    <t>ENTREGAR A TITULO DE COMPRAVENTA 200 LITROS DE NITROGENO LIQUIDO PARA EL ALMACENAMIENTO DE LOS CULTIVOS CELULARES EN EJECUCION AL CONVENIO 273</t>
  </si>
  <si>
    <t>VIPS-294-2012</t>
  </si>
  <si>
    <t>DISENAR, ELABORAR LA BASE DE DATOS EN BIOESTADISTICAS, SISTEMATIZAR, ANALIZAR RESULTADOS EN EJECUCION AL PROYECTO DE INVESTIGACION DEL GRUPO FINLAY</t>
  </si>
  <si>
    <t>EDGAR AUGUSTO CALDERON MORENO</t>
  </si>
  <si>
    <t>VIPS-295-2012</t>
  </si>
  <si>
    <t>SUMINISTRO DE SERVICIO LOGISTICO (AULAS VIRTUALES, SALONES PARA CONFERENCIA Y REFRIGERIOS) EN EL MUNICIPIO DE LA PRIMAVERA EN EJECUCION AL CONTRATO 374 DE 2012</t>
  </si>
  <si>
    <t>2012/09/24</t>
  </si>
  <si>
    <t>DENNYS ADRIANA VALCARCEL REMOLINA</t>
  </si>
  <si>
    <t>VIPS-297-2012</t>
  </si>
  <si>
    <t>SUMINISTRO DE SERVICIO LOGISTICO (REFRIGERIOS) EN LAS INSTALACIONES DE CAJASAN BUCARAMANGA, EN EJECUCION AL CONTRATO 374 DE 2012</t>
  </si>
  <si>
    <t>INDUSTRIA DE ALIMENTOS DE COLOMBIA SAS</t>
  </si>
  <si>
    <t>VIPS-298-2012</t>
  </si>
  <si>
    <t>SUMINISTRO SEVICIO LOGISTICO (REFRIGERIOS) EN LAS INSTALACIONES DE ASOCIACION "ANOS FELICES" MUNICIPIO PIEDECUESTA EN EJECUCION DEL CONTRATO 374 DE 2012</t>
  </si>
  <si>
    <t>VIPS-299-2012</t>
  </si>
  <si>
    <t>LICENCIASACADEMICAS PARA DOS COMPUTADORES</t>
  </si>
  <si>
    <t>JOSE LUIS MUNOZ VALENCIA</t>
  </si>
  <si>
    <t>VIPS-300-2012</t>
  </si>
  <si>
    <t>SUMINISTRO DE ESTRUCTURA DESPULPADORA, TANQUES DE FERMENTACION Y TANQUES DE FILTROS, ESCALERA EN ESTRUCTURA METALICA EN EJECUCION DEL PROYECTO DE INVESTIGACION</t>
  </si>
  <si>
    <t>VIPS-301-2012</t>
  </si>
  <si>
    <t>ADELANTAR ACTIVIDADES DE CAPACITACION ESPECIALIZADA DEL PERSONAL CIENTIFICO DEL GRUPO GUIDA EN PROGRAMACION CIENTIFICA Y SIMULACION</t>
  </si>
  <si>
    <t>VIPS-302-2012</t>
  </si>
  <si>
    <t>ADELANTAR ACTIVIDADES DE CAPACITACION ESPECIALIZADA AL PERSONAL CIENTIFICO DEL GRUPO GHIDA EN PROGRAMACION PARA DESARROLLO DE ALGORITMOS, ANALISIS DE DATOS</t>
  </si>
  <si>
    <t>ANGELA VIVIANA RODRIGUEZ MONTERO</t>
  </si>
  <si>
    <t>VIPS-303-2012</t>
  </si>
  <si>
    <t>SISTEMATIZAR INFORMACION RELACIONADA CON LOS PROCESOS DE LA PRACTICA DOCENTE DE LOS DIFERENTES PROGRAMASA CARGO DE LA FACULTAD DE EDUCACION</t>
  </si>
  <si>
    <t>SOCORRO MANTILLA SERRANO</t>
  </si>
  <si>
    <t>VIPS-305-2012</t>
  </si>
  <si>
    <t>SUMINISTRO SERVICIO LOGISTICO (REFRIGERIOS) EN EL MUNICIPIO SAN JOSE DEL GUAVIARE, EN EJECUCION DEL  CONTRATO 374 DE 2012</t>
  </si>
  <si>
    <t>2012/09/26</t>
  </si>
  <si>
    <t>ANA NYERLEY GALEANO BUITRAGO</t>
  </si>
  <si>
    <t>VIPS-306-2012</t>
  </si>
  <si>
    <t>SUMINISTRO SERVICIO LOGISTICO (REFRIGERIOS) EN EL MUNICIPIO DEL RETORNO DEL GUAVIARE, EN EJECUCION DEL  CONTRATO 374 DE 2012</t>
  </si>
  <si>
    <t>JENNIFER SANCHEZ</t>
  </si>
  <si>
    <t>VIPS-307-2012</t>
  </si>
  <si>
    <t>AQUALAB LTDA</t>
  </si>
  <si>
    <t>VIPS-308-2012</t>
  </si>
  <si>
    <t>MANTENIMIENTO PREVENTIVO, LIMPIEZA Y VERIFICACION DE CALIBRACION DEL LECTOR DE MICROPLACAS DEL PROYECTO DEL GRUPO DE INVESTIGACION PARASITOLOGIA Y MEDICINA TROPICAL</t>
  </si>
  <si>
    <t>2012/09/27</t>
  </si>
  <si>
    <t>19 MANTENIMIENTO y/o REPARACION</t>
  </si>
  <si>
    <t>INSTITUCION EDUCATIVA CAUCA</t>
  </si>
  <si>
    <t>VIPS-309-2012</t>
  </si>
  <si>
    <t>SUMINISTRO DE SERVICIO LOGISTICO (AULAS PARA CONFERENCIAS TOTALMENTE DOTADAS PARA MAS DE 50 PERSONAS Y AULAS CON COMPUTADORES EN LAS INSTALACIONES DE LA INSTITUCION EDUCATIVAS CAUCA- SANTANDER AL CONVENIO 374</t>
  </si>
  <si>
    <t>FUNDACION CONSTRUYENDO MUNDOS PARA LA INTEGRACION SOCIAL</t>
  </si>
  <si>
    <t>VIPS-310-2012</t>
  </si>
  <si>
    <t>SUMINISTRO DE SERVICIO LOGISTICO (AULAS PARA CONFERENCIAS TOTALMENTE DOTADAS PARA MAS DE 50 PERSONAS Y AULAS CON COMPUTADORES ENEL MUNICIPIO PIEDECUESTA SANTANDER EN EJECUCION AL CONVENIO 374</t>
  </si>
  <si>
    <t>PEDRO NEL PALACIOS CARDENAS</t>
  </si>
  <si>
    <t>VIPS-311-2012</t>
  </si>
  <si>
    <t>SERVICIO DE IMPRESION DE LAS MEMORIAS DEL "I ENCUENTRO SURCOLOMBIANO DE INVESTIGACION" REALIZADO EL 17 DE NOVIEMBRE</t>
  </si>
  <si>
    <t>LIBIA RUTH ESCOBAR ARTUNDUAGA</t>
  </si>
  <si>
    <t>VIPS-312-B2012</t>
  </si>
  <si>
    <t>REALIZAR EL PROCESAMIENTO Y ANALISIS ETADISTICO DE LAS VARIABLES OBJETO DE ESTUDIO DENTRO DEL PROYECTO DE INVESTIGACION</t>
  </si>
  <si>
    <t>2012/10/01</t>
  </si>
  <si>
    <t>EDUARDO FRIOS LTDA</t>
  </si>
  <si>
    <t>VIPS-313-2012</t>
  </si>
  <si>
    <t>SUMINISTRO DE SERVICIOS LOGISTICOS (AULAS VIRTUALES, SALONES PARA CONFERENCIA, REFRIGERIOS) EN IBAGUE EN EJECUCION DEL CONTRATO 374 DE 2012 SUSCRITO ENTRE EL MEN Y LA USCO</t>
  </si>
  <si>
    <t>2012/10/05</t>
  </si>
  <si>
    <t>CARLOS ERNESTO GOMEZ SANCHEZ</t>
  </si>
  <si>
    <t>VIPS-314-2012</t>
  </si>
  <si>
    <t>PRESTAR SUS SERVICIOS COMO CONFERENCISTA PARA LOS ENCUENTROS ZONALES DE LOS MEDIOS Y EXPERIENCIAS DE COMUNICACION COMUNITARIA Y CIUDADANA</t>
  </si>
  <si>
    <t>CORPORACION IBEROAMERICANA DE CIENCIA Y TECNOLOGIA SAS</t>
  </si>
  <si>
    <t>VIPS-315-2012</t>
  </si>
  <si>
    <t>SUMINISTRO DE SERVICIOS LOGISTICOS (AULAS VIRTUALES) EN LAS INSTALACIONES DE LA CORPORACION IBEROAMERICANA DE CIENCIA Y TECNOLOGIA EN VILLAVICENCIO META EN EJECUCION DEL CONTRATO 374 DE 2012 SUSCRITO ENTRE EL MEN Y LA USCO</t>
  </si>
  <si>
    <t>EIVAR FERNANDO VARGAS POLANIA</t>
  </si>
  <si>
    <t>VIPS-317-2012</t>
  </si>
  <si>
    <t>ORIENTAR Y COORDINAR LOS ENCUENTROS DE TALLERES DE INTEGRACION EN CUATRO INSTITUCIONES EDUCATIVAS DE NEIVA</t>
  </si>
  <si>
    <t>INVERSIONES TUMBURAGUA INN LTDA</t>
  </si>
  <si>
    <t>VIPS-318-2012</t>
  </si>
  <si>
    <t>SUMINISTRAR HOSPEDAJE Y DESAYUNO DEL 5 AL 14 DE OCTUBRE DE 2012 PARA 18 PERSONAS DEL XVI CONGRESO COLOMBIANO DE HISTORIA EN EJECUCION DEL CONVENIO 112 DE 2012</t>
  </si>
  <si>
    <t>ASESORIAS HOTELERAS DEL SUR-HOSTERIA MATAMUNDO</t>
  </si>
  <si>
    <t>VIPS-319-2012</t>
  </si>
  <si>
    <t>SUMINISTRO DE HOSPEDAJE PARA 22 PERSONAS DEL 5 AL 14 DE OCTUBRE DE 2012, ALIMENTACION Y TRANSPORTE INTERNO DE CONFERENCISTAS Y 320 REFRIGERIOS PARA GRUPOSARTISTICOS DURANTE EL XVI CONGRESO COLOMBIANO DE HISTORIA EN EJECUCION DEL CONVENIO 112 DE 2012</t>
  </si>
  <si>
    <t>VIPS-320-2012</t>
  </si>
  <si>
    <t>SUMINISTRO DE PASAJES TERRESTRES IDA Y REGRESO PARA LOS DIRECTORES DEL XVI CONGRESO COLOMBIANO DE HISTORIA EN EJECUCION DEL CONVENIO 112 DE 2012</t>
  </si>
  <si>
    <t>JOHN FERNANDO DIAZ MARTINEZ</t>
  </si>
  <si>
    <t>VIPS-321-2012</t>
  </si>
  <si>
    <t>DISENAR E IMPRIMIR BOLSOS, MUGSA FULL COLOR PARA ENTREGAR A LOSASISTENTES DEL XVI CONGRESO COLOMBIANO DE HISTORIA EN EJECUCION AL CONVENO 112 DE 2012</t>
  </si>
  <si>
    <t>VIPS-322-2012</t>
  </si>
  <si>
    <t>SUMINISTRO DE HOSPEDAJE, DESAYUNO, ALMUERZO Y CENA PARA 10 PONENTES DEL XVI CONGRESO COLOMBIANO DE HISTORIA</t>
  </si>
  <si>
    <t>GUILLERMO ANDRES VALENCIA ABELLO</t>
  </si>
  <si>
    <t>VIPS-323-2012</t>
  </si>
  <si>
    <t>REALIZAR UNA EXPOSICION BIBLIOGRAFICA INTERACTIVA EN MULTIMEDIA PARA PRESENTAR EN EL XVI CONGRESO COLOMBIANO DE HISTORIA EN EJECUCION DEL CONVENIO 112 DE 2012</t>
  </si>
  <si>
    <t>SILVIO RIVAS IBARGUEN</t>
  </si>
  <si>
    <t>VIPS-324-2012</t>
  </si>
  <si>
    <t>SUMINISTRO DE SERVICIOS LOGISTICOS (AULAS VIRTUALES, SALONES PARA CONFERENCIA, REFRIGERIOS) EN EL HOTEL LOS BALCONES EN EL MUNICIPIO DE ISTMINA-CHOCOEN EJECUCION DEL CONTRATO 374 DE 2012 SUSCRITO ENTRE EL MEN Y LA USCO</t>
  </si>
  <si>
    <t>2012/10/08</t>
  </si>
  <si>
    <t>ROSALBA MORALES HENDEZ</t>
  </si>
  <si>
    <t>VIPS-325-2012</t>
  </si>
  <si>
    <t>SUMINISTRO DE REFRIGERIOS EN EL MUNICIPIO DE PUERTO CARRENO-VICHADA EN EJECUCION DEL CONTRATO 374 DE 2012 SUSCRITO ENTRE EL MEN Y LA USCO</t>
  </si>
  <si>
    <t>GRUPO KTDRA LTDA</t>
  </si>
  <si>
    <t>VIPS-326-2012</t>
  </si>
  <si>
    <t>ENTREGAR A TITULO DE COMPRAVENTA BIBLIOGRAFIA IMPORTADA ESCRITOS EN INGLES PARA UN PROYECTO DE INVESTIGACION</t>
  </si>
  <si>
    <t>JOSE LUIS BUENDIA BARRERA</t>
  </si>
  <si>
    <t>VIPS-328-2012</t>
  </si>
  <si>
    <t>AUXILIAR DE INVESTIGACION EN EL CONVENIO 00296 SUSCRITO ENTRE EL SENA Y LA USCO</t>
  </si>
  <si>
    <t>OPITA TOUR EMPRESA UNIPERSONAL</t>
  </si>
  <si>
    <t>VIPS-329-2012</t>
  </si>
  <si>
    <t>SERVICIO DE GUIAS Y PROTOCOLO DE TURISMO PARA ASISTENTESAL XVI CONGRESO COLOMBIANO DE HISTORIA EN EJECUCION DEL CONVENIO 112 DE 2012</t>
  </si>
  <si>
    <t>LEDYSANDREA CRUZ SERRATO</t>
  </si>
  <si>
    <t>VIPS-330-2012</t>
  </si>
  <si>
    <t>REALIZACION DE MAESTRIAS DE CEREMONIA DURANTE EL XVI CONGRESO COLOMBIANO DE HISTORIA</t>
  </si>
  <si>
    <t>CARLOS ARLEY GARRIDO ZEA</t>
  </si>
  <si>
    <t>VIPS-331-2012</t>
  </si>
  <si>
    <t>SERVICIO DE SONIDO, LUCES, VIDEO Y STREAMING PARA EL XVI CONGRESO COLOMBIANO DE HISTORIA EN EJECUCION DEL CONVENIO 112 DE 2012</t>
  </si>
  <si>
    <t>WILSON PERDOMO CORTES</t>
  </si>
  <si>
    <t>VIPS-332-2012</t>
  </si>
  <si>
    <t>SERVICIOS DE ASISTENCIA PERIODISTICA DEL XVI CONGRESO COLOMBIANO DE HISTORIA</t>
  </si>
  <si>
    <t>KETTY PAOLA SERRANO LOZANO</t>
  </si>
  <si>
    <t>VIPS-333-2012</t>
  </si>
  <si>
    <t>REALIZAR DISENO GRAFICO, DIAGRAMACION, CORRECCION DE ESTILO E IMPRESION Y SOLICITUD DE ISBN DE LOS LIBROS REVISTA ENTORNOS No. 25</t>
  </si>
  <si>
    <t>VIPS-334-2012</t>
  </si>
  <si>
    <t>REALIZAR MUESTRA DOCUMENTAL HISTORICA Y ARTISTICA PARA EL PUBLICO DEL XVI CONGRESO COLOMBIANO DE HISTORIA EN EJECUCION AL CONVENIO 734 DE 2012</t>
  </si>
  <si>
    <t>VIPS-335-2012</t>
  </si>
  <si>
    <t>PRODUCIR 3 VIDEOS PROMOCIONALES Y 1 DE CONCLUSIONES PARA EL XVI CONGRESO COLOMBIANO DE HISTORIA EN EJECUCION DEL CONVENIO 734 DE 2012</t>
  </si>
  <si>
    <t>CORPORACION CULTURAL JUVENTUD, ARTE Y FOLCLOR</t>
  </si>
  <si>
    <t>VIPS-336-2012</t>
  </si>
  <si>
    <t>PRESENTAR MUESTRASARTISTICASA LOSASISTENTES DEL XVI CONGRESO COLOMBIANO DE HISTORIA EN EJECUCION DEL CONVENIO 734 DE 2012</t>
  </si>
  <si>
    <t>VIPS-337-2012</t>
  </si>
  <si>
    <t>DISENAR, IMPRIMIR Y GRABAR 500 CDS CON MEMORIAS DEL XVI CONGRESO COLOMBIANO DE HISTORIA EN EJECUCION DEL CONVENIO 734 DE 2012</t>
  </si>
  <si>
    <t>CORPORACION ARUCO CENTRO DE COMUNICACION PARA EL DESARROLLO</t>
  </si>
  <si>
    <t>VIPS-338-2012</t>
  </si>
  <si>
    <t>ELABORAR 32 INFORMES QUE CONTIENEN TEMAS DE HISTORIA PARA EL XVI CONGRESO COLOMBIANO DE HISTORIA EN EJECUCION DEL CONVENIO 112 DE 2012</t>
  </si>
  <si>
    <t>SOCIEDAD DE TRANSPORTADORES SOTRANSVEGA SAS</t>
  </si>
  <si>
    <t>VIPS-339-2012</t>
  </si>
  <si>
    <t>SUMINISTRAR TRANSPORRE TERRESTRE IDA Y REGRESO PARA LA PROMOCION TURISTICA CON LOSASISTENTESAL XVI CONGRESO COLOMBIANO DE HISTORIA EN EJECUCION DEL CONVENIO 112 DE 2012</t>
  </si>
  <si>
    <t>DIANA PATRICIA QUINTERO GUTIERREZ</t>
  </si>
  <si>
    <t>VIPS-340-B2012</t>
  </si>
  <si>
    <t>APOYO LOGISTICO Y ACADEMICO A LASACTIVIDADES DEL GRUPO CRECER</t>
  </si>
  <si>
    <t>2012/10/09</t>
  </si>
  <si>
    <t>CAMARA DE COMERCIO BUCARAMANGA</t>
  </si>
  <si>
    <t>VIPS-341-2012</t>
  </si>
  <si>
    <t>SUMINISTRAR SERVICIOS LOGISTICOS (AULAS VIRTUALES, SALONES PARA CONFERENCIA Y REFRIGERIOS) EN LA CAMARA DE COMERCIO DE BUCARAMANGA EN EJECUCION DEL CONTRATO 374 DE 2012 SUSCRITO ENTRE EL MEN Y LA USCO</t>
  </si>
  <si>
    <t>BEATRIZ MANRIQUE DE TREJOS</t>
  </si>
  <si>
    <t>VIPS-342-2012</t>
  </si>
  <si>
    <t>COMPRA DE INSUMOSAGROINDUSTRIALS NECESARIOS PARA EL CONVENIO NO. 0296 SUSCRITO ENTRE EL SENA Y LA USCO</t>
  </si>
  <si>
    <t>2012/10/10</t>
  </si>
  <si>
    <t>LUZ MIRYAM POLO DE CANIZALES</t>
  </si>
  <si>
    <t>VIPS-344-2012</t>
  </si>
  <si>
    <t>SUMINISTRAR 100 BOTELLAS DE AGUA Y 10000 BOLSAS DE AGUA CON VASO Y PITILLO PARA LOS PONENTES DE LOS PANELES, LOS GRUPOSARTISTICOS, EN EJECUCION AL CONV. 112 DPTO DEL HUILA</t>
  </si>
  <si>
    <t>VIPS-345-2012</t>
  </si>
  <si>
    <t>SERVICIO DE REFRIGERIOS PARA PONENTES Y DIRECTORES DE LINEA DURANTE EL XVI CONGRESO COLOMBIANO DE HISTORIA</t>
  </si>
  <si>
    <t>CARLOS EDUARDO LLANOS CUELLAR</t>
  </si>
  <si>
    <t>VIPS-346-B2012</t>
  </si>
  <si>
    <t>ASESORIA Y ACOMPANAMIENTO EN CONCEPTOS JURIDICOS Y MEDICOSA LOS DOCENTES INVESTIGADORES Y ESTUDIANTESAUXILIARES DE INVESTIGACION QUE CONFORMAN EL GRUPO CONCIENCIA-JURIDICA</t>
  </si>
  <si>
    <t>2012/10/18</t>
  </si>
  <si>
    <t>VIPS-347-B2012</t>
  </si>
  <si>
    <t>ASESORIA JURIDICA E INVESTIGATIVA AL SEMILLERO DE INVESTIGACION TEOVAN BOVEN, ANEXO AL GRUPO DERECHO INTERNACION Y PAZ "IURIS ET PACEM".</t>
  </si>
  <si>
    <t>INSTITUCION EDUCATIVA LATORRE GOMEZ</t>
  </si>
  <si>
    <t>VIPS-349-2012</t>
  </si>
  <si>
    <t>SERVICIO LOGISTICO (AULAS PARA CONFERENCIAS DOTADAS PARA MAS DE 50 PERSONAS EN LAS INSTALACIONES EDUCATIVA LATORRE GOMEZ "INGELAG" EN SAN JOSE DEL GUAVIARE EN EJECUCION AL CONTRATO 374 MINISTERIO DE EDUCACION NACIONAL</t>
  </si>
  <si>
    <t>VIPS-350-2012</t>
  </si>
  <si>
    <t>COMPRA VENTA UNA MAQUINA DESCASCADORA ELECTRICA REF. LACB-003 MOD 2010 DEL PROY "EVALUACION DEL CULTIVO DE JATROPHA CURCAL L,</t>
  </si>
  <si>
    <t>DIANA MERCEDES ANDRADE OVIEDO</t>
  </si>
  <si>
    <t>VIPS-351-B2012</t>
  </si>
  <si>
    <t>SERVICIOS DE INVESTIGADORA Y ESTADISTA EN LA FASE FINAL DEL PROYECTO DE INVESTIGACION "PERFIL NEUROPSICOLOGICO DE LOS PROCESOS COGNITIVOS"</t>
  </si>
  <si>
    <t>COMPANIA DE TAXIS VERDES SA</t>
  </si>
  <si>
    <t>VIPS-353-2012</t>
  </si>
  <si>
    <t>SERVICIO DE TRANSPORTE DE PASAJEROS DE IDA Y VUELTA, DESDE LA CIUDAD DE NEIVA CON DESTINO A IBAGUE, CHAPARRAL, ESPINAL DEL DTPO DEL HUILA, EN EJECUCION AL CONTRATO NO. 374 DE 2012</t>
  </si>
  <si>
    <t>2012/10/19</t>
  </si>
  <si>
    <t>JORGE ANDRES RIVERA CABRERA</t>
  </si>
  <si>
    <t>VIPS-354-B2012</t>
  </si>
  <si>
    <t>VIOLENCIA CONYUGAL RECURRENTE Y PERSISTENCIA DE LAS MUJERES EN EL MANTENIMIENTO DEL VINCULO CON EL VICTIMARIO, EN EL DPTO DEL HUILA</t>
  </si>
  <si>
    <t>2012/10/22</t>
  </si>
  <si>
    <t>DOLLY XIMENA CALDERON PACHECO</t>
  </si>
  <si>
    <t>VIPS-355-2012</t>
  </si>
  <si>
    <t>DESARROLLAR UNA CONFERENCIA TALLER DENTRO DEL MARCO DEL SEMINARIO TALLER "COOPERACION INTERNACIONAL E IMPACTO SOCIAL".</t>
  </si>
  <si>
    <t>JOSE LUIS VALDERRAMA AGUIRRE</t>
  </si>
  <si>
    <t>VIPS-356-B2012</t>
  </si>
  <si>
    <t>DISENAR Y REALIZAR LA CONVOCATORIA DPTAL, EN LA LINEA DE ENERGIA PARA EL FUTURO, APOYAR SU LANZAMIENTO Y ACOMPANAR LAS TRES PRIMERAS ETAPAS DE INVESTIGACION</t>
  </si>
  <si>
    <t>JUAN CARLOS CUELLAR SANTOS</t>
  </si>
  <si>
    <t>VIPS-357-B2012</t>
  </si>
  <si>
    <t>CONSTRUIR EL ESTADO DEL ARTE DE MOTRICIDAD EN COLOMBIA TENIENDO COMO REFERENTE LOS PROGRAMAS DE EDUCACION FISICA DE LAS UNIVERSIDADES DE ANTIOQUIA, CALDAS CAUCA ECT</t>
  </si>
  <si>
    <t>SANDOVAL PEREZ M&amp;M S EN C</t>
  </si>
  <si>
    <t>VIPS-359-2012</t>
  </si>
  <si>
    <t>SUMINISTRO DE SERVICIO LOGISTICO (AULAS PARA CONFERENCIAS DOTADAS Y CON CONEXION A INTERNET) HOTEL LAS GARZAS EN PUERTO LOPEZ-META, EN EJECUCION DEN CONVENIO No. 374 DE 2012 SUSCRITO ENTRE EL MEN Y LA USCO</t>
  </si>
  <si>
    <t>2012/10/29</t>
  </si>
  <si>
    <t>INSTITUCION EDUCATIVA SAGRADO CORAZON DE JESUS</t>
  </si>
  <si>
    <t>VIPS-360-2012</t>
  </si>
  <si>
    <t>SUMINISTRO DE SERVICIO LOGISTICO (AULAS VIRTUALES, SALONES PARA CONFERENCIA Y REFRIGERIOS), EN EL COLEGIO SAGRADO CORAZON DE JESUS EN POPAYAN-CAUCA, EN EJECUCION DEL CONVENIO No. 374 DE 2012 SUSCRITO ENTRE EL MEN Y LA USCO</t>
  </si>
  <si>
    <t>MIGUEL CHINDICUE CRUZ</t>
  </si>
  <si>
    <t>VIPS-361-2012</t>
  </si>
  <si>
    <t>ELABORAR Y ENTREGAR UN MULTIMUEBLE CON SU ESTRUCTURA EN GENERAL TUBO REDONDO, PARA DESARROLLAR EL PROYECTO DE INVESTIGACION</t>
  </si>
  <si>
    <t>ASOCIACION ANOS FELICESASAFE TERCERA EDAD PIEDECUESTA</t>
  </si>
  <si>
    <t>VIPS-362-2012</t>
  </si>
  <si>
    <t>SUMINISTRO DE SERVICIOS LOGISTICOS EN LAS INSTALACIONES DE LA ASOCIACION ANOS FELICES EN FIEDECUESTA-SANTANDER, EN EJECUCION DEL CONVENIO No. 374 DE 2012 SUSCRITO ENTRE EL MEN Y LA USCO</t>
  </si>
  <si>
    <t>INSTITUCION EDUCATIVA SAN JOSE OBRERO</t>
  </si>
  <si>
    <t>SUMINISTRO DE SERVICIOS LOGISTICOS (AULAS PARA CONFERENCIA DOTADAS Y CON CONEXION A INTERNET) EN LAS INSTALACIONES DE LA INSTITUCION EDUCATIVA SAN JOSE OBRERO EN SAN JOSE DEL GUAVIARE-GUAVIARE, EN EJECUCION DEL CONVENIO No. 374 DE 2012 SUSCRITO ENTRE EL MEN Y LA USCO</t>
  </si>
  <si>
    <t>2012/10/31</t>
  </si>
  <si>
    <t>ALEXANDER HINESTROZA TORRES</t>
  </si>
  <si>
    <t>VIPS-363-2012</t>
  </si>
  <si>
    <t>SUMINISTRO DE SERVICIOS LOGISTICOS (AULAS VIRTUALES, SALONES PARA CONFERENCIA Y REFRIGERIOS) EN QUIBDO-CHOCO, EN EJECUCION DEL CONVENIO 374 DE 2012 SUSCRITO ENTRE EL MEN Y LA USCO</t>
  </si>
  <si>
    <t>GARCIA SOLANO Y COMPANIA SAS "CALICHE IMPRESORES"</t>
  </si>
  <si>
    <t>ELEMENTOS DE OFICINA Y PAPELERIA EN GENERAL, EN NEIVA-HUILA, EN EJECUCION DEL CONVENIO No. 374 DE 2012 SUSCRITO ENTRE EL MEN Y LA USCO</t>
  </si>
  <si>
    <t>ALVI IMPRESORES LTDA</t>
  </si>
  <si>
    <t>VIPS-364-2012</t>
  </si>
  <si>
    <t>VENTA DE MATERIAL DE APOYO Y SU RESPECTIVO ENVIO A LOS MUNICIPIOS DE SANTANDER DE QUILICHAO, POPAYAN, SAN JOSE DEL GUAVIARE, VILLAVICENCIO, BUCARAMANGA, BARRANCABERMEJA, PIEDECUESTA, ISTMINA, QUIBDO, IPIALES, PASTO, CHAPARRAL, IBAGUE, ESPINAL, PUESTO LOPEZ, PUERTO CARRENO, EN EJECUCION DEL CONVENO No. 374 DE 2012 SUSCRITO ENTRE EL MEN Y LA USCO</t>
  </si>
  <si>
    <t>2012/11/01</t>
  </si>
  <si>
    <t>VIPS-365-2012</t>
  </si>
  <si>
    <t>COMPRAVENTA ULTRACONGELADOR CON UNA TEMPERATURA OSCILE ENTRE -60  Y -75 QUE PERMITA EL ADECUADO ALMACENAMIENTO DE LAS MUESTRAS DE MANERA EFICIENTE</t>
  </si>
  <si>
    <t>BEATRIZ HELENA ZAPATA BERRUECOS</t>
  </si>
  <si>
    <t>VIPS-365-B2012</t>
  </si>
  <si>
    <t>PRESTAR SUS SERVICIOS COMO INVESTIGADORA EN EL CONVENIO DE CIENCIA Y TECNOLOGIA No. 00008, SUSCRITO ENTRE LA AUNAP Y LA USCO.</t>
  </si>
  <si>
    <t>HERNAN DARIO ALZATE VANEGAS</t>
  </si>
  <si>
    <t>VIPS-366-B2012</t>
  </si>
  <si>
    <t>ASISTENTE EN LA FASE FINAL DEL PROYECTO DE INVESTIGACION</t>
  </si>
  <si>
    <t>CAMILO ERNESTO ESPINOZA LEON</t>
  </si>
  <si>
    <t>VIPS-367-B2012</t>
  </si>
  <si>
    <t>CO-INVESTIGADOR EN EL CONVENIO DE CIENCIA Y TECNOLOGIA No. 00008 SUSCRITO ENTRE LA AUNAP Y LA USCO</t>
  </si>
  <si>
    <t>HERNAN EVANY BURBINO CRIOLLO</t>
  </si>
  <si>
    <t>VIPS-368-B2012</t>
  </si>
  <si>
    <t>TECNICO EN EL CONVENO No. 00296 SUSCRITO ENTRE EL SENA Y LA USCO</t>
  </si>
  <si>
    <t>VIPS-369-2012</t>
  </si>
  <si>
    <t>COMPRAVENTA DE REACTIVOS NECESARIOS PARA ELCUMPLIMIENTO DE LOS OBJETIVOS DEL PROYECTO DE INVESTIGACION</t>
  </si>
  <si>
    <t>MARIA ANGELICA BERMEO COBALEDA</t>
  </si>
  <si>
    <t>VIPS-370-B2012</t>
  </si>
  <si>
    <t>PRESTAR SUS SERVICIOS COMO INGENIERA DE SISTEMAS PARA APOYAR EL PROYECTO DE INVESTIGACION DENTRO DE LA CONVOCATORIA INTERNA PARA FINANCIAR TRABAJOS DE GRADO</t>
  </si>
  <si>
    <t>VIPS-371-B2012</t>
  </si>
  <si>
    <t>ORIENTAR METODOLOGICAMENTE EL PROCESO EL PROCESO DE RECOLECCION, ANALISIS E INTERPRETACION DE LA INFORMACION</t>
  </si>
  <si>
    <t>VIPS-372-B2012</t>
  </si>
  <si>
    <t>GESTION ADMINISTRATIVA EN EL PROCESO DE EJECUCION DE PRESUPUESTOS Y DESARROLLO DE ACTIVIDADES  DEL PROCESO DE INVESTIGACION</t>
  </si>
  <si>
    <t>VIPS-373-2012</t>
  </si>
  <si>
    <t>PRESTAR SERVICIOS PROFESIONALES PARA DESARROLLAR DOS TALLERES EN DESARROLLO DEL PROYECTO DE INVESTIGACION</t>
  </si>
  <si>
    <t>VIPS-374-2012</t>
  </si>
  <si>
    <t>VIPS-375-B2012</t>
  </si>
  <si>
    <t>APOYO EN EL PROCESO DE RECOLECCION, SISTEMATIZACION, DESCRIPCION Y EVALUACION DE LA INFORMACION OBTENIDA EN EL PROCESO DEL PROYECTO DE INVESTIGACION</t>
  </si>
  <si>
    <t>ROLANDO BOTELLO RODRIGUEZ</t>
  </si>
  <si>
    <t>VIPS-376-B2012</t>
  </si>
  <si>
    <t>COORDINADOR DEL PLAN DE FORMACION DEL PROYECTO DIRIGIDO A 30 PERSONAS</t>
  </si>
  <si>
    <t>VIPS-377-2012</t>
  </si>
  <si>
    <t>ELABORACION DE MATERIAL PUBLICITARIO PARA EL ENCUENTRO DE EGRESADOS DEL PROGRAMA DE COMUNICACION SOCIAL Y PERIODISMO</t>
  </si>
  <si>
    <t>ELKIN JAIR JIMENEZ BERMUDEZ</t>
  </si>
  <si>
    <t>VIPS-378-2012</t>
  </si>
  <si>
    <t>SUMINISTRO DE SERVICIOS LOGISTICOS (AULAS VIRTUALES) EN PUERTO CARRENO-VICHADA, EN EJECUCION DEL CONVENIO No. 374 DE 2012, SUSCRITO ENTRE EL MEN Y LA USCO</t>
  </si>
  <si>
    <t>FERNANDO IVAN RUIZ PERDOMO</t>
  </si>
  <si>
    <t>VIPS-379-B2012</t>
  </si>
  <si>
    <t>COORDINADOR GENERAL DEL PROGRAMA DE ACOMPANAMIENTO E INTERVENCION INTEGRAL A VICTIMAS DE CONFLICTO POLITICO, SOCIAL Y ARMADO. PAVID</t>
  </si>
  <si>
    <t>JOSE HALIM MONTES DE ACA YEMHA</t>
  </si>
  <si>
    <t>VIPS-381-2012</t>
  </si>
  <si>
    <t>CONFERENCISTA EXTRANJERO INVITADO EN DESARROLLO DE LA FERIA DE INVESTIGACION Y PROYECCION SOCIAL DE LA FAC. DE CIENCIAS EXACTAS Y NATURALES.</t>
  </si>
  <si>
    <t>2012/11/07</t>
  </si>
  <si>
    <t>ES CEDULA DE EXTRANJERIA</t>
  </si>
  <si>
    <t>MARIA JOSE RODRIGUEZ ARANEDA</t>
  </si>
  <si>
    <t>VIPS-382-2012</t>
  </si>
  <si>
    <t>EXPERTA INTERNACIONAL PARA REALIZAR SEMINARIO DE PROFUNDIZACION DE ESTUDIOS PSICOSOCIALES</t>
  </si>
  <si>
    <t>VIPS-383-2012</t>
  </si>
  <si>
    <t>IMPRIMIR 1000 LIBROS COMO RESULTADO DEL XVI CONGRESO COLOMBIANO DE HISTORIA</t>
  </si>
  <si>
    <t>VIPS-384-2012</t>
  </si>
  <si>
    <t>INSUMOS PARA LABORATORIO COMO TUBOS EPPENDO, MICIOLLECT, GUANTES, ETC</t>
  </si>
  <si>
    <t>MARIO PAIPA ROJAS</t>
  </si>
  <si>
    <t>VIPS-385-2012</t>
  </si>
  <si>
    <t>IMPRESOS Y PUBLICIDAD PARA EL DESARROLLO DEL PROYECTO DE SEMILLERO DE INVESTIGACION</t>
  </si>
  <si>
    <t>VIPS-386-2012</t>
  </si>
  <si>
    <t>ENTREGAR A TITULO DE COMPRAVENTA REACTIVOS NECESARIOS PARA EL CUMPLIMIENTO DE LOS OBJETIVOS DEL PROYECTO DE INVESTIGACION</t>
  </si>
  <si>
    <t>VIPS-387-B2012</t>
  </si>
  <si>
    <t>APOYO Y ASESORIA EN LOS PROCESOS RELATIVOSAL PROYECTO DEL GRUPO DE INVESTIGACION NUEVAS VISIONES DEL DERECHO</t>
  </si>
  <si>
    <t>VIPS-388-2012</t>
  </si>
  <si>
    <t>COMPRAVENTA INSUMOSAGROINDUSTRIALES NECESARIOS PARA CONTINUAR CON EL DESARROLLO DEL CONVENIO INTERADMINISTRATIVO No. 00008 DE 2012, SUSCRITO ENTRE LA AUNAP Y LA USCO</t>
  </si>
  <si>
    <t>2012/11/08</t>
  </si>
  <si>
    <t>VIPS-389-2012</t>
  </si>
  <si>
    <t>COMPRAVENTA REACTIVOS NECESARIOS PARA EL CUMPLIMIENTO DE LOS OBJETIVOS DEL PROYECTO DE INVESTIGACION DE LA FACULTAD DE SALUD</t>
  </si>
  <si>
    <t>VIPS-390-2012</t>
  </si>
  <si>
    <t>ARMANDO SANCHEZ SUAREZ</t>
  </si>
  <si>
    <t>VIPS-391-2012</t>
  </si>
  <si>
    <t>JIMMY FERNANDO CHARRY TENGONO</t>
  </si>
  <si>
    <t>VIPS-392-2012</t>
  </si>
  <si>
    <t>BRINDAR CAPACITACION Y ASESORIA PARA LA PRODUCCION AUDIOVISUAL DE LOS COLECTIVOS DE LA ESCUELA DE FORMACION Y PRODUCCION COMUNICATIVA</t>
  </si>
  <si>
    <t>CARLOS ESPEJO GONZALEZ</t>
  </si>
  <si>
    <t>VIPS-393-2012</t>
  </si>
  <si>
    <t>VIPS-394-B2012</t>
  </si>
  <si>
    <t>COORDINADOR OPERATIVO DEL AREA DE COMUNICACIONES DEL PROGRAMA DE ACOMPANAMIENTO E INTERVENCION INTEGRAL A VICTIMAS DEL CONFLICTO POLITICO</t>
  </si>
  <si>
    <t>ERIKA MARCELA TINOCO RIVERA</t>
  </si>
  <si>
    <t>VIPS-395-B2012</t>
  </si>
  <si>
    <t>COORDINADOR OPERATIVO DEL AREA DE MUJER Y GENERO DEL PROGRAMA DE ACOMPANAMIENTO E INTERVENCION INTEGRAL A VICTIMAS DEL CONFLICTO POLITICO</t>
  </si>
  <si>
    <t>VIPS-396-2012</t>
  </si>
  <si>
    <t>COMPILACION DE LAS MEMORIAS DEL SEMINARIO INTERNACIONAL LA JUSTICIA TRANSICIONAL EN EL MARCO DEL CONFLICTO ARMADO INTERNO COLOMBIANO</t>
  </si>
  <si>
    <t>2012/11/09</t>
  </si>
  <si>
    <t>VIPS-397-2012</t>
  </si>
  <si>
    <t>COMPRAVENTA DE INSUMOS PARA LABORATORIO NECESARIOS PARA EL DESARROLLO DEL CONVENIO No. 271 DE 2012 SUSCRITO ENTRE COLCIENCIAS Y LA USCO</t>
  </si>
  <si>
    <t>2012/11/13</t>
  </si>
  <si>
    <t>VIPS-398-2012</t>
  </si>
  <si>
    <t>ELABORACION Y SUMINISTRO DE POSTER DIDACTICOS PARA LA CAPACITACION EN EDUCACION CIVICA DE LA FACULTAD DE ECONOMIA</t>
  </si>
  <si>
    <t>2012/11/14</t>
  </si>
  <si>
    <t>JERSON ANDRES ORTIZ CARDOZO</t>
  </si>
  <si>
    <t>VIPS-399-2012</t>
  </si>
  <si>
    <t>APOYO LOGISTICO A LA NOVENA MUESTRA AUDIOVISUAL MIRADA DE GATO</t>
  </si>
  <si>
    <t>EDUARDO OSORIO BERMUDEZ</t>
  </si>
  <si>
    <t>VIPS-400-2012</t>
  </si>
  <si>
    <t>ELABORACION DE BASES Y STICKERS PARA LAS MUESTRAS CON LAS QUE CUENTA EL MUSEO, ARREGLO DE VITRINAS EXISTENTES Y ADECUACION DE ILUMINACION PARA EL RECINTO</t>
  </si>
  <si>
    <t>CAJA SANTANDEREAN DE SUBSIDIO FAMILIAR CAJASAN</t>
  </si>
  <si>
    <t>VIPS-401-2012</t>
  </si>
  <si>
    <t>SUMINISTRO DE SERVICIO LOGISTICO (AULAS PARA CONFERENCIAS DOTADAS, PARA MAS DE 50 PERSONAS, REFRIGERIOS Y AULAS CON CONEXION A INTERNET, EN LAS INSTALACIONES DE CAJASAN EN BUCARAMANGA-SANTANDER, EN EJECUCION DEL CONVENIO No. 374 DE 2012 SUSCRITO ENTRE EL MEN Y LA USCO</t>
  </si>
  <si>
    <t>HERNAN DARIO ROJAS SALAZAR</t>
  </si>
  <si>
    <t>VIPS-402-B2012</t>
  </si>
  <si>
    <t>PSICOLOGO PARA EL DESARROLLO DEL CONVENIO No. 818 SUSCRITO ENTRE EL MUNICIPIO DE NEIVA Y LA USCO</t>
  </si>
  <si>
    <t>EDITORIAL EL MANUAL MODERNO COLOMBIA LTDA</t>
  </si>
  <si>
    <t>VIPS-403-2012</t>
  </si>
  <si>
    <t>COMPRAVENTA DE UN INSTRUMENTO DE EVALUACION NEUROPSI, PARA EL GRUPO DE INVESTIGACION DE LA FACULTAD DE SALUD</t>
  </si>
  <si>
    <t>ANGELA PATRICIA MAJE MOTTA</t>
  </si>
  <si>
    <t>VIPS-404-B2012</t>
  </si>
  <si>
    <t>SUSANA MARGARITA VILLANI BARRERA</t>
  </si>
  <si>
    <t>VIPS-405-B2012</t>
  </si>
  <si>
    <t>COORDINADOR DEL CONVENIO No. 818 SUSCRITO ENTRE EL MUNICIPIO DE NEIVA Y LA USCO</t>
  </si>
  <si>
    <t>VIPS-406-B2012</t>
  </si>
  <si>
    <t>FABIO ALEXANDER SALAZAR</t>
  </si>
  <si>
    <t>VIPS-407-B2012</t>
  </si>
  <si>
    <t>DIRECTOR DE LA INVESTIGACION EN EL DESARROLLO DEL CONVENIO No. 818 SUSCRITO ENTRE EL MUNICIPIO DE NEIVA Y LA USCO</t>
  </si>
  <si>
    <t>VIPS-408-B2012</t>
  </si>
  <si>
    <t>YULY FIERRO POLANCO</t>
  </si>
  <si>
    <t>VIPS-409-B2012</t>
  </si>
  <si>
    <t>DIGITADOR DEL CONVENIO No. 818 SUSCRITO ENTRE EL MUNICIPIO DE NEIVA Y LA USCO</t>
  </si>
  <si>
    <t>VIPS-410-2012</t>
  </si>
  <si>
    <t>SERVICIO DE HOSPEDAJE PARA CONFERENCISTAS INVITADOS EN DESARROLLO DE LASACTIVIDADES PREVISTAS PARA ENCUENTRO DE EGRESADOS DE LA FACULTAD DE SALUD</t>
  </si>
  <si>
    <t>VIPS-411-B2012</t>
  </si>
  <si>
    <t>ASESORIA Y ACOMPANAMIENTO A ESTUDIANTES Y DOCENTESADSCRITOSAL GRUPO DE INVESTIGACION CONCIENCIA JURIDICA</t>
  </si>
  <si>
    <t>2012/11/15</t>
  </si>
  <si>
    <t>VIPS-412-2012</t>
  </si>
  <si>
    <t>COMPRAVENTA PIJAMAS QUE SE ENTREGARAN COMO INCENTIVOS PARA LOS PARTICIPANTES QUE COLABORAN EN EL CONVENIO No. 271 DE 2012 SUSCRITO ENTRE COLCIENCIAS Y LA USCO</t>
  </si>
  <si>
    <t>VIPS-413-B2012</t>
  </si>
  <si>
    <t>BIOLOGA Y COINVESTIGADORA EN LA RECOLECCION Y ANALISIS DE INFORMACION EN EL MARCO DEL PROYECTO DE INVESTIGACION</t>
  </si>
  <si>
    <t>DAIRO ENRIQUE FUENTES VARGAS</t>
  </si>
  <si>
    <t>VIPS-414-B2012</t>
  </si>
  <si>
    <t>ORGANIZACION Y COORDINACION DE LA PRIMERA MUESTRA COMO PARTE DE LASACTIVIDADES DE LA FAC. DE ECONOMIA</t>
  </si>
  <si>
    <t>RUTH GIL CHACON</t>
  </si>
  <si>
    <t>VIPS-415-B2012</t>
  </si>
  <si>
    <t>ASESORIA JURIDICA EN EL PROCESO DE PLANEACION, ORGANIZACION, CONTRATACION Y EJECUCION DEL EVENTO "EMPRESAS POR LA PAZ"</t>
  </si>
  <si>
    <t>VIPS-416-2012</t>
  </si>
  <si>
    <t>COMPRAVENTA DE EQUIPO DE ABSORCION ATOMICA CONTRA AA 300 EN EJECUCION DEL CONVENIO No.5211532 SUSCRITO ENTRE ECOPETROL Y LA USCO</t>
  </si>
  <si>
    <t>JAVIER FERNANDO RUA RESTREPO</t>
  </si>
  <si>
    <t>VIPS-417-2012</t>
  </si>
  <si>
    <t>ALQUILER DE EQUIPOS DE OBSERVACION ASTRONOMICA EN EL OBSERVATORIO ASTRONOMICO DESIERTO DE LA TATACOA - VILLAVIEJA - HUILA</t>
  </si>
  <si>
    <t>2012/11/16</t>
  </si>
  <si>
    <t>VIPS-418-2012</t>
  </si>
  <si>
    <t>COMPRAVENTA HUMAN SOLUBLE CLUSTER OF DIFFERENTIATION 38, ELISA KIT, EN DESARROLLO DEL CONVENIO No. 273 DE 2012 SUSCRITO ENTRE COLCIENCIAS Y LA USCO</t>
  </si>
  <si>
    <t>VIPS-419-2012</t>
  </si>
  <si>
    <t>VENTA DE ARTICULOS E IMPLEMENTOS PUBLICITARIOS PARA EL PERSONAL VINCULADO AL CONVENIO No. 374 DE 2012 SUSCRITO ENTRE EL MEN Y LA USCO</t>
  </si>
  <si>
    <t>BENJAMIN CASTILLO ERAZO</t>
  </si>
  <si>
    <t>VIPS-420-2012</t>
  </si>
  <si>
    <t>ALQUILER DE STAND PARA EXPOSICION DE RESULTADOS DE INVESTIGACION EN LA FERIA REGIONAL SUR MACIZO ONDAS, EN EJECUCION DEL CONVENIO No. 476 Y 443 DE 2012</t>
  </si>
  <si>
    <t>AYDEE MELO NINO</t>
  </si>
  <si>
    <t>VIPS-421-2012</t>
  </si>
  <si>
    <t>HOSPEDAJE PARA PARTICIPANTES DE LA NOVENA MUESTRA AUDIOVISUAL "MIRADA DE GATO"</t>
  </si>
  <si>
    <t>RAUL GARCIA CHACON</t>
  </si>
  <si>
    <t>VIPS-423-2012</t>
  </si>
  <si>
    <t>ALQUILER DE INSTALACIONES LOCATIVAS, MESAS, SILLETERIA Y MONTAJE DE LA PRIMERA MUESTRA EMPRESARIAL "EMPRESAS POR LA PAZ"</t>
  </si>
  <si>
    <t>2012/11/19</t>
  </si>
  <si>
    <t>VIPS-424-2012</t>
  </si>
  <si>
    <t>COMPRAVENTA DE REACTIVOS PARA EL DESARROLLO DEL CONVENIO No. 271 SUSCRITO ENTRE COLCIENCIAS Y LA USCO</t>
  </si>
  <si>
    <t>VIPS-425-2012</t>
  </si>
  <si>
    <t>PRODUCCION Y POST-PRODUCCION DE UN VIDEO DE 10 MIN. DEL DESARROLLO DE LAS JORNADAS DE CAPACITACION EN IBAGUE, CHAPARRAL Y ESPINAL EN EJECUCION DEL CONVENIO No. 374 DE 2012 SUSCRITO ENTRE EL MEN Y LA USCO</t>
  </si>
  <si>
    <t>2012/11/20</t>
  </si>
  <si>
    <t>QUIRUCLINICOS SAS</t>
  </si>
  <si>
    <t>VIPS-426-2012</t>
  </si>
  <si>
    <t>INSUMOS MEDICOS REQUERIDOS PARA EL DESARROLLO DE INTERVENCIONES COMUNITARIASA LA POBLACION DESPLAZADA Y VULNERABLE</t>
  </si>
  <si>
    <t>VIPS-427-2012</t>
  </si>
  <si>
    <t>RENOVACION DE ALOJAMIENTO Y REGISTRO DE NOMBRE DE DOMINIO PARA SEIS REVISTASACADEMICAS, PERIODICO VIRTUAL DE LA USCO, CAPACITACION Y ACTUALIZACIONES TECNOLOGICAS</t>
  </si>
  <si>
    <t>VIPS-428-2012</t>
  </si>
  <si>
    <t>DESARROLLAR PLATAFORMA VIRTUAL ONLINE CON UNA CAPACIDAD DE 100 ESCUCHAS SIMULTANEOS, ESPACIO DE HOSTING PARA LA PAGINA DE INTERNET DEL PROYECTO</t>
  </si>
  <si>
    <t>BLEYNER SOLANO NANEZ</t>
  </si>
  <si>
    <t>VIPS-429-B2012</t>
  </si>
  <si>
    <t>AUXILIAR DE INVESTIGACION DEL PROYECTO DE LA FACULTAD DE EDUCACION</t>
  </si>
  <si>
    <t>2012/11/21</t>
  </si>
  <si>
    <t>VIPS-430-B2012</t>
  </si>
  <si>
    <t>INVESTIGADORA DEL CONVENIO No. 00008 SUSCRITO ENTRE LA AUNAP Y LA USCO</t>
  </si>
  <si>
    <t>DIANA MARCELA AGUIRRE FERNANDEZ</t>
  </si>
  <si>
    <t>VIPS-431-B2012</t>
  </si>
  <si>
    <t>CO-INVESTIGADORA EN ELCONVENIO No. 00008 SUSCRITO ENTRE LA AUNAP Y LA USCO</t>
  </si>
  <si>
    <t>DIANA LORENA FLOREZ RIVERA</t>
  </si>
  <si>
    <t>VIPS-432-B2012</t>
  </si>
  <si>
    <t>AUXILIAR DE INVESTIGACION EN EL CONVENIO No. 00008 SUSCRITO ENTRE LA AUNAP Y LA USCO</t>
  </si>
  <si>
    <t>VIPS-433-2012</t>
  </si>
  <si>
    <t>DISENO Y ELABORACION DE TARJETAS DE INVITACION, ELEMENTOS CONMEMORATIVOS COMO MANILLAS, PERGAMINOS Y LAPICEROS, EN EL MARCO DEL DESARROLLO DEL II ENCUENTRO DE EGRESADOS DE LA FAC. DE DERECHO DE LA USCO</t>
  </si>
  <si>
    <t>2012/11/22</t>
  </si>
  <si>
    <t>VIPS-434-2012</t>
  </si>
  <si>
    <t>COMPRAVENTA EQUIPO DE REFRIGERACION PARA MUESTRAS DE LABORATORIO</t>
  </si>
  <si>
    <t>PROMAIN INGENIERIA LIMITADA</t>
  </si>
  <si>
    <t>VIPS-435-2012</t>
  </si>
  <si>
    <t>COMPRAVENTA UN SECADOR TIPO LABORATORIO PARA DESARROLLAR EXPERIMENTOS RELACIONADOS CON LA TOMA MULIPLES SECADO</t>
  </si>
  <si>
    <t>VIPS-436-2012</t>
  </si>
  <si>
    <t>MATERIALES ELECTRONICOS PARA EL DESARROLLO DEL PROYECTO DE INVESTIGACION</t>
  </si>
  <si>
    <t>MARIA FERNANDA QUINTERO SUAREZ</t>
  </si>
  <si>
    <t>VIPS-437-B2012</t>
  </si>
  <si>
    <t>APOYO LOGISTICO EN LAS DIFERENTESACTIVIDADESA LA GESTION DE COORDINACION ACADEMICA DE LA REPUBLICA DEL DIPLOMADO EN GENERO Y JUSTICIA TRANSICIONAL</t>
  </si>
  <si>
    <t>MICROGEN LTDA</t>
  </si>
  <si>
    <t>VIPS-439-2012</t>
  </si>
  <si>
    <t>COMPRAVENTA REACTIVOS NECESARIOS PARA LA EJECUCION DEL CONVENIO No. 00008 SUSCRITO ENTRE LA AUNAP Y LA USCO</t>
  </si>
  <si>
    <t>2012/11/23</t>
  </si>
  <si>
    <t>VIPS-440-2012</t>
  </si>
  <si>
    <t>DISENO GRAFICO, DIAGRAMACION E IMPRESION Y SOLICITUD DEL ISBN DE LOS LIBROS RESULTADOS DE INVESTIGACION Y DE LA REVISTA INGENIERIA Y REGION DE LA FAC. DE INGENIERIA</t>
  </si>
  <si>
    <t>VIPS-441-2012</t>
  </si>
  <si>
    <t>DISENO, DIAGRAMACION E IMPRESION DE LOS RESULTADOS OBTENIDOS EN EL PROYECTO DE INVESTIGACION</t>
  </si>
  <si>
    <t>ARMANDO LONDONO</t>
  </si>
  <si>
    <t>VIPS-442-2012</t>
  </si>
  <si>
    <t>COMPRAVENTA DE 525 KILOS DE CACAO FERMENTADO EN GRANO</t>
  </si>
  <si>
    <t>CESAR ANDRES MUNOZ CALDERON</t>
  </si>
  <si>
    <t>VIPS-443-2012</t>
  </si>
  <si>
    <t>ALQUILER DE EQUIPOSAUDIOVISUALES Y ALQUILER DE MATERIAL DIDACTICO SOBRE EMPRENDIMIENTO Y APUESTAS PRODUCTIVAS DEL HUILA</t>
  </si>
  <si>
    <t>HECTOR HUGO SUAREZ</t>
  </si>
  <si>
    <t>VIPS-445-2012</t>
  </si>
  <si>
    <t>SERVICIO DE TRANSPORTE DE FORMA EXCLUSIVA, CONFIABLE Y SEGURA, DISPONIBILIDAD DE TIEMPO COMPLETO EN EL AREA URBANA DE NEIVA</t>
  </si>
  <si>
    <t>VIPS-448-2012</t>
  </si>
  <si>
    <t>COMPRAVENTA DE FILTRO PARA FLUORESCENCIA PARA EL CUMPLIMIENTO DE LOS OBJETIVOS DEL PROYECTO DE INVESTIGACION</t>
  </si>
  <si>
    <t>VIPS-449-2012</t>
  </si>
  <si>
    <t>DIAGRAMACION E IMPRESION DE ELEMENTOS PUBLICITARIOS Y DIVULGATIVOS DE LA ACTIVIDAD INVESTIGATIVA, PARA PARTICIPAR EN EVENTOS Y ACTIVIDADES INSTITUCIONALES DEL PROYECTO DE INVESTIGACION</t>
  </si>
  <si>
    <t>LUIS IGNACIO MURCIA MOLINA</t>
  </si>
  <si>
    <t>VIPS-450-B2012</t>
  </si>
  <si>
    <t>DISENAR EL FORMATO DE ENTREVISTA ESTRUCTURADA A LAS FUENTES TESTIMONIALES DE CONSULTA, PROCESAR LA INFORMACION OBTENIDA DE TRABAJO DE CAMPO</t>
  </si>
  <si>
    <t>VIPS-451-2012</t>
  </si>
  <si>
    <t>ELABORACION DE MATERIAL IMPRESO CON EL FIN DE APOYAR EL DESARROLLO DEL II ENCUENTRO NACIONAL DE CLINICAS JURIDICAS EN EL MARCO DEL PROYECTO DE PROYECCION SOCIAL</t>
  </si>
  <si>
    <t>VIPS-452-2012</t>
  </si>
  <si>
    <t>REALIZAR TALLER SOBRE APROVECHAMIENTO DEL TIEMPO LIBRE Y ACTIVIDADES LUDICAS CON UNA INTENSIDAD DE 20 HORAS DIRIGIDO A NINOS</t>
  </si>
  <si>
    <t>MARIA CAMILA ZAMBRANO PINO</t>
  </si>
  <si>
    <t>VIPS-453-2012</t>
  </si>
  <si>
    <t>ENTREGAR MATERIALES DE FERRETERIA PARA EL DESARROLLO DEL PROYECTO</t>
  </si>
  <si>
    <t>VIPS-454-2012</t>
  </si>
  <si>
    <t>APOYO LOGISTICO PARA ATENDER AL GRUPO DE ADULTOS MAYORES Y SUS CUIDADORES DURANTE EL DESARROLLO DEL TALLER DENOMINADO EJERCICIO TERAPEUTICO EN EL ADULTO MAYOR</t>
  </si>
  <si>
    <t>2012/11/29</t>
  </si>
  <si>
    <t>FRANKLIN DIAZ POLANCO</t>
  </si>
  <si>
    <t>VIPS-455-2012</t>
  </si>
  <si>
    <t>BRINDAR A LOS EGRESADOS DE LA FACULTAD DE DERECHO UNA CONFERENCIA SOBRE RELACIONES HUMANAS EN EL EJERCICIO DE LA ABOGACIA</t>
  </si>
  <si>
    <t>2012/11/30</t>
  </si>
  <si>
    <t>RAMON EDUARDO BAUTISTA OVIEDO</t>
  </si>
  <si>
    <t>VIPS-456-2012</t>
  </si>
  <si>
    <t>APOYAR EL DESARROLLO LOGISTICO DEL SEGUNDO ENCUENTRO DE EGRESADOS DEL PROGRAMA DE DERECHO</t>
  </si>
  <si>
    <t>PAULO CESAR DIAZ DUSSAN</t>
  </si>
  <si>
    <t>VIPS-457-B2012</t>
  </si>
  <si>
    <t>DIGITACION Y REPRODUCCION DE MAPAS GEOLOGICOS Y TOPOGRAFICOS PARA EL PROYECTO DE INVESTIGACION</t>
  </si>
  <si>
    <t>VIPS-458-2012</t>
  </si>
  <si>
    <t>ALQUILER SALON AUDITORIO CON CAPACIDAD PARA 120 PERSONAS, INCLUIDO SONIDO PARA EL ENCUENTRO DE EGRESADOS DE LA FACULTAD DE DERECHO</t>
  </si>
  <si>
    <t>COLEGIO HUMBERTO GOMEZ NIGRINIS</t>
  </si>
  <si>
    <t>VIPS-459-2012</t>
  </si>
  <si>
    <t>SUMINISTRO DE SERVICIOS LOGISTICOS (AULAS VIRTUALES), EN LAS INSTALACIONES DEL COLEGIO HUMBERTO GOMEZ NIGRINIS EN LA CIUDAD DE PIEDECUESTA-SANTANDER, EN EJECUCION AL CONTRATO INTERADMINISTRATIVO NO. 374 DE  2012</t>
  </si>
  <si>
    <t>2012/12/03</t>
  </si>
  <si>
    <t>VIPS-460-B2012</t>
  </si>
  <si>
    <t>CORRECTORA DE ESTILO QUE HAGA LA REVISION DEL LIBRO</t>
  </si>
  <si>
    <t>VIPS-461-B2012</t>
  </si>
  <si>
    <t>FORMULACION DE UNA METODOLOGIA QUE GARANTICE LA COMUNICACION FLUIDA A LAS DIFERENTES FACULTADES Y PROGRAMAS SOBRE EL PROCESO DE PERMANENCIA ESTUDIANTIL EN LA ELABORACION DEL PRIMER INFORME</t>
  </si>
  <si>
    <t>JULIAN ANDRES CUELLAR</t>
  </si>
  <si>
    <t>VIPS-462-B2012</t>
  </si>
  <si>
    <t>EDITOR DE LOS PRODUCTOS COMUNICATIVOS DEL PROYECTO SOLIDARIO JALEMOSLE A LA PARTICIPACION QUE DESARROLLA EL PROGRAMA DE COMUNICACION SOCIAL Y PERIODISMO</t>
  </si>
  <si>
    <t>LUIS FERNANDO SALAMANCA HERNANDEZ</t>
  </si>
  <si>
    <t>VIPS-463-B2012</t>
  </si>
  <si>
    <t>REALIZAR UN ESTUDIO SOBRE LA VARIABLES CINEANTROPOMETRICAS DE LOS ESTUDIANTES DEL PROGRAMA EDUCACION FISICA</t>
  </si>
  <si>
    <t>VIPS-464-B2012</t>
  </si>
  <si>
    <t>ELABORACION DE UN DIAGNOSTICO DE LA INFORMACION SPADIES DE LA USCO POR SEMESTRES REPORTADOS, CALIDAD DE LA INFORMACION, COMPLETITUD DEL REGISTRO DE ESTUDIANTES BENEFICIARIOS DE PROGRAMAS DE APOYO EN LA ELABORACION DEL PRIMER INFORME DEL PROYECTO</t>
  </si>
  <si>
    <t>MIGUEL ANGEL CABEZAS GOMEZ</t>
  </si>
  <si>
    <t>VIPS-465-2012</t>
  </si>
  <si>
    <t>ELABORACION DE MATERIAL PARA LA CAMPANA DE POSICIONAMIENTO Y DE VISIBILIZACION DE EL PERIODICO DIGITAL SUREGION.COM.CO</t>
  </si>
  <si>
    <t>2012/12/04</t>
  </si>
  <si>
    <t>VIPS-466-2012</t>
  </si>
  <si>
    <t>TRANSPORTE DE FORMA EXCLUSIVA, CONFIABLE Y SEGURA EN EL AREA URBANA DE NEIVA Y EN LOS CORREGIMIENTOS DEL CAGUAN Y FORTALECILLAS</t>
  </si>
  <si>
    <t>GERMAN MAURICIO RIVAS ORTIZ</t>
  </si>
  <si>
    <t>VIPS-467-B2012</t>
  </si>
  <si>
    <t>ELABORAR UN ESTUDIO SOBRE LA CUANTIFICACION DE LA CARGA FISICA EN PATINADORES DEL CLUB CORRECAMINOS DE NEIVA</t>
  </si>
  <si>
    <t>VIPS-468-2012</t>
  </si>
  <si>
    <t>COMPRAVENTA DE REACTIVOS NECESARIOS PARA REALIZAR LOS ESTUDIOS CORRESPONDIENTESAL GRUPO DE INVESTIGACION PARASITOLOGIA Y MEDICINA TROPICAL</t>
  </si>
  <si>
    <t>JANETH CHAVARRO RIOS</t>
  </si>
  <si>
    <t>VIPS-469-B2012</t>
  </si>
  <si>
    <t>APOYO A LA GESTION ADMINISTRATIVA EN EL CONVENIO No. 835 DE 2012 SUSCRITO ENTRE EL MUNICIPIO DE NEIVA Y LA USCO</t>
  </si>
  <si>
    <t>JUAN FERNANDO CASTRILLON CHAVARRO</t>
  </si>
  <si>
    <t>VIPS-470-B2012</t>
  </si>
  <si>
    <t>COORDINADOR GENERAL EN EL CONVENIO No. 835 DE 2012 SUSCRITO ENTRE EL MUNICIPIO DE NEIVA Y LA USCO</t>
  </si>
  <si>
    <t>VIPS-471-B2012</t>
  </si>
  <si>
    <t>APOYO ESTADISTICO Y CONSOLIDACION DE INFORMACION DEL ESTUDIO SOBRE LA INFLUENCIA DE LAS MOTIVACIONES EN EL EMPRENDIMIENTO EMPRESARIAL</t>
  </si>
  <si>
    <t>VIPS-472-2012</t>
  </si>
  <si>
    <t>DISENO, DIAGRAMACION E IMPRESION DE LA REVISTA PASO A PASO VAMOS CONSTRUYENDO NUESTRO DERECHOS</t>
  </si>
  <si>
    <t>2012/12/05</t>
  </si>
  <si>
    <t>VIPS-473-2012</t>
  </si>
  <si>
    <t>MATERIAL DE DUVULGACION PARA EL PROYECTO SOLIDARIO COMO ELEMENTOS DE DISTINCION INSTITUCIONAL, ELEMENTOS DE PROTECCION PARA EL SOL Y DIFUSION DE LASACTIVIDADES DEL PROYECTO</t>
  </si>
  <si>
    <t>VIPS-474-2012</t>
  </si>
  <si>
    <t>ELEMENTOS PARA VALORACION DE GLISEMIA Y PIE DIABETICO A LA COMUNIDAD OBJETO DE INTERVENCION DEL PROYECTO</t>
  </si>
  <si>
    <t>DIANA MARCELA VILLARREAL VARGAS</t>
  </si>
  <si>
    <t>VIPS-475-2012</t>
  </si>
  <si>
    <t>APOYO LOGISTICO PARA LA REALIZACION DE CONFERENCIA TALLER</t>
  </si>
  <si>
    <t>CARLOS ARTURO RAMIREZ ALVARADO</t>
  </si>
  <si>
    <t>VIPS-476-2012</t>
  </si>
  <si>
    <t>DICTAR UNA CONFERENCIA TALLER EN FISICA TEORICA DEL SEMILLERO DE INVESTIGACION DE LA FAC. DE CIENCIAS EXACTAS Y NATURALES DE LA USCO</t>
  </si>
  <si>
    <t>VIPS-477-2012</t>
  </si>
  <si>
    <t>ASESORAR EL PROCESO DE DISENO Y DESARROLLO DEL CONTENIDO TEMATICO DEL PORTAFOLIO DE SERVICIOS DE INVESTIGACION Y PROYECCION SOCIAL DE LA USCO</t>
  </si>
  <si>
    <t>VIPS-478-2012</t>
  </si>
  <si>
    <t>ELABORACION E INSTALACION DE UNA ESTRUCTURA METALICA PARA LA GRANJA</t>
  </si>
  <si>
    <t>VIPS-479-2012</t>
  </si>
  <si>
    <t>COMPRAVENTA IMPLEMENTOS DE RIEGO PARA LA GRANJA EXPERIMENTAL DE LA USCO</t>
  </si>
  <si>
    <t>JOSE MIGUEL LLANOS MOSQUERA</t>
  </si>
  <si>
    <t>VIPS-480-B2012</t>
  </si>
  <si>
    <t>AJUSTAR EL DISENO DE LA PLATAFORMA DEL SISTEMA BASICO DE GESTION DE ACTIVIDADES DE EMPRENDIMIENTO INSTITUCIONAL Y ELABORACION DEL DISENO VISUAL DE LOS FORMULARIOS PARA LA CAPTURA DE DATOS PARA LA PLATAFORMA</t>
  </si>
  <si>
    <t>GABRIEL ALBERTO LIJTEROFF</t>
  </si>
  <si>
    <t>VIPS-481-2012</t>
  </si>
  <si>
    <t>DICTAR UNA CONFERENCIA TALLER SOBRE EL MANEJO DE URGENCIA DIABETICA EN COMUNIDADES Y UN TALLER SOBRE DIABETES</t>
  </si>
  <si>
    <t>2012/12/06</t>
  </si>
  <si>
    <t>AGENCIA DE MEDIOS DEL SUR SAS</t>
  </si>
  <si>
    <t>VIPS-482-2012</t>
  </si>
  <si>
    <t>PREPRODUCCION Y PRODUCCION DE UN VIDEO DOCUMENTAL, DISENO E IMPRESION DE ELEMENTOS PUBLICITARIOS Y MATERIAL DIDACTICO</t>
  </si>
  <si>
    <t>LITOCENTRAL SAS</t>
  </si>
  <si>
    <t>VIPS-483-2012</t>
  </si>
  <si>
    <t>DIAGRAMACION E IMPRESION DEL PORTAFOLIO DE SERVICIOS DE INVESTIGACION Y PROYECCION SOCIAL DE LA VICERRECTORIA DE INVESTIGACION Y PROYECCION SOCIAL</t>
  </si>
  <si>
    <t>VIPS-484-2012</t>
  </si>
  <si>
    <t>ELABORACION DE MATERIAL PUBLICITARIO PARA EL ENCUENTRO DE EGRESADOS DE LOS PROGRAMAS DE INGENIERIA DE PETROLEOS, ELECTRONICA, AGRICOLA</t>
  </si>
  <si>
    <t>VIPS-485-B2012</t>
  </si>
  <si>
    <t>TRABAJADORA SOCIAL PARA REALIZAR VISITAS DOMICILIARIAS DE ATENCION INTEGRAL E INTERDISCIPLINARIA QUE CONSTA DE CONSULTAS DE INTERVENCION A 55 PACIENTES VICTIMAS DE MALTRATO Y ABUSO</t>
  </si>
  <si>
    <t>VIPS-486-2012</t>
  </si>
  <si>
    <t>APOYO LOGISTICO PARA EL SERVICIO DE ALQUILER DE SALON, ADECUACION DEL SITIO Y ATENCION DE INVITADOSAL EVENTO DE EGRESADOS DE INGENIERIA</t>
  </si>
  <si>
    <t>2012/12/07</t>
  </si>
  <si>
    <t>VIPS-487-2012</t>
  </si>
  <si>
    <t>COMPRAVENTA PRENSA HIDRAULICA MANUAL PARA EXTRACCION DE ACEITE</t>
  </si>
  <si>
    <t>OMAR YUNDA PALENCIA</t>
  </si>
  <si>
    <t>VIPS-489-2012</t>
  </si>
  <si>
    <t>APOYO LOGISTICO PARA LA ORGANIZACION LOGISTICA Y PROGRAMACION CULTURAL DE LA PRIMERA MUESTRA EMPRESARIAL</t>
  </si>
  <si>
    <t>HAIVY SANCHEZ HERNANDEZ</t>
  </si>
  <si>
    <t>VIPS-491-2012</t>
  </si>
  <si>
    <t>INSUMOS DE PAPELERIA EN EJECUCION DEL CONVENIO No. 818 DE 2012 SUSCRITO ENTRE EL MUNICIPIO DE NEIVA Y LA USCO</t>
  </si>
  <si>
    <t>2012/12/10</t>
  </si>
  <si>
    <t>ALBENIS CARRILLO HERNANDEZ</t>
  </si>
  <si>
    <t>VIPS-492-2012</t>
  </si>
  <si>
    <t>SISTEMATIZAR LOS DATOS PARA EL DESARROLLO DEL PROYECTO SEMILLERO DE INVESTIGACION</t>
  </si>
  <si>
    <t>PABLO ANDRES CASTANEDA LOSADA</t>
  </si>
  <si>
    <t>VIPS-493-2012</t>
  </si>
  <si>
    <t>TRASMITIR EN TIEMPO REAL LO ACONTECIDO EN LA FERIA REGIONAL ONDAS SU MACIZO Y PRODUCIR UN VIDEO PROMOCIONAL DE 5 MIN. DEL PROGRAMA ONDAS</t>
  </si>
  <si>
    <t>VIPS-494-2012</t>
  </si>
  <si>
    <t>DIAGRAMACION E IMPRESION DEL PORTAFOLIO DE SERVICIOS DE INVESTIGACION Y PROYECCION SOCIAL</t>
  </si>
  <si>
    <t>2012/12/11</t>
  </si>
  <si>
    <t>JUAN DIEGO CUENCA TAMAYO</t>
  </si>
  <si>
    <t>VIPS-495-2012</t>
  </si>
  <si>
    <t>COMPRAVENTA INDUMENTARIA PARA PROTECCION E IDENTIFICACION DE GRUPO DE TRABAJO EN EJECUCION DEL CONVENIO No. 5211532 SUSCRITO ENTRE ECOPETROL Y LA USCO</t>
  </si>
  <si>
    <t>VIPS-496-2012</t>
  </si>
  <si>
    <t>MATERIALES DE PAPELERIA CON EL FIN DE CUMPLIR CON EL OBJETO DEL CONVENIO No. 5211532 SUSCRITO ENTRE ECOPETROL Y LA USCO</t>
  </si>
  <si>
    <t>VIPS-497-2012</t>
  </si>
  <si>
    <t>INSTRUMENTACION ELECTRONICA PARA DESARROLLAR EXPERIMENTOS RELACIONADOS CON LA TOMA DE MULTIPLES PARAMETROS DE SECADO</t>
  </si>
  <si>
    <t>VIPS-499-2012</t>
  </si>
  <si>
    <t>APOYO LOGISTICO EN LA ORGANIZACION Y EJECUCION DEL ENCUENTRO DE EGRESADOS DEL PROGRAMA DE ENFERMERIA</t>
  </si>
  <si>
    <t>VIPS-500-2012</t>
  </si>
  <si>
    <t>ENTREGAR A TITULO DE COMPRAVENTA ELEMENTOS DE PAPELERIA CON DESTINO AL GRUPO DE INVESTIGACION</t>
  </si>
  <si>
    <t>2012/12/12</t>
  </si>
  <si>
    <t>VIPS-501-2012</t>
  </si>
  <si>
    <t>SERVICIO DE DIAGRAMACION E IMPRESION DE MATERIAL PARA DIVULGACION Y PROMOCION DE ACTIVIDADES CON LA COMUNIDAD EN DESARROLLO DEL PROYECTO</t>
  </si>
  <si>
    <t>SUMINISTROS Y CONTROLES ELECTRONICOS SA</t>
  </si>
  <si>
    <t>VIPS-502-2012</t>
  </si>
  <si>
    <t>COMPRAVENTA DE INSTRUMENTACION ELECTRONICA PARA DESARROLLAR EXPERIMENTOS RELACIONADOS CON LA TOMA DE MULTIPLES PARAMETROS DE SECADO</t>
  </si>
  <si>
    <t>2012/12/13</t>
  </si>
  <si>
    <t>VIPS-503-2012</t>
  </si>
  <si>
    <t>COMPRAVENTA ELEMENTOS DE COLECCION PARA DIVULGAR TRABAJO REALIZADO EN LA INVESTIGACION</t>
  </si>
  <si>
    <t>SUBIECON LTDA SUMINISTRO BIENES Y ELEMENTOS DE CONSUMO</t>
  </si>
  <si>
    <t>VIPS-504-2012</t>
  </si>
  <si>
    <t>COMPRAVENTA DE INSUMOS PARA LABORATORIO</t>
  </si>
  <si>
    <t>2012/12/14</t>
  </si>
  <si>
    <t>VIPS-505-2012</t>
  </si>
  <si>
    <t>COMPRAVENTA ARTICULOS NECESARIOS PARA EL HERBARIO DE PROYECCION SOCIAL DE LA FACULTAD DE INGENIERIA</t>
  </si>
  <si>
    <t>DANIEL CAMILO ALJURE CABRERA</t>
  </si>
  <si>
    <t>VIPS-506-2012</t>
  </si>
  <si>
    <t>COMPRAVENTA LICENCIA DE COREL DRAW X6 Y CD DE INSTALACION ULTIMA VERSION, PARA CREAR, EDITAR GRAFICOS VECTORIALES, IMaGENES, FOTOGRAFIAS, LOGOS, FACILITANDO LA EDICION DE LA REVISTA</t>
  </si>
  <si>
    <t>2012/12/18</t>
  </si>
  <si>
    <t>CAT INNOVATION SAS</t>
  </si>
  <si>
    <t>VIPS-510-2012</t>
  </si>
  <si>
    <t>PRESTAR SERVICIOS DE ELABORACION DE 23 PENDONES PARA LOS GRUPOS DE INVESTIGACION ONDAS EN EJECUCION DEL CONVENIO No. 0476 SUSCRITO ENTRE COLCIENCIAS Y LA USCO</t>
  </si>
  <si>
    <t>VIPS-511-2012</t>
  </si>
  <si>
    <t>PRESTAR LOS SERVICIOS PARA LA ELABORACION DE IMPRESOS (CARTILLAS, CD), NECESARIOS PARA CONTINUAR CON EL CONVENIO No. 00008 DE 2012 SUSCRITO ENTRE LA AUNAP Y LA USCO</t>
  </si>
  <si>
    <t>2012/12/19</t>
  </si>
  <si>
    <t>VIPS-512-2012</t>
  </si>
  <si>
    <t>COMPRAVENTA DE CERTIFICADOS PARA CADA UNO DE LOSAGENTES EDUCATIVOS Y LOS CDS DE LOS INFORMES FINALES EN EJECUCION DEL CONTRATO INTERADMINISTRATIVO No. 374 DE 2012 SUSCRITO ENTRE EL MEN Y LA USCO</t>
  </si>
  <si>
    <t>2012/12/20</t>
  </si>
  <si>
    <t>VIPS-513-2012</t>
  </si>
  <si>
    <t>PRESTAR SERVICIO DE IMPRESION DE CARTILLAS PARA LA DIVULGACION DEL PLAN DE DESARROLLO DE LA FACULTAD DE EDUCACION</t>
  </si>
  <si>
    <t>2012/12/21</t>
  </si>
  <si>
    <t>MARIA FERNANDA RAMIREZ CUELLAR</t>
  </si>
  <si>
    <t>VIPS-025-2012</t>
  </si>
  <si>
    <t>SERVICIO DE RESTAURANTE PARA LAS MUJERES LIDERES PARTICIPANTES DE LASACTV. ENCUENTRO  EN LA ZONA OCCIDENTE HUILA</t>
  </si>
  <si>
    <t>2 ORDEN DE TRABAJO</t>
  </si>
  <si>
    <t>OLGA BARRERA REYES</t>
  </si>
  <si>
    <t>VIPS-044-2012</t>
  </si>
  <si>
    <t>SUMINISTRO DE ALIMENTACION PARA LAS MUJERES LIDERES PARTICIPANTES DE LASACTIVIDADES DEL CONVENIO PAVIP</t>
  </si>
  <si>
    <t>2012/03/02</t>
  </si>
  <si>
    <t>VIPS-053-2012</t>
  </si>
  <si>
    <t>SERVICIO DE ALIMENTACION PARA LOS PARTICIPANTES DE LASACTIVIDADES PROGRAMADAS EN EL MARCO DEL ENCUET. ZONA NORTE DEL CONV. PAVIP</t>
  </si>
  <si>
    <t>JUAN GAMALIEL CRUZ MOTTA</t>
  </si>
  <si>
    <t>VIPS-097-2012</t>
  </si>
  <si>
    <t>SERVICIO DE HOSPEDAJE DE 30 PERSONA, 140 ALMUERZOS, 30 CENAS Y 140 REFRIGERIOS DE LAS MUJERES LIDERESAS DE LASACTIVIDADES DEL PAVIP.</t>
  </si>
  <si>
    <t>VIPS-111-2012</t>
  </si>
  <si>
    <t>SERVICIO DE HOSPEDAJE Y MANUTENCION DURANE SEIS DIAS DEL 13 AL 19 DE MAYO , CONFERENCISTA INVITADO AL VIII ENCUENTRO DPTO DE SEMILLEROS</t>
  </si>
  <si>
    <t>VIPS-114-2012</t>
  </si>
  <si>
    <t>SUMINISTRO DE FOTOCOPIAS CON DESTINO A LAS DIFERENTES PROYECTOS DE MENOR CUANTIA DE LA FACULTAD DE SALUD</t>
  </si>
  <si>
    <t>VIPS-124-2012</t>
  </si>
  <si>
    <t>SUMNISTRO DE FOTOCOPIAS CON DESTINO A LAS DIFERENTES PROYECTOS DE MENOR CUANTIA, SEMILLEROS Y GRUPOS DE INVESTIGACION APROBADOS POR LA VIPS</t>
  </si>
  <si>
    <t>JHON FREDY CHARRY MORENO</t>
  </si>
  <si>
    <t>7698846</t>
  </si>
  <si>
    <t>VIPS-127-2012</t>
  </si>
  <si>
    <t>SERVICIOS DE TIPOGRAFIA PARA LA ELABORACION DEL BOLETIN No. 7 DEL GRUPO PACA</t>
  </si>
  <si>
    <t>LEONEL AMID MEDINA</t>
  </si>
  <si>
    <t>12117435</t>
  </si>
  <si>
    <t>VIPS-128-2012</t>
  </si>
  <si>
    <t>SERVICIOS DE TRNASPORTE DE PRUEBAS FACULTAD DE SALUD</t>
  </si>
  <si>
    <t>JADER RIVERA MONJE</t>
  </si>
  <si>
    <t>4946924</t>
  </si>
  <si>
    <t>VIPS-129-2012</t>
  </si>
  <si>
    <t>SERVICIO DE DISENO FOTOGRaFICO DE LA REVISTA ENTORNOS No. 24 EDICION ESPECIAL DE LA USCO</t>
  </si>
  <si>
    <t>891100350</t>
  </si>
  <si>
    <t>VIPS-135-2012</t>
  </si>
  <si>
    <t>APOYO LOGISTICO CONSISTENTE EN AUDITORIO, SILLETERIA VIDEO BEM, PARA REALIZAR CINCO TALLERES SOBRE EL PLAN DE DESARROLLO USCO</t>
  </si>
  <si>
    <t>MARIE-LUISE FRIEDEMANN</t>
  </si>
  <si>
    <t>207601409</t>
  </si>
  <si>
    <t>VIPS-136-2012</t>
  </si>
  <si>
    <t>REALIZAR UNA CONFERENCIA SOBRE INVESTIGACION EN FAMILIAS Y DESARROLLAR JORNADAS DE TRABAJO CON LOS DOCENTES DEL PROGRAMA DE ENFERMERIA.</t>
  </si>
  <si>
    <t>55153458</t>
  </si>
  <si>
    <t>VIPS-137-2012</t>
  </si>
  <si>
    <t>DISENO E IMPRESION DE ELEMENTOS PUBLICITARIOSY DIVULGATIVOS PARA EL DESARROLLO DEL EVENTO "2DO SIMPOSO INTERNACIONAL EN DEMENCIAS".</t>
  </si>
  <si>
    <t>12109123</t>
  </si>
  <si>
    <t>VIPS-139-2012</t>
  </si>
  <si>
    <t>ELABORACION Y SUMINISTRO DE LAMINAS PUBLICITARIAS EN TRIPLEX DE 12MM, PARA SOCIALIZAR CON LA COMUNIDAD LOS RESULTADOS DEL GRUPO INVS.</t>
  </si>
  <si>
    <t>LUIS CARLOS OBANDO</t>
  </si>
  <si>
    <t>70552093</t>
  </si>
  <si>
    <t>VIPS-140-2012</t>
  </si>
  <si>
    <t>REALIZAR LA CONFERENCIA "LA INVESTIGACION Y LA ACADEMIA EN EL ESCENARIO DE LAS TICS DENTRO DEL EVENTO "DIAOLOG DE SABERES UNA MUESTRA DE EXPERIENCIAS, PROYECTOS Y RESULTADOS.</t>
  </si>
  <si>
    <t>CARLOS ANDRES PUENTES</t>
  </si>
  <si>
    <t>80850731</t>
  </si>
  <si>
    <t>VIPS-147-2012</t>
  </si>
  <si>
    <t>SERVICIO DISENO E IMPRESION DE MATERIAL PUBLICITARIO PARA EL EVENTO DIA MUNDIAL DE LA DIVERSDAD GRUPO YUMATAMBO</t>
  </si>
  <si>
    <t>36172136</t>
  </si>
  <si>
    <t>VIPS-155-2012</t>
  </si>
  <si>
    <t>SERVICIOS DE IMPRESION DE 350 CERTIFICADOS, CARPETAS, ESCARAPELAS, PLEGABLES, PARA LA ORGANIZACION DEL OCTAVO SIMPOSIO DE INVESTIGACION EN LENGUA EXTRANJERA GRUPO COMUNIQUEMONOS</t>
  </si>
  <si>
    <t>VIPS-186-2012</t>
  </si>
  <si>
    <t>SERVICIO DE APOYO LOGISTICO PARA LA PRESENTACION Y SOCIALIZACION DE LOS RESULTADOS INVESTIGATIVOS DE 100 GRUPOS ONDAS Y LA CONSTRUCCION DE COMUNIDADESASABER Y CONO.  DEL CONVENIO 283</t>
  </si>
  <si>
    <t>2012/07/06</t>
  </si>
  <si>
    <t>VIPS-240-2012</t>
  </si>
  <si>
    <t>SERVICIOS DE ELABORACION DE MATERIAL IMPRESO, CON EL FIN DE APOYAR EL DESARROLLO LOGISTICO Y PUBLICITARIO DEL "SEMINARIO INTERNACIONAL JUSTICIA TRANSICIONAL  EN EL MARCO DEL CONFLICTO ARMADO  INTERNO DE COLOMBIA</t>
  </si>
  <si>
    <t>2012/08/13</t>
  </si>
  <si>
    <t>VIPS-249-2012</t>
  </si>
  <si>
    <t>SERVIICIO DE DISENO FOTOGRAFICO PARA LA REVISTA ENTORNOS</t>
  </si>
  <si>
    <t>MARIA EUGENIA CRUZ MOSQUERA</t>
  </si>
  <si>
    <t>VIPS-263-2012</t>
  </si>
  <si>
    <t>APOYO LOGISTICO PARA REALIZAR TALLER UNIVERSIDAD, PERTINENCIA E IMPACTO SOCIAL EN GARZON</t>
  </si>
  <si>
    <t>NELLY TRUJILLO DE MOLINA</t>
  </si>
  <si>
    <t>VIPS-265-2012</t>
  </si>
  <si>
    <t>APOYO LOGISTICO PARA REALIZAR TALLER UNIVERSIDAD, PERTINENCIA E IMPACTO SOCIAL EN PITALITO</t>
  </si>
  <si>
    <t>IVETH TATIANA FALLA RAMIREZ</t>
  </si>
  <si>
    <t>VIPS-270-2012</t>
  </si>
  <si>
    <t>APOYO LOGISTICO CONSISTENTE EN AUDITORIO, SILLAS, VIDEO BEAM, PARA REALIZAR TALLER UNIVERSIDAD  PERTINENCIA EN LA PLATA</t>
  </si>
  <si>
    <t>SERVICIO DE APOYO LOGISTICO, SILLETERIA, VIDEO BEAM, CONSISTENTE EN AUDITORIO   PARA REALIZAR EL TALLER DE DIAGNOSTICO PARA LA CONSTRUCCION DE POLITICA  DPTAL,</t>
  </si>
  <si>
    <t>2012/09/14</t>
  </si>
  <si>
    <t>VIPS-283-2012</t>
  </si>
  <si>
    <t>PRESTAR EL SERVICIO APOYO LOGISTICO, EN AUDITORIO, SILLETERIA, VIDEO BEAM, SONIDO PARA EL SEMINARIO INTERNACIONAL DE JUSTICIA TRANSICIONAL EN LA PLATA (HUILA)</t>
  </si>
  <si>
    <t>VIPS-284-2012</t>
  </si>
  <si>
    <t>PRESTAR EL SERVICIO APOYO LOGISTICO, EN AUDITORIO, SILLETERIA, VIDEO BEAM, SONIDO PARA EL SEMINARIO INTERNACIONAL DE JUSTICIA TRANSICIONAL EN LA PITALITO</t>
  </si>
  <si>
    <t>MARIA DILIA DE JESUS CERON</t>
  </si>
  <si>
    <t>VIPS-285-2012</t>
  </si>
  <si>
    <t>PRESTAR EL SERVICIO DE APOYO LOGISTICO CONSISTENTE EN AUDITORIO, SILLETERIA, VIDEO BEAM, Y SONIDO PARA REALIZAR  EL TALLER DE DIAGNOSTICO PARA LA CONSTRUCCION POLITICA DPTAL DE CONVIVENCIA EN EL MARCO DEL SEMILLERO INTERNACIONAL DE JUSTICIA EN NEIVA.</t>
  </si>
  <si>
    <t>VIPS-292-2012</t>
  </si>
  <si>
    <t>ELABORACION DE AFICHES PUBLICITARIOS, PARA PROMOCIONAR  EL VI COLOQUIO SURCOLOMBIANO  Y V INTERNACIONAL DE DERECHO CONSTITUCIONAL</t>
  </si>
  <si>
    <t>INGENIERIA ELECTRONICA DEL HUILA LTDA</t>
  </si>
  <si>
    <t>VIPS-343-2012</t>
  </si>
  <si>
    <t>COMPRA DE UN TRASMISOR DE PRESION PARA EL PROY. DE INVEST. "DISENO E IMPLEMENTACION DE UN CONTROL DE NIVEL Y FLUJO UTILIZANDO MICROCONTROLADORES</t>
  </si>
  <si>
    <t>VIPS-352-2012</t>
  </si>
  <si>
    <t>MATERIALES ELECTRONICOS, QUE SE UTILIZARAN EN EL PROYECTO DE INVESTIGACION "DISENO E IMPLEMENTACION DE UN CONTRO DE NIVEL Y FLUJO UTILIZANDO MICROCONTROLADORES</t>
  </si>
  <si>
    <t>PABLO CALA GIRON</t>
  </si>
  <si>
    <t>VIPS-380-2012</t>
  </si>
  <si>
    <t>SERVICIO DE ALQUILER DE SALON Y LA LOGISTICA PARA LA REALIZACION DEL ENCUENTRO DE EGRESADOS DEL PROGRAMA DE COMUNICACION SOCIAL Y PERIODISMO PARA EL DIA 3 DE NOV DE 2012</t>
  </si>
  <si>
    <t>2012/11/02</t>
  </si>
  <si>
    <t>CORTES ROJAS MARITZA</t>
  </si>
  <si>
    <t>FACECONOMIA 02-929-001</t>
  </si>
  <si>
    <t>CTO. FACECONOMIA 02-929-001 APOYO A LA GESTION ADMINISTRATIVA Y FINANCIERA ESP. MERCADEO ESTRATE. PERIODO 2012-A</t>
  </si>
  <si>
    <t>CONTRATOS DE PRESTACION DE SERVICIO</t>
  </si>
  <si>
    <t>CTO. RIGIMEN EN DERECHO PRIVADO</t>
  </si>
  <si>
    <t>FACECONOMIA 02-924-001</t>
  </si>
  <si>
    <t>CTO. FACECONOMIA 02-924-001 APOYO A LA GESTION ADMINISTRATIVA Y FINANCIERA ESP. ALTA GERENCIA SEGUNDO PERIODO ACADEMICO 2012.</t>
  </si>
  <si>
    <t>PERDOMO IZQUIERDO FEDERNEL</t>
  </si>
  <si>
    <t>FACECONOMIA 002-I2012S</t>
  </si>
  <si>
    <t>FACECONOMIA 002-I2012S CANCELACION HONORARIOS POR LA ORIENTACION DEL MODULO GERENCIA ESTRATEGICA DE VENTAS, XI C.IIS.</t>
  </si>
  <si>
    <t>SEVIGNE DIAZ GUTIERREZ</t>
  </si>
  <si>
    <t>FACECONOMIA 02-914-001</t>
  </si>
  <si>
    <t>CTO. FACECONOMIA 02-914-001 APOYO A LA GESTION ADMINISTRATIVA Y FINANCIERA DE LA ESPECIALIZACION EN GERENCIA TRIBUTARIA</t>
  </si>
  <si>
    <t>LUISA FERNANDA JAVELA FIRIGUA</t>
  </si>
  <si>
    <t>CTO. FACECONOMIA 02-939-001</t>
  </si>
  <si>
    <t>APOYO A LA GESTION ADTIVA., ACADEMICA Y FINANCIERA, SEGÚN CTO.FACECONOMIA 02-939-001 EN LA MAESTRIA EN ADMINISTRACION EN CONVENIO CON LA UNIVALLE, PERIODO 2012A.</t>
  </si>
  <si>
    <t>BENJAMIN BETANCOURT  GUERRERO</t>
  </si>
  <si>
    <t>FACECONOMIA 02-939-002</t>
  </si>
  <si>
    <t>CTO. FACECONOMIA 02-939-002 12 HORAS TRABAJO DE GRADO EN LA MAESTRIA EN ADMON. DIAS 3 Y 4 FEBRERO 2012.</t>
  </si>
  <si>
    <t>LUIS ERNESTO SOLARTE ESPARZA</t>
  </si>
  <si>
    <t>FACECONOMIA 02-929-002</t>
  </si>
  <si>
    <t>CTO. FACECONOMIA 02-929-002 32 HORAS DEL MODULO GERENCIA DE SERVICIO AL CLIENTE DEL 10 AL 25 DE FEBRERO DE 2012</t>
  </si>
  <si>
    <t>JHON ALIRIO PINZON PINZON</t>
  </si>
  <si>
    <t>FACECONOMIA 002-I2012S-02-914</t>
  </si>
  <si>
    <t>CTO. FACECONOMIA 002-I2012S-02-914 16 HORAS DEL MODULO FUNDAMENTOS CONSTITUCIONALES DE LA TRIBUTACION LOS DIAS 10 Y 11 DE FEBRERO DE 2012</t>
  </si>
  <si>
    <t>DAGOBERTO PARAMO MORALES</t>
  </si>
  <si>
    <t>FACECONOMIA 02-924-002</t>
  </si>
  <si>
    <t>CTO. FACECONOMIA 02-924-002 30 HORAS DEL MODULO DE GERENCIA DE INVESTIGACION EN MARKETING LOS DIAS 17 DE FEBRERO A 3 DE MARZO DE 2012</t>
  </si>
  <si>
    <t>CARLOS GIOVANNI RODRIGUEZ VASQUEZ</t>
  </si>
  <si>
    <t>CTO. FACECONOMIA 003-I2012S-02-914</t>
  </si>
  <si>
    <t>CTO. FACECONOMIA 003-I2012S-02-914 16 HORAS DEL MODULO RENTA Y COMPLEMENTARIOS LOS DIAS 24 Y 25 DE FEBRERO DE 2012.</t>
  </si>
  <si>
    <t>CATANO OTALORA MONICA MARION</t>
  </si>
  <si>
    <t>CTO. FACECONOMIA 02-929-003</t>
  </si>
  <si>
    <t>CTO. FACECONOMIA 02-929-003 SERVICIOS PRESTADOS POR LA ORIENTACION DE 32 HORAS CATEDRA DEL MODULO GERENCIA DE COMUNICACION Y PUBLICIDAD, SEGÚN CTO. FACECONOMIA 02-929-003</t>
  </si>
  <si>
    <t>PEREZ MORALESAURA BEATRIZ</t>
  </si>
  <si>
    <t>FACECONOMIA 02-0937-03-2012</t>
  </si>
  <si>
    <t>CTO FACECONOMIA No. 02-0937-03-2012 APOYO A LA GESTION ADMINISTRATIVA EN EL DESARROLLO DEL DIPLOMADO II EN IFRS.</t>
  </si>
  <si>
    <t>PARRA CHIMBACO OLIVA</t>
  </si>
  <si>
    <t>FACECONOMIA 01-0937-01-2012</t>
  </si>
  <si>
    <t>CTO FACECONOMIA 01-0937-01-2012 COORDINACION DEL DIPLOMADO II EN IFRS DE LA FACULTAD DE ECONOMIA Y ADMON</t>
  </si>
  <si>
    <t>ANDRES MAURICIO MEDINA SALAZAR</t>
  </si>
  <si>
    <t>FACECONOMIA 004-I2012S-02-914</t>
  </si>
  <si>
    <t>CTO. FACECONOMIA 004-I-2012S-02-914 16 HORAS COMO DOCENTE DEL MODULO GRAVAMEN A LOS MOVIMIENTOS FINANCIEROS LOS DIAS 9 Y 10 DE MARZO DE 2012</t>
  </si>
  <si>
    <t>JOSE ELBERT CASTANEDA DURAN</t>
  </si>
  <si>
    <t>FACECONOMIA 005-I2012S-02-914</t>
  </si>
  <si>
    <t>CTO. FACECONOMIA 005-I2012S-02-914 48 HORAS DEL MODULO IMPUESTO A LAS VENTASA LOS ESTUDIANTES DE TRIBUTARIA LOS DIAS 16-17-23-24-30 Y 31 DE MARZO DE 2012.</t>
  </si>
  <si>
    <t>FABIO VILLEGAS ORREGO</t>
  </si>
  <si>
    <t>FACECONOMIA 02-929-004</t>
  </si>
  <si>
    <t>CTO. FACECONOMIA 02-929-004 DOCENTE INVITADO QUIEN ORIENTA EL MODULO DE PLAN DE MARKETIN A ESTUDIANTES DE LA ESP. GER. MERCADEO ESTR. A2012</t>
  </si>
  <si>
    <t xml:space="preserve"> CARLOS ALBERTO OYOLA MORENO</t>
  </si>
  <si>
    <t>FACECONOMIA 02-0937-02-2012</t>
  </si>
  <si>
    <t>FACECONOMIA 02-0937-02-2012 DICTAR EL MODULO I ANALISIS DE CONTEXTO Y MARCO LEGAL DE LAS NORMAS IFRS</t>
  </si>
  <si>
    <t>FACECONOMIA No. 001-2012</t>
  </si>
  <si>
    <t>CTO. FACECONOMIA No. 001-2012 SUMINISTRO DE TIQUETESAEREOS PARA LOS DOCENTES INVITADOS DE LOS POSTGRADOS Y DIPLOMADOS DE LA FACULTAD DE ECONOMIA Y ADMINISTRACION DURANTE EL PERIODO ACADEMICO 2012-A</t>
  </si>
  <si>
    <t>MOLINA SUAREZ LUCELIDA</t>
  </si>
  <si>
    <t>O.S. FACECONOMIA No. 02-2012</t>
  </si>
  <si>
    <t>O.S. FACECONOMIA No. 02-2012 PRESTAR EL SERVICIO DE HOSPEDAJE Y SUMINISTRO DE ALIMENTACION A LOS DOCENTES INVITADOS DE LOS POSTGRADOS Y DIPLOMADOS DE LA FACULTAD DE ECONOMIA Y ADMINISTRACION</t>
  </si>
  <si>
    <t>MELO RODRIGUEZ CONSUELO</t>
  </si>
  <si>
    <t>O.S. FACECONOMIA 003-2012</t>
  </si>
  <si>
    <t>O.S. FACECONOMIA No. 003-2012 SUMINISTRAR EL SERVICIO DE FOTOCOPIAS E IMPRESOS PARA DMIN. Y ELABORAR MODULOS PARA ESTUDIANTES DE LOS DIFERENTES POSTGRADOS Y DIPLOMADOS DE LA FACULTAD A-2012</t>
  </si>
  <si>
    <t>O.S. FACECONOMIA 004-2012</t>
  </si>
  <si>
    <t>O.S. FACECONOMIA 004-2012 SUMINISTRO SERVICIO DE FOTOCOPIAS E IMPRESOS PARA ADMINISTRATIVOS Y A ELABORAR LOS MODULOS PARA ESTUDIANTES DE LOS DIFERENTES POSTGRADOS DE LA SUBSEDE CENTRAL PERIODO A-2012</t>
  </si>
  <si>
    <t>ROSA VIRGINIA ESCOBAR MUNOZ</t>
  </si>
  <si>
    <t>O.S. FACECONOMIA 006-2012</t>
  </si>
  <si>
    <t>O.S. FACECONOMIA NO. 006-2012 SUMINISTRO DE ALIMENTOS REFRIGERIOS Y/O PASABOCAS CON DESTINO A LOS ESTUDIANTES, DOCENTES INVITADOS Y PERSONAL DE APOYO DE LOS POSTGRADOS DE LA SUBSEDE CENTRAL</t>
  </si>
  <si>
    <t>LEIDY YOHANA ARAUJO CASTILLO</t>
  </si>
  <si>
    <t>O.S. FACECONOMIA NO. 005-2012</t>
  </si>
  <si>
    <t>O.S. FACECONOMIA 005-2012 SUMINISTRAR ALIMENTOS, REFRIGERIOS Y/O PASABOCASA LOS ESTUDIANTES Y DOCENTES INVITADOS Y PERSONAL DE APOYO DE LOS DIFERENTES POSTGRADOS DE LA SUBSEDE POSTGRADOS, DURANTE EL 2012-A</t>
  </si>
  <si>
    <t>O.C. FACECONOMIA 007-2012</t>
  </si>
  <si>
    <t>O.C. FACECONOMIA No. 007-2012 VENDER LOS EQUIPOS Y ELEMENTOS DE OFICINA DE LOS DIFERENTES POSTGRADOS DE LA FACULTAD DE ECONOMIA Y ADMINISTRACION</t>
  </si>
  <si>
    <t>HAROLD FERNEY PARRA ORTIZ</t>
  </si>
  <si>
    <t>FACECONOMIA 006-I2012S-02-914</t>
  </si>
  <si>
    <t>CTO. FACECONOMIA 006-I2012S-02-914 48 HORAS DEL MODULO IMPUESTOS TERRITORIALESA LOS ESTUDIANTES ESP. GER. TRIBUTARIA LOS DIAS 13, 14, 20, 21, 27 Y 28 DE ABRIL DE 2012</t>
  </si>
  <si>
    <t>NORLANDO SANCHEZ RUEDA</t>
  </si>
  <si>
    <t>FACECONOMIA 02-924-003</t>
  </si>
  <si>
    <t>CTO. FACECONOMIA NO. 02-924-003 ORIENTAR EL MODULO DE GERENCIA DE PRODUCCION A LOS ESTUDIANTES ESP. ALTA GER. PERIODO 2012A</t>
  </si>
  <si>
    <t>MARTINEZ SUAREZ IVAN CAMILO</t>
  </si>
  <si>
    <t>FACECONOMIA 02-0937-06-2012</t>
  </si>
  <si>
    <t>CTO. FACECONOMIA 02-0937-06-2012 VEINTE HORAS DEL MODULO II ACTIVOS DEL DIPLOMADO IFRS ENTRE EL 27 Y 28 DE ABRIL DE 2012</t>
  </si>
  <si>
    <t>HARRISON HERNANDEZ CUELLAR</t>
  </si>
  <si>
    <t>FACECONOMIA 02-0937-05-2012</t>
  </si>
  <si>
    <t>CTO. FACECONOMIA 02-0937-05-2012 VEINTE HORAS ORIENTANDO EL MODULO III PASIVOS DEL DIPLOMADO IFRS LOS DIAS 20 Y 21 DE ABRIL DE 2012</t>
  </si>
  <si>
    <t>JOSE LIBARDO HOYOS RAMIREZ</t>
  </si>
  <si>
    <t>FACECONOMIA 007-I2012S-02914</t>
  </si>
  <si>
    <t>CTO. FACECONOMIA 007-I2012S-02914 POR SERVICIOS PROFESIONALES EN LA ORIENTACION DEL MODULO RETENCION EN LA FUENTE, EN LA ESPEC.EN GERENCIA TRIBUTARIA.</t>
  </si>
  <si>
    <t>ALVARO ZAPATA DOMINGUEZ</t>
  </si>
  <si>
    <t>CTO. FACECONOMIA No. 02-924-004</t>
  </si>
  <si>
    <t>CTO. FACECONOMIA No. 02-924-004 45 HORAS COMO DOCENTES INVITADO MODULO DE ENFASIS EN GERENCIA A ESTUDIANTES DE ESP. ALTA GERENCIA</t>
  </si>
  <si>
    <t>URREA VEGA IVAN</t>
  </si>
  <si>
    <t>CTO. FACECONOMIA 02-0937-07-2012</t>
  </si>
  <si>
    <t>CTO. FACECONOMIA 02-0937-07-2012 16 HORAS ORIENTANDO EL MODULO IV INSTRUMENTOS FINANCIEROS DEL DIPLOMADO IFRS ENTRE EL 11 Y 12 DE MAYO</t>
  </si>
  <si>
    <t>OSPINO CASTRILLO CARMELO SEGUNDO</t>
  </si>
  <si>
    <t>FACECONOMIA 02-0937-08-2012</t>
  </si>
  <si>
    <t>CTO. FACECONOMIA 02-0937-08-2012 DOCENTE EXTERNO 16 HORAS MODULO V INFORMACION FINANCIERA DE GRUPOS ECONOMICOS EN EL DIPLOMADO IFRS</t>
  </si>
  <si>
    <t>MARTHA CECILIA LURDUY CHARRY</t>
  </si>
  <si>
    <t>FACECONOMIA 008-I2012S-02-914</t>
  </si>
  <si>
    <t>CTO. FACECONOMIA 008-I2012S-02-914 SERVICIOS PROFESIONALES COMO DOCENTE INVITADO 32 HORAS DEL MODULO IMPUESTO A LA RENTA Y COMPLEMENTARIOS DIAS 25 Y 26 DE MAYO 1 Y 2 DE JUNIO 2012</t>
  </si>
  <si>
    <t>ANDRES FELIPE RUBIANO</t>
  </si>
  <si>
    <t>FACECONOMIA  02-937-09-2012</t>
  </si>
  <si>
    <t>CTO.FACECONOMIA 02-937-09-2012, ORIENTACION DE 16 HORAS DEL MODULO VI, POLITICAS CONTABLES, ESTIMACIONES, ERRORES..</t>
  </si>
  <si>
    <t>ROBAYO REYES JOHN MANUEL</t>
  </si>
  <si>
    <t>FACECONOMIA02-0937-10-2012</t>
  </si>
  <si>
    <t>CTO.FACECONOMIA02-0937-10-2012 ORIENTACION DE 16 HORAS DEL MODULO VII INDUSTRIAS ESPECIALES Y PYMES EN EL DIPLOMADO IFRS II.</t>
  </si>
  <si>
    <t>ARTEAGA SAENZ JUAN CARLOS</t>
  </si>
  <si>
    <t>FACECONOMIA 02-937-11-2012</t>
  </si>
  <si>
    <t>CTO.FACECONOMIA 02-937-11-2012 ORIENTACION DEL MODULO VIII ADMINISTRACION DEL CAMBIO EN EL DIPLOMADO II IFRS.</t>
  </si>
  <si>
    <t>GUSTAVO SERRANO AMAYA</t>
  </si>
  <si>
    <t>FACECONOMIA 02-0937-12-2012</t>
  </si>
  <si>
    <t>CTO.FACECONOMIA 02-937-12-2012, ORIENTACION DEL MODULO VIII ADOPCIONDE ESTANDARES EN COLOMBIA, EN EL DIPLOMADO II IFRS.</t>
  </si>
  <si>
    <t>FACECONOMIA 02-966-001</t>
  </si>
  <si>
    <t>CTO.FACECONOMIA 02-966-001, APOYO A LA GESTION ADMINISTRATIVA, FINANCIERA PERIODO 2012B.</t>
  </si>
  <si>
    <t>CAMPOS MORALES LUZ ASTRID</t>
  </si>
  <si>
    <t>FACECONOMIA 02-929-005</t>
  </si>
  <si>
    <t>CTO.FACECONOMIA 02-929-005, PRESTAR LOS SERVICIOS PROFESIONALES COMO DOCENTE PARA LA ESP. PARA ORIENTAR EL MODULO DE MARKETIGH Y NEGOCIOS INTERNACIONALES</t>
  </si>
  <si>
    <t>JAIME HERNAN MONCLOU</t>
  </si>
  <si>
    <t>FACECONOMIA 02-979-02</t>
  </si>
  <si>
    <t>CTO. FACECONOMIA 02-979-02: ORIENTACION DEL MODULO PLANEACION TRIBUTARIA, ESP. GERENCIA TRIBUTARIA . CUARTA COHORTE.27Y 28 DE JULIO, 3 Y 4 DE AGOSTO</t>
  </si>
  <si>
    <t>RUBEN DARIO HECHEVERRY</t>
  </si>
  <si>
    <t>FACECONOMIA 02-939-004A</t>
  </si>
  <si>
    <t>CTO. FACECONOMIA 02-939-004A PRESTACION DE SERVICIOS PROFESIONALES COMO ASESOR DE PROYECTO DE GRADO EN LA MAESTRIA LOS DIAS 16,17,18 AGOSTO</t>
  </si>
  <si>
    <t>LINA MARIA VARGAS PINTO</t>
  </si>
  <si>
    <t>O.S. FACECONOMIA 014-2012</t>
  </si>
  <si>
    <t>O.S. FACECONOMIA 014-2012 PRESTAR SERVICIOS DE GESTION Y ORGANIZACION DE DOCUMENTOS EN LA FACULTAD DE ECONOMNIA Y ADMINISTRACION</t>
  </si>
  <si>
    <t>FACECONOMIA 02-939-003</t>
  </si>
  <si>
    <t>CTO.FACECONOMIA 02-939-003 PRESTACION DE SERVIVIOS PROFESIONALES COMO DIRECTOR PARA ASESORAR PROYECTOS DE GRADO  LOS DIAS 17, 18 Y 19 DE MAYO</t>
  </si>
  <si>
    <t>FACECONOMIA 008-2012</t>
  </si>
  <si>
    <t>O.C. FACECONOMIA No. 008-2012 DISENAR Y ENTREGAR A TITULO DE VENTA LA PUBLICIDAD DE 500 PLEGABLES Y 50 AFICHES CON DESTINO AL DIPLOMADO IFRS</t>
  </si>
  <si>
    <t>DUQUE CASILIMA YIRA LIZETH</t>
  </si>
  <si>
    <t>O.S. FACECONOMIA 009-2012</t>
  </si>
  <si>
    <t>O.S. FACECONOMIA 009-2012 SUMINISTRAR ALIMENTOS REFRIGERIOS Y PASABOCAS CON DESTINO A LOS ESTUDIANTES, DOCENTES INVITADOS Y PERSONAL DE APOYO DEL DIPLOMADO NIIF EN LA SUBSEDE POSTGRADOS</t>
  </si>
  <si>
    <t>TORRENTE TRUJILLO JORGE ENRIQUE</t>
  </si>
  <si>
    <t>O.C. FACECONOMIA 011-2012</t>
  </si>
  <si>
    <t>O.C. FACECONOMIA 011-2012 PAPELERIA Y UTILES DE OFICINA CON DESTINO A LOS POSTGRADOS Y DIPLOMADOS DE LA FACULTAD PERIODO A-2012</t>
  </si>
  <si>
    <t>INTEGRACION RADIAL INDEPENDIENTE LTDA</t>
  </si>
  <si>
    <t>O.S. FACECONOMIA 010-2012</t>
  </si>
  <si>
    <t>O.S. FACECONOMIA 010-2012 SERVICIO DE CUATRO PAUTAS RADIALES PARA OFERTAR LAS COHORTES DE LAS ESPECIALIZACIONESALTA GERENCIA Y MERCADEO ESTRATEGICO A-2012</t>
  </si>
  <si>
    <t>O.C. FACECONOMIA 012-2012</t>
  </si>
  <si>
    <t>O.C. FACECONOMIA 012-2012 VENDER UNA LICENCIA DE MICROSOFT OFFICE CON DESTINO A LA DECANATURA DE LA FACULTAD DE ECONOMIA Y ADMINISTRACION</t>
  </si>
  <si>
    <t>OS FACECONOMIA 013-2012A</t>
  </si>
  <si>
    <t>OS FACECONOMIA 013-2012-SUMINISTRO DE ALIMENTOS(REFRIGERIOS, PASABOCAS, BEBIDAS Y/CAFETERIA)PARA EL DESARROLLO DE LASACTIVIDADESACADEMICAS-ADTIVS. DE LA FACULTAD, 2012A.</t>
  </si>
  <si>
    <t>CUENCA VARGAS MARTHA CECILIA</t>
  </si>
  <si>
    <t>O.S. FACECONOMIA 013-2012</t>
  </si>
  <si>
    <t>O.S. FACECONOMIA 013-2012 DISENAR E IMPRIMIR A TITULO DE VENTA UN PENDON CON DESTINO A LA ESP. ALTA GERENCIA</t>
  </si>
  <si>
    <t>O.C. FACECONOMIA 015-2012</t>
  </si>
  <si>
    <t xml:space="preserve">O.C. FACECONOMIA 015-2012 ADQUISICION DE LICENCIAS SOFTWARE OFIMATICA  MICROSOFT OFFICE CON DESTINO A LAS ESP. ALTA GERENCIA Y TRIBUTARIA </t>
  </si>
  <si>
    <t>O.C FACECONOMIA 016-2012</t>
  </si>
  <si>
    <t>O.C FACECONOMIA 016-2012-ADQUISICIONDE 16 LICENCIAS DE  SOFWARE OFFFICE A DISTINTAS OFICINAS DE LA FACULTAD DE ECONOMIA Y ADMON.</t>
  </si>
  <si>
    <t>YESID YANEZ PERDOMO</t>
  </si>
  <si>
    <t>FACECONOMIA 018-2012</t>
  </si>
  <si>
    <t>FACECONOMIA 018-2012, APOYO LOGISTICO ACTIVIDAD CULTURAL DE INTEGRACION INSTITUCIONAL DE CLIMA ORGANIZACIONAL DE LA FAC.DE ECONOMIA Y ADMON.</t>
  </si>
  <si>
    <t>LEGIS SA</t>
  </si>
  <si>
    <t>FACECONOMIA 017-2012</t>
  </si>
  <si>
    <t>FACECONOMIA 017-2012-SUMINISTRO DE LIBROS"ESTATUTO TRIBUTARIO Y OBRAS DE LEGIS PERTENENCIENTES  A LA ESPECIALIZACION EN GERENCIA TRIBUTARIA. SEGÚN ORDEN DE COMPRA FACECONOMIA 017-2012</t>
  </si>
  <si>
    <t xml:space="preserve"> MAITE VELAZQUEZ IBARRA</t>
  </si>
  <si>
    <t>FACECONOMIA No. 02-967-01</t>
  </si>
  <si>
    <t>CTO.FACECONOMIA No. 02-967-01APOYO A LA GESTION ACADEMICO-ADTIVO EN LA ESPECIALIZACION EN ALTA GCIA XXI COHORTE IS.2012B.</t>
  </si>
  <si>
    <t>HERNANDO URIBE CASTRO</t>
  </si>
  <si>
    <t>FACECONOMIA 02-938A-005</t>
  </si>
  <si>
    <t>CTO.FACECONOMIA 02-938A-005-EVALUADOR PROYECTO DE GRADO EN LA MAESTRIA EN ADMINISTRACION EN CONVENIO CON LA UNIVALLE I COHORTE.2012A</t>
  </si>
  <si>
    <t xml:space="preserve">FACECONOMIA 02-979-01 </t>
  </si>
  <si>
    <t>CTO.FACECONOMIA 02-979-01 APOYO A LA GESTION ACADEMICA-ADCTIVA Y FINANCIERA EN LA ESPEC.GCIA. TRIBUTARIA.</t>
  </si>
  <si>
    <t>TERMINACION ANTICIPADA MUTUO ACUERDO 31/07/2012</t>
  </si>
  <si>
    <t>AEDO JARAMILLO VIRGILIO</t>
  </si>
  <si>
    <t>FACECONOMIA 02-967-001</t>
  </si>
  <si>
    <t>FACECONOMIA 02-967-001 ORIENTACION DEL MODULO GERENCIA DEL TALENTO HUMANO EN LA ESPECIALIZACION EN ALTA GCIA. XXI COHORTE IS 2012B.CTO.FACECONOMIA 02-967-001</t>
  </si>
  <si>
    <t>GAMBOA SANCHEZ MERLIN YOLYMS</t>
  </si>
  <si>
    <t>FACECONOMIA 02-979-04</t>
  </si>
  <si>
    <t>CTO.FACECONOMIA 02-979-04 APOYO A LA GESTION ACADEMICA-ADTIVA.Y FINANCIERA EN LA ESPECIALIZACION EN GERENCIA TRIBUTARIA PERIODO 2012B.</t>
  </si>
  <si>
    <t>MONICA GARCIA SOLARTE</t>
  </si>
  <si>
    <t>FACECONOMIA 02-938A-011</t>
  </si>
  <si>
    <t>CTO.FACECONOMIA 02-938A-011, SERVICIOS PROFESIONALES COMO EVALUADOR DEL PROYECTO GRADO DE DOS ESTUDIANTE DE LA MAESTRIA EN ADMON-CONVENIO UNIVALLE I COHORTE, PERIOD 2012A.</t>
  </si>
  <si>
    <t>GUILLERMO GAMBOA PUERTA</t>
  </si>
  <si>
    <t>FACECONOMIA 02-938A-006</t>
  </si>
  <si>
    <t>CTO.FACECONOMIA 02-938A-006-SERVICIOS PROFESIONALES COMO EVALUADOR DEL PROYECTO DE GRADO DE LA ESTUDIANTE ROSALBA BURBANO DE LA MAESTRIA EN ADMON-EN CONVENIO CON LA UNIVALLE, I CHORTE, PERIODO 2012A.</t>
  </si>
  <si>
    <t>LUIS EDUARDO VASQUEZ MENDEZ</t>
  </si>
  <si>
    <t>FACECONOMIA-009-I2012S-02-914</t>
  </si>
  <si>
    <t>CTO.FACECONOMIA-009-I2012S-02-914, SERVICIOS PROFESIONALES EN LA REESTRUCTURACION DE LOS MICRODISENOS CON EL FIN DE OBTENER EL REGISTRO CALIFICADO DE LA ESPEC.GCIA.TRIBUTARIA.</t>
  </si>
  <si>
    <t>PINEDA OSPINA DIANA LORENA</t>
  </si>
  <si>
    <t>FACECONOMIA 02-939-007</t>
  </si>
  <si>
    <t>CTO.FACECONOMIA 02-939-007 SERVICIOS PROFESIONALES COMO EVALUADOR DEL PROYECTO DE GRADO DE DOS ESTUDIANTES DE LA MAESTRIA EN ADMINISTRACION EN CONVENIO UNIVALLE, SEGUNDA COHORTE CONTINUIDAD. 2012A.</t>
  </si>
  <si>
    <t>SILVA CASTELLANOS TULIO FERNEY</t>
  </si>
  <si>
    <t>FACECONOMIA 02-939-006</t>
  </si>
  <si>
    <t>CTO.FACECONOMIA 02-939-006 SERVICIOS PROFESIONALES COMO EVALUADOR DEL PROYECTO DE DOS ESTUDIANTES DE LA MAESTRIA EN ADMINISTRACION EN CONVENIO CON LA UNIVALLE SEGUNDA COHORTE SEMESTRE CONTINUIDAD, 2012A.</t>
  </si>
  <si>
    <t>GERARDO ARBOLEDA SALAZAR</t>
  </si>
  <si>
    <t>FACECONOMIA 02-939-005</t>
  </si>
  <si>
    <t>CTO.FACECONOMIA 02-939-005 SERVICIOS PROFESIONALES COMO EVALUADOR DEL PROYECTO DE GRADO DE DOS ESTUDIANTES DE LA PRIMERA COHORTE DE LA MAESTRIA EN ADMINISTRACION EN CONVENIO CON LA UNIVALLE.</t>
  </si>
  <si>
    <t>FACECONOMIA 02-967-002</t>
  </si>
  <si>
    <t>CTO.FACECONOMIA 02-967-002, SERVICIOS DOCENTE EXTERNO ORIENTACIONNDEL MODULO GERENCIA ESTRATEGICA DEL MARKETING, EN LA ESPEC.ALTA GERENCIA XXI COHORTE IS 2012B.</t>
  </si>
  <si>
    <t>MARTIN EMILIO REY CASTILLO</t>
  </si>
  <si>
    <t>FACECONOMIA N° 02-979-03</t>
  </si>
  <si>
    <t>CTO FACECONOMIA NO. 02-979-03  PRESTAR SERVICIOS DOCENTE INVITADO 48 HORAS DEL MODULO PROCEDIMIENTO EN GERENCIA TRIBUTARIA LOS DIAS 24-25-31 DE AGOSTO Y 1, 7, 8 DE SEPTIEMBRE DE 2012</t>
  </si>
  <si>
    <t xml:space="preserve"> FACECONOMIA 02-966-003.</t>
  </si>
  <si>
    <t xml:space="preserve"> FACECONOMIA 02-966-003.-ORIENTACION DE 32 HORAS CATEDRA  DEL MODULO ENTORNO Y COMPETITIVIDAD, CTO. FACECONOMIA 02-966-003.</t>
  </si>
  <si>
    <t>GUILLERMO MURILLO VARGAS</t>
  </si>
  <si>
    <t xml:space="preserve">FACECONOMIA 02-967-003 </t>
  </si>
  <si>
    <t>CTO.FACECONOMIA 02-967-003 HONORARIOS POR LA ORIENTACION DE 45 HORAS DEL MODULO GCIA.ORGANIZACIONAL Y DE GESTION.</t>
  </si>
  <si>
    <t>VLADIMIR VAQUERO VENEGAS</t>
  </si>
  <si>
    <t>FACECONOMIA 02-979-05</t>
  </si>
  <si>
    <t>CTO.FACECONOMIA 02-979-05, HONORARIOS POR LA ORIENTACION DE 32 HORAS DEL MODULO AUDITORIA TRIBUTARIA, ESPEC.GCIA.TRIBUTARIA.</t>
  </si>
  <si>
    <t>FACECONOMIA 023-2012</t>
  </si>
  <si>
    <t>FACECONOMIA 023-2012-BRINDAR ASESORIA EN EL FUNCIONAMIENTO Y OPERACION DE LOS PROCESOSACADEMICOS, ADMINISTRATIVOS Y PRESUPUESTALES DE LOS PROYECTOS DE FONDOS ESPECIALES</t>
  </si>
  <si>
    <t>BELLO MARTINEZ MARIA JIMENA</t>
  </si>
  <si>
    <t>FACECONOMIA 025-2012</t>
  </si>
  <si>
    <t>CTO.FACECONOMIA 025-2012-SERVICIOS PROFESIONALES DE DIVULGACION Y EMPODERAMIENTO  DE LASACTIVIDADESACADEMICAS Y DE PROYECCION SOCIAL  DESARROLLADAS EN LA FACULTAD DE ECONOMIA Y ADMINISTRACION, PEIODO 2012B.</t>
  </si>
  <si>
    <t>FACECONOMIA 027-2012</t>
  </si>
  <si>
    <t>CTO.FACECONOMIA 027-2012-PRESTAR LOS SERVICIOS PROFESIONALES DE ASESORIA JURIDICA EN LA FACULTAD DE ECONOMIA Y ADMINISTRACION, PERIODO 2012B.</t>
  </si>
  <si>
    <t>FACECONOMIA 02-939-004</t>
  </si>
  <si>
    <t>CTO. FACECONOMIA 02-939-004 PRESTACION DE SERVICIOS PROFESIONALES COMO ASESOR DE PROYECTO DE GRADO EN LA MAESTRIA LOS DIAS 7,8 Y 9 DE JUNIO.</t>
  </si>
  <si>
    <t>CTO.FACECONOMIA 02-966-002</t>
  </si>
  <si>
    <t>CTO.FACECONOMIA 02-966-002-ORIENTACION DEL MODULO FUNDAMENTOS TEORICOS EN MARKETING EN LA ESPECIALIZACION EN GERENCIA MERCADEO ESTRATEGICO XII COHORTE, IS 2012B. CTO.FACECONOMIA 02-966-002</t>
  </si>
  <si>
    <t>HECTOSAUGUSTO RODRIGUEZ OREJUELA</t>
  </si>
  <si>
    <t>FACECONOMIA 020-2012</t>
  </si>
  <si>
    <t>ORDEN SERVICIO FACECONOMIA 020-2012 SERVICIO DE TIQUETESAEREOSA DOCENTES INVITADOS DE LOS POSTGRADOS DE LA FACULTAD PERIODO 2012B.</t>
  </si>
  <si>
    <t>FACECONOMIA 032-2012</t>
  </si>
  <si>
    <t>O.S. FACECONOMIA 032-2012 SUMINISTRAR FOLLETOS DE APREDER A EMPRENDER PARA EL CIE Y ELABORAR BOLETINES INFORMATIVOS CON DESTINO A DECANATURA DE LA FACULTAD DE ECONOMIA Y ADMON 2012-B</t>
  </si>
  <si>
    <t>FACECONOMIA 019-2012</t>
  </si>
  <si>
    <t>FACECONOMIA 019-2012-SERVICIO DE HOSPEDAJE Y ALIMENTACION A LOS DOCENTES INVITADOS DE LOS POSTGRADOS DE LA FACULTAD, PERIODO 2012B.</t>
  </si>
  <si>
    <t>FACECONONIA 022-2012</t>
  </si>
  <si>
    <t>FACECONONIA 022-2012-SUMINISTRO DE FOTOCOPIAS E IMPRESOS DE MODULOSA ESTUDIANTES DE LA ESPECIALIZACIONES EN ALTA GERENCIA Y GERENCIA MERCADEO ESTRATEGICO, 2012B.SEGUN ORDEN SUMINISTRO FACECONOMIA 022-2012.</t>
  </si>
  <si>
    <t>FACECONOMIA 021-2012</t>
  </si>
  <si>
    <t>FACECONOMIA 021-2012SUMINISTRO DE FOTOCOPIAS E IMPRESOS DE MODULOSA LOS ESTUDIANTES DE LA ESPEC.GERENCIA TRIBUTARIA 2012B, SEGÚN ORDEN DE SUMINISTRO FACECONOMIA 021-2012.</t>
  </si>
  <si>
    <t xml:space="preserve"> FACECONOMIA 026-2012</t>
  </si>
  <si>
    <t>ORDEN DE  SUMINISTRO FACECONOMIA 026-2012, SUMINISTRO DE BEBIDAS HIDRATANTES-TINTO-AROMATICAS EN EL DESARROLLO DE LA ESPECIALIZACION EN GERENCIA TRIBUTARIA 2012B.</t>
  </si>
  <si>
    <t>FACECONOMIA 028-2012</t>
  </si>
  <si>
    <t>ORDEN COMPRA FACECONOMIA 028-2012-ADQUISCION RECUROS BIBLIOGRAFICOS PROG.ADMINISTRACION FINANCIERA.</t>
  </si>
  <si>
    <t xml:space="preserve"> FACECONOMIA 031-2012</t>
  </si>
  <si>
    <t>ORDEN SERVICIOS FACECONOMIA 031-2012, APOYO LOGISITICO PROCESOS DE AUTOEVALUACION PROG.ADMINISTRACION DE EMPRESAS</t>
  </si>
  <si>
    <t xml:space="preserve"> FACECONOMIA 030-2012</t>
  </si>
  <si>
    <t>ORDEN SERVICIOS FACECONOMIA 030-2012, ELABORACION MATERIAL 500 FOLLETOS CON DESTINO A PROGRAMAS DE PREGRADO DE LA FACULTAD DE ECONOMIA Y ADMON.</t>
  </si>
  <si>
    <t>FACECONOMIA 024-2012</t>
  </si>
  <si>
    <t>CTO FACECONOMIA 024-2012 SUMINISTRO DE ALIMENTOS, REFRIGERIOS Y/O PASABOCAS CON DESTINO A ESTUDIANTES, DOCENTES, INVITADOS Y PERSONAL DE APOYO DE LOS DIFERNTES POSTGRADOS DEL EDIFICIO DE POSTGFRADOS PERIODO 2012-B</t>
  </si>
  <si>
    <t>FACECONOMIA 033-2012</t>
  </si>
  <si>
    <t>ORDEN SERVCIOS FACECONOMIA 033-2012, SERVICIOS DE 80 HORAS CAPACITACION DE EXCEL APLICADO A LA ADMINISTRACION Y LAS FINANZAS PARA ADTIVOS. EGRESADOS Y GRADUADOS DE LA FACECONOMIA.</t>
  </si>
  <si>
    <t>ALVARO ULDARICO VINA VIZCAINO</t>
  </si>
  <si>
    <t>FACECONOMIA 02-966-004</t>
  </si>
  <si>
    <t>CTO.FACECONOMIA 02-966-004 ORIENTACION  32 HORAS  DEL MODULO INVESTG.CUALITIATIVA EN MARKETING EN LA ESPEC.GCIA.MERCADEO ESTRATEGICO 2012B.</t>
  </si>
  <si>
    <t>ANA VICTORIA VENEGAS AVILA</t>
  </si>
  <si>
    <t>FACECONOMIA 02-979-06</t>
  </si>
  <si>
    <t>CTO.FACECONOMIA 02-979-06 ORIENTACION DE 32 HORAS MODULO ELECTIVA 1:ASPECTOS ESPECIFICOS DEL IMPTO A LA RENTA.</t>
  </si>
  <si>
    <t>NATALIA BAHAMON YABOR</t>
  </si>
  <si>
    <t>FACECONOMIA 036-2012.</t>
  </si>
  <si>
    <t>CTO.FACECONOMIA 036-2012, PRESTACION SERVICIOS  PROFESIONALES EVALUACION DE LA PERCEPCION DE LOS EGRESADOS CON EL FIN DE OBTENER EL REGISTRO CALIFICADO  DE LA ESPEC.GCIA.TRIBUTARIA.</t>
  </si>
  <si>
    <t>PEREZ LEON MARYELI</t>
  </si>
  <si>
    <t>FACECONOMIA 043-2012</t>
  </si>
  <si>
    <t>PRESTACION SERVICIOS FACECONOMIA 043-2012, APOYO A SEMILLEROS DE INVESTIGACION DE LA FACECONOMIA 2012B, CON RECURSOS DE EXCEDENTES.</t>
  </si>
  <si>
    <t>JAIRO ALBERTO ALVARADO CAICEDO</t>
  </si>
  <si>
    <t>FACECONOMIA 02-979-07</t>
  </si>
  <si>
    <t>CTO.FACECONOMIA 02-979-07 ORIENTAR MODULO ELECTIVA 3-ASPECTOS ESPECIFICOS DEL IVA,  IV CHORTE B2012.</t>
  </si>
  <si>
    <t>FACECONOMIA 02-966-005</t>
  </si>
  <si>
    <t>CTO.FACECONOMIA 02-966-005 ORIENTACION DE 32 HORAS CATEDRA DEL MODULO CULTURA DEL CONSUMO EN COLOMBIA, PERIODO 2012B.</t>
  </si>
  <si>
    <t>.FACECONOMIA 02-998/999-02</t>
  </si>
  <si>
    <t>CTO.FACECONOMIA 02-998/999-02 ASESORIA PROYECTOS DE GRADO A 5 ESTUDIANTES DE LA 1 Y 2 COHORTE EN MAESTRIA EN ADMINISTRACION.</t>
  </si>
  <si>
    <t>FACECONOMIA 02-998/99-001</t>
  </si>
  <si>
    <t>CTO.FACECONOMIA 02-998/99-001 60 HPRASASESORIA PROYECTO DE GRADO DE  4 ESTUDIANTES DE LA MAESTRIA EN ADMON I Y II COHORTE.</t>
  </si>
  <si>
    <t>FACECONOMIA 02-998-001</t>
  </si>
  <si>
    <t>CTO.FACECONOMIA 02-998-001-APOYO A LA GESTION ACADEMICO-ADTIVA Y FINANCIERA EN LA MESTRIA EN ADMON.EN CONVENIO UNIVALLE 2012B.</t>
  </si>
  <si>
    <t>SERGIO ALEXANDER PEREZ ALVAREZ</t>
  </si>
  <si>
    <t>OS.FACECONOMIA 044-2012</t>
  </si>
  <si>
    <t>O.S.FACECONOMIA 044-2012-DESARROLLO SEMINARIO ESCRIBIR Y PUBLICAR EN CIENCIAS ECONOMICAS, DIAS 2-30 NOV.2012 A LOS DOCENTES DE LA FACECONOMIA.</t>
  </si>
  <si>
    <t>O.S. FACECONOMIA 054-2012</t>
  </si>
  <si>
    <t>O.S. FACECONOMIA 054-2012 ESTUDIO DE DEMANDA PARA LA ESPECIALIZACION  EN ADMINISTRACION Y FINANCIERA Y OTROS POSTGRADOS EN LAS SEDES DE LA FACULTAD.</t>
  </si>
  <si>
    <t>FACECONOMIA 056-2012</t>
  </si>
  <si>
    <t>ORDEN SERVICIOS FACECONOMIA 056-2012 S.I.G GESTION Y ORGANIZACION DE DCTOS. EN LA OFICINA DE LA SECRETARIA ACADEMICA DE LA FACULTAD, ANOS 2001 AL 2011.</t>
  </si>
  <si>
    <t>MAC TOOLS SAS.</t>
  </si>
  <si>
    <t>FACECONOMIA 055-2012</t>
  </si>
  <si>
    <t>CTO.COMPRAVENTA FACECONOMIA 055-2012, COMPRA EQUIPOS DE COMPUTO PARA LA JEFATURA Y DIFERENTES DEPENDENCIAS DE LA FACECONOMIA.</t>
  </si>
  <si>
    <t>MUEBLES Y PLASTICOS SA /COMPUMUEBLES</t>
  </si>
  <si>
    <t>FACECONOMIA 053-2012</t>
  </si>
  <si>
    <t>CTO.FACECONOMIA 053-2012 COMPRA DE MUEBLES Y ENSERES PARA LAS DIFERENTES UNIDADESACADEMICAS Y ADMINISTRATIVAS DEL EDIFICIO NUEVO DE LA  DECANATURA Y OTRAS OFICINAS DE LA FACULTAD.</t>
  </si>
  <si>
    <t>PEDRO NEL PALACIO CARDENAS</t>
  </si>
  <si>
    <t>O.S. FACECONOMIA 034-2012-</t>
  </si>
  <si>
    <t>O.S. FACECONOMIA 034-2012- ELABORACION REVISTAS SEMILLEROS CON CARGO A EXCEDENETES DE FACULTAD.</t>
  </si>
  <si>
    <t>CESAR AUGUSTO QUINTERO CUTIVA</t>
  </si>
  <si>
    <t>O.S. FACECONOMIA 035-2012</t>
  </si>
  <si>
    <t>O.S. FACECONOMIA 035-2012 ELABORACION DE POSTER Y JUEGOS DE TAPAS  PARA CARPETAS, CON CARGO A EXCEDENTES DE FACULTAD.</t>
  </si>
  <si>
    <t>FACECONOMIA 037-2012</t>
  </si>
  <si>
    <t>O.S.FACECONOMIA 037-2012-17 AVISOS PUBLICITARIOS PARA OFERTAR V COHORTE 2013 ESPEC.GCIA. TRIBUTARIA.</t>
  </si>
  <si>
    <t>O.C.FACECONOMIA 042-2012</t>
  </si>
  <si>
    <t>O.C.FACECONOMIA 042-2012, COMPRA DE ELEMENTOS DE PAPELERIA Y UTILES DE OFICINA PARA LOS POSTGRADOS DE LA FAC.DE ECONOMIA, 2012B.</t>
  </si>
  <si>
    <t>O.S. FACECONOMIA 039-2012</t>
  </si>
  <si>
    <t>O.S. FACECONOMIA 039-2012, ELABORACION DE MATERIAL P.O.P. PARA OFERTAR LAS ESPECIALIZACIONES DE LA FACUTLAD.</t>
  </si>
  <si>
    <t>FACECONOMIA 041-2012</t>
  </si>
  <si>
    <t>FACECONOMIA 041-2012-ELABORAR Y SUMINISTRAR MATERIAL PUBLICITARIO PARA LA FACULTAD DE ECONOMIA Y ADMINISTRACION , CON EL FIN DE DIVULGAR ACTIVIDADES POR BIMESTRE DE 2012-B</t>
  </si>
  <si>
    <t>O.C.FACECONOMIA045-2012</t>
  </si>
  <si>
    <t>O.C.FACECONOMIA045-2012, SUMINISTRO DE MATERIALES EDUCATIVOS Y PUBLICIDAD  GRUPO INVESTIGACION GRINCOUS DE LA FACECONOMIA</t>
  </si>
  <si>
    <t>SUAREZ  LOSADA BEATRIZ</t>
  </si>
  <si>
    <t>O.S.FACECONOMIA 049-2012</t>
  </si>
  <si>
    <t xml:space="preserve">O.S.FACECONOMIA 049-2012.ELABORACION Y SUMINISTRO DE 9 PERGAMINOS PARA EXALTAR A DOCENTES DE LA FACECONOMIA 2012. </t>
  </si>
  <si>
    <t>MAURCIO POLANIA GUZMAN</t>
  </si>
  <si>
    <t>O.C FACECONOMIA 051-2012-</t>
  </si>
  <si>
    <t>ORDEN COMPRA FACECONOMIA 051-2012-SUMINISTRO E INSTALCION DE PERSINAS Y POLARIZACION DE LOS VENTANALES DEL EDIFICIO NUEVO.</t>
  </si>
  <si>
    <t>URREA ORTIZ ARLEY</t>
  </si>
  <si>
    <t xml:space="preserve">O.S. FACECONOMIA 050-2012 </t>
  </si>
  <si>
    <t>O.S. FACECONOMIA 050-2012 SERVICIOS DE ADECUACIONES EN LAS OFICINAS DE LA DECANATURA DEL EDIFICIO NUEVO DE LA FACULTAD, CON RECURSOS DE EXCEDENTES.</t>
  </si>
  <si>
    <t>STELLA AREVALO  ANGEL</t>
  </si>
  <si>
    <t>O.SUMI.FACECONOMIA 052-2012</t>
  </si>
  <si>
    <t xml:space="preserve">O.SUMINISTRO FACECONOMIA 52-2012 APOYO LOGISTICO PARA EL DESARROLLO DE LA ACTIVIDAD DE INTEGRACION Y BIENESTAR </t>
  </si>
  <si>
    <t>MARIA OLIVA MUNOZ DE NARVAEZ</t>
  </si>
  <si>
    <t>O.C.FACECONOMIA 046-2012</t>
  </si>
  <si>
    <t>O.C.FACECONOMIA 046-2012, ELABORACION Y SUMINISTRO DE BANDERAS, ASTAS Y BASES PARA DOTACION AL EDIFICIO DE LA FACECONOMIA. CON RECURSOS DE EXCEDENTES.</t>
  </si>
  <si>
    <t>O.S. FACECONOMIA 057-2012</t>
  </si>
  <si>
    <t>ORDEN SUMINISTRO FACECONOMIA 057-2012, SUMINISTRO DE KIDSACADEMICOS PARA LA FACULTAD DE ECONOMIA Y ADMINISTRACION.</t>
  </si>
  <si>
    <t>FACECONOMIA 048-2012</t>
  </si>
  <si>
    <t>ORDEN SERVICIOS FACECONIMIA 048- EVENTOS CULTURALES EN LAS SEDES DE LA USCO CON MOTIVO DE CLAUSRUA DEL SEMESTRE B2012.-SEDES NEIVA, GARZON, PITALITO.</t>
  </si>
  <si>
    <t xml:space="preserve"> NEIVA, GARZON, PITALITO.</t>
  </si>
  <si>
    <t>ALBERT ANDREY VILLAMARIN QUIMBAYA</t>
  </si>
  <si>
    <t>FACECONOMIA 047-2012</t>
  </si>
  <si>
    <t>ORDEN SERVICIOS FACECONOMIA 047-2012 ELABORACION Y SUMINISTRO DE MATERIAL PUBLICITARIO DE LAS ESPEC.ALTA GCIA Y GCIA.MERCADEO.</t>
  </si>
  <si>
    <t>FACECONOMIA 038-2012</t>
  </si>
  <si>
    <t>CTO. FACECONOMIA 038-2012 ADQUISICION DE EQUIPOS Y SOFTWARE CON DESTINO A LOS POSTGRADOS DE LA FACULTAD DE ECONOMIA Y ADMINISTRACION</t>
  </si>
  <si>
    <t>OSORIO GOMEZ MARIA DEL PILAR</t>
  </si>
  <si>
    <t>CPS-001-A2012</t>
  </si>
  <si>
    <t>Servicios profesionales jurIdicos especializados para el apoyo y asesorIa legal en la VicerrectorIa Administrativa</t>
  </si>
  <si>
    <t>ARDILA RIVERA LIZETH</t>
  </si>
  <si>
    <t>CPS-002-A2012</t>
  </si>
  <si>
    <t>Apoyo en las funciones propias del Centro de Admisiones, Registro y Control Academico</t>
  </si>
  <si>
    <t>Acta Adicional del 28 de junio de 2012</t>
  </si>
  <si>
    <t>CULMA GOMEZ CIELO</t>
  </si>
  <si>
    <t>CPS-003-A2012</t>
  </si>
  <si>
    <t>Apoyo a la gestiOn administrativa en la VicerrectorIa Administrativa</t>
  </si>
  <si>
    <t>CABRERA ZAMORA HUMBERTO</t>
  </si>
  <si>
    <t>CPS-004-A2012</t>
  </si>
  <si>
    <t>Servicios profesionales en sistemas de informaciOn para la administraciOn y soporte a los usuarios del Sistema Administrativo y Financiero LINIX en el Centro de TecnologIas de InformaciOn y Comunicaciones</t>
  </si>
  <si>
    <t>GIL HERNANDEZ EDWARD ALONSO</t>
  </si>
  <si>
    <t>CPS-005-A2012</t>
  </si>
  <si>
    <t>Servicios tecnicos consistentes en la realizacion del mantenimiento preventivo y correctivo y coordinaciOn de garantIas, de los equipos informaticos y mantenimiento de puntos de red de acuerdo con las normas tecnicas y procedimientos establecidos por el Centro de TecnologIas de InformaciOn y Comunicaciones</t>
  </si>
  <si>
    <t>SANCHEZ CASTRO YHERSAM</t>
  </si>
  <si>
    <t>CPS-006-A2012</t>
  </si>
  <si>
    <t>Servicios tecnicos consistentes en la realizaciOn del mantenimiento preventivo y correctivo y coordinaciOn de garantIas, de los equipos informaticos y mantenimiento de puntos de red de acuerdo con las normas tecnicas y procedimientos establecidos por el Centro de TecnologIas de InformaciOn y Comunicaciones</t>
  </si>
  <si>
    <t>BONILLA CHARRY MANUEL ANDRES</t>
  </si>
  <si>
    <t>CPS-007-A2012</t>
  </si>
  <si>
    <t>Servicios profesionales en los procesos de analisis, diseNo, desarrollo e implementaciOn y mantenimiento de sistemas de informaciOn especIficamente en lo relacionado con los sistemas de: requerimientos, interfase con sistema LINIX y liquidaciOn de matrIcula y facturaciOn, en el Centro de TecnologIas de InformaciOn y Comunicaciones</t>
  </si>
  <si>
    <t>LOZANO CLAROS PABLO ANDRES</t>
  </si>
  <si>
    <t>CPS-008-A2012</t>
  </si>
  <si>
    <t>Servicios profesionales en administraciOn de MCU, instalaciOn y configuraciOn de software para servidores en sistemas operativos Windows server y Linux REdHat, configuraciOn de instalaciOn de Firewall y configuraciOn de DNS, en el Centro de TecnologIas de InformaciOn y Comunicaciones</t>
  </si>
  <si>
    <t>RAMON COBALEDA LUIS ALBERTO</t>
  </si>
  <si>
    <t>CPS-009-A2012</t>
  </si>
  <si>
    <t>Servicios profesionales en la administraciOn y mantenimiento de la Red de Datos y el parque de equipos informaticos de acuerdo con las normas tecnicas procedimientos establecidos en el Centro de TecnologIas de InformaciOn y Comunicaciones</t>
  </si>
  <si>
    <t>GOMEZ AGUIRRE CRISTIAN RAFAEL</t>
  </si>
  <si>
    <t>CPS-010-A2012</t>
  </si>
  <si>
    <t>Servicios tecnicos de coordinaciOn y supervisiOn a laSActividades del area de mantenimiento, a todos los equipos informaticos de la Universidad de acuerdo con las normas tecnicas y procedimientos establecidos por el Centro de TecnologIas de InformaciOn y Comunicaciones</t>
  </si>
  <si>
    <t>CASTRO SILVA JUAN ANTONIO</t>
  </si>
  <si>
    <t>CPS-011-A2012</t>
  </si>
  <si>
    <t>Servicios profesionales en sistemas de informaciOn para el desarrollo y mantenimiento de los Sistemas de GestiOn Administrativa y Academico, en el Centro de TecnologIas de InformaciOn y Comunicaciones</t>
  </si>
  <si>
    <t>CLEVES RODRIGUEZ CAMILO HERNANDO</t>
  </si>
  <si>
    <t>CPS-012-A2012</t>
  </si>
  <si>
    <t>Servicios en la administraciOn funcional del Sistema Financiero de la Universidad Surcolombiana, en el Area Financiera</t>
  </si>
  <si>
    <t>VARGAS HINESTROSA MARIA CAROLINA</t>
  </si>
  <si>
    <t>CPS-013-A2012</t>
  </si>
  <si>
    <t>Servicios profesionales en la verificaciOn y seguimiento de la cartera de los estudiantes de pregrado y postgrado de la Universidad Surcolombiana, en el Area Financiera</t>
  </si>
  <si>
    <t>ROJAS ALVAREZ MARITZA</t>
  </si>
  <si>
    <t>CPS-014-A2012</t>
  </si>
  <si>
    <t>Apoyo administrativo en los procesos y procedimientos de la Oficina de TesorerIa</t>
  </si>
  <si>
    <t>DIAZ MENDEZ MAYDA LILIANA</t>
  </si>
  <si>
    <t>CPS-015-A2012</t>
  </si>
  <si>
    <t>LOSADA REINA JEFFERSON MILLER</t>
  </si>
  <si>
    <t>CPS-016-A2012</t>
  </si>
  <si>
    <t>Apoyo en la conciliaciOn contable y presupuestal del proceso de interface de ingresos y la elaboraciOn del informe detallado de inversiOn mensualizado, en la Oficina de Presupuesto</t>
  </si>
  <si>
    <t>DUSSAN CALDERON TERESA</t>
  </si>
  <si>
    <t>CPS-017-A2012</t>
  </si>
  <si>
    <t>Servicios profesionales como asesor y contador público titulado especializado llevando la contabilidad de la Universidad, en la Oficina de Contabilidad</t>
  </si>
  <si>
    <t>SANTOFIMIO FLOR LILIA ESMID</t>
  </si>
  <si>
    <t>CPS-018-A2012</t>
  </si>
  <si>
    <t>Apoyo y asesorIa en los tramites de vinculaciOn y pago de los docentes catedraticos, en el Area de Personal</t>
  </si>
  <si>
    <t>TerminaciOn Anticipada de Mutuo Acuerdo (Pasa a provisionalidad)</t>
  </si>
  <si>
    <t>FIGUEROA CUELLAR JEMMAY ANDRES</t>
  </si>
  <si>
    <t>CPS-019-A2012</t>
  </si>
  <si>
    <t>Servicios profesionales como asesor en la elaboraciOn de informeSA los entes de control, en la Oficina de Contabilidad</t>
  </si>
  <si>
    <t>PERDOMO PENA JUAN PABLO</t>
  </si>
  <si>
    <t>CPS-020-A2012</t>
  </si>
  <si>
    <t>Servicios profesionales como asesor en la elaboraciOn de cuentas por pagar y evaluador financiero de las propuestas de los procesos de contrataciOn, en la Oficina de Contabilidad</t>
  </si>
  <si>
    <t>MORERA TRUJILLO JESUS ALEXANDER</t>
  </si>
  <si>
    <t>CPS-021-A2012</t>
  </si>
  <si>
    <t>Apoyo en la elaboraciOn de conciliaciones bancarias de 52 cuentas de ahorro y corrientes que posee la Universidad, en la Oficina de Contabilidad</t>
  </si>
  <si>
    <t>GAMBOA SANCHEZ KAROLL FABIANNY</t>
  </si>
  <si>
    <t>CPS-022-A2012</t>
  </si>
  <si>
    <t>Apoyo en la elaboraciOn de la solicitud de devoluciOn del IVA pagado por la Universidad en la compra de bienes y servicios, en la Oficina de Contabilidad</t>
  </si>
  <si>
    <t>LINARES SARRIA YAKELINE</t>
  </si>
  <si>
    <t>CPS-023-A2012</t>
  </si>
  <si>
    <t>Apoyo a la gestiOn financiera en lo relacionado con liquidaciOn de matrIcula de los estudiantes de pregrado y postgrado de la Universidad, liquidaciOn de pago de derechos pecuniarios de laSActividades de proyecciOn social, expediciOn de certificados y otros servicios que presta la Universidad, en el Grupo de LiquidaciOn de Derechos Pecuniarios</t>
  </si>
  <si>
    <t>MEDINA GOMEZ SERGIO IVAN</t>
  </si>
  <si>
    <t>CPS-024-A2012</t>
  </si>
  <si>
    <t>Apoyo a la gestiOn financiera en lo relacionado con el registro de cartera de los estudiantes de la Universidad, en el Grupo de LiquidaciOn de Derechos Pecuniarios</t>
  </si>
  <si>
    <t>BELALCAZAR SOLANO WILNAR GUILLERMO</t>
  </si>
  <si>
    <t>CPS-025-A2012</t>
  </si>
  <si>
    <t>Apoyo a la gestiOn financiera en lo relacionado con liquidaciOn de matrIcula de los estudiantes de pregrado y postgrado de la Universidad, liquidaciOn de pago de derechos pecuniarios de laSActividades de proyecciOn social, tramite de devoluciones  y otros servicios que presta la Universidad, en el Grupo de LiquidaciOn de Derechos Pecuniarios</t>
  </si>
  <si>
    <t>DUSSAN SANDOVAL ISABEL</t>
  </si>
  <si>
    <t>CPS-026-A2012</t>
  </si>
  <si>
    <t>AsesorIa financiera en la ejecuciOn y liquidaciOn de proyectos remunerados de los fondos especiales de la Universidad Surcolombiana, en la DivisiOn Financiera</t>
  </si>
  <si>
    <t>CARLOS ALBERTO GONZALEZ BEDOYA</t>
  </si>
  <si>
    <t>CPS-027-A2012</t>
  </si>
  <si>
    <t>Servicios profesionales en la administraciOn funcional del Sistema Financiero de la Universidad Surcolombiana y brindar asesorIa y apoyo en el Area Financiera</t>
  </si>
  <si>
    <t>CAVIEDES VEGA JOHN EDISON</t>
  </si>
  <si>
    <t>CPS-028-A2012</t>
  </si>
  <si>
    <t>Apoyo a la gestiOn en la realizaciOn de conciliaciones contables y registro de informaciOn del Sistema LINIX, en la Oficina de Fondos Especiales</t>
  </si>
  <si>
    <t>TOVAR YANEZ YASMIN</t>
  </si>
  <si>
    <t>CPS-029-A2012</t>
  </si>
  <si>
    <t>Apoyo y asesorIa en los procesos y procedimientoSAdministrativos en la VicerrectorIa de InvestigaciOn y ProyecciOn Social</t>
  </si>
  <si>
    <t>CAMERO CAMACHO ADRIANA MARCELA</t>
  </si>
  <si>
    <t>CPS-030-A2012</t>
  </si>
  <si>
    <t>Servicios profesionales para el apoyo y asesorIa en los diferentes procesos y procedimientos contractuales de la VicerrectorIa Administrativa</t>
  </si>
  <si>
    <t>RODRIGUEZ BARRERA MIGUEL ANGEL</t>
  </si>
  <si>
    <t>CPS-031-A2012</t>
  </si>
  <si>
    <t>Apoyo administrativo en el proceso de GestiOn Institucional del Area Financiera</t>
  </si>
  <si>
    <t>CUELLAR FAJARDO DISNORY ANDREA</t>
  </si>
  <si>
    <t>CPS-032-A2012</t>
  </si>
  <si>
    <t>Servicios tecnicos para el apoyo a la gestiOn en los diferentes procesos secretariales y de atenciOn al público de la Oficina de Control Interno</t>
  </si>
  <si>
    <t>RINCON CERQUERA MARIA CLEMENCIA</t>
  </si>
  <si>
    <t>CPS-033-A2012</t>
  </si>
  <si>
    <t>Apoyo a la gestiOn institucional en el Area de Servicios Generales</t>
  </si>
  <si>
    <t>BARRIOS CARRERA LINDA MARIA</t>
  </si>
  <si>
    <t>CPS-034-A2012</t>
  </si>
  <si>
    <t>Apoyo y asesorIa en la SecretarIa Academica de la Facultad de Salud</t>
  </si>
  <si>
    <t>SuspensiOn (3 enero de 2012): 3 enero al 29 marzo 2012.               Reinicio (3 de enero de 2012): 30 de marzo de 2012</t>
  </si>
  <si>
    <t>RODRIGUEZ ALVAREZ YOLIMA</t>
  </si>
  <si>
    <t>CPS-035-A2012</t>
  </si>
  <si>
    <t>Apoyo a la gestiOn administrativa en el Departamento de Medicina Social y Preventiva de la Facultad de Salud</t>
  </si>
  <si>
    <t>Acta Adicional del 6 de junio de 2012</t>
  </si>
  <si>
    <t>VARGAS LAGUNA LUZ ANGELA</t>
  </si>
  <si>
    <t>CPS-036-A2012</t>
  </si>
  <si>
    <t>Apoyo a la gestiOn administrativa en la revisiOn de las pOlizas y la proyecciOn de los informes periOdicoSA los Organos de control, en la Unidad de ContrataciOn - VicerrectorIa Administrativa</t>
  </si>
  <si>
    <t>DIAZ SANDRA LILIANA</t>
  </si>
  <si>
    <t>CPS-037-A2012</t>
  </si>
  <si>
    <t>Apoyo a la gestiOn de los procesos de contrataciOn, en la proyecciOn de las minutas y todos los tramites inherenteSA la Unidad de ContrataciOn - VicerrectorIa Administrativa</t>
  </si>
  <si>
    <t>DIAZ CHAMORRO WILLIAM ARMANDO</t>
  </si>
  <si>
    <t>CPS-038-A2012</t>
  </si>
  <si>
    <t>Servicios profesionales jurIdicos especializados en la coordinaciOn de la Unidad de ContrataciOn - VicerrectorIa Administrativa</t>
  </si>
  <si>
    <t>GIL BOSIGA MARIA ESTHER</t>
  </si>
  <si>
    <t>CPS-039-A2012</t>
  </si>
  <si>
    <t>Servicios profesionales de apoyo y asesorIa en la etapa precontractual de los diferentes procesos que se adelantan a traves de la Unidad de ContrataciOn - VicerrectorIa Administrativa</t>
  </si>
  <si>
    <t>MURCIA DELGADO JUAN PABLO</t>
  </si>
  <si>
    <t>CPS-040-A2012</t>
  </si>
  <si>
    <t>Servicios profesionales de asesorIa y asistencia jurIdica integral administrativa y representaciOn jurIdica judicial y extrajudicial, en la Oficina JurIdica</t>
  </si>
  <si>
    <t>QUINO NARVAEZ JAIME</t>
  </si>
  <si>
    <t>CPS-041-A2012</t>
  </si>
  <si>
    <t>AsesorIa en obras civiles y apoyo en la supervisiOn que ejerce la Oficina de PlaneaciOn sobre las diferentes obras civiles que se adelanten</t>
  </si>
  <si>
    <t>CHAVARRO ROJAS JORGE ASAAD</t>
  </si>
  <si>
    <t>CPS-042-A2012</t>
  </si>
  <si>
    <t>Servicios de operador de equipos de estudio en la Emisora Radio Universidad Surcolombiana 89.7 F.M. de la Facultad de Ciencias Sociales y Humanas</t>
  </si>
  <si>
    <t>RAMOS NUNEZ OSCAR IVAN</t>
  </si>
  <si>
    <t>CPS-043-A2012</t>
  </si>
  <si>
    <t>FORERO MOSQUERA OSCAR IVAN</t>
  </si>
  <si>
    <t>CPS-044-A2012</t>
  </si>
  <si>
    <t>Servicios como jefe de programaciOn en la Emisora Radio Universidad Surcolombiana 89.7 F.M. de la Facultad de Ciencias Sociales y Humanas</t>
  </si>
  <si>
    <t>MONTANO CARDOZO TANIA MARCELA</t>
  </si>
  <si>
    <t>CPS-045-A2012</t>
  </si>
  <si>
    <t>Servicios de periodista en la Emisora Radio Universidad Surcolombiana 89.7 F.M. de la Facultad de Ciencias Sociales y Humanas</t>
  </si>
  <si>
    <t>SANCHEZ DIAZ RAFAEL ANDRES</t>
  </si>
  <si>
    <t>CPS-046-A2012</t>
  </si>
  <si>
    <t>CELADA CICERI MAGDA LILIANA</t>
  </si>
  <si>
    <t>CPS-047-A2012</t>
  </si>
  <si>
    <t>Servicios profesionales especializados de auditoria en la Oficina de Control Interno</t>
  </si>
  <si>
    <t>BARRIOS SUAREZ EDWIN FABIAN</t>
  </si>
  <si>
    <t>CPS-048-A2012</t>
  </si>
  <si>
    <t>Apoyo para el mantenimiento de laboratorios de informatica de TecnologIa en Desarrollo de Software</t>
  </si>
  <si>
    <t>TOVAR CHAVARRO OLMER</t>
  </si>
  <si>
    <t>CPS-049-A2012</t>
  </si>
  <si>
    <t>Apoyo y asesorIa academica y administrativa en la Sede de Pitalito (H)</t>
  </si>
  <si>
    <t>POLANIA TAMAYO MERCEDES</t>
  </si>
  <si>
    <t>CPS-050-A2012</t>
  </si>
  <si>
    <t>Apoyo a la gestiOn administrativa en la Sede de GarzOn (H)</t>
  </si>
  <si>
    <t>SAPUY OME ARMANDO</t>
  </si>
  <si>
    <t>CPS-051-A2012</t>
  </si>
  <si>
    <t>Apoyo y asesorIa academica y administrativa en la Sede de GarzOn (H)</t>
  </si>
  <si>
    <t>CALDERON QUINTERO LINA JOHANA</t>
  </si>
  <si>
    <t>CPS-052-A2012</t>
  </si>
  <si>
    <t>Servicios profesionales de auditorIa en la Oficina de Control Interno</t>
  </si>
  <si>
    <t>BERNAL CERQUERA FRANCISCO RIVELINO</t>
  </si>
  <si>
    <t>CPS-053-A2012</t>
  </si>
  <si>
    <t>BERMEO BALAGUERA MAYRA ALEJANDRA</t>
  </si>
  <si>
    <t>CPS-054-A2012</t>
  </si>
  <si>
    <t>Apoyo a la gestiOn financiera en lo relacionado con pago en cuotas de la liquidaciOn de matrIcula de los estudiantes de pregrado y postgrado de la Universidad, control y seguimiento de pagos, cartera de los estudiantes y otros servicios que presta la Universidad, en el Grupo de LiquidaciOn de Derechos Pecuniarios</t>
  </si>
  <si>
    <t>AYA OROZCO LINA TATIANA</t>
  </si>
  <si>
    <t>CPS-055-A2012</t>
  </si>
  <si>
    <t>Servicios profesionales jurIdicos especializados para el apoyo y asesorIa legal en la Oficina JurIdica</t>
  </si>
  <si>
    <t>BOTACHE CAPERA ISRAEL</t>
  </si>
  <si>
    <t>CPS-056-A2012</t>
  </si>
  <si>
    <t>ARDILA RIVERA ANA MARIA</t>
  </si>
  <si>
    <t>CPS-057-A2012</t>
  </si>
  <si>
    <t>ALARCON ORJUELA MARIA ALEJANDRA</t>
  </si>
  <si>
    <t>CPS-058-A2012</t>
  </si>
  <si>
    <t>HORTA GONZALEZ LAURA BIBIANA</t>
  </si>
  <si>
    <t>CPS-059-A2012</t>
  </si>
  <si>
    <t>Apoyo a la gestiOn en el area de archivo y conservaciOn de documentos de las dependencias RectorIa y Oficina JurIdica</t>
  </si>
  <si>
    <t>GUARNIZO LLANOS NORMA CONSTANZA</t>
  </si>
  <si>
    <t>CPS-060-A2012</t>
  </si>
  <si>
    <t>Apoyo y asesorIa en el Programa de TecnologIa en Obras Civiles</t>
  </si>
  <si>
    <t>OTERO DEVIA LADY ANDREA</t>
  </si>
  <si>
    <t>CPS-061-A2012</t>
  </si>
  <si>
    <t>Apoyo en laSActividades de prescripciOn y control del ejercicio y demaSActividades propias del Laboratorio de EvaluaciOn y Desarrollo del Rendimiento FIsico (gimnasio de fuerza) del Programa de EducaciOn FIsica</t>
  </si>
  <si>
    <t>SALAMANCA HERNANDEZ LUIS FERNANDO</t>
  </si>
  <si>
    <t>CPS-062-A2012</t>
  </si>
  <si>
    <t>Servicios profesionales en laSActividades de evaluaciOn, prescripciOn y control del ejercicio, y asesorIa en actividades investigativas y demaSActividades propias del Laboratorio de EvaluaciOn y Desarrollo del Rendimiento FIsico (gimnasio de fuerza y Unidad de EvaluaciOn) del Programa de EducaciOn FIsica</t>
  </si>
  <si>
    <t>RAMOS VIDARTE JUAN CARLOS</t>
  </si>
  <si>
    <t>CPS-063-A2012</t>
  </si>
  <si>
    <t>ROJAS SEPULVEDA DEICY</t>
  </si>
  <si>
    <t>CPS-064-A2012</t>
  </si>
  <si>
    <t>PUYO CARLOS ANDRES</t>
  </si>
  <si>
    <t>CPS-065-A2012</t>
  </si>
  <si>
    <t>Apoyo y asesorIa academica y administrativa en la Sede de La Plata (H)</t>
  </si>
  <si>
    <t>ORDONEZ CABRERA MARTHA CECILIA</t>
  </si>
  <si>
    <t>CPS-066-A2012</t>
  </si>
  <si>
    <t>Apoyo a la gestiOn administrativa en la Sede de La Plata (H)</t>
  </si>
  <si>
    <t>ARIAS FUENTES MIGUEL ANGEL</t>
  </si>
  <si>
    <t>CPS-067-A2012</t>
  </si>
  <si>
    <t>Apoyo en los diferenteSAuditorios de la Facultad de IngenierIa</t>
  </si>
  <si>
    <t>PERDOMO MEDINA JOSE EDUARDO</t>
  </si>
  <si>
    <t>CPS-068-A2012</t>
  </si>
  <si>
    <t>Apoyo para la coordinaciOn de laSActividadeSAcademicas de los laboratorios del Programa de IngenierIa ElectrOnica de la Facultad de IngenierIa</t>
  </si>
  <si>
    <t>NAVARRO GUTIERREZ DIANA MARGARITA</t>
  </si>
  <si>
    <t>CPS-069-A2012</t>
  </si>
  <si>
    <t>Servicios profesionales de apoyo y asesorIa en laSActividades de investigaciOn relacionados con el Comite Central de InvestigaciOn - COCEIN de la VicerrectorIa de InvestigaciOn y ProyecciOn Social y el Comite de AsignaciOn de Puntaje CAP</t>
  </si>
  <si>
    <t>MEDINA LEON MARIA CAMILA</t>
  </si>
  <si>
    <t>CPS-070-A2012</t>
  </si>
  <si>
    <t>Apoyo en los procesoSAcademicos propios del Centro de Admisiones, Registro y Control Academico</t>
  </si>
  <si>
    <t>BENAVIDES MENESES MIRIAM JUDITH</t>
  </si>
  <si>
    <t>CPS-071-A2012</t>
  </si>
  <si>
    <t>Apoyo a la gestiOn administrativa en la Sede de Pitalito (H)</t>
  </si>
  <si>
    <t>FERNANDEZ BARRERA CESAR AUGUSTO</t>
  </si>
  <si>
    <t>CPS-072-A2012</t>
  </si>
  <si>
    <t>Servicios profesionales como diseNador grafico (web-master) para realizar las labores inherenteSAl Sistema de Gobierno en LInea, en el Centro de TecnologIas de InformaciOn y Comunicaciones</t>
  </si>
  <si>
    <t>BARON ROJAS GERMAN GONZALO</t>
  </si>
  <si>
    <t>CPS-073-A2012</t>
  </si>
  <si>
    <t>Servicios profesionales consistentes en acompaNamiento y asesorIa legal en la SecretarIa General en los diferentes procedimientoSAdministrativos que le corresponden, especIficamente en laSAreaSAcademicas, de proyecciOn social y contrataciOn administrativa</t>
  </si>
  <si>
    <t>GOMEZ TRUJILLO ARLYN</t>
  </si>
  <si>
    <t>CPS-074-A2012</t>
  </si>
  <si>
    <t>Apoyo a la gestiOn administrativa del Programa de Licenciatura en EducaciOn Basica con enfasis en Ciencias Naturales y EducaciOn Ambiental</t>
  </si>
  <si>
    <t>GARCIA ARIAS LEILA MERCEDES</t>
  </si>
  <si>
    <t>CPS-075-A2012</t>
  </si>
  <si>
    <t>Apoyo a la gestiOn administrativa del Programa de Licenciatura en EducaciOn ArtIstica y Cultural</t>
  </si>
  <si>
    <t>GUTIERREZ PENA ALMA YISETH</t>
  </si>
  <si>
    <t>CPS-076-A2012</t>
  </si>
  <si>
    <t>Servicios profesionales de asesorIa y apoyo en el Programa de AdministraciOn Financiera Ciclo TecnolOgico y Profesional</t>
  </si>
  <si>
    <t>JIMENEZ DORIS GRICEIDA</t>
  </si>
  <si>
    <t>CPS-077-A2012</t>
  </si>
  <si>
    <t>Apoyo a la gestiOn administrativa en el Programa de AdministraciOn de Empresas</t>
  </si>
  <si>
    <t>ROJAS CASTRO JAZMINE</t>
  </si>
  <si>
    <t>CPS-078-A2012</t>
  </si>
  <si>
    <t>Apoyo a la gestiOn de la SecretarIa General para ejercer actividades secretariales y de atenciOn al público</t>
  </si>
  <si>
    <t>ZUNIGA CORDOBA OSCAR HUBER</t>
  </si>
  <si>
    <t>CPS-079-A2012</t>
  </si>
  <si>
    <t>Servicios profesionales para realizar las funciones de apoyo y asesorIa academica y administrativa en el Programa de Derecho</t>
  </si>
  <si>
    <t>PERDOMO LOSADA SANDRA MILENA</t>
  </si>
  <si>
    <t>CPS-080-A2012</t>
  </si>
  <si>
    <t>Apoyo a la gestiOn administrativa en el Consultorio JurIdico de la Facultad de Derecho</t>
  </si>
  <si>
    <t>PASTRANA PINTO EDNA LIZED</t>
  </si>
  <si>
    <t>CPS-081-A2012</t>
  </si>
  <si>
    <t>Apoyo a la gestiOn administrativa en el Programa de Derecho</t>
  </si>
  <si>
    <t>LARA CORTES MAURICIO</t>
  </si>
  <si>
    <t>CPS-082-A2012</t>
  </si>
  <si>
    <t>Apoyo en el Area de Recursos</t>
  </si>
  <si>
    <t>RODRIGUEZ BASTO ORLANDO</t>
  </si>
  <si>
    <t>CPS-083-A2012</t>
  </si>
  <si>
    <t>Apoyo a la gestiOn de la SecretarIa General, Consejos Superior y Academico para ejercer actividades de archivo documental</t>
  </si>
  <si>
    <t>BUSTOS TRUJILLO LIDA PATRICIA</t>
  </si>
  <si>
    <t>CPS-084-A2012</t>
  </si>
  <si>
    <t>Servicios profesionales en laSActividades de higiene y seguridad industrial en el Programa de Salud Ocupacional del Area de Bienestar Universitario</t>
  </si>
  <si>
    <t>CUELLAR CERQUERA TANIA ROCIO</t>
  </si>
  <si>
    <t>CPS-085-A2012</t>
  </si>
  <si>
    <t>Servicios profesionales en laSActividades del sub-programa de medicina preventiva y del trabajo en lo que respecta al diagnOstico, prevenciOn, intervenciOn, manejo y control del riesgo psico-social en los trabajadores de la Universidad Surcolombiana, en el Programa de Salud Ocupacional del Area de Bienestar Universitario</t>
  </si>
  <si>
    <t>GALINDO PERDOMO MARIO</t>
  </si>
  <si>
    <t>CPS-086-A2012</t>
  </si>
  <si>
    <t>Servicios para realizar labores de apoyo en el Area de Recursos</t>
  </si>
  <si>
    <t>FIERRO MANRIQUE ALVARO</t>
  </si>
  <si>
    <t>CPS-087-A2012</t>
  </si>
  <si>
    <t>Servicios profesionales en laSActividades de Medicina Preventiva y del Trabajo en el Programa de Salud Ocupacional del Area de Bienestar Universitario</t>
  </si>
  <si>
    <t>CARLOS ALBERTO GALINDO REYES</t>
  </si>
  <si>
    <t>CPS-088-A2012</t>
  </si>
  <si>
    <t>CoordinaciOn y apoyo en los procesos y procedimientos del Sistema de GestiOn Integrado de Calidad en la Oficina Asesora de PlaneaciOn</t>
  </si>
  <si>
    <t>DIAZ ROJAS YANETDS PATRICIA</t>
  </si>
  <si>
    <t>CPS-089-A2012</t>
  </si>
  <si>
    <t>Apoyo en la atenciOn de salud oral en el Consultorio OdontolOgico del Area de Bienestar Universitario</t>
  </si>
  <si>
    <t>HERNANDEZ DIAZ JOHN JAIRO</t>
  </si>
  <si>
    <t>CPS-090-A2012</t>
  </si>
  <si>
    <t>Apoyo en el control y prestamo de implementos deportivos, en el Programa de Licenciatura en EducaciOn Basica con enfasis en EducaciOn Fïsica, RecreaciOn y Deporte</t>
  </si>
  <si>
    <t>POLANIA MONTIEL DIANA CAROLINA</t>
  </si>
  <si>
    <t>CPS-091-A2012</t>
  </si>
  <si>
    <t>Servicios para la direcciOn de laSActividades que se programen, asignen y/o se presenten de manera eventual en la Granja Experimental - Facultad de IngenierIa</t>
  </si>
  <si>
    <t>Acta Adicional del 22 de junio de 2012</t>
  </si>
  <si>
    <t>NAVARRO ALARCON SAULO DE FRANCISCO</t>
  </si>
  <si>
    <t>CPS-092-A2012</t>
  </si>
  <si>
    <t>JOVEN MENDEZ HECTOR ANDRES</t>
  </si>
  <si>
    <t>CPS-093-A2012</t>
  </si>
  <si>
    <t>Servicios profesionales en los procesos de analisis, diseNo, desarrollo e implementaciOn y mantenimiento de Sistemas de InformaciOn especIficamente lo relacionado con aplicativos planta fIsica, programaciOn academica, convocatoria docentes y SIPPA; en el Centro de TecnologIas de InformaciOn y Comunicaciones</t>
  </si>
  <si>
    <t>MONTENEGRO VALDERRAMA ADRIANA</t>
  </si>
  <si>
    <t>CPS-094-A2012</t>
  </si>
  <si>
    <t>CORRALES MENDOZA JASMIN</t>
  </si>
  <si>
    <t>CPS-095-A2012</t>
  </si>
  <si>
    <t>Apoyo a la gestiOn administrativa de los Programas de Software y Obras Civiles</t>
  </si>
  <si>
    <t>VALDES PINZON DIEGO ALEJANDRO</t>
  </si>
  <si>
    <t>CPS-096-A2012</t>
  </si>
  <si>
    <t>Apoyo en los talleres y laboratorios del Programa de EducaciOn ArtIstica</t>
  </si>
  <si>
    <t>ARDILA ROJAS YAKELINE</t>
  </si>
  <si>
    <t>CPS-097-A2012</t>
  </si>
  <si>
    <t>Servicios para realizar actividades como auxiliar de laboratorio en el desarrollo de practicaSAcademicas en proyectos de docencia, investigaciOn y proyecciOn social, en el Laboratorio de Aguas - Facultad de IngenierIa</t>
  </si>
  <si>
    <t>CLAVIJO BOLIVAR MARIO EDUARDO</t>
  </si>
  <si>
    <t>CPS-098-A2012</t>
  </si>
  <si>
    <t>Servicios profesionales para realizar laSActividades de asesorIa y apoyo en la coordinaciOn academico - administrativa del Programa de PsicologIa</t>
  </si>
  <si>
    <t>CASTRO CAMACHO JENNIFER KATIUSCA</t>
  </si>
  <si>
    <t>CPS-099-A2012</t>
  </si>
  <si>
    <t>Apoyo y asesorIa en laSActividadeSAcademicas que se realizan, y/o que se presenten de manera eventual, en los laboratorios de Control de Calidad y ProcesoSAgroindustriales de la Facultad de IngenierIa</t>
  </si>
  <si>
    <t>CARLOS ALBERTO CERQUERA ROJAS</t>
  </si>
  <si>
    <t>CPS-100-A2012</t>
  </si>
  <si>
    <t>Servicios profesionales en la gestiOn administrativa del procedimiento de programaciOn academica de profesores de catedra, visitantes y catedra adicional, en la VicerrectorIa Academica</t>
  </si>
  <si>
    <t>GOMEZ RUBIANO PABLO JOSE</t>
  </si>
  <si>
    <t>CPS-101-A2012</t>
  </si>
  <si>
    <t>Servicios tecnicos como auxiliar de apoyo logIstico y tecnico, en lo referente al procedimiento de gestiOn administrativa y el archivo de documentos soporte del proceso de formaciOn, en la VicerrectorIa Academica</t>
  </si>
  <si>
    <t>SOLANO NANEZ BLEYNER</t>
  </si>
  <si>
    <t>CPS-102-A2012</t>
  </si>
  <si>
    <t>Servicios en la gestiOn administrativa del proceso de formaciOn, en la VicerrectorIa Academica</t>
  </si>
  <si>
    <t>BURGOS GUTIERREZ JULIO DEIVIS</t>
  </si>
  <si>
    <t>CPS-103-A2012</t>
  </si>
  <si>
    <t>Servicios de coordinaciOn del proyecto de seguimiento a egresados y manejo de relaciones con egresados de la Universidad Surcolombiana, en la VicerrectorIa Academica</t>
  </si>
  <si>
    <t>BEDOYA GARRIDO WILMER</t>
  </si>
  <si>
    <t>CPS-104-A2012</t>
  </si>
  <si>
    <t>Servicios tecnicos consistentes en la realizacion del mantenimiento preventivo y correctivo y coordinaciOn de garantIas, de los equipos informaticos y mantenimientos de puntos de red de acuerdo con las normas tecnicas y procedimientos establecidos, por el Centro de TecnologIas de InformaciOn y Comunicaciones</t>
  </si>
  <si>
    <t>CASTANEDA CALDERON OSCAR ANDRES</t>
  </si>
  <si>
    <t>CPS-105-A2012</t>
  </si>
  <si>
    <t>GUTIERREZ ZAMBRANO DIEGO FERNANDO</t>
  </si>
  <si>
    <t>CPS-106-A2012</t>
  </si>
  <si>
    <t>Servicios profesionales para asesorar y apoyar el funcionamiento, diseNo, desarrollo, implementaciOn y actualizaciOn del Sistema Academico y de los Sistemas de InformaciOn SNIES, SPADIES, SIVIPS, en el Centro de TecnologIas de InformaciOn y Comunicaciones</t>
  </si>
  <si>
    <t>ANIBAL PALACIOS MIGUEL ANGEL</t>
  </si>
  <si>
    <t>CPS-107-A2012</t>
  </si>
  <si>
    <t>GOMEZ RAMIREZ LAUREANO</t>
  </si>
  <si>
    <t>CPS-108-A2012</t>
  </si>
  <si>
    <t>Servicios profesionales como asesor de la Jefatura del Programa de Medicina en las diferenteSActividadeSAcademicas y administrativas</t>
  </si>
  <si>
    <t>VICTORIA VILLARRUEL PRIMITIVO</t>
  </si>
  <si>
    <t>CPS-109-A2012</t>
  </si>
  <si>
    <t>Apoyo a la gestiOn financiera en lo relacionado con correspondencia, el archivo y la documentaciOn, en el Grupo de LiquidaciOn de Derechos Pecuniarios</t>
  </si>
  <si>
    <t>CORTES FLOREZ CARLOS ALFONSO</t>
  </si>
  <si>
    <t>CPS-110-A2012</t>
  </si>
  <si>
    <t>Apoyo logIstico y tecnico en lo referente al procedimiento de programaciOn academica de profesores de planta y de programaciOn de la planta fIsica de la Universidad, en la VicerrectorIa Academica</t>
  </si>
  <si>
    <t>CRUZ ROJAS ANGELICA</t>
  </si>
  <si>
    <t>CPS-111-A2012</t>
  </si>
  <si>
    <t>Apoyo para propiciar espacios y liderar procesoSArtIsticos y deportivos en las diferentes Sedes de la Universidad, en la Oficina de ExtensiOn Cultural</t>
  </si>
  <si>
    <t>BAUTISTA OVIEDO RAMON EDUARDO</t>
  </si>
  <si>
    <t>CPS-112-A2012</t>
  </si>
  <si>
    <t>Servicios para coordinar los procesos comunicativoSAl interior de la Universidad Surccolombiana a traves de la elaboraciOn del boletIn institucional "UsconexiOn", en la Facultad de Ciencias Sociales y Humanas</t>
  </si>
  <si>
    <t>MANCHOLA TOLEDO NIBIA</t>
  </si>
  <si>
    <t>CPS-113-A2012</t>
  </si>
  <si>
    <t>Apoyo a la gestiOn administrativa en el Programa de TecnologIa en Acuicultura Continental</t>
  </si>
  <si>
    <t>TEJADA GONZALEZ MARIO CESAR</t>
  </si>
  <si>
    <t>CPS-114-A2012</t>
  </si>
  <si>
    <t>ANGEL MELENDEZ RICARDO</t>
  </si>
  <si>
    <t>CPS-115-A2012</t>
  </si>
  <si>
    <t>Apoyo en actividades informaticas en la Biblioteca de la Facultad de Salud</t>
  </si>
  <si>
    <t>MEDINA RIVAS RAQUEL</t>
  </si>
  <si>
    <t>CPS-116-A2012</t>
  </si>
  <si>
    <t>Servicios profesionales en el area administrativa y financiera en la Facultad de Salud</t>
  </si>
  <si>
    <t>GOMEZ PERDOMO ANDRES</t>
  </si>
  <si>
    <t>CPS-117-A2012</t>
  </si>
  <si>
    <t>Servicios profesionales de apoyo al Centro de ConciliaciOn de la Facultad de Derecho</t>
  </si>
  <si>
    <t>CPS-118-A2012</t>
  </si>
  <si>
    <t>Apoyo para conformar y dirigir grupos de música colombiana (solistas, duetos, trIos y grupos folclOricos) vocal instrumental, realizar arreglos y montaje de paginas musicales colombianas, latinoamericanas y universales, en la Oficina de ExtensiOn Cultural</t>
  </si>
  <si>
    <t>MOLINA ESCALANTE CARLOS EDUARDO</t>
  </si>
  <si>
    <t>CPS-119-A2012</t>
  </si>
  <si>
    <t>Apoyo para diseNar y elaborar los diferentes carteles murales informativos, realizar las curadurias y montajes de las expresiones plasticas, incluyendo escenografIas, en la Oficina de ExtensiOn Cultural</t>
  </si>
  <si>
    <t>SANCHEZ TORRES FABIO NOEL</t>
  </si>
  <si>
    <t>CPS-120-A2012</t>
  </si>
  <si>
    <t>Apoyo para conformar y dirigir el grupo de música autOctona de los funcionarios y docentes de la Universidad, orientar talleres de formaciOn, realizar arreglos y montajes de paginas musicales colombianas, en la Oficina de ExtensiOn Cultural</t>
  </si>
  <si>
    <t>ZAMBRANO FIERRO HECTOR IVAN</t>
  </si>
  <si>
    <t>CPS-121-A2012</t>
  </si>
  <si>
    <t>Apoyo para conformar y dirigir el grupo de danzas de la Universidad, orientar los talleres de formaciOn, realizar tres planimetrIas del folclor colombiano, latinoamericanas y/o universales, en la Oficina de ExtensiOn Cultural</t>
  </si>
  <si>
    <t>ILES TOVAR HUGO ALBERTO</t>
  </si>
  <si>
    <t>CPS-122-A2012</t>
  </si>
  <si>
    <t>Apoyo para conformar y dirigir el grupo de música andina de la Universidad, orientar talleres de formaciOn, realizar arreglos y montajes de paginas musicaleSAcorde a los ritmoSAndinos y del folclor latinoamericano, en la Oficina de ExtensiOn Cultural</t>
  </si>
  <si>
    <t>FARFAN CALDERON JHORMAN HERVEY</t>
  </si>
  <si>
    <t>CPS-123-A2012</t>
  </si>
  <si>
    <t>Apoyo para conformar y dirigir el grupo de teatro de la Universidad, orientar talleres de formaciOn, realizar un montaje teatral por semestre, en la Oficina de ExtensiOn Cultural</t>
  </si>
  <si>
    <t>AMAYA LIZCANO MILTON HARVEY</t>
  </si>
  <si>
    <t>CPS-124-A2012</t>
  </si>
  <si>
    <t>Apoyo para el manejo del equipo de amplificaciOn de sonido, en la Oficina de ExtensiOn Cultural</t>
  </si>
  <si>
    <t>VALLEJO COLORADO CARLOS ARTURO</t>
  </si>
  <si>
    <t>CPS-125-A2012</t>
  </si>
  <si>
    <t>Apoyo para entrenamiento y formaciOn deportiva en baloncesto, desarrollo de actividades recreativas y de aprovechamiento del tiempo libre, y de proyecciOn social para todos los docentes y funcionarios en la Oficina de CoordinaciOn de Deportes, asI como la administraciOn de todos los escenarios deportivos</t>
  </si>
  <si>
    <t>TORRES CORREDOR ALVARO DANIEL</t>
  </si>
  <si>
    <t>CPS-126-A2012</t>
  </si>
  <si>
    <t>Apoyo para entrenamiento y formaciOn deportiva en fútbol, desarrollo de actividades recreativas y de aprovechamiento del tiempo libre, y de proyecciOn social para toda la comunidad universitaria, en la Oficina de CoordinaciOn de Deportes</t>
  </si>
  <si>
    <t>PENA CUESTAS CHRISTIAN JACBEL</t>
  </si>
  <si>
    <t>CPS-127-A2012</t>
  </si>
  <si>
    <t>Apoyo para entrenamiento y formaciOn deportiva en fútbol (estudiantes), desarrollo de actividades recreativas y de aprovechamiento del tiempo libre, y de proyecciOn social para toda la comunidad universitaria, en la Oficina de CoordinaciOn de Deportes</t>
  </si>
  <si>
    <t>TerminaciOn Anticipada de Mutuo Acuerdo</t>
  </si>
  <si>
    <t>RUEDA BONILLA YESID</t>
  </si>
  <si>
    <t>CPS-128-A2012</t>
  </si>
  <si>
    <t>Apoyo en el area de rehabilitaciOn fIsica y kinesiologIa, apoyo de actividades recreativas y de aprovechamiento del tiempo libre, y de proyecciOn social para toda la comunidad universitaria, en la Oficina de CoordinaciOn de Deportes</t>
  </si>
  <si>
    <t>CABRERA DE LOS RIOS MAURICIO FERNANDO</t>
  </si>
  <si>
    <t>CPS-129-A2012</t>
  </si>
  <si>
    <t>Apoyo para entrenamiento y formaciOn deportiva en rugby, desarrollo de actividades recreativas y de aprovechamiento del tiempo libre, y de proyecciOn social para toda la comunidad universitaria, en la Oficina de CoordinaciOn de Deportes</t>
  </si>
  <si>
    <t>CUENCA RAMIREZ LUIS EDUARDO</t>
  </si>
  <si>
    <t>CPS-130-A2012</t>
  </si>
  <si>
    <t>Apoyo para entrenamiento y formaciOn deportiva en baloncesto, desarrollo de actividades recreativas y de aprovechamiento del tiempo libre y demaSActividades inherenteSA esta labor, proyecciOn social para toda la comunidad universitaria, en la Oficina de CoordinaciOn de Deportes</t>
  </si>
  <si>
    <t>OTERO DEVIA JOHNATAN JAVIER</t>
  </si>
  <si>
    <t>CPS-131-A2012</t>
  </si>
  <si>
    <t>Apoyo y asesorIa en loSAsuntos jurIdicos y administrativos de la DirecciOn Administrativa de Control Disciplinario Interno</t>
  </si>
  <si>
    <t>BONILLA JOSE GREGORIO</t>
  </si>
  <si>
    <t>CPS-132-A2012</t>
  </si>
  <si>
    <t>Servicios para realizar el mantenimiento preventivo y correctivo de los equipos de refrigeraciOn, en el Area de Servicios Generales</t>
  </si>
  <si>
    <t>POLANIA ALVAREZ MARITZA</t>
  </si>
  <si>
    <t>CPS-133-A2012</t>
  </si>
  <si>
    <t>Servicios periodIsticos para comunicar y divulgar todas laSActividades de caracter academico, investigativo, administrativo y cultural que realiza la instituciOn, en la Oficina de Relaciones Nacionales e Internacionales</t>
  </si>
  <si>
    <t>SOLORZANO LOZANO JHON HENRY</t>
  </si>
  <si>
    <t>CPS-134-A2012</t>
  </si>
  <si>
    <t>Apoyo y asesorIa al proceso misional de ProyecciOn Social, en la VicerrectorIa de InvestigaciOn y ProyecciOn Social</t>
  </si>
  <si>
    <t>SANCHEZ MANCHOLA ALEXANDER</t>
  </si>
  <si>
    <t>CPS-135-A2012</t>
  </si>
  <si>
    <t>Servicios para coordinar laSActividades de gestiOn tecnolOgica de ProyecciOn Social dentro de la estrategia Universidad - Empresa - Estado - Sociedad, en la VicerrectorIa de InvestigaciOn y ProyecciOn Social</t>
  </si>
  <si>
    <t>RAMIREZ PERDOMO NANCY ROCIO</t>
  </si>
  <si>
    <t>CPS-136-A2012</t>
  </si>
  <si>
    <t>Apoyo en el manejo, control, archivo, actualizaciOn y custodia de las historias laborales de los servidores públicos, trabajadores oficiales y demas personal que tenga vInculo contractual, legal o reglamentario con la Universidad y del personal que haya tenido historia laboral, en el Area de Personal</t>
  </si>
  <si>
    <t>OLAYA OLAYA FRANCISCO ISMAEL</t>
  </si>
  <si>
    <t>CPS-137-A2012</t>
  </si>
  <si>
    <t>Asistencia de direcciOn y producciOn en el Centro de ProducciOn Audiovisual de la Facultad de Ciencias Sociales y Humanas</t>
  </si>
  <si>
    <t>CPS-138-A2012</t>
  </si>
  <si>
    <t>Asistencia de direcciOn y producciOn en el Centro de FormaciOn y ProducciOn RadiofOnica de la Facultad de Ciencias Sociales y Humanas</t>
  </si>
  <si>
    <t>CAPERA TOVAR ANGELICA MARIA</t>
  </si>
  <si>
    <t>CPS-139-A2012</t>
  </si>
  <si>
    <t>Apoyo y asesorIa en la SecretarIa Academica de la Facultad de Ciencias Sociales y Humanas</t>
  </si>
  <si>
    <t>GUZMAN LIZCANO OLGA</t>
  </si>
  <si>
    <t>CPS-140-A2012</t>
  </si>
  <si>
    <t>Apoyo para acompaNar los procesoSAcademicos, administrativos e investigativos del Programa de ComunicaciOn Social y Periodismo</t>
  </si>
  <si>
    <t>CESPEDES DURAN JULIAN ANGEL</t>
  </si>
  <si>
    <t>CPS-141-A2012</t>
  </si>
  <si>
    <t>Asistencia de producciOn y ediciOn de piezaSAudiovisuales con destino al Canal Universitario Nacional ZOOM, en la Facultad de Ciencias Sociales y Humanas</t>
  </si>
  <si>
    <t>CARDOZO SUAREZ FERNANDO</t>
  </si>
  <si>
    <t>CPS-142-A2012</t>
  </si>
  <si>
    <t>Apoyo a la gestiOn, seguimiento y control documental, en el Sistema de Archivo Institucional, en el Archivo Central</t>
  </si>
  <si>
    <t>REYES PINZON OSCAR JAVIER</t>
  </si>
  <si>
    <t>CPS-143-A2012</t>
  </si>
  <si>
    <t>ANGULO ARIAS OLGA JIMENA</t>
  </si>
  <si>
    <t>CPS-144-A2012</t>
  </si>
  <si>
    <t>Apoyo a la gestiOn en el area de archivo y conservaciOn de documentos en la VicerrectorIa Administrativa</t>
  </si>
  <si>
    <t>BETANCOURT ROMERO FEDERICO GUILLERMO</t>
  </si>
  <si>
    <t>CPS-145-A2012</t>
  </si>
  <si>
    <t>TRUJILLO PORTILLA DIANA MILENA</t>
  </si>
  <si>
    <t>CPS-146-A2012</t>
  </si>
  <si>
    <t>Apoyo en circulaciOn y prestamo en el Centro de DocumentaciOn, ProducciOn Intelectual y Publicaciones</t>
  </si>
  <si>
    <t>NINCO VERA SOLANYE GISETH</t>
  </si>
  <si>
    <t>CPS-147-A2012</t>
  </si>
  <si>
    <t>Apoyo al proceso misional de ProyecciOn Social, en la VicerrectorIa de InvestigaciOn y ProyecciOn Social</t>
  </si>
  <si>
    <t>ARIAS LOZANO MARIA ALDAMARI</t>
  </si>
  <si>
    <t>CPS-148-A2012</t>
  </si>
  <si>
    <t>Apoyo a la gestiOn administrativa, en la Decanatura de la Facultad de EconomIa y AdministraciOn</t>
  </si>
  <si>
    <t>SALGADO VASQUEZ DOLLY LUCIA</t>
  </si>
  <si>
    <t>CPS-149-A2012</t>
  </si>
  <si>
    <t>Apoyo a la gestiOn administrativa en el Laboratorio de Medicina GenOmica de la Facultad de Salud</t>
  </si>
  <si>
    <t>PASQUEL BEDOYA LINDA CLARISA</t>
  </si>
  <si>
    <t>CPS-150-A2012</t>
  </si>
  <si>
    <t>SOTO SOTO MAURA LORENA</t>
  </si>
  <si>
    <t>CPS-151-A2012</t>
  </si>
  <si>
    <t>FIGUEROA ROJAS NINI YOHANNA</t>
  </si>
  <si>
    <t>CPS-152-A2012</t>
  </si>
  <si>
    <t>Servicios como auxiliar en el Laboratorio de SimulaciOn de la Facultad de Salud</t>
  </si>
  <si>
    <t>GARZON SILVA ERICA LORENA</t>
  </si>
  <si>
    <t>CPS-153-A2012</t>
  </si>
  <si>
    <t>Apoyo en la coordinaciOn del Laboratorio de QuImica de la Facultad de Ciencias Exactas y Naturales, para ejercer actividades de manejo de equipos, preservaciOn y mediciOn de elementos quImicos, programaciOn academica y atenciOn al público</t>
  </si>
  <si>
    <t>FORERO SALAZAR WILMAN</t>
  </si>
  <si>
    <t>CPS-154-A2012</t>
  </si>
  <si>
    <t>Apoyo logIstico a la gestiOn administrativa en el Area de Servicios Generales</t>
  </si>
  <si>
    <t>CUENCA ROJAS YINETH PAOLA</t>
  </si>
  <si>
    <t>CPS-155-A2012</t>
  </si>
  <si>
    <t>GONZALEZ SEGURA JAIME ENRIQUE</t>
  </si>
  <si>
    <t>CPS-156-A2012</t>
  </si>
  <si>
    <t>Apoyo y asesorIa en procesos tecnicos, en el Centro de DocumentaciOn, ProducciOn Intelectual y Publicaciones</t>
  </si>
  <si>
    <t>PEREZ CASTRO ADRIANA XIMENA</t>
  </si>
  <si>
    <t>CPS-157-A2012</t>
  </si>
  <si>
    <t>Apoyo a la gestiOn administrativa en la Unidad de ContrataciOn - VicerrectorIa Administrativa</t>
  </si>
  <si>
    <t>MENDEZ JORGE ENRRIQUE</t>
  </si>
  <si>
    <t>CPS-158-A2012</t>
  </si>
  <si>
    <t>Servicios profesionales de apoyo y asesorIa jurIdica en la Unidad de ContrataciOn - VicerrectorIa Administrativa</t>
  </si>
  <si>
    <t>PERDOMO SANDOVAL MARTHA YUBELY</t>
  </si>
  <si>
    <t>CPS-159-A2012</t>
  </si>
  <si>
    <t>LUGO PALOMINO JAIME HUMBERTO</t>
  </si>
  <si>
    <t>CPS-160-A2012</t>
  </si>
  <si>
    <t>CARDOZO PRADA ASTRID LORENA</t>
  </si>
  <si>
    <t>CPS-161-A2012</t>
  </si>
  <si>
    <t>Servicios profesionales de apoyo y asesorIa en los procesos y procedimientos del Sistema de GestiOn de Calidad en la Oficina de PlaneaciOn</t>
  </si>
  <si>
    <t>PEREZ MORALES IVONNE ANDREA</t>
  </si>
  <si>
    <t>CPS-162-A2012</t>
  </si>
  <si>
    <t>Apoyo a la Unidad de GestiOn Ambiental de la Oficina Asesora de PlaneaciOn en los procesos, procedimientos y requisitos legaleSAmbientales para la implementaciOn y mantenimiento del Sistema de GestiOn Integrado de Calidad (Ambiental - Calidad) de la Universidad Surcolombiana</t>
  </si>
  <si>
    <t>PERDOMO MURILLO LINA FERNANDA</t>
  </si>
  <si>
    <t>CPS-163-A2012</t>
  </si>
  <si>
    <t>Apoyo y asesorIa en los procesos y procedimientos del Sistema de GestiOn de Calidad en la Oficina de PlaneaciOn</t>
  </si>
  <si>
    <t>POLANIA PERDOMO YOLANDA</t>
  </si>
  <si>
    <t>CPS-164-A2012</t>
  </si>
  <si>
    <t>Apoyo a la Unidad de GestiOn Ambiental de la Oficina Asesora de PlaneaciOn en los procesos y procedimientoSAmbientales para la implementaciOn y mantenimiento del Sistema de GestiOn Integrado de la Universidad</t>
  </si>
  <si>
    <t>CORTES MONTERO LILIANA</t>
  </si>
  <si>
    <t>CPS-165-A2012</t>
  </si>
  <si>
    <t>Apoyo a la gestiOn administrativa en el Programa de Matematica Aplicada</t>
  </si>
  <si>
    <t>RUIZ PERDOMO FERNANDO IVAN</t>
  </si>
  <si>
    <t>CPS-166-A2012</t>
  </si>
  <si>
    <t>Servicios profesionales para la coordinaciOn del Programa de acompaNamiento e intervenciOn integral a vIctimas del conflicto polItico, social y armado interno - PAVIP, en la VicerrectorIa de InvestigaciOn y ProyecciOn Social</t>
  </si>
  <si>
    <t>PARADA PARDO NOE SANTIAGO</t>
  </si>
  <si>
    <t>CPS-167-A2012</t>
  </si>
  <si>
    <t>Acta Adicional del 15 de junio de 2012</t>
  </si>
  <si>
    <t>CASTILLO OROZCO ALBERTO</t>
  </si>
  <si>
    <t>CPS-168-A2012</t>
  </si>
  <si>
    <t>PERDOMO MEDINA TULIA ANDREA</t>
  </si>
  <si>
    <t>CPS-169-A2012</t>
  </si>
  <si>
    <t>URIBE ALFONSO</t>
  </si>
  <si>
    <t>CPS-170-A2012</t>
  </si>
  <si>
    <t>Servicios tecnicos de apoyo, seguimiento y control de proyectos de investigaciOn, en la VicerrectorIa de InvestigaciOn y ProyecciOn Social</t>
  </si>
  <si>
    <t>LISCANO BARRERA VIANY MAGNOLIA</t>
  </si>
  <si>
    <t>CPS-171-A2012</t>
  </si>
  <si>
    <t>Apoyo y asesorIa a la Unidad EconOmica Administrativa y Financiera, en la Oficina Asesora de PlaneaciOn</t>
  </si>
  <si>
    <t>OSORIO PERDOMO ANA MARIA</t>
  </si>
  <si>
    <t>CPS-172-A2012</t>
  </si>
  <si>
    <t>Apoyo en los procesos relacionados con atenciOn al público, manejo de equipos de sistema y elaboraciOn de historias laborales y certificaciones para tramites de pensiOn de los interesados, en el Area de Personal</t>
  </si>
  <si>
    <t>URREA ROJAS CARLA ALEJANDRA</t>
  </si>
  <si>
    <t>CPS-173-A2012</t>
  </si>
  <si>
    <t>Apoyo en los procesos y procedimientos de la Unidad de GestiOn Ambiental en la Oficina Asesora de PlaneaciOn</t>
  </si>
  <si>
    <t>MONTOYA BAHAMON HECTOR DARIO</t>
  </si>
  <si>
    <t>CPS-174-A2012</t>
  </si>
  <si>
    <t>MAZORRA SANDOVAL ANGELA LIZETH</t>
  </si>
  <si>
    <t>CPS-175-A2012</t>
  </si>
  <si>
    <t>Apoyo a la gestiOn administrativa en la Oficina de Relaciones Nacionales e Internacionales</t>
  </si>
  <si>
    <t>RAMIREZ ARROYAVE GLORIA EUGENIA</t>
  </si>
  <si>
    <t>CPS-176-A2012</t>
  </si>
  <si>
    <t>Apoyo para entrenamiento y formaciOn deportiva en nataciOn, desarrollo de actividades recreativas y de aprovechamiento del tiempo libre, y de proyecciOn social para toda la comunidad universitaria, en la Oficina de CoordinaciOn de Deportes</t>
  </si>
  <si>
    <t>DELGADO MONTENEGRO EDISON ELIAS</t>
  </si>
  <si>
    <t>CPS-177-A2012</t>
  </si>
  <si>
    <t>Apoyo conformando y dirigiendo la coral de la Universidad, orientar los talleres de formaciOn, realizar arreglos y montajes de paginas musicales colombianas, latinoamericanas y universales, en la Oficina de ExtensiOn Cultural</t>
  </si>
  <si>
    <t>GUISA ROJAS CINDY ALEXANDRA</t>
  </si>
  <si>
    <t>CPS-178-A2012</t>
  </si>
  <si>
    <t>CoordinaciOn en la Oficina de Comunicaciones de la Facultad de Ciencias Sociales y Humanas</t>
  </si>
  <si>
    <t>CORREA TRUJILLO ANCIZAR</t>
  </si>
  <si>
    <t>CPS-179-A2012</t>
  </si>
  <si>
    <t>Apoyo para entrenamiento y formaciOn deportiva en taekwondo, desarrollo de actividades recreativas y de aprovechamiento del tiempo libre y de proyecciOn social para toda la comunidad universitaria, en la Oficina de CoordinaciOn de Deportes</t>
  </si>
  <si>
    <t>LEIVA BAHAMON MARTHA LUCIA</t>
  </si>
  <si>
    <t>CPS-180-A2012</t>
  </si>
  <si>
    <t>Apoyo a la gestiOn administrativa en el Laboratorio de InfecciOn e Inmunidad de la Facultad de Salud</t>
  </si>
  <si>
    <t>CUELLAR JULIAN ANDRES</t>
  </si>
  <si>
    <t>CPS-181-A2012</t>
  </si>
  <si>
    <t>Servicios para realizar la preproducciOn, producciOn y postproducciOn del programa institucional de televisiOn "VIa Universitaria", en la Facultad de Ciencias Sociales y Humanas</t>
  </si>
  <si>
    <t>MARIN TORRES LUZ MARY</t>
  </si>
  <si>
    <t>CPS-182-A2012</t>
  </si>
  <si>
    <t>Apoyo en circulaciOn y prestamo del Centro de DocumentaciOn, ProducciOn Intelectual y Publicaciones</t>
  </si>
  <si>
    <t>GARCIA CARDOZO FRANK</t>
  </si>
  <si>
    <t>CPS-183-A2012</t>
  </si>
  <si>
    <t>Apoyo para entrenamiento y formaciOn deportiva de fútbol sala, desarrollo de actividades recreativas y de aprovechamiento del tiempo libre, y de proyecciOn social para toda la comunidad universitaria, en la Oficina de CoordinaciOn de Deportes</t>
  </si>
  <si>
    <t>POVEDA HERNANDEZ JUAN CARLOS</t>
  </si>
  <si>
    <t>CPS-184-A2012</t>
  </si>
  <si>
    <t>Apoyo para entrenamiento y formaciOn deportiva en voleibol, desarrollo de actividades recreativas y de aprovechamiento del tiempo libre, y de proyecciOn social para toda la comunidad universitaria, en la Oficina de CoordinaciOn de Deportes</t>
  </si>
  <si>
    <t>VALDERRAMA PERDOMO JORGE PAOLO</t>
  </si>
  <si>
    <t>CPS-185-A2012</t>
  </si>
  <si>
    <t>Apoyo y asesorIa legal en los procesos y procedimientos de la VicerrectorIa de InvestigaciOn y ProyecciOn Social</t>
  </si>
  <si>
    <t>PEDROZA VILLANUEVA MARYURI</t>
  </si>
  <si>
    <t>CPS-186-A2012</t>
  </si>
  <si>
    <t>Apoyo en los tramites de vinculaciOn y pago de los docentes catedraticos, en el Area de Personal</t>
  </si>
  <si>
    <t>ZABALETA PARRA HEBER</t>
  </si>
  <si>
    <t>CPS-187-A2012</t>
  </si>
  <si>
    <t>Apoyo para planear, elaborar y editar el periOdico institucional Desde La U, en la Facultad de Ciencias Sociales y Humanas</t>
  </si>
  <si>
    <t>Acta Adicional del 30 de mayo de 2012</t>
  </si>
  <si>
    <t>SANCHEZ VALDERRAMA ANGIEKARINA</t>
  </si>
  <si>
    <t>CPS-188-A2012</t>
  </si>
  <si>
    <t>Apoyo a la gestiOn administrativa en el Departamento de Ciencias Basicas de la Facultad de Salud</t>
  </si>
  <si>
    <t>SALAZAR TORRES JEINER IRIAN</t>
  </si>
  <si>
    <t>CPS-189-A2012</t>
  </si>
  <si>
    <t>Servicios para realizar laSActividades de asesorIa jurIdica en el Area de Personal</t>
  </si>
  <si>
    <t>CAPERA LOMBO ANDRES</t>
  </si>
  <si>
    <t>CPS-190-A2012</t>
  </si>
  <si>
    <t>Servicios para brindar apoyo a la gestiOn institucional en la RectorIa</t>
  </si>
  <si>
    <t>BASTO SALAS SERGIO ANDRES</t>
  </si>
  <si>
    <t>CPS-191-A2012</t>
  </si>
  <si>
    <t>Apoyo a la gestiOn institucional en el Area de Bienestar Universitario</t>
  </si>
  <si>
    <t>ROJAS CASTRO NURY PATRICIA</t>
  </si>
  <si>
    <t>CPS-192-A2012</t>
  </si>
  <si>
    <t>Apoyo a la gestion administrativa en la DirecciOn General de CurrIculo</t>
  </si>
  <si>
    <t>Acta Adicional No. 001 del 16 de marzo de 2012</t>
  </si>
  <si>
    <t>AROCA TRUJILLO JORGE LUIS</t>
  </si>
  <si>
    <t>CPS-193-A2012</t>
  </si>
  <si>
    <t>Apoyo como auxiliar tecnico para dar soporte computacional a la Sala Especializada CPIP del Programa de IngenierIa de PetrOleos</t>
  </si>
  <si>
    <t>QUINAYASARAQUE GUILLERMO</t>
  </si>
  <si>
    <t>CPS-194-A2012</t>
  </si>
  <si>
    <t>Servicios para realizar el mantenimiento preventivo y correctivo de todo el sistema electrico y los equipos que hacen parte de este, asI como el sistema telefOnico, en el Area de Servicios Generales</t>
  </si>
  <si>
    <t>FERNANDEZ POLANIA LUCY</t>
  </si>
  <si>
    <t>CPS-195-A2012</t>
  </si>
  <si>
    <t>Apoyo a la gestiOn administrativa en el Centro de InteracciOn Empresarial CIE de la Facultad de EconomIa y AdministraciOn</t>
  </si>
  <si>
    <t>SEPULVEDA GONZALEZ ANA MARIA</t>
  </si>
  <si>
    <t>CPS-196-A2012</t>
  </si>
  <si>
    <t>Apoyo a la gestiOn administrativa en el Programa de FIsica</t>
  </si>
  <si>
    <t>REYES BAHAMON FRANCISCO JAVIER</t>
  </si>
  <si>
    <t>CPS-197-A2012</t>
  </si>
  <si>
    <t>Servicios de diseNador grafico para los cursos virtuales en plataforma Moodle, y apoyo al equipo de trabajo para implementaciOn del proyecto de objetos virtuales de aprendizaje en los modelos pedagOgicos de la Universidad Surcolombiana, en la VicerrectorIa Academica</t>
  </si>
  <si>
    <t>CELIS FIERRO LUIS FELIPE</t>
  </si>
  <si>
    <t>CPS-198-A2012</t>
  </si>
  <si>
    <t>Servicios de administrador de plataforma Moodle para la pagina www.uscovirtual.com, y apoyo al equipo de trabajo para implementaciOn del proyecto de USCOVIRTUAL, en la VicerrectorIa Academica</t>
  </si>
  <si>
    <t>HERRERA HERRERA VICTOR ALFONSO</t>
  </si>
  <si>
    <t>CPS-199-A2012</t>
  </si>
  <si>
    <t>Apoyo en el proceso de autoevaluaciOn del Programa de ComunicaciOn Social y Periodismo</t>
  </si>
  <si>
    <t>VILLA TORRES JULIAN ANDRES</t>
  </si>
  <si>
    <t>CPS-200-A2012</t>
  </si>
  <si>
    <t>TRUJILLO SANCHEZ JOHANNA MILENA</t>
  </si>
  <si>
    <t>CPS-201-A2012</t>
  </si>
  <si>
    <t>Servicios como Modelo Humano para laSAsignaturas Procesos Graficos y PictOricos II del Programa de Licenciatura en EducaciOn ArtIstica y Cultural</t>
  </si>
  <si>
    <t>LOSADA LONDONO RAFAEL HERNANDO</t>
  </si>
  <si>
    <t>CPS-202-A2012</t>
  </si>
  <si>
    <t>Servicios tecnicos para la instalaciOn, adaptaciOn y administraciOn del Sistema de Control de Acceso a la Universidad Surcolombiana, en el Centro de TecnologIas de InformaciOn y Comunicaciones</t>
  </si>
  <si>
    <t>CABRERA JIMENEZ JULIAN</t>
  </si>
  <si>
    <t>CPS-203-A2012</t>
  </si>
  <si>
    <t>Apoyo en el proceso de renovaciOn de la acreditaciOn del Programa de Lengua Extranjera - Ingles</t>
  </si>
  <si>
    <t>ARANDA ARIAS MARIA LUCELIA</t>
  </si>
  <si>
    <t>CPS-204-A2012</t>
  </si>
  <si>
    <t>Apoyo en el proceso de autoevaluaciOn con fines de renovaciOn de registro calificado del Programa de TecnologIa en Acuicultura Continental</t>
  </si>
  <si>
    <t>JARAMILLO MUNOZ LEIDY JOHANA</t>
  </si>
  <si>
    <t>CPS-205-A2012</t>
  </si>
  <si>
    <t>Apoyo para el diseNo de mOdulos y digitaciOn de documentos de la MaestrIa en EducaciOn FIsica</t>
  </si>
  <si>
    <t>LARA FIGUEROA DERLY CIBELLY</t>
  </si>
  <si>
    <t>CPS-206-A2012</t>
  </si>
  <si>
    <t>Apoyo en la recolecciOn de informaciOn en los procesos conducenteSA la obtenciOn de la renovaciOn del registro calificado y reacreditaciOn del Programa de AdministraciOn de Empresas</t>
  </si>
  <si>
    <t>POLANIA PUENTES JORGE ANTONIO</t>
  </si>
  <si>
    <t>CPS-207-A2012</t>
  </si>
  <si>
    <t>Apoyo al proceso de autoevaluaciOn con fines de acreditaciOn del Programa de IngenierIa ElectrOnica</t>
  </si>
  <si>
    <t>RAMIREZ PERDOMO ROCIO DEL PILAR</t>
  </si>
  <si>
    <t>CPS-208-A2012</t>
  </si>
  <si>
    <t>Servicios para asesorar metodolOgicamente el proceso de autoevaluaciOn con fines de renovaciOn de registro calificado del Programa de TecnologIa en Acuicultura Continental</t>
  </si>
  <si>
    <t>MANTILLA ESPINOSA ADOLFO JOSE</t>
  </si>
  <si>
    <t>CPS-209-A2012</t>
  </si>
  <si>
    <t>Servicios profesionales de asesorIa jurIdica integral para la gestiOn contractual a la Oficina JurIdica</t>
  </si>
  <si>
    <t>VERA ZAMBRANO CARLOS JULIO</t>
  </si>
  <si>
    <t>CPS-210-A2012</t>
  </si>
  <si>
    <t>Servicios como asistente para recolectar, analizar informaciOn, redacciOn y archivo del documento, apoyo en la gestiOn del proceso de autoevaluaciOn que tenga como finalidad la acreditaciOn de alta calidad del Programa de EconomIa</t>
  </si>
  <si>
    <t>CPS-211-A2012</t>
  </si>
  <si>
    <t>Servicios para asesorar metodolOgicamente el proceso de autoevaluaciOn con fines de acreditaciOn del Programa de PedagogIa Infantil</t>
  </si>
  <si>
    <t>TORRES POSADA KATHERIN</t>
  </si>
  <si>
    <t>CPS-212-A2012</t>
  </si>
  <si>
    <t>Servicios para asesorar y apoyar al Coordinador del Centro de Investigaciones de la Facultad de Derecho, CINFADE, en el diseNo y elaboraciOn del proyecto preliminar de creaciOn de las especializaciones en Derecho Procesal y en Derecho Probatorio</t>
  </si>
  <si>
    <t>CPS-213-A2012</t>
  </si>
  <si>
    <t>Servicios para asesorar y apoyar al Coordinador del Centro de Investigaciones de la Facultad de Derecho, CINFADE, en el diseNo y elaboraciOn del proyecto de creaciOn de las especializaciones en Derecho de ContrataciOn Estatal y en Derecho Laboral</t>
  </si>
  <si>
    <t>FUENTES VARGAS DAIRO ENRIQUE</t>
  </si>
  <si>
    <t>CPS-214-A2012</t>
  </si>
  <si>
    <t>Servicios profesionales de apoyo en la coordinaciOn y ejecuciOn de laSActividades relacionadas con el proyecto IncorporaciOn de la Cultura del Emprendimiento y GestiOn TecnolOgica de la Universidad Surcolombiana</t>
  </si>
  <si>
    <t>SALCEDO SANCHEZ JAIME</t>
  </si>
  <si>
    <t>CPS-215-A2012</t>
  </si>
  <si>
    <t>Servicios de asesorIa y apoyo metodolOgico en el proceso de autoevaluaciOn con fines de acreditaciOn del Programa de Derecho</t>
  </si>
  <si>
    <t>CPS-216-A2012</t>
  </si>
  <si>
    <t>Servicios de apoyo a la gestiOn administrativa en la DirecciOn General de CurrIculo</t>
  </si>
  <si>
    <t>ALJACH RAYO SAMIR</t>
  </si>
  <si>
    <t>CPS-217-A2012</t>
  </si>
  <si>
    <t>Servicios de apoyo y asesorIa legal en los procesos y procedimientos de la VicerrectorIa de InvestigaciOn y ProyecciOn Social</t>
  </si>
  <si>
    <t>VALENCIA CUELLAR LINA MERCEDES</t>
  </si>
  <si>
    <t>CPS-218-A2012</t>
  </si>
  <si>
    <t>Servicios de atenciOn de primer nivel en el area psicolOgica a los estudiantes y realizaciOn de examenes psicolOgicoSA loSAspiranteSAdmitidos en la Sede de La Plata</t>
  </si>
  <si>
    <t>RAMIREZ QUINTERO KELLY TATIANA</t>
  </si>
  <si>
    <t>CPS-219-A2012</t>
  </si>
  <si>
    <t>Servicios de atenciOn de primer nivel en el area psicolOgica a los estudiantes y realizaciOn de examenes psicolOgicoSA loSAspiranteSAdmitidos en la Sede de GarzOn</t>
  </si>
  <si>
    <t>VILLARRUEL TRUJILLO DIANA KARINA</t>
  </si>
  <si>
    <t>CPS-220-A2012</t>
  </si>
  <si>
    <t>Servicios de atenciOn de primer nivel en el area psicolOgica a los estudiantes y realizaciOn de examenes psicolOgicoSA loSAspiranteSAdmitidos en la Sede de Pitalito</t>
  </si>
  <si>
    <t>LADINO MEDINA WALTER LEWINS</t>
  </si>
  <si>
    <t>CPS-221-A2012</t>
  </si>
  <si>
    <t>Servicios de atenciOn de primer nivel para consulta medica a los estudiantes y realizaciOn de examenes de admisiOn a loSAspiranteSAdmitidos en la Sede de La Plata</t>
  </si>
  <si>
    <t>LOSADA FLORIANO DIEGO</t>
  </si>
  <si>
    <t>CPS-222-A2012</t>
  </si>
  <si>
    <t>Servicios de atenciOn de primer nivel para consulta medica a los estudiantes y realizaciOn de examenes de admisiOn a loSAspiranteSAdmitidos en la Sede de GarzOn</t>
  </si>
  <si>
    <t>CASTRO PARRA JESUS ANTONIO</t>
  </si>
  <si>
    <t>CPS-223-A2012</t>
  </si>
  <si>
    <t>Servicios de atenciOn de primer nivel para consulta medica a los estudiantes y realizaciOn de examenes de admisiOn a loSAspiranteSAdmitidos en la Sede de Pitalito</t>
  </si>
  <si>
    <t>MORALES CAMARGO JULIO CESAR</t>
  </si>
  <si>
    <t>CPS-224-A2012</t>
  </si>
  <si>
    <t>Servcios de atenciOn de primer nivel para consulta odontolOgica a los estudiantes y realizaciOn de examenes de admisiOn a loSAspiranteSAdmitidos en la Sede de La Plata</t>
  </si>
  <si>
    <t>LOZANO ESTEBAN RUBIELA</t>
  </si>
  <si>
    <t>CPS-225-A2012</t>
  </si>
  <si>
    <t>Servcios de atenciOn de primer nivel para consulta odontolOgica a los estudiantes y realizaciOn de examenes de admisiOn a loSAspiranteSAdmitidos en la Sede de GarzOn</t>
  </si>
  <si>
    <t>TOVAR CHAVARRO MONICA ANDREA</t>
  </si>
  <si>
    <t>CPS-226-A2012</t>
  </si>
  <si>
    <t>Servcios de atenciOn de primer nivel para consulta odontolOgica a los estudiantes y realizaciOn de examenes de admisiOn a loSAspiranteSAdmitidos en la Sede de Pitalito</t>
  </si>
  <si>
    <t>GONZALEZ SIERRA ISABEL</t>
  </si>
  <si>
    <t>CPS-227-A2012</t>
  </si>
  <si>
    <t>Servicios de apoyo a la gestiOn administrativa en la Decanatura de la Facultad de EconomIa y AdministraciOn</t>
  </si>
  <si>
    <t>BARRIOS OSORIO KARLA STEFFANY</t>
  </si>
  <si>
    <t>CPS-228-A2012</t>
  </si>
  <si>
    <t>Apoyo a la gestiOn administrativa en el proceso de autoevaluaciOn con fines de re-acreditaciOn del Programa de IngenierIa de PetrOleos</t>
  </si>
  <si>
    <t>CPS-229-A2012</t>
  </si>
  <si>
    <t>CoordinaciOn en la Oficina de Comunicaciones de la Universidad Surcolombiana a traves del Programa de ComunicaciOn Social y Periodismo</t>
  </si>
  <si>
    <t>CPS-230-A2012</t>
  </si>
  <si>
    <t>Servicios para coordinar la elaboraciOn y diseNo del BoletIn Institucional USCONEXION de forma fIsica y virtual con informaciOn de las Sedes de Neiva, Pitalito, GarzOn y La Plata, en la Facultad de Ciencias Sociales y Humanas</t>
  </si>
  <si>
    <t>GARCIA MONTEALEGRE YUDY ALEXANDRA</t>
  </si>
  <si>
    <t>CPS-231-A2012</t>
  </si>
  <si>
    <t>Servicios de asesorIa en la creaciOn y elaboraciOn de los documentos previos para la obtenciOn del Registro Calificado para la apertura de la MaestrIa en PetrOleos</t>
  </si>
  <si>
    <t>CPS-232-A2012</t>
  </si>
  <si>
    <t>Servicios para apoyar metodolOgicamente el proceso de autoevaluaciOn con fines de reacreditaciOn del Programa de IngenierIa AgrIcola</t>
  </si>
  <si>
    <t>CPS-233-A2012</t>
  </si>
  <si>
    <t>CPS-234-A2012</t>
  </si>
  <si>
    <t>CPS-235-A2012</t>
  </si>
  <si>
    <t>CPS-236-A2012</t>
  </si>
  <si>
    <t>CPS-237-A2012</t>
  </si>
  <si>
    <t>SALAZAR MEDINA WILLIAM JAVIER</t>
  </si>
  <si>
    <t>CPS-238-A2012</t>
  </si>
  <si>
    <t>Servicios profesionales para apoyar y asesorar a la SecretarIa Academica de la Facultad de Derecho</t>
  </si>
  <si>
    <t>MEZA MENDOZA LINA ALEXANDRA</t>
  </si>
  <si>
    <t>CPS-239-A2012</t>
  </si>
  <si>
    <t>Apoyo al proceso de autoevaluaciOn con fines de acreditaciOn del Programa de IngenierIa AgrIcola</t>
  </si>
  <si>
    <t>SEGURA PEREZ ANGELA ADRIANA</t>
  </si>
  <si>
    <t>CPS-240-A2012</t>
  </si>
  <si>
    <t>Servicios de capacitaciOn en competencias genericas (Competencia Lectura CrItica) a estudiantes de la Universidad Surcolombiana en las Sedes Central, Facultad de Salud, de los municipios de GarzOn, Pitalito y La Plata, para la presentaciOn de las pruebas SABER PRO</t>
  </si>
  <si>
    <t>BARRERO VASQUEZ MAGDA LILIANA</t>
  </si>
  <si>
    <t>CPS-241-A2012</t>
  </si>
  <si>
    <t>Servicios de capacitaciOn en competencias genericas (Competencia Escritura) a estudiantes de la Universidad Surcolombiana en las Sedes Central, Facultad de Salud, de los municipios de GarzOn, Pitalito y La Plata, para la presentaciOn de las pruebas SABER PRO</t>
  </si>
  <si>
    <t>CEDENO SALCEDO YELITHZA</t>
  </si>
  <si>
    <t>CPS-242-A2012</t>
  </si>
  <si>
    <t>Servicios de capacitaciOn en competencias genericas (Competencia Ingles) a estudiantes de la Universidad Surcolombiana en las Sedes Central, Facultad de Salud, de los municipios de GarzOn, Pitalito y La Plata, para la presentaciOn de las pruebas SABER PRO</t>
  </si>
  <si>
    <t>CPS-243-A2012</t>
  </si>
  <si>
    <t>Servicios de capacitaciOn en competencias genericas (Competencias Ciudadanas) a estudiantes de la Universidad Surcolombiana en las Sedes Central, Facultad de Salud, de los municipios de GarzOn, Pitalito y La Plata, para la presentaciOn de las pruebas SABER PRO</t>
  </si>
  <si>
    <t>CANO OTERO JONATHAN ANDRES</t>
  </si>
  <si>
    <t>CPS-244-A2012</t>
  </si>
  <si>
    <t>Servicios profesionales en la Oficina de Control Interno para realizar una auditorIa a laSAplicaciones LINIX y SILSA de la Universidad Surcolombiana</t>
  </si>
  <si>
    <t>IBANEZ SOLANO GLORIA HELENA</t>
  </si>
  <si>
    <t>CPS-245-A2012</t>
  </si>
  <si>
    <t>Servicios como asistente de acreditaciOn del Programa de Medicina en las diferenteSActividadeSAcademico y administrativas</t>
  </si>
  <si>
    <t>DUSSAN DUSSAN HOLMAN HERNANDO</t>
  </si>
  <si>
    <t>CPS-246-A2012</t>
  </si>
  <si>
    <t>Servicios de capacitaciOn en competencias genericas (Competencia Razonamiento Cuantitativo) a estudiantes de la Universidad Surcolombiana en las Sedes Central, Facultad de Salud, en los municipios de GarzOn, Pitalito y La Plata, para la presentaciOn de las pruebas SABER PRO</t>
  </si>
  <si>
    <t>CPS-247-A2012</t>
  </si>
  <si>
    <t>CERQUERA POLO MELIDA</t>
  </si>
  <si>
    <t>CPS-248-A2012</t>
  </si>
  <si>
    <t>Apoyo en los tramites de pago a los contratistas (honorarios, jOvenes investigadores y pasantes) y otras nOminas que puedan surgir durante la ejecuciOn de este contrato, en el Area de Personal</t>
  </si>
  <si>
    <t>CUELLAR SANTOS JUAN CARLOS</t>
  </si>
  <si>
    <t>CPS-249-A2012</t>
  </si>
  <si>
    <t>Apoyo metodolOgico dentro del proceso de acreditaciOn para el Programa de Licenciatura en EducaciOn ArtIstica y Cultural</t>
  </si>
  <si>
    <t>TRUJILLO NARVAEZ OSCAR OCTAVIO</t>
  </si>
  <si>
    <t>CPS-250-A2012</t>
  </si>
  <si>
    <t>Apoyo dentro del proceso de acreditaciOn para el Programa de Licenciatura en EducaciOn ArtIstica y Cultural</t>
  </si>
  <si>
    <t>CORTES OSORIO OSCAR JAVIER</t>
  </si>
  <si>
    <t>CPS-251-A2012</t>
  </si>
  <si>
    <t>Apoyo administrativo dentro del proceso de acreditaciOn de alta calidad del Programa de Lengua Castellana</t>
  </si>
  <si>
    <t>GONZALEZ CASTRO SANDRA ROCIO</t>
  </si>
  <si>
    <t>CPS-252-A2012</t>
  </si>
  <si>
    <t>Servicios de asesorIa y apoyo psicolOgica y apoyo al programa de prevenciOn promociOn de consumo de sustancias psicoactivas y programa de sexualidad responsable en el Area de Bienestar Universitario</t>
  </si>
  <si>
    <t>SANCHEZ FARFAN PAOLA ANDREA</t>
  </si>
  <si>
    <t>CPS-253-A2012</t>
  </si>
  <si>
    <t>Apoyo al proceso de obtenciOn de registro calificado para la creaciOn del Programa de IngenierIa Civil de la Facultad de IngenierIa</t>
  </si>
  <si>
    <t>HERRERA GARCIA LIDA YADILKA</t>
  </si>
  <si>
    <t>CPS-254-A2012</t>
  </si>
  <si>
    <t>Apoyo en las diferenteSActividades que conllevan el desarrollo del proceso de creaciOn del Programa de IngenierIa Mecanica y elaboraciOn del documento Condiciones de Calidad para solicitar el registro calificado según el Decreto 1295 del 20 de abril de 2010</t>
  </si>
  <si>
    <t>ROJAS NIETO DEIBY ALEXANDER</t>
  </si>
  <si>
    <t>CPS-255-A2012</t>
  </si>
  <si>
    <t>Servicios tecnicos en los procesos de analisis, diseNo y desarrollo e implementaciOn y mantenimiento de Sistemas de InformaciOn especIficamente en lo relacionado con el sistema de requerimientos y servicios y correspondencia interna, en el Centro de TecnologIas de InformaciOn y Comunicaciones</t>
  </si>
  <si>
    <t>CPS-256-A2012</t>
  </si>
  <si>
    <t>Apoyo a la gestiOn administrativa en la creaciOn de la MaestrIa en Didactica del Ingles</t>
  </si>
  <si>
    <t>TEJADA MORALES PAOLA ANDREA</t>
  </si>
  <si>
    <t>CPS-257-A2012</t>
  </si>
  <si>
    <t>AsesorIa psiquiatrica y apoyo Comite de Especialistas en el desarrollo de los programas de prevenciOn y promociOn en salud mental, en el Area de Bienestar Universitario</t>
  </si>
  <si>
    <t>MOSQUERA CONDE NAZLI MELISSA</t>
  </si>
  <si>
    <t>CPS-258-A2012</t>
  </si>
  <si>
    <t>Apoyo en los procesos de cubrimiento periodIstico y actualizaciOn de informaciOn al sistema de egresados de la Universidad, en la VicerrectorIa Academica</t>
  </si>
  <si>
    <t>CLEVES DIAZ MARIA DEL PILAR</t>
  </si>
  <si>
    <t>CPS-259-A2012</t>
  </si>
  <si>
    <t>CPS-260-A2012</t>
  </si>
  <si>
    <t>HOYOS SUAREZ CESAR AUGUSTO</t>
  </si>
  <si>
    <t>CPS-261-A2012</t>
  </si>
  <si>
    <t>CPS-262-A2012</t>
  </si>
  <si>
    <t>CPS-263-A2012</t>
  </si>
  <si>
    <t>VARGAS CALDERON JUAN FELIPE</t>
  </si>
  <si>
    <t>CPS-264-A2012</t>
  </si>
  <si>
    <t>Apoyo en los procesos y procediemientos del Sistema de Gestion De calidad y Gestion Ambiental en la Oficina de Plneacion</t>
  </si>
  <si>
    <t>CPS-265-A2012</t>
  </si>
  <si>
    <t>CPS-266-B-2012</t>
  </si>
  <si>
    <t>MURCIA CUBILLOSAURA HELENA</t>
  </si>
  <si>
    <t>CPS-267-A2012</t>
  </si>
  <si>
    <t>CPS-268-A2012</t>
  </si>
  <si>
    <t>Apoyo logistico y operativo en las funciones concernienteSAl levantamiento de Informacion requerida por la oficina asesora de planeacion</t>
  </si>
  <si>
    <t>Servicios profesionales de auditoria en la oficina d econtrol interno.</t>
  </si>
  <si>
    <t>CPS-268-B2012</t>
  </si>
  <si>
    <t>Prestar sus servicios de capacitaciOn en competencias genericas (competencia de ingles) a estudiantes de la Universidad Surcolombiana en las Sedes Central,Facultad de Salud,de los municipios de GarzOn,Pitalito y la Plata para la presentaciOn de las pruebas SABER PRO durante el mes de septiembre de 2012.</t>
  </si>
  <si>
    <t>CPS-269-A2012</t>
  </si>
  <si>
    <t>Apoyo logIstico y operativo en las funciones concernienteSAl levantamineto de informacion requerida por la Oficina Asesora de Planeacion</t>
  </si>
  <si>
    <t>CPS-270-A2012</t>
  </si>
  <si>
    <t>CPS-271-B2012</t>
  </si>
  <si>
    <t>ALARCON CURICO MAYRA ALEJANDRA</t>
  </si>
  <si>
    <t>CPS-272-B2012</t>
  </si>
  <si>
    <t>Apoyo a la gestion Administrativa en el Centro de Admisiones Registro y Control Academico.</t>
  </si>
  <si>
    <t>CPS-273-B2012</t>
  </si>
  <si>
    <t>CPS-274-B2012</t>
  </si>
  <si>
    <t>CPS-275-B2012</t>
  </si>
  <si>
    <t>CPS-276-B2012</t>
  </si>
  <si>
    <t>prestar sus servicios de CapacitaciOn en competencias genericas (Competencias Escritura) a estudiantes de la Universidad Surcolombiana en las Sedes Central, Facultad de Salud, de los municipios de GarzOn, Pitalito y la Plata, para la presentaciOn de la pruebas SABER PRO durante el mes de octubre de 2012</t>
  </si>
  <si>
    <t>CPS-277-B2012</t>
  </si>
  <si>
    <t>CPS-278-B2012</t>
  </si>
  <si>
    <t>CPS-279-B2012</t>
  </si>
  <si>
    <t>CPS-280-B2012</t>
  </si>
  <si>
    <t>CPS-281-B2012</t>
  </si>
  <si>
    <t>CPS-282-B2012</t>
  </si>
  <si>
    <t>CPS-283-B2012</t>
  </si>
  <si>
    <t>CPS-284-B2012</t>
  </si>
  <si>
    <t>CPS-285-B2012</t>
  </si>
  <si>
    <t>CPS-286-B-2012</t>
  </si>
  <si>
    <t>CPS-287-B2012</t>
  </si>
  <si>
    <t>CPS-288-B2012</t>
  </si>
  <si>
    <t>CPS-289-B2012</t>
  </si>
  <si>
    <t>CPS-290-B2012</t>
  </si>
  <si>
    <t>CPS-291-B2012</t>
  </si>
  <si>
    <t>CPS-292-B2012</t>
  </si>
  <si>
    <t>CPS-293-B2012</t>
  </si>
  <si>
    <t>CPS-294-B2012</t>
  </si>
  <si>
    <t>CPS-295-B2012</t>
  </si>
  <si>
    <t>CPS-296-B2012</t>
  </si>
  <si>
    <t>CPS-297-B2012</t>
  </si>
  <si>
    <t>CPS-298-B2012</t>
  </si>
  <si>
    <t>CPS-299-B2012</t>
  </si>
  <si>
    <t>CPS-300-B2012</t>
  </si>
  <si>
    <t>CPS-301-B-2012</t>
  </si>
  <si>
    <t>CPS-302-B2012</t>
  </si>
  <si>
    <t>CPS-303-B2012</t>
  </si>
  <si>
    <t>CPS-304-B2012</t>
  </si>
  <si>
    <t>CPS-305-B2012</t>
  </si>
  <si>
    <t>VARGAS CALDERON LUIS FERNANDO</t>
  </si>
  <si>
    <t>CPS-306-B2012</t>
  </si>
  <si>
    <t>Apoyo en la Gestion Administrativa en la Oficina de Relaciones Internacionales</t>
  </si>
  <si>
    <t>CPS-307-B2012</t>
  </si>
  <si>
    <t>CPS-308-B2012</t>
  </si>
  <si>
    <t>ZAMBRANO VERA CARLOS JULIO</t>
  </si>
  <si>
    <t>CPS-309-B2012</t>
  </si>
  <si>
    <t>Asistente para recolectar, analizar informacion, redaccion y archivo de documento, apoyo en la gestion del proceso de autoevalucion en la finalidad de acreditacion de alta calidad en el Programa de Economia</t>
  </si>
  <si>
    <t>CPS-310-B2012</t>
  </si>
  <si>
    <t>CARLOS ANDRES PUYO</t>
  </si>
  <si>
    <t>CPS-311-B2012</t>
  </si>
  <si>
    <t>CPS-312-B2012</t>
  </si>
  <si>
    <t>CPS-313-A-B2012</t>
  </si>
  <si>
    <t>CPS-314-B2012</t>
  </si>
  <si>
    <t>CPS-316-B2012</t>
  </si>
  <si>
    <t>CPS-317-B2012</t>
  </si>
  <si>
    <t>VARGAS ROJAS DIANA YUVELLY</t>
  </si>
  <si>
    <t>CPS-318-B2012</t>
  </si>
  <si>
    <t xml:space="preserve">prestar sus servicios de Apoyo a la gestiOn administrativa en el Departamento de Medicina Social Y Preventiva   de la Facultad de Salud de la Universidad Surcolombiana. SEGUNDA. OBLIGACIONES DEL CONTRATISTA. EL CONTRATISTA se compromete con la Universidad a: </t>
  </si>
  <si>
    <t>CPS-319-B2012</t>
  </si>
  <si>
    <t>CPS-320-B2012</t>
  </si>
  <si>
    <t>CPS-321-B2012</t>
  </si>
  <si>
    <t>SANDOVAL CUMBE HELBER MAURICIO</t>
  </si>
  <si>
    <t>CPS-322-B2012</t>
  </si>
  <si>
    <t>prestar sus servicios profesionales jurIdicos para el apoyo y asesorIa legal en la Oficina de JurIdica, en asuntos de alta complejidad</t>
  </si>
  <si>
    <t>CPS-323-B2012</t>
  </si>
  <si>
    <t>PUENTES FUENTES CINDY VANESSA</t>
  </si>
  <si>
    <t>CPS-324-B2012</t>
  </si>
  <si>
    <t>prestar servicios de apoyo a la gestiOn administrativa en el Programa de Ciencias PolIticas  de la Universidad Surcolombiana</t>
  </si>
  <si>
    <t>PACHECO GUTIERREZ LUIS FERNANDO</t>
  </si>
  <si>
    <t>CPS-325-B2012</t>
  </si>
  <si>
    <t>prestar servicios profesionales para realizar las funciones de Apoyo y AsesorIa  Academica y Administrativa al Programa de Ciencias PolIticas de la Facultad de Derecho de la Universidad Surcolombiana</t>
  </si>
  <si>
    <t>TORRES RICO AMANDA</t>
  </si>
  <si>
    <t>CPS-326-B2012</t>
  </si>
  <si>
    <t>prestar sus servicios de apoyo y asesorIa academica y administrativa de la Universidad Surcolombiana</t>
  </si>
  <si>
    <t>RAMON CARVAJAL CAYETANO</t>
  </si>
  <si>
    <t>CPS-327-B2012</t>
  </si>
  <si>
    <t>Servicios profesionales de asesoria y apoyo en el Programa de Administracion Financiera Ciclo Tecnologico Y Profesional en la Facultad de Economia y Administracion</t>
  </si>
  <si>
    <t>CPS-328-B2012</t>
  </si>
  <si>
    <t>CPS-329-B2012</t>
  </si>
  <si>
    <t>CPS-330-B2012</t>
  </si>
  <si>
    <t>CPS-331-B2012</t>
  </si>
  <si>
    <t>CPS-332-B2012</t>
  </si>
  <si>
    <t>CPS-333-B2012</t>
  </si>
  <si>
    <t>CPS-334-B2012</t>
  </si>
  <si>
    <t>CPS-335-B2012</t>
  </si>
  <si>
    <t>CPS-336-B2012</t>
  </si>
  <si>
    <t>CPS-337-B2012</t>
  </si>
  <si>
    <t>CPS-338-B2012</t>
  </si>
  <si>
    <t>CPS-339-B2012</t>
  </si>
  <si>
    <t>CPS-340-B2012</t>
  </si>
  <si>
    <t>Prestar servicios de apoyo para conformar y dirigir el grupo de Teatro de la universidad, orientar los talleres de formaciOn, realizar un montaje teatral por semestre. , de la Universidad Surcolombiana</t>
  </si>
  <si>
    <t>CPS-341-B2012</t>
  </si>
  <si>
    <t>CPS-342-B2012</t>
  </si>
  <si>
    <t>CPS-343-B2012</t>
  </si>
  <si>
    <t>CPS-344-B2012</t>
  </si>
  <si>
    <t>CPS-345-B2012</t>
  </si>
  <si>
    <t>HERRERA CANO DIANA PAOLA</t>
  </si>
  <si>
    <t>CPS-346-B2012</t>
  </si>
  <si>
    <t>CPS-347-B2012</t>
  </si>
  <si>
    <t>CPS-348-B2012</t>
  </si>
  <si>
    <t>CPS-349-B2012</t>
  </si>
  <si>
    <t>TRUJILLO REYES LINA MARIA</t>
  </si>
  <si>
    <t>CPS-350-B2012</t>
  </si>
  <si>
    <t>Prestar servicio de apoyo a  la  GestiOn Administrativa,  en la Secretaria Academica de la Facultad de EconomIa y AdministraciOn, de la Universidad Surcolombiana</t>
  </si>
  <si>
    <t>GUTIERREZ ANDRADE HOMERO IVAN</t>
  </si>
  <si>
    <t>CPS-351-B2012</t>
  </si>
  <si>
    <t>a prestar sus servicios Profesionales de AsesorIa JurIdica a la SecretarIa Academica de la Facultad de EconomIa y AdministraciOn, de la Universidad Surcolombiana.</t>
  </si>
  <si>
    <t>CPS-353-B2012</t>
  </si>
  <si>
    <t xml:space="preserve">a Prestar sus servicios de Realizar actividades  de apoyo en los talleres y laboratorios del programa  de EducaciOn artIstica de la Facultad de EducaciOn de la Universidad Surcolombiana. </t>
  </si>
  <si>
    <t>CPS-354-B2012</t>
  </si>
  <si>
    <t>Prestar sus servicios de  apoyo y asesorIa en laSActividadeSAcademicas que se realizan, y/o que se presenten de manera eventual, en los laboratorios de “Control de Calidad” y “ProcesoSAgroindustriales” de la  Facultad de IngenierIa</t>
  </si>
  <si>
    <t>ORTIZ HEREDIA CAMILO ELISEO</t>
  </si>
  <si>
    <t>CPS-355-B2012</t>
  </si>
  <si>
    <t>Prestar sus servicios como auxiliar de laboratorio de pruebas especializadas de la Facultad de IngenierIa, de la Universidad Surcolombiana</t>
  </si>
  <si>
    <t>CPS-356-B2012</t>
  </si>
  <si>
    <t>Prestar sus servicios en el laboratorio de Autocad y loSAuditorios de la Facultad de IngenierIa, de la Universidad Surcolombiana</t>
  </si>
  <si>
    <t>CPS-357-B2012</t>
  </si>
  <si>
    <t xml:space="preserve">Prestar sus servicios de apoyo para la coordinaciOn de laSActividadeSAcademicas, de la Universidad Surcolombiana. </t>
  </si>
  <si>
    <t>CPS-358-B2012</t>
  </si>
  <si>
    <t>Prestar sus servicios para realizar tareas de apoyo logIstico para el buen funcionamiento y desarrollo de laSActividadeSAcademicas que se desarrollan en laSAulas de clase ubicadas en la Sede Central, Edificio donde esta ubicada la Facultad de EducaciOn, 1º. 2º, 3º y 4º pisos de la Universidad Surcolombiana</t>
  </si>
  <si>
    <t>CPS-359-B2012</t>
  </si>
  <si>
    <t>Prestar sus servicios para realizar tareas de apoyo logIstico para el buen funcionamiento y desarrollo de laSActividadeSAcademicas que se desarrollan en laSAulas de clase ubicadas en la Sede Central, Edificio donde esta ubicada la Facultad de EducaciOn, 1º. 2º, 3º y 4º pisos de la Universidad Surcolombiana.</t>
  </si>
  <si>
    <t>CPS-360-B2012</t>
  </si>
  <si>
    <t>Prestar sus servicios de apoyo para el mantenimiento de laboratorios de Informatica de TecnologIa en Desarrollo de Software.</t>
  </si>
  <si>
    <t>CPS-361-B2012</t>
  </si>
  <si>
    <t>Prestar sus servicios de apoyo a la gestiOn administrativa en el Programa de Licenciatura de EducaciOn FIsica con enfasis EducaciOn FIsica, RecreaciOn y Deporte de la Universidad Surcolombiana con el propOsito de atender o se encargue de llevar el control y prestamo de los implementos deportivoSAsI como llevar el control y prestamo de la Sala Especializada del Gimnasio y Laboratorio de FisiologIa con la respectiva autorizaciOn del Jefe del programa.</t>
  </si>
  <si>
    <t>CPS-362-B2012</t>
  </si>
  <si>
    <t xml:space="preserve">Prestar sus servicios de Asistente de direcciOn y producciOn en  el centro de FormaciOn  y la ProducciOn RadiofOnica de la  Facultad de Ciencias Sociales y Humanas. </t>
  </si>
  <si>
    <t>ORTIZ CARDOZO JERSON ANDRES</t>
  </si>
  <si>
    <t>CPS-363-B2012</t>
  </si>
  <si>
    <t xml:space="preserve">servicios de asistencia de DirecciOn y ProducciOn en el Centro de ProducciOn Audiovisual de la Facultad de Ciencias Sociales y Humanas. </t>
  </si>
  <si>
    <t>CHARRY TENGONO JIMMY FERNANDO</t>
  </si>
  <si>
    <t>CPS-364-B2012</t>
  </si>
  <si>
    <t>Asistente de ProducciOn y EdiciOn del Canal Universitario Zoom en el Centro de ProducciOn Audiovisual de la Facultad de Ciencias Sociales y Humanas</t>
  </si>
  <si>
    <t>CPS-365-B2012</t>
  </si>
  <si>
    <t>Servicios de apoyo y asesria en el proceso de cobro coactivo de los expedientes en los que ya se han agotado la via persuasiva  y que a la fecha no han tenido respuesta favorable por parte de los respectivos deudores y que han configurado la renuncia de pagos.</t>
  </si>
  <si>
    <t>RAMOS OSPINA LINA MARIA</t>
  </si>
  <si>
    <t>CPS-366-B2012</t>
  </si>
  <si>
    <r>
      <t>Prestar sus servicios profesionales en la Oficina de Control Interno de la Universidad Surcolombiana</t>
    </r>
    <r>
      <rPr>
        <b/>
        <sz val="10"/>
        <rFont val="Arial"/>
        <family val="2"/>
      </rPr>
      <t xml:space="preserve"> </t>
    </r>
  </si>
  <si>
    <t>CARRILLO MORALES CARLOS MAURICIO</t>
  </si>
  <si>
    <t>CPS-367-B2012</t>
  </si>
  <si>
    <t>Prestar el servicio de apoyo al  Laboratorio de FIsica adscrito a la Facultad de Ciencias Exactas y Naturales para ejercer actividades  de manejo de equipos, preservaciOn y mediciOn de elementos quImicos, programaciOn academica y de atenciOn al público</t>
  </si>
  <si>
    <t>CARLOS ANDRES GUERRERO PALOMAR</t>
  </si>
  <si>
    <t>CPS-368-B2012</t>
  </si>
  <si>
    <t>Prestar el servicio de ElaboraciOn de los informes financieroSA los entes de control</t>
  </si>
  <si>
    <t>ARIAS STERLING GINA</t>
  </si>
  <si>
    <t>CPS-255-B-2012</t>
  </si>
  <si>
    <t>prestar sus servicios de apoyo a la gestiOn administrativa en el desarrollo de los seminarios de grado de la Facultad de EconomIa y AdministraciOn</t>
  </si>
  <si>
    <t>CUERVO POLANIA JOSE JOAQUIN</t>
  </si>
  <si>
    <t>CPS-256-B2012</t>
  </si>
  <si>
    <t>prestar sus servicios de Coordinador de la actividad “Identidad y convivencia Ciudadana” en el marco del desarrollo del Proyecto: PrevenciOn y ResoluciOn de Conflictos de la Universidad Surcolombiana</t>
  </si>
  <si>
    <t>LONDONO OROZCO JAIRO</t>
  </si>
  <si>
    <t>CPS-257-B2012</t>
  </si>
  <si>
    <t>prestar sus servicios de Elaborar y entregar el diseNo de un (1) modulo Institucional “AMBIENTES VIRTUALES DE APRENDIZAJE PARA SER APLICADO EN EL AULA” en el marco del DIPLOMADO COMPETENCIA S TIC’S PARA DOCENTES de la Universidad Surcolombiana.</t>
  </si>
  <si>
    <t>CPS-258-B2012</t>
  </si>
  <si>
    <t xml:space="preserve">prestar sus servicios para la ejecuciOn de trabajoSArtIsticos y culturaleSAl area de Bienestar Universitario en lo relacionado con el desarrollo del evento campaNa de expectativa “FASHAS SHOW Y OPERACION JAKE” en las instalaciones de la Sede Central de la Universidad realizando la aplicaciOn de encuestas (Herramientas del Diagnostico) a la comunidad universitaria, realizar el lanzamiento al publico del proyecto “ Identidad y Convivencia Ciudadana en el marco del desarrollo de la actividad del Plan de AcciOn Institucional: PrevenciOn y ResoluciOn de Conflictos de  la Universidad Surcolombiana, asI como desarrollar las convocatoriaSAl “Concurso de diseNo del escudo bandera y lema de esta Casa Estudios, la elaboraciOn del muro de la expresiOn y aplicaciOn de muestraSArtIsticas permanentes PERFORMANCE </t>
  </si>
  <si>
    <t>MONTERO CERQUERA MIREYA</t>
  </si>
  <si>
    <t>CPS-259-B2012</t>
  </si>
  <si>
    <t>prestar sus servicios  profesionales en PsicologIa al area de Bienestar Universitario en lo relacionado con el asesoramiento y ejecuciOn de tecnicas especIficas psicolOgicas  tendienteSA realizar un diagnOstico Institucional,  a traves del diseNo y ejecuciOn de instrumentos de mediciOn, desarrollando las estrategias para la promociOn e implementaciOn del proyecto: “Identidad y Convivencia Ciudadana en el marco del desarrollo de la actividad del Plan de AcciOn Institucional: PrevenciOn y ResoluciOn de Conflictos de la Universidad Surcolombiana.</t>
  </si>
  <si>
    <t>DUQUE HIGUERA MARIA DEL PILAR</t>
  </si>
  <si>
    <t>CPS-260-B2012</t>
  </si>
  <si>
    <t>CPS-261-B2012</t>
  </si>
  <si>
    <t>prestar sus servicios para Desarrollar y Orientar la capacitaciOn “Competencias Basicas para el Uso de las TIC” dirigidaSA los estudiantes de la Universidad Surcolombiana</t>
  </si>
  <si>
    <t>CLEVES RODRIGUEZ ISABEL CRISTINA</t>
  </si>
  <si>
    <t>CPS-262-B2012</t>
  </si>
  <si>
    <t>a prestar sus servicios para Realizar la revisiOn tecnica y los respectivoSAjusteSA los documentos denominados Plan de contingencia y continuidad Informatica y PolItica de seguridad de la informaciOn, determinar el nivel de criticidad de loSAplicativos de la Universidad Surcolombiana y entregar loSAnexos correspondienteSA GEL. de la Universidad Surcolombiana.</t>
  </si>
  <si>
    <t>VARON MONTEALEGRE ESTEFANIA</t>
  </si>
  <si>
    <t>CPS-263-B-2012</t>
  </si>
  <si>
    <t>prestar sus servicios de realizar las funciones de apoyo a la gestiOn administrativa en el proceso de autoevaluaciOn y ejecuciOn de laSActividades del plan de mejoramiento con fines de acreditaciOn de alta calidad del Programa de PsicologIa  la Universidad Surcolombiana</t>
  </si>
  <si>
    <t>VELASCO TRUJILLO DIEGO MAURICIO</t>
  </si>
  <si>
    <t>CPS-264-B-2012</t>
  </si>
  <si>
    <t>prestar sus servicios de realizar las funciones de apoyo a la gestiOn administrativa en el proceso de autoevaluaciOn y ejecuciOn de laSActividades del plan de mejoramiento con fines de acreditaciOn de alta calidad del Programa de PsicologIa  la Universidad Surcolombiana.</t>
  </si>
  <si>
    <t>SUAREZ BEDOYA LINA PAOLA</t>
  </si>
  <si>
    <t>CPS-265-B2012</t>
  </si>
  <si>
    <t>a prestar sus servicios de apoyo en la gestiOn administrativa al area de Bienestar Universitario en lo relacionado con la elaboraciOn  de oficios, comunicaciones, bases de datos, recolecciOn de informaciOn y demaSActividades necesarias  acorde con los objetivos de la Actividad  “Identidad y Convivencia Ciudadana”, en el marco del desarrollo del Proyecto: PrevenciOn y ResoluciOn de Conflictos de la Universidad Surcolombiana</t>
  </si>
  <si>
    <t>CPS-266-B2012</t>
  </si>
  <si>
    <t>prestar sus servicios de CapacitaciOn en competencias genericas (Competencias ciudadanas) a estudiantes de la Universidad Surcolombiana en las Sedes Central, Facultad de Salud, de los municipios de GarzOn, Pitalito y la Plata, para la presentaciOn de la pruebas SABER PRO durante el mes de septiembre de 2012</t>
  </si>
  <si>
    <t>VIVERO GUTIERREZ RENE</t>
  </si>
  <si>
    <t>CPS-267-B2012</t>
  </si>
  <si>
    <t>prestar sus servicios de CapacitaciOn en competencias especificas (MODELACION-ESTADISTICA) a profesores y estudiantes de la Universidad Surcolombiana, para la presentaciOn de la pruebas SABER PRO durante el mes de septiembre de  2012.</t>
  </si>
  <si>
    <t>prestar sus servicios de CapacitaciOn en competencias genericas (Competencia Ingles) a estudiantes de la Universidad Surcolombiana en las Sedes Central, Facultad de Salud, de los municipios de GarzOn, Pitalito y la Plata, para la presentaciOn de la pruebas SABER PRO durante el mes de septiembre de  2012..</t>
  </si>
  <si>
    <t>CPS-269-B2012</t>
  </si>
  <si>
    <t>prestar sus servicios CapacitaciOn en competencias genericas (Competencia Lectura CrItica) a estudiantes de la Universidad Surcolombiana en las Sedes Central, Facultad de Salud, de los municipios de GarzOn, Pitalito y la Plata, para la presentaciOn de la pruebas SABER PRO durante el mes de septiembre de  2012</t>
  </si>
  <si>
    <t>CARRENO BUSTAMANTE MARIA TERESA</t>
  </si>
  <si>
    <t>CPS-270-B2012</t>
  </si>
  <si>
    <t>prestar sus servicios de Brindar asesorIa  al Grupo de InvestigaciOn y ProyecciOn Social “Nuevas Visiones del Derecho” del Centro de Investigaciones de la Facultad de Derecho, en la revisiOn del documento maestro de creaciOn de la MaestrIa en Derecho Público</t>
  </si>
  <si>
    <t>BELTRAN RONDON GERMAN YOBANY</t>
  </si>
  <si>
    <t xml:space="preserve">prestar sus Servicios de Hosting y Dominio de la Plataforma www.uscovirtual.com </t>
  </si>
  <si>
    <t>GAITAN SANCHEZ MARIA ANGELICA</t>
  </si>
  <si>
    <t xml:space="preserve">prestar sus Servicios de Analisis, diseNo, soporte, actualizaciOn y mantenimiento del Sistema de InformaciOn de Bienestar Universitario </t>
  </si>
  <si>
    <t>VILLANI BARRERA SUSANA MARGARITA</t>
  </si>
  <si>
    <t>prestar sus Servicios de Auxiliar de investigaciOn cientIfica consistente en el trabajo de campo y la recolecciOn de la informaciOn en el marco de laSActividades de estudio epidemiolOgico sobre consumo de drogas sinteticas en la poblaciOn estudiantil de la Universidad Surcolombiana</t>
  </si>
  <si>
    <t>SANTOS SANCHEZ SERGIO ALEXANDER</t>
  </si>
  <si>
    <t xml:space="preserve">prestar sus Servicios de apoyo y acompaNamiento en la elaboraciOn del plan de desarrollo  de la Universidad Surcolombiana </t>
  </si>
  <si>
    <t>prestar sus Servicios de apoyo en el desarrollo de una estrategia de prevenciOn en el consumo de sustancias psicoactivas y promociOn de habilidades para la vida basada en herramientas de educaciOn, informaciOn y comunicaciOn</t>
  </si>
  <si>
    <t>Prestar los servicios de CapacitaciOn en competencias genericas (Competencia Razonamiento Cuantitativo) a estudiantes de la Universidad Surcolombiana en las Sedes Central, Facultad de Salud, de los municipios de GarzOn, Pitalito y la Plata, para la presentaciOn de la pruebas SABER PRO durante el mes de octubre de  2012</t>
  </si>
  <si>
    <t>Prestar los servicios para orientar metodolOgicamente el proceso de AutoevaluaciOn con fines de Re acreditaciOn del Programa de IngenierIa AgrIcola, en la recolecciOn y analisis de informaciOn de los indicadores numericos, especiales, opiniOn y conocimiento.</t>
  </si>
  <si>
    <t>Prestar los servicios de apoyo a laSActividades desarrolladas por la Oficina de Control Interno para el fomento de la cultura de Autocontrol, determinadas en el Programa de Auditoria de la Vigencia 2012</t>
  </si>
  <si>
    <t>Prestar los servicios para orientar metodolOgicamente el proceso de AutoevaluaciOn con fines de Re acreditaciOn del Programa de Pedagogia Infantil, en la recolecciOn y analisis de informaciOn de los indicadores numericos, especiales, opiniOn y conocimiento.</t>
  </si>
  <si>
    <t>NAUMOV ANDREI</t>
  </si>
  <si>
    <t>PrestaciOn de Servicios Profesionales para la formulaciOn, acompaNamiento y socializaciOn del Plan de Desarrollo 2013-2027 de la Facultad de EconomIa y AdministraciOn de la Universidad Surcolombiana durante el periodo academico B-2012</t>
  </si>
  <si>
    <t>PrestaciOn de Servicios en asesorIa en la CreaciOn y ElaboraciOn de los documentos previos para la obtenciOn del Registro Calificado para la Apertura de la MaestrIa en PetrOleos de la Universidad Surcolombiana</t>
  </si>
  <si>
    <t xml:space="preserve">UNIVERSIDAD SURCOLOMBIANA </t>
  </si>
  <si>
    <t>CARLOS ANTONIO HERMIDA GUILLERMO</t>
  </si>
  <si>
    <t>No. FE-001</t>
  </si>
  <si>
    <t>Prestar sus servicios como apoyo a la gestiOn administrativa en ILEUSCO cohorte I aNo 2012.</t>
  </si>
  <si>
    <t>REGIMEN PRIVADO</t>
  </si>
  <si>
    <t>NIEVA</t>
  </si>
  <si>
    <t>TERMINADO</t>
  </si>
  <si>
    <t>ROCIO REYES HERRERA</t>
  </si>
  <si>
    <t>No. FE-002</t>
  </si>
  <si>
    <t>DIANA GORETTY ESCOBAR PERDOMO</t>
  </si>
  <si>
    <t>No. FE-003</t>
  </si>
  <si>
    <t>MERCEDES TORRES GONZALEZ</t>
  </si>
  <si>
    <t>No. FE-004</t>
  </si>
  <si>
    <t>JULIAN CABRERA JIMENEZ</t>
  </si>
  <si>
    <t>No. FE-005</t>
  </si>
  <si>
    <t>Prestar sus servicios como apoyo profesional en el laboratorio TELL ME MORE del ILEUSCO cohorte I aNo 2012.</t>
  </si>
  <si>
    <t>GLADYS VARGASALMARIO</t>
  </si>
  <si>
    <t>No. FE-006</t>
  </si>
  <si>
    <t>Apoyo a la gesstiOn administrativa de las especializacionesen educacion integracion educativa para la discapacidad, comunicaciOn y creatividad para la docencia y pedagogia de la expresion ludica, cohorte XIV-A semestre 3 y Cohorte XIV-B semestre I/2012</t>
  </si>
  <si>
    <t>ALEXANDER PENA BARREIRO</t>
  </si>
  <si>
    <t>No. FE – 007</t>
  </si>
  <si>
    <t>APOYO A LA GESTION ADMINISTRATIVA EN LAS ESPECIALIZACIONES DE “INTEGRACION EDUCATIVA PARA LA DISCAPACIDAD, PEDAGOGIA DE LA EXPRESION LÚDICA, COMUNICACION Y CREATIVIDAD PARA LA DOCENCIA”, COHORTE XIV B, SEMESTRE 1, DE 2012,</t>
  </si>
  <si>
    <t>No. FE- 008</t>
  </si>
  <si>
    <t>APOYO A LA GESTION ADMINISTRATIVA EN LA ESPECIALIZACIONES DE “SISTEMAS DINAMICOS”.</t>
  </si>
  <si>
    <t>NORMA CONSTANZA YEPES CONDE</t>
  </si>
  <si>
    <t>No. FE – 009</t>
  </si>
  <si>
    <t>PRESTAR LOS SEERVICIOS DE APOYO A LA GESTION ADMINISTRATIVA EN EL PROGRAMA DE MAESTRIA EN EDUCACION</t>
  </si>
  <si>
    <t>LIQUIDADO</t>
  </si>
  <si>
    <t>JULIAN ANDRES RODRIGUEZ CASTRO</t>
  </si>
  <si>
    <t>No. FE-010</t>
  </si>
  <si>
    <t>Prestar los servicios profesionales como docente invitado dictando 70 horas en la cohorte I del aNo 2012.</t>
  </si>
  <si>
    <t>NORMA CONSTANZA BASTO SALAS</t>
  </si>
  <si>
    <t>No. FE-011</t>
  </si>
  <si>
    <t>Prestar los servicios profesionales como docente invitado dictando 350 horas en la cohorte I del aNo 2012.</t>
  </si>
  <si>
    <t>No. FE-012</t>
  </si>
  <si>
    <t>Prestar los servicios profesionales como docente invitado dictando 140 horas en la cohorte I del aNo 2012.</t>
  </si>
  <si>
    <t>CARLOS AUGUSTO GARCIA FORERO</t>
  </si>
  <si>
    <t>No. FE-013</t>
  </si>
  <si>
    <t>EYLIN CAROLINA DIAZ TORRES</t>
  </si>
  <si>
    <t>No. FE-014</t>
  </si>
  <si>
    <t>ISABEL CRISTINA PARRA BENEDETTI</t>
  </si>
  <si>
    <t>No. FE-015</t>
  </si>
  <si>
    <t>No. FE-016</t>
  </si>
  <si>
    <t>YOHAMER ERNESTO GUEVARA SALAZAR</t>
  </si>
  <si>
    <t>No. FE-017</t>
  </si>
  <si>
    <t>No. FE-018</t>
  </si>
  <si>
    <t>CARLOS ALBERTO SANCHEZ MANRIQUE</t>
  </si>
  <si>
    <t>No. FE-019</t>
  </si>
  <si>
    <t>Prestar los servicios profesionales como docente invitado dictando 210 horas en la cohorte I del aNo 2012.</t>
  </si>
  <si>
    <t>JHON EFRAIN SANCHEZ BOLANOS</t>
  </si>
  <si>
    <t>No. FE-020</t>
  </si>
  <si>
    <t>EVER ARMANDO VARGASADAMES</t>
  </si>
  <si>
    <t>No. FE-021</t>
  </si>
  <si>
    <t>MARIA DEL PILAR NARVAEZ GARZON</t>
  </si>
  <si>
    <t>No. FE-022</t>
  </si>
  <si>
    <t>YINA PAOLA CANON REINA</t>
  </si>
  <si>
    <t>No. FE-023</t>
  </si>
  <si>
    <t>ALBERTO RODRIGUEZ LOSADA</t>
  </si>
  <si>
    <t>No. FE-024</t>
  </si>
  <si>
    <t>JUAN GABRIEL SOLORZANO</t>
  </si>
  <si>
    <t>No. FE-025</t>
  </si>
  <si>
    <t>OLGA LUCIA MONTEALEGRE GRANADOS</t>
  </si>
  <si>
    <t>No. FE-026</t>
  </si>
  <si>
    <t>IVONNE CAROLINA RIVERA CORRALES</t>
  </si>
  <si>
    <t>No. FE-027</t>
  </si>
  <si>
    <t>SANDRA MERCEDES PARRA TRUJILLO</t>
  </si>
  <si>
    <t>No. FE-028</t>
  </si>
  <si>
    <t>GENTIL MURCIA MOLINA</t>
  </si>
  <si>
    <t>No. FE-029</t>
  </si>
  <si>
    <t>MARTHA PATRICIA OBREGON SILVA</t>
  </si>
  <si>
    <t>No. FE – 030</t>
  </si>
  <si>
    <t>PRESTAR SUS SERVICIOS COMO DOCENTE INVITADO EN EL DESARROLLO DE LA ESPECIALIZACION INTEGRACION EDUCATIVA PARA LA DISCAPACIDAD, ASIGNATURA DEPRIVACION SOCIOAFECTIVA, COHORTE XIV A.</t>
  </si>
  <si>
    <t>DIEGO OMAR FLOREZ LUGO</t>
  </si>
  <si>
    <t>No. FE-031</t>
  </si>
  <si>
    <t>KATHERINE SALAZAR MARTINEZ</t>
  </si>
  <si>
    <t>No. FE-032</t>
  </si>
  <si>
    <t>LINA CONSTANZA HOME GUTIERREZ</t>
  </si>
  <si>
    <t>No. FE-033</t>
  </si>
  <si>
    <t>FABIAN ANDRES GAONA OVALLE</t>
  </si>
  <si>
    <t>No. FE-034</t>
  </si>
  <si>
    <t>ORFANIRI CASTANEDA GUZMAN</t>
  </si>
  <si>
    <t>No. FE-035</t>
  </si>
  <si>
    <t>MAGDA MAYLETH DIAZ PAQUE</t>
  </si>
  <si>
    <t>No. FE-036</t>
  </si>
  <si>
    <t>No. FE- 037</t>
  </si>
  <si>
    <t xml:space="preserve">ANULADO </t>
  </si>
  <si>
    <t>LINA MARIA CONTRERAS GUTIERREZ</t>
  </si>
  <si>
    <t>No. FE-038</t>
  </si>
  <si>
    <t>GERMAN PERDOMO TRUJILLO</t>
  </si>
  <si>
    <t>No. FE-039</t>
  </si>
  <si>
    <t>DANIEL FERNANDO TORRES CHARRY</t>
  </si>
  <si>
    <t>No. FE-040</t>
  </si>
  <si>
    <t>HECTOR EDUARDO CLEVES DIAZ</t>
  </si>
  <si>
    <t>No. FE-041</t>
  </si>
  <si>
    <t>NATALIA CORREDOR TOVAR</t>
  </si>
  <si>
    <t>No. FE-042</t>
  </si>
  <si>
    <t>LUZ DARY TORRES GONZALEZ</t>
  </si>
  <si>
    <t>No. FE-043</t>
  </si>
  <si>
    <t>YIRA NATALIA OSPINA MURCIA</t>
  </si>
  <si>
    <t>No. FE-044</t>
  </si>
  <si>
    <t>ANA VICTORIA PUENTES DE VELAZQUEZ</t>
  </si>
  <si>
    <t>No. FE- 045</t>
  </si>
  <si>
    <t>PRESTAR SUS SERVICIOS PROFESIONALES DE ASESORIA ACADEMICA DEL PROGRAMA DE MAESTRIA EN EDUCACION</t>
  </si>
  <si>
    <t xml:space="preserve">MARTHA PATRICIA VIVES </t>
  </si>
  <si>
    <t>No. FE-046</t>
  </si>
  <si>
    <t>PRESTAR SUS SERVICIOS PROFESIONLES COMO DOCENTE INVITADO EN EL DESARROLLO DEL PROGRAMA DE MAESTRIA EN EDUCACION, aREA DE PROFUNDIZACION, DISENO, GESTION Y EVALUACION CURRICULAR, COHORTE IV - CUARTO SEMESTRE A REALIZARSE EN LA UNIVERSIDAD SURCOLOMBIANA, SEDE NEIVA, DICTANDO 26 HORAS DE CATeDRA DEL SEMINARIO "FORMULACION DEL PROBLEMA DE INVESTIGACION"</t>
  </si>
  <si>
    <t>JAIME MONJE MAHECHA</t>
  </si>
  <si>
    <t>No. FE – 047</t>
  </si>
  <si>
    <t>PRESTAR SUS SERVICIOS COMO DOCENTE INVITADO , EN EL DESARROLLO DE LA ESPECIALIZACION PEDAGOGIA DE LA EXPRESION LUDICA, EN LA ASIGNATURA FUNDAMENTOS ED LUDICA COHORTE XIV B.</t>
  </si>
  <si>
    <t>No. FE – 048</t>
  </si>
  <si>
    <t>PRESTAR SUS SERVICIOS COMO DOCENTE INVITADO , EN EL DESARROLLO DE LA ESPECIALIZACION INTEGRACION EDUCATIVA PARA LA DISCAPACIDAD, ASIGNATURA DESARROLLO HUMANO,  COHORTE XIV B.</t>
  </si>
  <si>
    <t>PIEDAD CECILIA ORTEGA VALENCIA</t>
  </si>
  <si>
    <t>No. FE-049</t>
  </si>
  <si>
    <t>PRESTAR SUS SERVICIOS PROFESIONALES COMO DOCENTE INVITADO AL PROGRAMA DE MAESTRIA EN EDUCACION</t>
  </si>
  <si>
    <t>No. FE 050</t>
  </si>
  <si>
    <t>PRESTAR SERVICIOS DE APOYO A LA GESTION ADMINISTRATIVA EN EL DIPLOMADO EN DOCENCIA UNIVERSITARIA GRUPO I DE LA UNIVERSIDAD SURCOLOMBIANA.</t>
  </si>
  <si>
    <t>ROQUE GONZALEZ GARZON</t>
  </si>
  <si>
    <t>No-FE-051</t>
  </si>
  <si>
    <t>No. FE – 052</t>
  </si>
  <si>
    <t>PRESTAR SUS SERVICIOS COMO DOCENTE INVITADO EN EL DESARROLLO DE LA ESPECIALIZACION INTEGRACION EDUCATIVA PARA LA DISCAPACIDAD, ASIGNATURA PROBLEMAS EN EL APRENDIZAJE, COHORTE XIV A.</t>
  </si>
  <si>
    <t>RUBI LORENA MORALES MOSQUERA</t>
  </si>
  <si>
    <t>No. FE – 053</t>
  </si>
  <si>
    <t>PRESTAR SUS SERVICIOS COMO DOCENTE INVITADO EN EL DESARROLLO DE LA ESPECIALIZACION COMUNICACION Y CREATIVIDAD PARA LA DOCENCIA, ASIGNATURA TALLER DE PRODUCCION PRENSA, COHORTE XIV A.</t>
  </si>
  <si>
    <t>No. FE – 054</t>
  </si>
  <si>
    <t>PRESTAR SUS SERVICIOS COMO DOCENTE INVITADO EN EL DESARROLLO DE LAS ESPECIALIZACIONES DICTANDO EL SEMINARIO “HERRAMIENTAS PARA LA CONSTRUCCION DE PROYECTOS DE VIDA EN EL AULA”, COHORTE XIV A.</t>
  </si>
  <si>
    <t>No. FE 055</t>
  </si>
  <si>
    <t>PRESTAR SERVICIOS DE APOYO A LA GESTION ADMINISTRATIVA EN EL CURSO FORMACION PEDAGOGICA PARA PROFESIONALES DE LA UNIVERSIDAD SURCOLOMBIANA.</t>
  </si>
  <si>
    <t>No. FE-056</t>
  </si>
  <si>
    <t>Prestar los servicios profesionales como docente invitado dictando 70 horas en la cohorte I sede Pitalito del aNo 2012.</t>
  </si>
  <si>
    <t>PITALITO</t>
  </si>
  <si>
    <t>DORIS CONSUELO CASAS ROA</t>
  </si>
  <si>
    <t>No. FE-057</t>
  </si>
  <si>
    <t>Prestar los servicios profesionales como docente invitado dictando 140 horas en la cohorte I del aNo 2012, sede Pitalito.</t>
  </si>
  <si>
    <t>LUIS ALBERTO MALAGON PLATA</t>
  </si>
  <si>
    <t>No. FE- 058</t>
  </si>
  <si>
    <t>No. FE-059</t>
  </si>
  <si>
    <t xml:space="preserve">PRSTAR SERVICIOS DE ASESORIA JURIDICA A LOS PROYECTOS DE PROYECCION SOCIAL QUE SE DESARROLLEN EN LA FACULTAD DE EDUCACION </t>
  </si>
  <si>
    <t xml:space="preserve">HUILA </t>
  </si>
  <si>
    <t>No.FE-060</t>
  </si>
  <si>
    <t>Prestar los servicios profesionales como docente invitado dictando 140 horas en la cohorte II del aNo 2012.</t>
  </si>
  <si>
    <t>No.FE-061</t>
  </si>
  <si>
    <t>Prestar los servicios profesionales como docente invitado dictando 210 horas en la cohorte II del aNo 2012.</t>
  </si>
  <si>
    <t>No.FE-062</t>
  </si>
  <si>
    <t>No.FE-063</t>
  </si>
  <si>
    <t>Prestar los servicios profesionales como docente invitado dictando 70 horas en la cohorte II del aNo 2012.</t>
  </si>
  <si>
    <t>No.FE-064</t>
  </si>
  <si>
    <t>No.FE-065</t>
  </si>
  <si>
    <t>No.FE-066</t>
  </si>
  <si>
    <t>MICHELLE FRANCINE CABARCAS CAMARGO</t>
  </si>
  <si>
    <t>No.FE-067</t>
  </si>
  <si>
    <t>No.FE-068</t>
  </si>
  <si>
    <t>No.FE-069</t>
  </si>
  <si>
    <t>No.FE-070</t>
  </si>
  <si>
    <t>No.FE-071</t>
  </si>
  <si>
    <t>No.FE-072</t>
  </si>
  <si>
    <t>No.FE-073</t>
  </si>
  <si>
    <t>No.FE-074</t>
  </si>
  <si>
    <t>No. FE-075</t>
  </si>
  <si>
    <t xml:space="preserve">PRESTAR SERVICIOS EN LA DIVULGACION Y EMPODERAMIENTO DE LASACTIVIDADESACADEMICAS Y DE PROYECCION SOCIAL DE LA FACULTAD DE EDUCACION </t>
  </si>
  <si>
    <t>JUAN BAUTISTA JARAMILLO HERRERA</t>
  </si>
  <si>
    <t>No. FE- 076</t>
  </si>
  <si>
    <t>LUIS ALFONSO TAMAYO VALENCIA</t>
  </si>
  <si>
    <t>No. FE-077</t>
  </si>
  <si>
    <t>MARIA FERANDA MENDEZ</t>
  </si>
  <si>
    <t>No. FE- 078</t>
  </si>
  <si>
    <t xml:space="preserve">SERVICIOS DE APOYO A LA GESTION ADMINISTRATIVA DE LA COORDINACION DE PROYECCION SOCIAL DE LA FACULTA DE EDUCACION </t>
  </si>
  <si>
    <t>ANGEL MILLER ROA CRUZ</t>
  </si>
  <si>
    <t>FE – 079</t>
  </si>
  <si>
    <t>PRESTAR SUS SERVICIOS COMO DOCENTE INVITADO EN EL DESARROLLO DE LA ESPECIALIZACION PEDAGOGIA DE LA EXPRESION LUDICA DICTANDO 18 HORAS EN LA ASINGATURA LUDIEXPRESION ECOLOGICA COHORTE XIV PRIMER PERIODO.</t>
  </si>
  <si>
    <t>SANDRA PATRICIA IMBACHI ROJAS</t>
  </si>
  <si>
    <t>No.- FE-080</t>
  </si>
  <si>
    <t>Prestar sus servicios como apoyo a la gestiOn administrativa en ILEUSCO sede Pitalito cohorte I aNo 2012.</t>
  </si>
  <si>
    <t>No. - FE – 081</t>
  </si>
  <si>
    <t>PRESTAR SUS SERVICIOS DE ASESORIA Y ACOMPANAMIENTO AL PROYECTO DE INVESTIGACION “ESTRATEGIA DE SEGUIMIENTO DE CORTO Y LARGO PLAZO” Y ESTUDIO DE IMPACTO DE LOS EGRESADOS EN EL MEDIO SOCIAL, DE LAS COHORTES DE 2005 A 2010.</t>
  </si>
  <si>
    <t>LISIMACO VALLEJO</t>
  </si>
  <si>
    <t>EXTRANJERO</t>
  </si>
  <si>
    <t>No. FE- 082</t>
  </si>
  <si>
    <t xml:space="preserve">SERVICIOS PROFESIONALES COMO CONFERENCISTA INVITADO </t>
  </si>
  <si>
    <t>FE 083</t>
  </si>
  <si>
    <t>PRESTAR SERVICIOS PROFESIONALES COMO DOCENTE INVITADO EN EL DESARROLLO DEL DIPLOMADO EN DOCENCIA UNIVERSITARIA GRUPO I DE LA UNIVERSIDAD SURCOLOMBIANA</t>
  </si>
  <si>
    <t>No.FE-084</t>
  </si>
  <si>
    <t>Prestar sus servicios profesionales como docente invitado en la aplicaciOn del examen de ingles y validaciOn del mismo.</t>
  </si>
  <si>
    <t>No. FE – 085</t>
  </si>
  <si>
    <t>PRESTAR SUS SERVICIOS COMO DOCENTE INVITADO, EN EL DESARROLLO DE LA ESPECIALIZACION INTEGRACION EDUCATIVA PARA LA DISCAPACIDAD, COHORTE XIV B, DICTANDO 18 HORAS EN LA ASIGNATURA COMPONENTE FLEXIBLE, PROBLEMAS EN EL APRENDIZAJE.</t>
  </si>
  <si>
    <t>RAMIRO LOSADA BERJAN</t>
  </si>
  <si>
    <t>No. FE- 086</t>
  </si>
  <si>
    <t xml:space="preserve">PRESTAR SERVICIOS COMO DOCENTE INVITADO, PARA EL ENCUENTRO DEL PROGRAMA PEDAGOGIA INFANTIL </t>
  </si>
  <si>
    <t>AMINTA RAMIREZ CORONADO</t>
  </si>
  <si>
    <t>No. FE 087</t>
  </si>
  <si>
    <t>MARIA CLARA TOVAR DE ACOSTA</t>
  </si>
  <si>
    <t>No. FE- 088</t>
  </si>
  <si>
    <t>No. FE-089</t>
  </si>
  <si>
    <t>APOYO A LA GESTION ADMINISTRATIVA EN LAS ESPECIALIZACIONES DE “INTEGRACION EDUCATIVA PARA LA DISCAPACIDAD,COMUNICACION Y CREATIVIDAD PARA LA DOCENCIA Y PEDAGOGIA DE LA EXPRESION LUDICA”, COHORTE XIV B, SEMESTRE 2, DEL 2012,</t>
  </si>
  <si>
    <t>DANIEL DUSSAN MERA</t>
  </si>
  <si>
    <t>No. FE-090</t>
  </si>
  <si>
    <t>APOYO A LA GESTION ADMINISTRATIVA EN LAS ESPECIALIZACIONES DE “INTEGRACION EDUCATIVA PARA LA DISCAPACIDAD, COMUNICACION Y CREATIVIDAD PARA LA DOCENCIA Y PEDAGOGIA DE LA EXPRESION LÚDICA”, COHORTE XIV B, SEMESTRE 2, DE 2012,</t>
  </si>
  <si>
    <t>No. FE 091</t>
  </si>
  <si>
    <t xml:space="preserve">PRESTAR SERVICIO PROFESIONALES COMO DOCENTE INVITADO EN EL DESARROLLO DEL CURSO FORMACION PEDAGOGICA PARA PROFESIONALES SEDE NEIVA </t>
  </si>
  <si>
    <t>No. FE-092</t>
  </si>
  <si>
    <t>Prestar sus servicios como apoyo a la gestiOn administrativa en ILEUSCO cohorte III aNo 2012.</t>
  </si>
  <si>
    <t>No.FE-093</t>
  </si>
  <si>
    <t>No. FE-094</t>
  </si>
  <si>
    <t>Prestar sus servicios como apoyo profesional y academico en el Laboratorio Tell me more de ILEUSCO en la cohorte III del aNo 2012.</t>
  </si>
  <si>
    <t>No. FE-095</t>
  </si>
  <si>
    <t>Prestar sus servicios de AsesorIa y Apoyo financiero y administrativo en ILEUSCO en la cohorte III del aNo 2012.</t>
  </si>
  <si>
    <t>No. FE-096</t>
  </si>
  <si>
    <t>Prestar sus servicios de AsesorIa y apoyo en el Sistema de Gestion Integral en ILEUSCO en la cohorte III del aNo 2012 .</t>
  </si>
  <si>
    <t>ROGER TORO MUNOZ</t>
  </si>
  <si>
    <t>N0.097</t>
  </si>
  <si>
    <t xml:space="preserve">Prestar servicios de apoyo a la gestion administrativa en actividades de archivistica en la coordinacion de proyeccion social </t>
  </si>
  <si>
    <t xml:space="preserve">YANETH CHAVARRO RIOS </t>
  </si>
  <si>
    <t>No. 098</t>
  </si>
  <si>
    <t>Prestar servicios de apoyo a la gestiOn administrativa en el diplomado en docencia universitaria</t>
  </si>
  <si>
    <t>MARIA CRISTINA ANDRADE ORTIZ</t>
  </si>
  <si>
    <t>No. FE 099</t>
  </si>
  <si>
    <t>No. FE- 100</t>
  </si>
  <si>
    <t>ANULADO</t>
  </si>
  <si>
    <t>No. FE-101</t>
  </si>
  <si>
    <t>Prestar sus servicios profesionales como docente invitado dictando 210 horas de catedra de la cohorte III del aNo 2012.</t>
  </si>
  <si>
    <t>NATALIA MENDEZ LUGO</t>
  </si>
  <si>
    <t>No. FE-102</t>
  </si>
  <si>
    <t>Prestar sus servicios profesionales como docente invitado dictando 140 horas de catedra de la cohorte III del aNo 2012.</t>
  </si>
  <si>
    <t>No.FE-103</t>
  </si>
  <si>
    <t>No. FE-104</t>
  </si>
  <si>
    <t>Prestar sus servicios profesionales como docente invitado dictando 70 horas de catedra de la cohorte III del aNo 2012.</t>
  </si>
  <si>
    <t>No. FE-105</t>
  </si>
  <si>
    <t>No FE-106</t>
  </si>
  <si>
    <t>NATALIA ANDREA CONTRERAS GUTIERREZ</t>
  </si>
  <si>
    <t>No. FE-107</t>
  </si>
  <si>
    <t>No. FE-108</t>
  </si>
  <si>
    <t>No. FE-109</t>
  </si>
  <si>
    <t>No. FE-110</t>
  </si>
  <si>
    <t>No.FE-111</t>
  </si>
  <si>
    <t>No. FE-112</t>
  </si>
  <si>
    <t>No. FE-113</t>
  </si>
  <si>
    <t>No FE-114</t>
  </si>
  <si>
    <t>No. FE-115</t>
  </si>
  <si>
    <t>Prestar sus servicios profesionales como docente invitado dictando 280 horas de catedra de la cohorte III del aNo 2012.</t>
  </si>
  <si>
    <t>No. FE-116</t>
  </si>
  <si>
    <t>No.FE-117</t>
  </si>
  <si>
    <t>No. FE-118</t>
  </si>
  <si>
    <t>No. FE-119</t>
  </si>
  <si>
    <t>No. FE-120</t>
  </si>
  <si>
    <t>EDISSON RODRIGUEZ QUINTERO</t>
  </si>
  <si>
    <t>No. FE-121</t>
  </si>
  <si>
    <t>No. FE-122</t>
  </si>
  <si>
    <t>No. FE-123</t>
  </si>
  <si>
    <t>No. FE-124</t>
  </si>
  <si>
    <t>No. FE-125</t>
  </si>
  <si>
    <t>No. FE-126</t>
  </si>
  <si>
    <t>No, FE-127</t>
  </si>
  <si>
    <t>No. FE-128</t>
  </si>
  <si>
    <t>No. FE-129</t>
  </si>
  <si>
    <t>Prestar sus servicios profesionales como docente invitado dictando 70 horas de catedra de la cohorte II sede pitalito del aNo 2012.</t>
  </si>
  <si>
    <t>No. FE- 130</t>
  </si>
  <si>
    <t>PRESTAR LOS SERVICIOS DE APOYO A LA GESTION ADMINISTRATIVA EN EL PROGRAMA DE MAESTRIA EN EDUCACION</t>
  </si>
  <si>
    <t>NATALIA ANDREA PIEDRAHITA MOTTA</t>
  </si>
  <si>
    <t>No. FE- 131</t>
  </si>
  <si>
    <t>PRESTAR SUS SERVICIOS PROFESIONALES DE ASESORIA, ASISTENCIA Y APOYO A LA GESTION ADMINISTRATIVA Y ACADEMICA DEL PROGRAMA DE MAESTRIA EN EDUCACION</t>
  </si>
  <si>
    <t>No. FE-132</t>
  </si>
  <si>
    <t>CARLOS ALCIDES MUNOZ HERNANDEZ</t>
  </si>
  <si>
    <t>No. FE-133</t>
  </si>
  <si>
    <t>Prestar sus servicios profesionales como conferencista invitado desarrollando la conferencia - taller "Niveles de la adquisiciOn  de una segunda lengua, TaxonomIa de Bloom aprendizaje cooperativo hacia el desarrollo de habilidades de pensamiento superior de nuestroSAprendices".</t>
  </si>
  <si>
    <t>PEDRO ALONSO LOPEZ ALVARADO</t>
  </si>
  <si>
    <t>No. FE 134</t>
  </si>
  <si>
    <t>ROCIO DEL PILAR RAMIREZ PERDOMO</t>
  </si>
  <si>
    <t>No. FE-135</t>
  </si>
  <si>
    <t>PRESTAR SUS SERVICIOS DE ORIENTAR LA PRIMERA ETAPA DEL PROCESO DE AUTOEVALUACION DE ACUERDO A LOS LINEAMIENTOS INSTITUCIONALES DE ACREDITACION Y DEL CONSEJO NACIONAL DE ACREDITACION -CNA- PARA LAS ESPECIALIZACIONES “PEDAGOGIA DE LA EXPRESION LUDICA, COMUNICACION Y CRETAIVIDAD PARA DOCENCIA E INTEGRACION EDUCATIVA PARA LA DISCAPACIDAD”</t>
  </si>
  <si>
    <t>MAGDA ALETTE NAVARRO SALCEDO</t>
  </si>
  <si>
    <t>No. FE 136</t>
  </si>
  <si>
    <t>MARIA ELVIRA CARVAJAL SALCEDO</t>
  </si>
  <si>
    <t>No. FE- 137</t>
  </si>
  <si>
    <t>PRESTAR SUS SERVICIOS PROFESIONALES COMO DOCENTE INVITADO AL PROGRAMA DE MAESTRIA EN EDUCACION COHORTE IV- CUARTO SEMESTRE A REALIZARSE EN LA SEDE NEIVA, DICTANDO 26 HORAS CATEDRA.</t>
  </si>
  <si>
    <t>JAVIER ALFREDO FAYAD SIERRA</t>
  </si>
  <si>
    <t>No. FE- 138</t>
  </si>
  <si>
    <t>MARCO RAUL MEJIA JIMENEZ</t>
  </si>
  <si>
    <t>No. FE-139</t>
  </si>
  <si>
    <t>PRESTAR SUS SERVICIOS PROFESIONALES COMO DOCENTE INVITADO AL PROGRAMA DE MAESTRIA EN EDUCACION COHORTE V- SEGUNDO SEMESTRE A REALIZARSE EN LA SEDE NEIVA, DICTANDO 26 HORAS CATEDRA.</t>
  </si>
  <si>
    <t>No, FE-140</t>
  </si>
  <si>
    <t>Prestar sus servicios profesionales en la elaboraciOn del proyecto de autoevaluaciOn del curriculo del Instituto ILEUSCO.</t>
  </si>
  <si>
    <t xml:space="preserve">NATHALI E ROJAS MARIN </t>
  </si>
  <si>
    <t>No. FE-141</t>
  </si>
  <si>
    <t xml:space="preserve">PRESTAR SERVICIOS DE APOYO A LA DIRECCION GENERAL DE PROYECCION SOCIAL </t>
  </si>
  <si>
    <t>212/08721</t>
  </si>
  <si>
    <t>ALCIDES PARRA ROJAS</t>
  </si>
  <si>
    <t>FE-142</t>
  </si>
  <si>
    <t>PRESTAR SUS SERVICIOS PROFESIONALES COMO DOCENTE INVITADO, EN EL DESARROLLO DE LA  ESPECIALIZACION “INTEGRACION EDUCATIVA PARA LA DISCAPACIDAD Y PEDAGOGIA DE LA EXPRESION LUDICA”, COHORTE XIV-B, SEGUNDO PERIODO A REALIZARSE EN LA UNIVERSIDAD SURCOLOMBIANA SEDE NEIVA, DICTADO VEINTIDOS (22) HORAS DE CATEDRA EN LA ASIGNATURA “LITERALUDICA” Y DIEZ (10) HORAS DE CATEDRA EN “CURRICULO ADECUACIONES – LENGUA CASTELLANA”</t>
  </si>
  <si>
    <t>FE-143</t>
  </si>
  <si>
    <t>PRESTAR SUS SERVICIOS PROFESIONALES COMO DOCENTE INVITADO, EN EL DESARROLLO DE LA  ESPECIALIZACION “COMUNICACION Y CREATIVADAD PARA LA DOCENCIA”, COHORTE XIV-B, SEGUNDO PERIODO A REALIZARSE EN LA UNIVERSIDAD SURCOLOMBIANA SEDE NEIVA, DICTADO VEINTIDOS (22) HORAS DE CATEDRA EN LA ASIGNATURA “TALLER DE AUTORRECONOCIMIENTO I Y II”</t>
  </si>
  <si>
    <t>FE-144</t>
  </si>
  <si>
    <t>PRESTAR SUS SERVICIOS PROFESIONALES COMO DOCENTE INVITADO, EN EL DESARROLLO DE LA  ESPECIALIZACION “INTEGRACION EDUCATIVA PARA DISCAPAQCIDAD Y PEDAGOGIA DE LA EXPRESION LUDICA”, COHORTE XIV-B, SEGUNDO PERIODO A REALIZARSE EN LA UNIVERSIDAD SURCOLOMBIANA SEDE NEIVA, DICTANDO DIEZ (10) HORAS DE CATEDRA EN LA ASIGNATURA “CURRICULO Y ADECUACIONES MATEMATICAS”, VEINTIDOS (22) HORAS DE CATEDRA EN “LUDIMATEMATICAS” Y DIEZ (10) HORAS DE CATEDRA EN “CURRICULO Y ADECUACIONES CIENCIAS NATURALES”</t>
  </si>
  <si>
    <t>LINO MUNOZ BRAVO</t>
  </si>
  <si>
    <t>FE145</t>
  </si>
  <si>
    <t>FE 146</t>
  </si>
  <si>
    <t>FE –147</t>
  </si>
  <si>
    <t>PRESTAR SUS SERVICIOS COMO DOCENTE INVITADO , EN EL DESARROLLO DE LA ESPECIALIZACION “INTEGRACIONEDUCATIVA PARA LA DISCAPACIDAD”, COHORTE XIV-B, SEGUNDO PERIODO A REALIZARSE EN LA UNIVERSIDAD SURCOLOMBIANA SEDE NEIVA, DICTANDO DIEZ  (10) HORAS DE CATEDRA EN LA ASIGNATURA “CURRICULO Y ADECUACIONES EDUFISICA”.</t>
  </si>
  <si>
    <t xml:space="preserve">GERARDO GUTIERREZ JUAREZ </t>
  </si>
  <si>
    <t>FE- 148</t>
  </si>
  <si>
    <t xml:space="preserve">PRESTAR SERVICIOS PROFESIONALES COMO CONFERENCIATA INVITADO PARA EL III ENCUENTRO DE EGRESADOS DEL PROGRAMA CIENCIAS NATURALES </t>
  </si>
  <si>
    <t xml:space="preserve">CARLOS EDUARDO VASCO URIBE </t>
  </si>
  <si>
    <t>FE-149</t>
  </si>
  <si>
    <t xml:space="preserve">PRESTAR SERVICIOS PROFESIONALES COMO CONFERENCISTA INVITADO EN EL DESARROLLO DEL PROGRAMA MAESTRIA EN EDUCACION </t>
  </si>
  <si>
    <t>GILMA ZUNIGA CAMACHO</t>
  </si>
  <si>
    <t>FE-150</t>
  </si>
  <si>
    <t>Prestar sus servicios profesionales en la aplicaciOn del examen de ingles de ILEUSCO y validaciOn de los resultados del mismo, que el Instituto aplicara a estudiantes interesados.</t>
  </si>
  <si>
    <t>MAGDALENA MARGARITA GUERRA</t>
  </si>
  <si>
    <t>FE 151</t>
  </si>
  <si>
    <t>GUSTAVO BRINEZ VILLA</t>
  </si>
  <si>
    <t>FE-152</t>
  </si>
  <si>
    <t xml:space="preserve">PRESTAR SUS SERVICIOS PROFESIONALES COMO DOCENTE INVITADO AL PROGRAMA DE MAESTRIA EN EDUCACION DICTANDO 20 HORAS DE ASESORIA A LA TESIS "COMO MEJORAR LA COMPRESION LECTORA DE LOS ESTUDIANTES DEL GRADO 9 Y 10 DE LA I.E EDUCATIVA EN GIGANTE HUIILA" A UN ESTUDIANTE DE LA IV COHORTE- CUARTO SEMESTE. </t>
  </si>
  <si>
    <t>FE-153</t>
  </si>
  <si>
    <t xml:space="preserve">PRESTAR SUS SERVICIOS PROFESIONALES COMO DOCENTE INVITADO AL PROGRAMA DE MAESTRIA EN EDUCACION DICTANDO 30 HORAS DE ASESORIA A LA TESIS "REESTRUCTURA CURRICULAR DEL PROGRAMA DE DERECHO DE LA UNIVERSIDAD SURCOLOMBIANA- NEIVA" A UN ESTUDIANTE DE LA IV COHORTE- CUARTO SEMESTE. </t>
  </si>
  <si>
    <t xml:space="preserve">MARTHA CECILIA ANDRADE </t>
  </si>
  <si>
    <t>FE-154</t>
  </si>
  <si>
    <t xml:space="preserve">SERVICIOS PROFESIONALES COMO DOCENTE INVITADO EN EL DESARROLLO DEL IV ENCUENTRO DE EGRESADOS DEL PROGRAMA LENGUA CASTELLANA </t>
  </si>
  <si>
    <t xml:space="preserve">MARIA DEL MAR DUSSAN </t>
  </si>
  <si>
    <t>FE-155</t>
  </si>
  <si>
    <t xml:space="preserve">HENRY OSORIO </t>
  </si>
  <si>
    <t>FE-156</t>
  </si>
  <si>
    <t>FE- 157</t>
  </si>
  <si>
    <t>PRESTAR SUS SERVICIOS PROFESIONALES, COMO DOCENTE INVITADO EN EL DESARROLLO DEL PROGRAMA DE MAESTRIA EN EDUCACION</t>
  </si>
  <si>
    <t>NEVIA</t>
  </si>
  <si>
    <t>ARLOVICH CORREA MANCHOLA</t>
  </si>
  <si>
    <t>FE-158</t>
  </si>
  <si>
    <t>PRESTAR SUS SERVICIOS PROFESIONLES COMO DOCENTE INVITADO EN EL DESARROLLO DEL PROGRAMA DE MAESTRIA EN EDUCACION, aREA DE PROFUNDIZACION, DISENO, GESTION Y EVALUACION CURRICULAR, COHORTE IV - CUARTO SEMESTRE A REALIZARSE EN LA UNIVERSIDAD SURCOLOMBIANA, SEDE NEIVA, DICTANDO 26 HORAS DE CATeDRA DEL SEMINARIO "IMPLEMENTACION E IMPACTOS DE LAS TICS  EN EL PROCESO DE INVESTIGACION EN LA EDUCACION SUPERIOR"</t>
  </si>
  <si>
    <t>FE-159</t>
  </si>
  <si>
    <t xml:space="preserve">PRESTAR SUS SERVICIOS PROFESIONLES COMO DOCENTE INVITADO EN EL DESARROLLO DEL PROGRAMA DE MAESTRIA EN EDUCACION, aREA DE PROFUNDIZACION, DISENO, GESTION Y EVALUACION CURRICULAR, A REALIZARSE EN LA UNIVERSIDAD SURCOLOMBIANA SEDE NEIVA,  DICTANDO 25 HORAS DE ASESORIA DE LA TESIS "ALTERNATIVAS DE INCLUSION EDUCATIVA COMO COMPONENTE ADICIONAL PARA LOS PROGRAMAS DE LICENCIATURA EN EDUCACION DE LA UNIVERSIDAD ANTONIO NARINO" A UN ESTUDIANTE IV SEMESTRE-2012 </t>
  </si>
  <si>
    <t>FE-160</t>
  </si>
  <si>
    <t xml:space="preserve"> PRESTO SUS SERVICIOS PROFESIONALES COMO DOCENTE INVITADO, EN EL DESARROLLO DEL PROGRAMA DE MAESTRIA EN EDUCACION aREA DE PROFUNDIZACION DISENO, GESTION Y EVALUACION CURRICULAR DE LA UNIVERSIDAD SURCOLOMBIANA SEDE POSGRADOS DICTANDO CUARENTA (40) HORAS DE ASESORIA DE LAS TESIS “ABRAZOTERAPIA MODELO DE CONVIVENCIA” Y “PERMANENCIA EN LA EDUCACION BASICA RURAL” A DOS ESTUDIANTES DE LA IV COHORTE SEMESTRE</t>
  </si>
  <si>
    <t>FE 161</t>
  </si>
  <si>
    <t>PRESTAR SERVICIOS PROFESIONALES COMO DOCENTE INVITADO EN EL DESARROLLO DEL DIPLOMADO EN DOCENCIA UNIVERSITARIA SEDE NEIVA GRUPO II</t>
  </si>
  <si>
    <t>FE – 162</t>
  </si>
  <si>
    <t>PRESTAR SUS SERVICIOS COMO DOCENTE INVITADO , EN EL DESARROLLO DE LA ESPECIALIZACION “INTEGRACIONEDUCATIVA PARA LA DISCAPACIDAD”, COHORTE XIV-B, SEGUNDO PERIODO A REALIZARSE EN LA UNIVERSIDAD SURCOLOMBIANA SEDE NEIVA, DICTANDO DIECIEOCHO  (18) HORAS DE CATEDRA EN LA ASIGNATURA “COMPONENTE FLEXIBLE – DEFICIT DE ATENCION”.</t>
  </si>
  <si>
    <t>ALVARO TRUJILLO CUENCA</t>
  </si>
  <si>
    <t>FE – 163</t>
  </si>
  <si>
    <t>PRESTAR SUS SERVICIOS COMO DOCENTE INVITADO , EN EL DESARROLLO DE LA ESPECIALIZACION “PEDAGOGIA DE LA EXPRESION LUDICA”, COHORTE XIV-B, SEGUNDO PERIODO A REALIZARSE EN LA UNIVERSIDAD SURCOLOMBIANA SEDE NEIVA, DICTANDO DIECIEOCHO  (18) HORAS DE CATEDRA EN LA ASIGNATURA “LUDIEXPRESION ESCENICA”.</t>
  </si>
  <si>
    <t>FE-164</t>
  </si>
  <si>
    <t>Prestar sus servicios profesionales como docente invitado dictando 70 horas de catedra de la cohorte IV del aNo 2012.</t>
  </si>
  <si>
    <t>CARLOS RENE BRAVO MORENO</t>
  </si>
  <si>
    <t>FE-165</t>
  </si>
  <si>
    <t>Prestar sus servicios profesionales como docente invitado dictando 140 horas de catedra de la cohorte IV del aNo 2012.</t>
  </si>
  <si>
    <t>MARIA FERNANDA TRUJILLO ROJAS</t>
  </si>
  <si>
    <t>FE-166</t>
  </si>
  <si>
    <t>FE-167</t>
  </si>
  <si>
    <t>FE-168</t>
  </si>
  <si>
    <t>FE-169</t>
  </si>
  <si>
    <t>FE-170</t>
  </si>
  <si>
    <t>FE-171</t>
  </si>
  <si>
    <t>FE-172</t>
  </si>
  <si>
    <t>FE-173</t>
  </si>
  <si>
    <t>FE-174</t>
  </si>
  <si>
    <t>Prestar sus servicios profesionales como docente invitado dictando 210 horas de catedra de la cohorte Ide la cohorte IV del aNo 2012. del aNo 2012.</t>
  </si>
  <si>
    <t xml:space="preserve">PABLO ARIEL VOMARO </t>
  </si>
  <si>
    <t>FE-175</t>
  </si>
  <si>
    <t xml:space="preserve">PRESTAR SERVICIOS  PROFESIONALES COMO CONFERENCISTA INVITADO DESARROLLANDO LA CONFERENCIA DENOMINADA COLOQUIO INTERNACIONAL SOBRE PROGRAMAS DE MAESTRIA Y DOCTORADO </t>
  </si>
  <si>
    <t>FE-176</t>
  </si>
  <si>
    <t>FE-177</t>
  </si>
  <si>
    <t>FE-178</t>
  </si>
  <si>
    <t>Prestar sus servicios profesionales como docente invitado dictando 210 horas de catedra de la cohorte IV del aNo 2012.</t>
  </si>
  <si>
    <t>FE-179</t>
  </si>
  <si>
    <t>DIEGO ALEJANDRO VALDES PINZON</t>
  </si>
  <si>
    <t>FE-180</t>
  </si>
  <si>
    <t>Prestar sus servicios de apoyo a la gestion administrativa en el Instituto ILEUSCO cohorte IV de 2012.</t>
  </si>
  <si>
    <t>FE-181</t>
  </si>
  <si>
    <t>Prestar sus servicios profesionales en la coordinaciOn de laSAcciones tendienteSA la autoevaluaciOn del currIculo de ingles del Instituto de Lenguas Extranjeras de la Universidad Surcolombiana "ILEUSCO".</t>
  </si>
  <si>
    <t>FE-182</t>
  </si>
  <si>
    <t>Prestar sus servicios profesionales en el apoyo de la ejecuciOn del plan de Mejoramiento del currIculo del Instituto ILEUSCO, estableciendo fortalezas y debilidades del currIculo de ingles.</t>
  </si>
  <si>
    <t>FE-183</t>
  </si>
  <si>
    <t>Prestar sus servicios profesionales para elaborar, ilustrar y editar la revista NEW FLASH del Instituto de Lenguas ILEUSCO.</t>
  </si>
  <si>
    <t>MARIA LILIANA DIAZ PERDOMO</t>
  </si>
  <si>
    <t>FE 184</t>
  </si>
  <si>
    <t>PRESTAR SERVICIOS PROFESIONALES COMO DOCENTE INVITADO EN EL DESARROLLO DEL CURSO FORMACION PEDAGOGICA PARA PROFESIONALES SEDE NEIVA</t>
  </si>
  <si>
    <t xml:space="preserve">DIANA PATRICIA MOJICA </t>
  </si>
  <si>
    <t>FE- 185</t>
  </si>
  <si>
    <t xml:space="preserve">PRESTAR SERVICIOS DE APOYO A LA GESTION ADMINISTRATIVA EN EL DESARROLLO DE ACTIVIDADES DE ARCHIVISTICA </t>
  </si>
  <si>
    <t>FE-186</t>
  </si>
  <si>
    <t>Prestar sus servicios profesionales como docente invitado, en el desarrollo del curso de capacitaciOn a docentes del Instituto ILEUSCO en investigaciOn - acciOn en el aula y escritura academica de artIculos e informes  de investigaciOn en ingles.</t>
  </si>
  <si>
    <t>MARTHA CLARA VANEGAS SILVA</t>
  </si>
  <si>
    <t>FE-187</t>
  </si>
  <si>
    <t>PRESTAR SUS SERVICIOS COMO DOCENTE INVITADO , EN EL DESARROLLO DE LA ESPECIALIZACION “INTEGRACION EDUCATIVA PARA LA DISCAPACIDAD, PEDAGOGIA DE LA EXPRESION LUDICA Y COMUNICACION Y CREATIVIDAD PARA LA DOCENCIA”, COHORTE XV, PRIMER PERIODO A REALIZARSE EN LA UNIVERSIDAD SURCOLOMBIANA SEDE NEIVA, DICTANDO VEINTIDOS  (22) HORAS DE CATEDRA EN LA ASIGNATURA “FORMACION PEDAGOGICA”.</t>
  </si>
  <si>
    <t>FE-188</t>
  </si>
  <si>
    <t>MARIA CONSUELO FIGUEREDO</t>
  </si>
  <si>
    <t>FE- 189</t>
  </si>
  <si>
    <t>A PRESTAR SUS SERVICIOS PROFESIONALES COMO DOCENTE INVITADO, EN EL DESARROLLO DEL PROGRAMA DE MAESTRIA EN EDUCACION, aREA DE PROFUNDIZACION EN DISENO, GESTION Y EVALUACION CURRICULAR, A REALIZARSE EN LA  UNIVERSIDAD SURCOLOMBIANA SEDE NEIVA, DICTANDO SESENTA (60) HORAS DE ASESORIA  DE LAS TESIS “COMO AFECTAN LAS RELACIONES ESCOLARESAL DESEMPENO ACADEMICO DE LOS ESTUDIANTES DE BASICA Y SECUNDARIA" Y “LA ENSENANZA DE LA HISTORIA UN PROBLEMA DE COMPRESION EN LA EDUCACION BaSICA”  A DOS ESTUDIANTES DE LA IV COHORTE IV  SEMESTRE - 2012.</t>
  </si>
  <si>
    <t xml:space="preserve">RAMON OSCAR CABRERA </t>
  </si>
  <si>
    <t>FE- 190</t>
  </si>
  <si>
    <t xml:space="preserve">PRESTAR SERVICIOS PROFESIONALES COMO CONFERENCISTA DE LOS TALLERES DESARROLLADOS POR EL PROGRAMA LI. EN EDUCACION ARTISITICA </t>
  </si>
  <si>
    <t>No.FE- 191</t>
  </si>
  <si>
    <t>PRESTAR SUS SERVICIOS PROFESIONALES COMO DOCENTE INVITADO, EN EL DESARROLLO DEL PROGRAMA DE MAESTRIA EN EDUCACION aREA DE PROFUNDIZACION DISENO, GESTION Y EVALUACION CURRICULAR DE LA UNIVERSIDAD SURCOLOMBIANA SEDE POSGRADOS DICTANDO TREINTA (30) HORAS DE ASESORIA DE LA TESIS “CONOCER  LA INCIDENCIA DEL PAPEL DEL MAESTRO EN UNA ESCUELA INTEGRADORA” A UN ESTUDIANTE DE LA IV COHORTE IV SEMESTRE</t>
  </si>
  <si>
    <t>No.FE-192</t>
  </si>
  <si>
    <t>PRESTAR SUS SERVICIOS PROFESIONALES EN LA APLICACION DEL EXAMEN PLACEMENT TEST A LOS DOCENTES DE PITALITO</t>
  </si>
  <si>
    <t>No.FE-193</t>
  </si>
  <si>
    <t>PRESTAR SUS SERVICIOS PROFESIONALES COMO DOCENTE INVITADO AL PROGRAMA DE MAESTRIA EN EDUCACION DICTANDO 30 HORAS DE ASESORIA DE LA TESIS "IMAGINARIOS CREATIVOS DE LOS NINOS DE LA FUNDACION PRO NINOS DE LA CIUDAD DE NEIVA" A UN ESTUDIANTE DE LA CUATRA COHORTE - CUARTO SEMESTRES</t>
  </si>
  <si>
    <t>No.FE-194</t>
  </si>
  <si>
    <t>PRESTAR SUS SERVICIOS PROFESIONALES COMO DOCENTE INVITADO DICTANDO 60 HORAS DE CAPACITACION EN EL MUNICIPIO DE PITALITO</t>
  </si>
  <si>
    <t>No. FE-195</t>
  </si>
  <si>
    <t xml:space="preserve">MARIA ANGELES LACAVA </t>
  </si>
  <si>
    <t>No. FE - 196</t>
  </si>
  <si>
    <t>PRESTAR SERVICIOS PROFESIONALES COMO DOCENTE INVITADO REALIZANDO UN CURSO TITULADO "INTRODUCCION AL COMPORTAMIENTO ANINAL Y SUS METODOS DE ESTUDIO</t>
  </si>
  <si>
    <t>LUIS FERNANDO GARCIA</t>
  </si>
  <si>
    <t>No. FE -197</t>
  </si>
  <si>
    <t>PRESTAR SERVICIOS PROFESIONALES COMO DOCENTE INVITADO A REALIZANDO UN CURSO TITULADO "INTRODUCCION AL COMPORTAMIENTO ANIMAL Y SUS METODOS DE ESTUDIO"</t>
  </si>
  <si>
    <t>OSCAR OCTAVIOTRUJILLO</t>
  </si>
  <si>
    <t>No.FE- 198</t>
  </si>
  <si>
    <t xml:space="preserve">PRESTAR SERVICIOS DE APOYO A LA GESTION ACADEMICO-ADMINISTRATIVA DENTRO DEL PROCESO DE ACREDITACION DEL PROGRAMA LI. EN EDUCACION ARTISTICA </t>
  </si>
  <si>
    <t>FLORENCIA MORA ANTO</t>
  </si>
  <si>
    <t>No. FE- 199</t>
  </si>
  <si>
    <t xml:space="preserve">PRESTAR SERVICIOS PROFESIONALES COMO PAR COLABORATIVO </t>
  </si>
  <si>
    <t>REPRESENTACIONESAVILA SALDANA Y COMPANIA AVIACOR LTDA</t>
  </si>
  <si>
    <t>Nº FE-001-I12-S</t>
  </si>
  <si>
    <t>PRESTAR SERVICIOS DE TRANSPORTE AeREO PARA EL DESPLAZAMIENTO DE LOS DOCENTES INVITADOS DEL PROGRAMA DE MAESTRIA EN EDUCACION</t>
  </si>
  <si>
    <t>ORDEN SERVICIOS</t>
  </si>
  <si>
    <t>LUCELIDA MOLINA SUAREZ</t>
  </si>
  <si>
    <t>Nº FE-002-I12-S</t>
  </si>
  <si>
    <t>PRESTAR SERVICIOS DE ALOJAMIENTO A LOS DOCENTES INVITADOS DEL PROGRAMA DE MAESTRIA EN EDUCACION</t>
  </si>
  <si>
    <t xml:space="preserve">NEVIA </t>
  </si>
  <si>
    <t>NºFE-003-I12-S</t>
  </si>
  <si>
    <t xml:space="preserve">PRESTAR SERVICIOS DE TRANSPORTE AeREO PARA EL DESPLAZAMIENTO DE LOS DOCENTES INVITADOS DE LA QUINTA COHORTE PRIMER SEMESTRE DEL PROGRAMA DE MAESTRIA EN EDUCACION </t>
  </si>
  <si>
    <t>Nº FE-004-I12-S</t>
  </si>
  <si>
    <t>PRESTAR SERVICIOS DE ALOJAMIENTO A LOS DOCENTES INVITADOS DEL PROGRAMA DE MAESTRIA EN EDUCACION DE LA QUINTA COHORTE PRIMER SEMESTRE</t>
  </si>
  <si>
    <t>HULA</t>
  </si>
  <si>
    <t>CARLOS ALBERTO HUEJE NUNEZ</t>
  </si>
  <si>
    <t>Nº FE-005-I12-S</t>
  </si>
  <si>
    <t>PRESTAR ELSERVICIO DE PUBLICIDAD RADIAL PROMOCIONANDO LOS CURSOS DE INGLES DE ILEUSCO</t>
  </si>
  <si>
    <t>ORGANIZCION RADIAL OLIMPICA SA</t>
  </si>
  <si>
    <t>Nº FE-006-I12-S</t>
  </si>
  <si>
    <t>LUZ MARINA SALAZAR VARGAS</t>
  </si>
  <si>
    <t>Nº FE-007-I12-S</t>
  </si>
  <si>
    <t>Nº FE-008-I12-S</t>
  </si>
  <si>
    <t>Nº FE-009-I12-S</t>
  </si>
  <si>
    <t xml:space="preserve">PRESTAR SERVICIO DE RESTAURANTE PARA LA CELEBRACION DEL DIA DE LA SECRETARIA DE LAS FUNCIONARIAS DE LA FACULTAD DE EDUCACION </t>
  </si>
  <si>
    <t>MAURICIO PASCUAS VIEDA</t>
  </si>
  <si>
    <t>Nº FE-010-I12-S</t>
  </si>
  <si>
    <t xml:space="preserve">PRESTAR EL SERVICIO DE PRODUCCION Y POSTPRODUCCION DEL VIDEO INSTITUCIONAL DE LA FACULTAD DE EDUCACION </t>
  </si>
  <si>
    <t>SEGUNDO DIMAS BONILLA</t>
  </si>
  <si>
    <t>Nº FE-011-I12-S</t>
  </si>
  <si>
    <t>PRESTAR EL SERVICIO DE PUBLICIDAD POR PERIFONEO PROMOCIONANDO LOS CURSOS DE INGLES DE ILEUSCO SEDE PITALITO</t>
  </si>
  <si>
    <t>PAOLY EUGENIA SANDOVAL ORTIZ</t>
  </si>
  <si>
    <t>Nº FE-012-I12-S</t>
  </si>
  <si>
    <t>PRESTAR EL SERVICIO DE FOTOCOPIAS PARA EL DESARROLLO DE LOS CURSOS DE INGLES SEDE PITALITO</t>
  </si>
  <si>
    <t>PAOLA ANDREA LOSASA GUZMAN</t>
  </si>
  <si>
    <t>Nº FE-013-I12-S</t>
  </si>
  <si>
    <t>PRESTAR EL SERVICIO DE RESTAURANTE (REFRIGERIOS) PARA 100 PERSONASASISTENTESA LA CEREMONIA DE GRADO DE LA TERCERA PROMOCION DE ILEUSCO</t>
  </si>
  <si>
    <t>CHARRY OLARTE Y CIA S EN C.</t>
  </si>
  <si>
    <t>Nº FE-014-I12-S</t>
  </si>
  <si>
    <t xml:space="preserve">PRESTAR SERVICIO DE RESTAURANTE PARA LA CELEBRACION DEL DIA DEL MAESTRO PARA LOS DOCENTES DE LA FACULTAD DE EDUCACION </t>
  </si>
  <si>
    <t>CESAR AUGUSTO LOPEZ GARCIA</t>
  </si>
  <si>
    <t>Nº FE-015-I12-S</t>
  </si>
  <si>
    <t>PRESTAR EL SERVICIO DE RESTAURANTE PARA 360 PERSONASASISTENTES  AL OCTAVO SIMPOSIO ORGANIZADO POR ELPROGRAMA DE LENGUA EXTRANJERA INGLES</t>
  </si>
  <si>
    <t>NANCY CARDENAS DE RAMOS</t>
  </si>
  <si>
    <t>Nº FE-016-I12-S</t>
  </si>
  <si>
    <t xml:space="preserve">PRESTAR SERVICIO DE RESTAURANTE PARA LAS PERSONAS PARTICIPANTES DEL III ENCUENTRO DE EGRESADAS DEL PROGRAMA PEDAGOGIA INFANTIL </t>
  </si>
  <si>
    <t>Nº FE-017-I12-S</t>
  </si>
  <si>
    <t>PRESTAR EL SERVICIO DE PUBLICIDAD RADIAL PROMOCIONANDO LOS CURSOS DE INGLES DE ILEUSCO SEDE NEIVA</t>
  </si>
  <si>
    <t>Nº FE-018-I12-S</t>
  </si>
  <si>
    <t>PRESTAR EL SERVICIO DEPUBLICIDAD RADIAL PROMOCIONANDO LOS CURSOS DE NGLES DE ILEUSCO SEDE NEIVA</t>
  </si>
  <si>
    <t>Nº FE-019-I12-S</t>
  </si>
  <si>
    <t>Nº FE-020-I12-S</t>
  </si>
  <si>
    <t>9</t>
  </si>
  <si>
    <t>Nº FE-021-I12-S</t>
  </si>
  <si>
    <t>PRESTAR SERVICIO DE PUBLICIDAD DE PRESNTA EN UNA PUBLICACION DE UNA PAGINA IMPAR EN EL PERIODICO LA NACION.</t>
  </si>
  <si>
    <t>FONDA LOSARRIEROS</t>
  </si>
  <si>
    <t>Nº FE-022-I12-S</t>
  </si>
  <si>
    <t xml:space="preserve">PRESTAR SERVICIO DE RESTAURANTE PARA LOS PARTICIPANTES DEL PRIMER TALLER PLAN DE DESARROLLO DE LA FACULTAD </t>
  </si>
  <si>
    <t>MULTISERVICIOS MARYUL LTDA</t>
  </si>
  <si>
    <t>Nº FE-023-I12-S</t>
  </si>
  <si>
    <t>PRESTAR EL SERVICIO DE MANTENIMIENTO Y ADECUACION OBRA DE ILEUSCO</t>
  </si>
  <si>
    <t>FE 024-I12-S</t>
  </si>
  <si>
    <t>SUMINISTRO DE FOTOCOPIAS PARA EL DESARROLLO ADMINISTRATIVO Y ACADEMICO DEL DIPLOMADO EN DOCENCIA UNIVERSITARIA SEDE NEIVA GRUPO II</t>
  </si>
  <si>
    <t>5</t>
  </si>
  <si>
    <t>Nº FE-025-I12-S</t>
  </si>
  <si>
    <t>SUMINISTRO DE FOTOCOPIAS PARA PROCESO ADMTIVO Y ACADEMICO DEL CURSO DE FORMACION PEDAGOGICA PARA PROFESIONALES I.</t>
  </si>
  <si>
    <t>Nº FE-026-I12-S</t>
  </si>
  <si>
    <t xml:space="preserve">PRESTAR SERVICIO DE RESTAURANTE PARA LOS PARTICIPANTES DEL SEGUNDO Y TERCER  TALLER PLAN DE DESARROLLO DE LA FACULTAD </t>
  </si>
  <si>
    <t>2012/0731</t>
  </si>
  <si>
    <t xml:space="preserve">JAVIER LESMES RODRIGUEZ </t>
  </si>
  <si>
    <t>Nº FE-027-I12-S</t>
  </si>
  <si>
    <t xml:space="preserve">PRESTAR SERVICIOS DE PULIDO, ENSAMBLADO, EMPOTRADO Y ´PINTURA DEL MURAL EN FIBRA DE VIDRIO DE 21 MT2 REALIZADO POR LOS ESTUDIANTES DEL PROGRAMA EDUCACION ARTISTICA Y CULTURAL DE LA FACULTAD DE EDUCACION </t>
  </si>
  <si>
    <t>Nº FE-028-I12-S</t>
  </si>
  <si>
    <t>PRESTAR EL SERVICIO DE FOTOCOPIAS PARA EL DESARROLLO DE LOS CURSOS DE INGLES SEDE PITALITO SEGUNDA COHORTE</t>
  </si>
  <si>
    <t xml:space="preserve"> FE- 029-I12-S</t>
  </si>
  <si>
    <t>PRESTAR LOS ERVICIOS  DE ALOJAMIENTO EN EL HOTEL SULICAM A LOS DOCENTES INVITADOSAL PROGRAMA DE MAESTRIA DE L IV Y V COHORTE 2012-B</t>
  </si>
  <si>
    <t xml:space="preserve"> FE- 030-I12-S</t>
  </si>
  <si>
    <t>PRESTAR LOS ERVICIOS  DE PASAJESAEREOSA LOS DOCENTES INVITADOSAL PROGRAMA DE MAESTRIA DE L IV Y V COHORTE 2012-B</t>
  </si>
  <si>
    <t>Nº FE-031-I12-S</t>
  </si>
  <si>
    <t>Nº FE-032-I12-S</t>
  </si>
  <si>
    <t>PRESTAR EL SERVICIO DE PUBLICIAD RADIAL PROMOCIONANDO LOS CURSOS DE INGLES ILEUSCO SEDE NEIVA</t>
  </si>
  <si>
    <t>Nº FE-033-I12-S</t>
  </si>
  <si>
    <t>TURISMO Y EVENTOS V.I.P</t>
  </si>
  <si>
    <t>4</t>
  </si>
  <si>
    <t>Nº FE-034-I12-S</t>
  </si>
  <si>
    <t xml:space="preserve">PRESTAR SERVICIO DE TANSPORTE AEREO DE PASAJEROS REQUERIDO PARA EL ENCUENTRO DE EGRESAOS Y ACREDITACION DE LOS PROGRAMAS DE LA FACULTAD DE EDUCACION </t>
  </si>
  <si>
    <t>Nº FE-035-I12-S</t>
  </si>
  <si>
    <t>6</t>
  </si>
  <si>
    <t>Nº FE-036-I12-S</t>
  </si>
  <si>
    <t xml:space="preserve">PRESTAR SERVICIO DE RESTAURANTE PARA LA JORNADA DE INTEGRACION DE DOCENTES Y ADMINISTRATIVOS DE LA FACULTAD DE EDUCACION </t>
  </si>
  <si>
    <t>LILIANA HORTENSIA AGUDELO VARGAS</t>
  </si>
  <si>
    <t>Nº FE-037-I12-S</t>
  </si>
  <si>
    <t xml:space="preserve">PRESTAR SERVICIO DE RESTAURANTE PARA TALLERES DE AUTOEVALUACION PARA DOCENTES Y EGRESDOS DE LAS ESPECIALIZACION EN EDUCACION </t>
  </si>
  <si>
    <t>Nº FE-038-I12-S</t>
  </si>
  <si>
    <t xml:space="preserve">SERVICIO DE RESTAURANTE PARA EL TALLER DE SOCIALIZACION DEL PROCESO DE REVONOVACION DE LA ACREDITACION DEL PROGRAMA LENGUA EXTRANJERA </t>
  </si>
  <si>
    <t>CENTRO RECREACIONAL U.C.C</t>
  </si>
  <si>
    <t>Nº FE-039-I12-S</t>
  </si>
  <si>
    <t>PRESTAR EL SERVICIO LOGISTICO PARA 300 PERSONAS</t>
  </si>
  <si>
    <t>Nº FE-040-I12-S</t>
  </si>
  <si>
    <t>PRESTAR EL SERVICIO DE ADECUACION Y MANTENIMIENTO DE VIGACANAES Y VAJANTES DEL ILEUSCO</t>
  </si>
  <si>
    <t>Nº FE-041-I12-S</t>
  </si>
  <si>
    <t>Nº FE-042-I12-S</t>
  </si>
  <si>
    <t>Nº FE-043-I12-S</t>
  </si>
  <si>
    <t>ADRIAN ALEXANDER GONZALESAROCA</t>
  </si>
  <si>
    <t>Nº FE-044-I12-S</t>
  </si>
  <si>
    <t>ELLEIN QUIMBAYA</t>
  </si>
  <si>
    <t>Nº FE-045-I12-S</t>
  </si>
  <si>
    <t xml:space="preserve">PRESTAR SERVICIO DE RESTAURANTE PARA LA REUNION DEL CONSEJO DE FACULTAD AMPLIADO Y LA JORNADA DE INTEGRACION NAVIDENA DE DOCENTES Y ADMINISTRATIVOS DE LA FACULTAD DE EDUCACION </t>
  </si>
  <si>
    <t xml:space="preserve">NEIVA </t>
  </si>
  <si>
    <t>FE-046-II12-S</t>
  </si>
  <si>
    <t>PRESTAR SERVICIOS DE RESTAURANTE PARA 50 PERSONASA LA CLAUSARA DEL DIPLOMADO DE DOCENCIA UNIVERSITARIA GRUPO 2 SEDE NEIVA</t>
  </si>
  <si>
    <t>Nº FE-047-I12-S</t>
  </si>
  <si>
    <t xml:space="preserve">PRESTAR SERVICIOS DE HOSPEDAJE PARA  DOCENTES INVITADOS PARA LA REALIZACION DEL CURSO </t>
  </si>
  <si>
    <t>Nº FE-048-I12-S</t>
  </si>
  <si>
    <t xml:space="preserve">REALIZAR LA PUBLICACION Y DIVULGACION DE INFORMACION INSTITUCIONAL DE LA MAESTRIA EN EDUCACION </t>
  </si>
  <si>
    <t>Nº FE-049-I12-S</t>
  </si>
  <si>
    <t xml:space="preserve">PRESTAR SERVICIO DE PUBLICIDAD RADIAL CON LA INFORMACION INSTITUCIONAL DE LA MAESTRIA EN EDUCACION </t>
  </si>
  <si>
    <t>No. FE-001-I12-B</t>
  </si>
  <si>
    <t>ENTREGAR A TITULO D EVENTA EQUIPOS DE OFICINA REQUERIDOS PARA LAS ESPECIALIZACIONES EN EDUCACION.</t>
  </si>
  <si>
    <t>BIENES Y SUMINISTRO</t>
  </si>
  <si>
    <t>No. FE-002-I12-B</t>
  </si>
  <si>
    <t>REALIZAR EL DISENO, DIAGRAMACION Y ELABORACION DE MANILLAS BRAZALETE USB DE 4 GIGAS.</t>
  </si>
  <si>
    <t>No. FE-003-I12-B</t>
  </si>
  <si>
    <t>REALIZAR LA DIAGRAMACION, IMPRESION Y ELABORACION DE LOS MODULOS DE INVESTIGACION I, II Y TRABAJO DE GRADO.</t>
  </si>
  <si>
    <t>No. FE-004-I12-B</t>
  </si>
  <si>
    <t xml:space="preserve">ENTREGAR A TITULO DE VENTA LAS PERSIANAS DE LAS OFICINAS DEL PROGRAMA EDUCACION FISICA Y DE LAS OFICINAS DE LOS DOCENTES DEL PROGRAMA LENGUA EXTRANJERA </t>
  </si>
  <si>
    <t>1</t>
  </si>
  <si>
    <t>No. FE-005-I12-B</t>
  </si>
  <si>
    <t xml:space="preserve">REALIZAR LA EDICION, DIAGRAMACION E IMPRESION DE LA PUBLICIDAD DEL VIII ENCUENTRO DE EGRESADOS DEL PROGRAMA EDUCACION FISICA </t>
  </si>
  <si>
    <t>No. FE-006-I12-B</t>
  </si>
  <si>
    <t>REALIZAR EL DISENO, DIAGRAMACION DE MOSAICO Y CERTIFICACIONES PARA LA III PROMOCION DE ILEUSCO.</t>
  </si>
  <si>
    <t>MODULARES DEL HUILA LTDA</t>
  </si>
  <si>
    <t>No. FE-007-12-B</t>
  </si>
  <si>
    <t>ENTREGAR A TITULO DE VENTA SILLAS TIPO SECRETARIA Y EL SUMINISTRO E INSTALACION DE SOPORTES METÀLICOS PARA GRABADORAS CON DESTINO A ILEUSCO</t>
  </si>
  <si>
    <t>CP GESTION Y LOGISTICA SAS.</t>
  </si>
  <si>
    <t>No. FE-008-I12-B</t>
  </si>
  <si>
    <t>ENTREGAR A TITULO DE VENTA EQUIPOS DE COMPUTO CON DESTINO A ILEUSCO</t>
  </si>
  <si>
    <t>MARIA ELIZABETH BONILLA VITOVIZ</t>
  </si>
  <si>
    <t>No. FE-009-I12-B</t>
  </si>
  <si>
    <t xml:space="preserve">ENTREGAR A TITULO DE VENTA 20 UNIFORMES DEPORTIVOS DE FUTBOL PARA LOS DOCENTES Y FUNCIONARIOS DE LA FACULTAD DE EDUCACION </t>
  </si>
  <si>
    <t>No. FE-010-I12-B</t>
  </si>
  <si>
    <t>SUMINISTRAR FOTOCOPIAS EN LA SEDE DE POSGRADOS, CON DESTINO A LAS ESPECIALIZACIONES EN EDUCACION.</t>
  </si>
  <si>
    <t>No. FE-011-I12-B</t>
  </si>
  <si>
    <t>ENTREGAR A TITULO DE VENTA LICENCIAS DE MICROSOFT CON DESTINO A ILEUSCO</t>
  </si>
  <si>
    <t>No. FE-012-I12-B</t>
  </si>
  <si>
    <t>ENTREGAR A TITULO DE VENTA LOS ELEMENTOS DE PAPELERIA NECESARIOS PARA EL DESARROLLO DE LAS ESPECIALIZACIONES EN EDUCACION.</t>
  </si>
  <si>
    <t>INVERSIONESAUDIOCOLOR LTDA</t>
  </si>
  <si>
    <t>No. FE-013-I12-B</t>
  </si>
  <si>
    <t>ENTREGAR A TITULO DE VENTA UNA NEVERA CON DESTINO A ILEUSCO</t>
  </si>
  <si>
    <t>No. FE-014-I12-B</t>
  </si>
  <si>
    <t>REALIZAR LA DIAGRAMACION, IMPRESION Y ELABORACION DE LA REVISTA PARA PUBLICAR LOS RESULTADOS DE LAS INVESTIGACIONES TANTO DE LOS ESTUDIANTES COMO DE PROFESORES.</t>
  </si>
  <si>
    <t>No. FE-015-I12-B</t>
  </si>
  <si>
    <t>No. FE 016-I12-B</t>
  </si>
  <si>
    <t>SUMINISTRO DE FOTOCOPIAS PARA PROCESO ADMTIVO Y ACADEMICO DEL DIPLOMADO EN DOCENCIA UNIVERSITARIA GRUPO I SEDE NEIVA</t>
  </si>
  <si>
    <t>No. FE-017-I12-B</t>
  </si>
  <si>
    <t xml:space="preserve">ELABORACION Y ENTREGA A TITULO DE VENTA UNAS PLACAS DE RECONOCIMIENTO GRABADAS EN VIDRIO PARA LA CONMEMORACION DEL DIA DEL MAESTRO </t>
  </si>
  <si>
    <t>No. FE-018-I12-B</t>
  </si>
  <si>
    <t>ENTREGAR A TITULO DE VENTA PAPELERIA Y UTILES DE OFICINA CON DESTINO A ILEUSCO</t>
  </si>
  <si>
    <t>No. FE-019-I12-B</t>
  </si>
  <si>
    <t>SUMINISTRO DE FOTOCOPIAS PARA EL BUEN DESARROLLO DE LASACTIVIDADESACADEMICAS Y ADMINISTRATIVAS DE LA ESPECIALIZACION</t>
  </si>
  <si>
    <t>WILSON MAURICIO PIEDRAHITA CAMACHO</t>
  </si>
  <si>
    <t>No. FE-020-I12-B</t>
  </si>
  <si>
    <t xml:space="preserve">ENTREGAR A TITULO DE VENTA LOS ELEMENTOS DE ASEO Y CAFETERIA PARA LAS ESPECIALIACIONES EN EDUCACION </t>
  </si>
  <si>
    <t>No. FE-021-I12-B</t>
  </si>
  <si>
    <t>SUMINISTRAR MEMORIAS USB DE 8GB PARA EL OCTAVO SIMPOSIO ORGANIZADO POR EL PROGRAMA DE LENGUA EXTRANJERA INGLES</t>
  </si>
  <si>
    <t>No. FE-022-I12-B</t>
  </si>
  <si>
    <t>REALIZAR EL DISENO DIAGRAMACION E IMPRESION DE AFICHES PLEGABLES Y VOLANTES PUBLICITARIO PARA PROMOCIONAR LOS CURSOS DE INGLES E ILEUSCO</t>
  </si>
  <si>
    <t>No. FE 023-I12-B</t>
  </si>
  <si>
    <t>ENTREGAR A TITULO DE VENTA ELEMENTOS DE PAPELERIA PARA EL DESARROLLO DEL DIPLOMADO EN DOCENCIA UNIVERSITARIA GRUPO I SEDE NEIVA</t>
  </si>
  <si>
    <t>ALIX CANON LAMILLA</t>
  </si>
  <si>
    <t>No. FE-024-I12-B</t>
  </si>
  <si>
    <t>ENTREGAR A TITULO DE VENTA IMPLEMENTOS DE ASEO Y CAFETERIA CON DESTINO A ILEUSCO</t>
  </si>
  <si>
    <t>No. FE-025-I12-B</t>
  </si>
  <si>
    <t>No. FE-026-I12-B</t>
  </si>
  <si>
    <t>ENTREGAR A TITULO DE VENTA EQUIOS DE AYUDA AUDIOVISUAL CON DESTINO A ILEUSCO</t>
  </si>
  <si>
    <t>No. FE-027-I12-B</t>
  </si>
  <si>
    <t xml:space="preserve">ENTREGAR A TITULO DE VENTA LOS IMPLEMENTOS DE ASEO Y CAFETERIA PARA LA OFICINA DE LA DECANATURA DE LA FACULTAD DE EDUCACION </t>
  </si>
  <si>
    <t>JESUS ALBERTO SALAZAR MOLANO</t>
  </si>
  <si>
    <t>No. FE-028-II12-B</t>
  </si>
  <si>
    <t>ENTREGAR A TITULO DE VENTA REPUESTOS PARA AIRESACONDICIONADOS CON DESTINO A ILEUSCO</t>
  </si>
  <si>
    <t xml:space="preserve"> FE- 029 I12-B</t>
  </si>
  <si>
    <t>ENTREGAR A TITULO DE VENTA LOS ELEMENTOS DE PAPELERIA NECESARIOS PARA EL DESARROLLO DEL PROGRAMA DE MAESTRIA EN EDUCACION 2012-B</t>
  </si>
  <si>
    <t>DISTRIBUIDORA SERVIASEO DEL HUILA</t>
  </si>
  <si>
    <t xml:space="preserve"> FE- 030 I12-B</t>
  </si>
  <si>
    <t>ENTREGAR A TITULO DE VENTA LOS ELEMENTOS DE ASEO Y CAFETERIA NECESARIOS PARA EL DESARROLLO DEL PROGRAMA DE MAESTRIA EN EDUCACION 2012-B</t>
  </si>
  <si>
    <t>FE-031- II12-B</t>
  </si>
  <si>
    <t xml:space="preserve">REALIZAR LA EDICION. DIAGRAMACION E IMPRESION DE LAS MEMORIAS DEL TALLER DE INVESTIGACION Y PRACTICA PEDAGOGICA Y EL PORTFOLIO DE SERVICIOS DEL PROGRAMA LENGUA CASTELLANA , Y EL SUMINISTRO DE FOTOCOPIAS PARA LOS TALLERES DE AUTOEVALUACION </t>
  </si>
  <si>
    <t>201209/10</t>
  </si>
  <si>
    <t>FE-032 II12-B</t>
  </si>
  <si>
    <t xml:space="preserve">ENTREGAR A TITULO DE VENTA LOS EQUIPOS DE COMPUTO Y AYUDA AUDIOVISUAL CON DESTINO A ILEUSCO </t>
  </si>
  <si>
    <t>7</t>
  </si>
  <si>
    <t>FE-033 II12-B</t>
  </si>
  <si>
    <t xml:space="preserve">REALIZAR LA DIAGRAMACION E IMPRESION DEL INSTRUCTIVO DE INDUCCION PARA LOS ESTUDIANTES DE PRIMER SEMESTRE DE LA FCULTAD DE EDUCACION </t>
  </si>
  <si>
    <t>FE-034 II12-B</t>
  </si>
  <si>
    <t>ENTREGAR A TITULO DDE VENTA IMPLEMENTOS DE ASEO Y CAFETERIA</t>
  </si>
  <si>
    <t>FE 035-II12-B</t>
  </si>
  <si>
    <t>PRESTAR SERVICIOS DE RESTAURANTE (REFRIGERIOS) PARA 100 PERSONASASISTENTESA LA CEREMONIA DE GRADO DEL DIPLOMADO EN DOCENCIA UNIVERSITARIA GRUPO I SEDE NEIVA</t>
  </si>
  <si>
    <t>FE- 036- II12-B</t>
  </si>
  <si>
    <t>FE - 037 II12-B</t>
  </si>
  <si>
    <t>PRESTAR LOS SERVICIOS DE RESTAURANTE (REFRIGERIOS) PARA TALLERES DE AUTOEVALUACION PARA EGRESADOS Y DOCENTES DE LAS ESPECIALIZACIONES EN EDUCACION</t>
  </si>
  <si>
    <t xml:space="preserve"> FE- 038 I12-B</t>
  </si>
  <si>
    <t>ENTREGAR A TITULO DE VENTA EQUIPOS DE OFICINA (COMPUTADORES)NECESARIOS PARA EL DESARROLLO DEL PROGRAMA DE MAESTRIA EN EDUCACION 2012-B</t>
  </si>
  <si>
    <t>FE-039 II12-B</t>
  </si>
  <si>
    <t>REALIZAR EL DIENO DIAGRAMACION E IMPRESION DE AFICHES PLEGABLES Y VOLENTES PUBLICITARIOS PROMOCIONANDO LOS CURSOS DE INGLES QUE OFRECE ILEUSCO</t>
  </si>
  <si>
    <t>FE-040 II12-B</t>
  </si>
  <si>
    <t>REALIZAR EL DISENO E IMPRECION DE LA REVISTA NEW FLASH DE ILEUSCO</t>
  </si>
  <si>
    <t>FE 041 – II12-B</t>
  </si>
  <si>
    <t>ENTREGAR A TITULO DE VENTA LOS ELEMENTOS DE PAPELERIA NECESARIOS PARA EL DESARROLLO DEL CURSO FORMACION PEDAGOGICA PARA PROFESIONALES SEGUNDO PERIODO</t>
  </si>
  <si>
    <t>EDILSON MEDINA JIMENEZ</t>
  </si>
  <si>
    <t>FE-042- II12-B</t>
  </si>
  <si>
    <t>VENTA DE REPUESTOS Y MANTENIMIENTO PREVENTIVO Y CORRECTIVO DE LA FOTOCOPIADORA AFICIO 1060 UBICADO EN ILEUSCO</t>
  </si>
  <si>
    <t>FE-043- II12-B</t>
  </si>
  <si>
    <t xml:space="preserve">EDICION ,DIAGRAMACION E IMPRESION DE 500 ESCARAPELAS, 500 PLEGABLES Y 500 AFICHES DEL SEMINARIO TALLER ESCUELA AFUERA, DEL PROGRAMA LIC. EN EDUCACION ARTISTICA  </t>
  </si>
  <si>
    <t>FE 044 – II12-B</t>
  </si>
  <si>
    <t xml:space="preserve">REALIZAR LA DIAGRAMACION E IMPRESION DE LA REVISTA PACA DE LA MAESTRIA EN EDUCACION </t>
  </si>
  <si>
    <t>FE 045 – II12-B</t>
  </si>
  <si>
    <t xml:space="preserve">SUMINISTRO DE FOTOCOPIAS PARA EL PROGRAMA DE MAESTRIA EN EDUCACION </t>
  </si>
  <si>
    <t>JUAN SEBASTIAN LOZANO CHINCHILLA</t>
  </si>
  <si>
    <t>0</t>
  </si>
  <si>
    <t>FE 046 – II12-B</t>
  </si>
  <si>
    <t xml:space="preserve">ENTREGAR A TITULO DE VENTA 22 TONER PARA LAS IMPRESORAS DE FACULTAD DE DUCACION </t>
  </si>
  <si>
    <t>FE 047- II12-B</t>
  </si>
  <si>
    <t xml:space="preserve">SUMINISTRO DE TIQUETESAEREOS REQUERIDOS PARA EL DESARROLLO DEL SEMINARIO TALLER "ESCUELA AFUERA UN IMAGINARIO CULTURAL EN EXPANSION" DE LA FACULTAD DE EDUCACION </t>
  </si>
  <si>
    <t>FE 48- II12-B</t>
  </si>
  <si>
    <t xml:space="preserve">ENTREGAR A TITULO DE VENTA UNA CAFETERA MARCA ELECTROLUZ PARA EL DESARROLLO DEL PROGRAMA DE MAESTRIA EN EDUCACION </t>
  </si>
  <si>
    <t>FE 049- II12-B</t>
  </si>
  <si>
    <t>ENTRGAR A TITULO DE VENTA LOS ELEMENTOS DE PAPELERIA NECESARIOS PARA EL DESARROLLO DEL CURSO TEORICO-PRACTICO " INTRODUCCION AL COMPORTAMIENTO ANINAL"</t>
  </si>
  <si>
    <t>FE 050- II12-B</t>
  </si>
  <si>
    <t xml:space="preserve">REALIZAR LA DIAGRAMACION,  IMPRESIONE INSTACION DE UN PENDON Y DE LOSAVISOS DE IDENTIFICACION DE LAS OFICINAS,LABORATORIOS Y PUESTOS DE TRABAJO DE LA FACULTAD DE EDUCACION </t>
  </si>
  <si>
    <t>FE 051 – II12-B</t>
  </si>
  <si>
    <t>ENTREGAR A TITULO DE VENTA LOS ELEMENTOS DE PAPELERIA NECESARIOS PARA EL DESARROLLO DEL DIPLOMADO EN DOCENCIA UNIVERSITARIA SEDE NEIVA GRUPO II</t>
  </si>
  <si>
    <t>FE 052- II12-B</t>
  </si>
  <si>
    <t>RELIZAR LA IMPRESION DE 40 MODULOS PARA EL DESARROLLO DE LA CAPACITACION A DOCENTES EN EL MUNICIPIO DE PITALITO</t>
  </si>
  <si>
    <t>FE 053- II12-B</t>
  </si>
  <si>
    <t>REALIZAR LA EDICION. DIAGRAMACION E IMPRESION DE LOS PROSPECTOS DEL PROGRAMA DE MAESTRIA EN EDUCACION</t>
  </si>
  <si>
    <t>LUISARIEL OSORIO</t>
  </si>
  <si>
    <t>FE 054- II12-B</t>
  </si>
  <si>
    <t xml:space="preserve">ENTREGAR A TITULO DE VENTA LOS MUEBLES Y REPISAS EMPOTRDOS DEL AULA MULTIMEDIAL ANTONIO CADENA IRIARTE DEL PROGRAMA LENGUA CASTELLANA </t>
  </si>
  <si>
    <t>JAVIER ALFONSO MALUENDAS</t>
  </si>
  <si>
    <t>FE 055- II12-B</t>
  </si>
  <si>
    <t>DIG V</t>
  </si>
  <si>
    <t>EDITORA SURCOLOMBIANA S.A.</t>
  </si>
  <si>
    <t>V.A. 0001- 2013</t>
  </si>
  <si>
    <t xml:space="preserve">EL CONTRATISTA se compromete con LA UNIVERSIDAD a prestar el  PUBLICACIÓN EN PERIODICO REGIONAL Y/O LOCAL DE AVISOS  RELACIONADOS CON CONVOCATORIAS A DOCENTES, LICITACIONES PÚBLICAS Y OTRAS PUBLICACIONES DE CARÁCTER ACADÉMICO ADMINISTRATIVO QUE SE REQUIEREN AL INTERIOR DE LA UNIVERSIDAD SURCOLOMBIANA </t>
  </si>
  <si>
    <t>CTO. RIGEN DERECHO PRIVADO</t>
  </si>
  <si>
    <t>VICERRECTORIA ADMINISTRATIVA</t>
  </si>
  <si>
    <t>V.A. 0002- 2013</t>
  </si>
  <si>
    <t>EL CONTRATISTA se compromete con LA UNIVERSIDAD a prestar el servicio de apoyo técnico al proceso licitatorio No. 001 de 2013, para contratar el servicio de restaurante para los estudiantes de la Universidad Surcolombiana con base en el calendario académico Administrativo ( Acuerdo 016 del 30 de octubre de 1012)</t>
  </si>
  <si>
    <t>OTRA (SELECCIÓN DIRECTA)</t>
  </si>
  <si>
    <t>SISTEMAS EN LINEA S.A.</t>
  </si>
  <si>
    <t>V.A. 0003- 2013</t>
  </si>
  <si>
    <t>EL CONTRATISTA se compromete con LA UNIVERSIDAD a prestar el servicio de soporte, mantenimiento y actualización del sistema administrativo y financiero LINIX a la Universidad Surcolombiana</t>
  </si>
  <si>
    <t>SURENVIOS S.A.S.</t>
  </si>
  <si>
    <t>V.A. 0004- 2013</t>
  </si>
  <si>
    <r>
      <t xml:space="preserve">EL CONTRATISTA se compromete con LA UNIVERSIDAD a prestar </t>
    </r>
    <r>
      <rPr>
        <sz val="10"/>
        <color rgb="FF000000"/>
        <rFont val="Arial"/>
        <family val="2"/>
      </rPr>
      <t xml:space="preserve">el  </t>
    </r>
    <r>
      <rPr>
        <sz val="10"/>
        <color theme="1"/>
        <rFont val="Arial"/>
        <family val="2"/>
      </rPr>
      <t>SERVICIO DE MENSAJERIA ESPECIALIZADA A NIVEL INTERNACIONAL, NACIONAL, REGIONAL Y URBANA, PARA LA DISTRIBUCIÓN Y ENTREGA DE LA CORRESPONDENCIA Y DE BIENES QUE SE ORIGINA EN LAS DIFERENTES SEDES DE LA UNIVERSIDAD SURCOLOMBIANA, INCLUIDAS LAS SEDES DE GARZÒN, PITALITO Y LA PLATA</t>
    </r>
  </si>
  <si>
    <t>DAMANCHY S.A.S</t>
  </si>
  <si>
    <t>V.A. 0005- 2013</t>
  </si>
  <si>
    <t>EL CONTRATISTA se compromete con LA UNIVERSIDAD al SUMINISTRO DE RACIONES  ALIMENTARIAS  CONSISTENTE EN REFRIGERIOS  Y ALMUERZOS PARA  LOS ASISTENTES  A LOS CONSEJOS  SUPERIOR Y ACADÉMICO DE LA UNIVERSIDAD SURCOLOMBIANA</t>
  </si>
  <si>
    <t>ASOCIACION CENTRO DE ESTUDIOS TRIBUTARIOS DE ANTIOQUIA</t>
  </si>
  <si>
    <t>V.A. 0006- 2013</t>
  </si>
  <si>
    <t>EL CONTRATISTA se compromete con LA UNIVERSIDAD a realizar la SUSCRIPCIÓN AL PORTAL TRIBUTARIO DE COLOMBIA  WWW.CETA.ORG.CO DE LA ASOCIACION CENTRO DE ESTUDIOS TRIBUTARIOS ANTIOQUIA -CETA PARA QUE EL PERSONAL ADSCRITO AL AREA FINANCIERA DE LA UNIVERSIDAD SURCOLOMBIANA OBTENGAN CONTINUA CAPACITACIÓN Y ACTUALIZACION SOBRE LA NORMATIVIDAD CONTABLE, TRIBUTARIA Y FINANCIERA</t>
  </si>
  <si>
    <t>V.A. 0007- 2013</t>
  </si>
  <si>
    <t xml:space="preserve">EL CONTRATISTA se compromete con LA UNIVERSIDAD a realizar la ELABORACIÓN DE STIKERS PARA LA MARCACIÓN DE LOS BIENES DEVOLUTIVOS ADQUIRIDOS POR LA UNIVERSIDAD SURCOLOMBIANA </t>
  </si>
  <si>
    <t>GERMAN TRIVIÑO RIVERA</t>
  </si>
  <si>
    <t>V.A. 0008- 2013</t>
  </si>
  <si>
    <t>EL CONTRATISTA se compromete con LA UNIVERSIDAD a prestar el SERVICIO DE  PERSONAL PARA REALIZAR LAS ACTIVIDADES AGRICOLAS COMO SIEMBRA, DESARROLLO DE CULTIVOS VARIOS, EL MANTENIMIENTO DE CULTIVOS DE FRUTALES  Y OTRAS TAREAS DE LA GRANJA EXPERIMENTAL Y EN EL CAMPUS TRAPICHITO NUEVO 2 Y PARA EL CUIDADO Y MANTENIMIENTO DEL PREDIO “LA TRIBUNA” PARA EL DESARROLLO DEL CONVENIO DE COLABORACIÓN No. 5211651 SUSCRITO ENTRE ECOPETROL Y LA UNIVERSIDAD SURCOLOMBIANA</t>
  </si>
  <si>
    <t>WILLIAM SUAREZ VALERO</t>
  </si>
  <si>
    <t>V.A. 0009- 2013</t>
  </si>
  <si>
    <t>EL CONTRATISTA se compromete con LA UNIVERSIDAD a entregar a título de venta MATERIALES PARA EL CAMBIO DE PISO, ENCHAPE Y PINTURA DEL RESTAURANTE LA VENADA UBICADO EN LA SEDE CENTRAL DE  LA UNIVERSIDAD SURCOLOMBIANA</t>
  </si>
  <si>
    <t>V.A. 0010- 2013</t>
  </si>
  <si>
    <t>EL CONTRATISTA se compromete con LA UNIVERSIDAD a realizar la publicación en el Diario Oficial las Resoluciones y Acuerdos de carácter general, proferidos por la Rectoría y los Consejos Superior y Académico de la Universidad Surcolombiana.</t>
  </si>
  <si>
    <t>V.A. 0011- 2013</t>
  </si>
  <si>
    <t>EL CONTRATISTA SE COMPROMETE CON LA UNIVERSIDAD A SUMINISTRAR SEMILLAS E INSUMOS AGRÍCOLAS PARA DESARROLLAR CULTIVOS COMERCIALES Y ASOCIADOS EN LA INVESTIGACIÓN DE LA GRANJA EXPERIMENTAL DE LA UNIVERSIDAD SURCOLOMBIANA</t>
  </si>
  <si>
    <t>NOHORA CASTAÑEDA CERQUERA</t>
  </si>
  <si>
    <t>V.A. 0012- 2013</t>
  </si>
  <si>
    <t>EL CONTRATISTA se compromete con LA UNIVERSIDAD a realizar la ELABORACIÓN DE LAS FICHAS DE CONTROL DE RESTAURANTE PARA LAS SEDES CENTRAL Y LA FACULTAD DE SALUD DE LA UNIVERSIDAD SURCOLOMBIANA</t>
  </si>
  <si>
    <t>V.A. 0013- 2013</t>
  </si>
  <si>
    <t>EL CONTRATISTA se compromete con LA UNIVERSIDAD a realizar la renovación de la SUSCRIPCION DEL PERIODICO LOCAL DIARIO DEL HUILA, CON DESTINO A DIFERENTES BIBLIOTECAS Y OTRAS DEPENDENCIAS DE  LA UNIVERSIDAD SURCOLOMBIANA</t>
  </si>
  <si>
    <t>V.A. 0014- 2013</t>
  </si>
  <si>
    <t>EL CONTRATISTA se compromete con LA UNIVERSIDAD a realizar la renovación de la SUSCRIPCION ANUAL DEL PERIODICO LOCAL LA NACION, CON DESTINO A DIFERENTES LAS BIBLIOTECAS Y OTRAS DEPENDENCIAS DE  LA UNIVERSIDAD SURCOLOMBIANA</t>
  </si>
  <si>
    <t>SERVIAMBIENTAL EMPRESA DE SERVICIOS PUBLICOS S.A. ESP.</t>
  </si>
  <si>
    <t>V.A. 0015- 2013</t>
  </si>
  <si>
    <t>EL CONTRATISTA se compromete con LA UNIVERSIDAD a prestar el SERVICIO DE RECOLECCIÓN, TRANSPORTE, TRATAMIENTO Y DISPOSICIÓN FINAL DE LOS RESIDUOS ESPECIALES, HOSPITALARIOS E INDUSTRIALES, RESULTANTES DE LOS SERVICIOS PRESTADOS EN LOS CONSULTORIOS MÉDICO Y ODONTOLÓGICO DEL AREA DE BIENESTAR UNIVERSITARIO, LOS LABORATORIOS Y LAS AREAS ADMINISTRATIVAS, ACADEMICAS Y DEPORTIVAS DE LA UNIVERSIDAD SURCOLOMBIANA</t>
  </si>
  <si>
    <t>JOSE GUILLERMO PINZON DELGADO</t>
  </si>
  <si>
    <t>V.A. 0016- 2013</t>
  </si>
  <si>
    <t>EL CONTRATISTA se compromete con LA UNIVERSIDAD a prestar el SERVICIO DE MANTENIMIENTO PREVENTIVO Y CORRECTIVO CON EL SUMINISTRO DE REPUESTOS PARA EL ASCENSOR SCHINDLER UBICADO EN LA SEDE POSTGRADOS DE LA UNIVERSIDAD SURCOLOMBIANA</t>
  </si>
  <si>
    <t>SURTI ELECTRICOS LTDA</t>
  </si>
  <si>
    <t>V.A. 0017- 2013</t>
  </si>
  <si>
    <t>EL CONTRATISTA se compromete con LA UNIVERSIDAD a entregar a título de venta UN MEDIDOR ELECTRONICO CON DESTINO AL CONSULTORIO JURÍDICO DE LA UNIVERSIDAD SURCOLOMBIANA</t>
  </si>
  <si>
    <t>V.A. 0018- 2013</t>
  </si>
  <si>
    <t>EL CONTRATISTA se compromete con LA UNIVERSIDAD a realizar el DISEÑO, DIAGRAMACIÓN E IMPRESIÓN DE LOS PRODUCTOS COMUNICATIVOS INSTITUCIONALES DEL BOLETÍN USCONEXION, PERIÓDICO DESDE LA U, BOLETÍN USCO EN MARCHA Y PUBLICACIÓN AGENDATE CON LA U, Y DISTRIBUCIÓN DE 500 EJEMPLARES DEL PERIODICO DESDE LA U EN EL PERIODICO LA NACIÓN, REQUERIDO POR LA FACULTAD DE CIENCIAS SOCIALES Y HUMANAS DE LA UNIVERSIDAD SURCOLOMBIANA</t>
  </si>
  <si>
    <t>V.A. 0019- 2013</t>
  </si>
  <si>
    <t>EL CONTRATISTA se compromete con LA UNIVERSIDAD a prestar el servicio de EMISION DEL PROGRAMA DE TELEVISIÓN INSTITUCIONAL "VIA UNIVERSITARIA" A TRAVES DEL CANAL LOCAL GLOBAL TELEVISION</t>
  </si>
  <si>
    <t>V.A. 0020- 2013</t>
  </si>
  <si>
    <t>EL CONTRATISTA se compromete con LA UNIVERSIDAD a entregar a título de venta FORMATOS DE CERTIFICADOS DE INGRESOS Y RETENCIONES AÑO 2012 EN FORMA MINERVA CON DESTINO A LA OFICINA DE TESORERIA DE LA UNIVERSIDAD SURCOLOMBIANA</t>
  </si>
  <si>
    <t>V.A. 0021- 2013</t>
  </si>
  <si>
    <t>EL CONTRATISTA se compromete con LA UNIVERSIDAD al SUMINISTRO E INSTALACIÓN DE DIVISIONES MODULARES Y VIDRIOS PARA DIFERENTES ESPACIOS FÍSICOS DE LA UNIVERSIDAD SURCOLOMBIANA</t>
  </si>
  <si>
    <t>CENTRO DE DIAGNÓSTIVO AUTOMOTRIZ C.D.A. LOS DUJOS LTDA</t>
  </si>
  <si>
    <t>V.A. 0022- 2013</t>
  </si>
  <si>
    <t>EL CONTRATISTA se compromete con LA UNIVERSIDAD a realizar la REVISIÓN TECNICO MECÁNICA A LOS VEHICULOS DE PROPIEDAD DE LA UNIVERSIDAD SURCOLOMBIANA</t>
  </si>
  <si>
    <t>DENNYS VASQUEZ VISCAYA</t>
  </si>
  <si>
    <t>V.A. 0023- 2013</t>
  </si>
  <si>
    <t>EL CONTRATISTA se compromete con LA UNIVERSIDAD a realizar la ELABORACION DE TALONARIOS EN PAPEL QUIMICO CON ORIGINAL Y TRES COPIAS EN TAMAÑO MEDIO OFICIO CON DESTINO AL CTIC DE LA UNIVERSIDAD SURCOLOMBIANA</t>
  </si>
  <si>
    <t>V.A. 0024- 2013</t>
  </si>
  <si>
    <t>EL CONTRATISTA se compromete con LA UNIVERSIDAD a prestar el servicio de FUMIGACIÓN SEGÚN NECESIDADES DETECTADAS PARA ERRADICACIÓN DE PLAGAS, CONTROL PARA PROLIFERACIÓN DE AVISPAS Y ABEJAS, DESINFECCIÓN Y DESODORIZACIÓN EN TODA LA PLANTA FISICA Y ESPACIOS DE  LAS SEDES DE LA UNIVERSIDAD SURCOLOMBIANA</t>
  </si>
  <si>
    <t>V.A. 0025- 2013</t>
  </si>
  <si>
    <t>EL CONTRATISTA se compromete con LA UNIVERSIDAD a prestar los servicios de CAPACITACION EN EL MANEJO DIDACTICO DE LOS TABLEROS OPTICOS DE MANDO INTERACTIVO TOMI DIRIGIDO A DOCENTES DE LA UNIVERSIDAD SURCOLOMBIANA</t>
  </si>
  <si>
    <t>V.A. 0026- 2013</t>
  </si>
  <si>
    <t>EL CONTRATISTA se compromete con LA UNIVERSIDAD a entregar a título de venta el SUMINISTRO DE REPUESTOS PARA AIRES ACONDICIONADOS Y NEVERAS DE LA UNIVERSIDAD SURCOLOMBIANA</t>
  </si>
  <si>
    <t>OLGA  CRUZ COLLAZOS</t>
  </si>
  <si>
    <t>V.A. 0027- 2013</t>
  </si>
  <si>
    <t>EL CONTRATISTA se compromete con LA UNIVERSIDAD a prestar el servicio de LAVADO Y PLANCHADO DE LAS PRENDAS UTILIZADAS EN LABORATORIOS, CONSULTORIOS, SALAS DE KINESIOLOGIA Y AUDITORIOS DE LA UNIVERSIDAD SURCOLOMBIANA</t>
  </si>
  <si>
    <t>MAQUINAS Y EQUIPOS S.A.S</t>
  </si>
  <si>
    <t>V.A. 0028- 2013</t>
  </si>
  <si>
    <t>EL CONTRATISTA se compromete con LA UNIVERSIDAD a prestar el servicio de MANTENIMIENTO PREVENTIVO PARA EL PROTECTOR MARCA HEDMAN DE LA OFICINA DE TESORERIA DE LA UNIVERSIDAD SURCOLOMBIANA</t>
  </si>
  <si>
    <t>ALDANA Y CIA S.A.S.</t>
  </si>
  <si>
    <t>V.A. 0029- 2013</t>
  </si>
  <si>
    <t>EL CONTRATISTA se compromete con LA UNIVERSIDAD a entregar a título de venta TABLEROS EN ACRILICO CON DESTINO A DIFERENTES AULAS Y OFICINAS DE LA UNIVERSIDAD SURCOLOMBIANA</t>
  </si>
  <si>
    <t>V.A. 0030- 2013</t>
  </si>
  <si>
    <t>EL CONTRATISTA se compromete con LA UNIVERSIDAD a entregar a título de venta el SUMINISTRO DE FOTOCOPIAS CON DESTINO A LAS DIFERENTES DEPENDENCIAS ADMINISTRATIVAS DE LA SEDE POSTGRADOS DE LA UNIVERSIDAD SURCOLOMBIANA</t>
  </si>
  <si>
    <t>V.A. 0032- 2013</t>
  </si>
  <si>
    <t>EL CONTRATISTA se compromete con LA UNIVERSIDAD a realizar el DISEÑO Y DIAGRAMACIÓN DEL BOLETÍN ORNI OPINA CON DESTINO A LA OFICINA DE RELACIONES NACIONALES E INTERNACIONALES DE LA UNIVERSIDAD SURCOLOMBIANA</t>
  </si>
  <si>
    <t>V.A. 0033- 2013</t>
  </si>
  <si>
    <t>EL CONTRATISTA se compromete con LA UNIVERSIDAD a prestar el servicio de RECOLECCIÓN Y TRANSPORTE DE LAS COSECHAS DE ARROZ Y MAIZ PRODUCIDAS EN LA GRANJA EXPERIMENTAL DE LA UNIVERSIDAD SURCOLOMBIANA</t>
  </si>
  <si>
    <t>V.A. 0034- 2013</t>
  </si>
  <si>
    <t>EL CONTRATISTA se compromete con LA UNIVERSIDAD a entregar a título de venta el SUMINISTRO DE FOTOCOPIAS CON DESTINO A LAS DIFERENTES DEPENDENCIAS ACADEMICAS Y ADMINISTRATIVAS DE LA SEDE SALUD DE LA UNIVERSIDAD SURCOLOMBIANA</t>
  </si>
  <si>
    <t>V.A. 0035- 2013</t>
  </si>
  <si>
    <t>EL CONTRATISTA se compromete con LA UNIVERSIDAD a prestar servicios médicos ambulatorios, atención médica y quirúrgica de urgencias con hospitalización, exámenes de laboratorio clínico e imágenes diagnósticas a los estudiantes matriculados en la Universidad Surcolombiana sede La Plata</t>
  </si>
  <si>
    <t>CLINICA SALUDENT S.A.S.</t>
  </si>
  <si>
    <t>V.A. 0036- 2013</t>
  </si>
  <si>
    <t>EL CONTRATISTA se compromete con LA UNIVERSIDAD a prestar el servicio ODONTOLOGICO ESPECIALIZADO EN EL AREA DE REHABILITACION ORAL – CORONAS – PROTESIS - PARA ATENCIÓN A FUNCIONARIOS DE PLANTA DE LA UNIVERSIDAD SURCOLOMBIANA</t>
  </si>
  <si>
    <t>LABORATORIO DIAGNOSTICAMOS S.A.S</t>
  </si>
  <si>
    <t>V.A. 0037- 2013</t>
  </si>
  <si>
    <t>EL CONTRATISTA se compromete con LA UNIVERSIDAD a prestar el servicio de ANALISIS PERIÓDICO DE AGUAS DE LA PISCINA DE LA UNIVERSIDAD SURCOLOMBIANA</t>
  </si>
  <si>
    <t>GABRIEL ORLANDO REALPE BENAVIDES</t>
  </si>
  <si>
    <t>V.A. 0038- 2013</t>
  </si>
  <si>
    <t xml:space="preserve">EL CONTRATISTA se compromete con LA UNIVERSIDAD a prestar servicios para realizar capacitación en materia laboral, sistema integral de seguridad social en salud, pensiones y/o riesgos laborales a funcionarios de la Universidad Surcolombiana. </t>
  </si>
  <si>
    <t>V.A. 0039- 2013</t>
  </si>
  <si>
    <t>EL CONTRATISTA se compromete con LA UNIVERSIDAD a prestar el servicio ODONTOLOGICO ESPECIALIZADO EN EL AREA DE PERIODONCIA PARA ATENCIÓN A FUNCIONARIOS DE PLANTA DE LA UNIVERSIDAD SURCOLOMBIANA</t>
  </si>
  <si>
    <t>V.A. 0040- 2013</t>
  </si>
  <si>
    <t>EL CONTRATISTA se compromete con LA UNIVERSIDAD a prestar el servicio de MANTENIMIENTO PREVENTIVO Y CORRECTIVO DE LOS SISTEMAS TELEFONICOS DE LA UNIVERSIDAD SURCOLOMBIANA</t>
  </si>
  <si>
    <t>V.A. 0041- 2013</t>
  </si>
  <si>
    <t>EL CONTRATISTA se compromete con LA UNIVERSIDAD a prestar el servicio de MANTENIMIENTO PREVENTIVO Y CORRECTIVO DE  LA FIBRA OPTICA QUE INTERCONECTA CTIC - POSTGRADOS - FACULTAD DE SALUD, CON  MIGRACION DE FIBRA AL CENTRO DE CABLEADO DE LA UNIVERSIDAD SURCOLOMBIANA, INCLUYE SUMINISTRO ELEMENTOS DE RED</t>
  </si>
  <si>
    <t>V.A. 0042- 2013</t>
  </si>
  <si>
    <t>EL CONTRATISTA se compromete con LA UNIVERSIDAD a prestar el servicio SERVICIO EN SALUD ORAL ESPECIALIZADO EN EL AREA DE ENDODONCIA Y OPERATORIA DENTAL EN RESINA DE FOTOCURADO PARA ATENCIÓN A FUNCIONARIOS DE PLANTA DE LA UNIVERSIDAD SURCOLOMBIANA</t>
  </si>
  <si>
    <t>YULI MORA VASQUEZ</t>
  </si>
  <si>
    <t>V.A. 0043- 2013</t>
  </si>
  <si>
    <t>EL CONTRATISTA se compromete con LA UNIVERSIDAD a entregar a título de venta el SUMINISTRO DE FOTOCOPIAS CON DESTINO A LAS DIFERENTES DEPENDENCIAS ACADEMICAS Y ADMINISTRATIVAS DE LA SEDE CENTRAL DE LA UNIVERSIDAD SURCOLOMBIANA</t>
  </si>
  <si>
    <t>PRO-PISCINAS DEL HUILA LTDA</t>
  </si>
  <si>
    <t>V.A. 0044- 2013</t>
  </si>
  <si>
    <t>EL CONTRATISTA se compromete con LA UNIVERSIDAD a entregar a título de venta el SUMINISTRO DE INSUMOS PARA EL MANTENIMIENTO DE LA PISCINA DE LA UNIVERSIDAD SURCOLOMBIANA</t>
  </si>
  <si>
    <t>JHON JAIRO PINZÓN SALAZAR</t>
  </si>
  <si>
    <t>V.A. 0045- 2013</t>
  </si>
  <si>
    <t>EL CONTRATISTA se compromete con LA UNIVERSIDAD a prestar los servicios en el DESARROLLO DE UNA ESTRATEGIADE ASESORIA PARA LA MEDIACIÓN CON GRUPOS EN RIESGO FRENTE AL CONSUMO DE SPA EN LA UNIVERSIDAD SURCOLOMBIANA</t>
  </si>
  <si>
    <t>V.A. 0046- 2013</t>
  </si>
  <si>
    <t>SUMINISTRO DE FOTOCOPIAS CON DESTINO A LOS PROCESOS DE AUTOEVALUACIÓN CON FINES DE ACREDITACIÓN, REACREDITACIÓN, OBTENCIÓN DE REGISTRO CALIFICADO, RENOVACIÓN DE REGISTRO CALIFICADO DIFERENTES PROGRAMAS – DIRECCION GENERAL DE CURRICULO</t>
  </si>
  <si>
    <t>ARNOBIS RODRIGUEZ IBAÑEZ</t>
  </si>
  <si>
    <t>V.A. 0047- 2013</t>
  </si>
  <si>
    <t>EL CONTRATISTA se compromete con LA UNIVERSIDAD al SUMINISTRO E INSTALACIÓN DE ACCESORIOS, ELEMENTOS, MATERIALES Y EQUIPOS NECESARIOS PARA BRINDAR SEGURIDAD EN PUERTAS, PORTONES, REJAS, ARCHIVADORES, CLOSETS,  ESCRITORIOS Y  VEHÍCULOS  DE  LA  UNIVERSIDAD  SURCOLOMBIANA</t>
  </si>
  <si>
    <t>V.A. 0048- 2013</t>
  </si>
  <si>
    <t>EL CONTRATISTA se compromete con LA UNIVERSIDAD a realizar el DISEÑO Y ELABORACIÓN DE CARTILLA SOBRE SEXUALIDAD DE ALTO RIESGO Y MATERIAL NECESARIO PARA ADELANTAR LAS CAMPAÑAS DE LA EQUIDAD DE GÉNERO Y SEXUALIDAD = AMOR PROPIO, LIDERADAS POR BIENESTAR UNIVERSITARIO DE LA UNIVERSIDAD SURCOLOMBIANA</t>
  </si>
  <si>
    <t>V.A. 0049- 2013</t>
  </si>
  <si>
    <t>EL CONTRATISTA se compromete con LA UNIVERSIDAD a prestar el SUMINISTRO DE SERVICIOS DE RESTAURANTE (DESAYUNOS, ALMUERZOS, CENAS, REFRIGERIOS Y AGUA) CON EL FIN DE ATENDER A PERSONALIDADES DEL ORDEN LOCAL O NACIONAL CON OCASIÓN A LOS DIFERENTES EVENTOS Y ACTIVIDADES DE TIPO ADMINISTRATIVO Y ACADÉMICO, EMPLEADOS ADMINISTRATIVOS QUE PARTICIPEN EN REUNIONES O POR NECESIDAD DE TRABAJO REQUIERAN ESTE SERVICIO, DOCENTES Y ESTUDIANTES QUE PARTICIPEN EN EVENTOS ACADEMICOS QUE SE REALICEN EN LA UNIVERSIDAD SURCOLOMBIANA</t>
  </si>
  <si>
    <t>CONSTRUCTORA HOTEL AMERICANO CIA LTDA</t>
  </si>
  <si>
    <t>V.A. 0050- 2013</t>
  </si>
  <si>
    <t>EL CONTRATISTA se compromete con LA UNIVERSIDAD a prestar el servicio de HOSPEDAJE Y ALIMENTACIÓN PARA DELEGACIONES DEPORTIVAS, CULTURALES, ARTÍSTICAS, ACADÉMICAS Y ESTUDIANTILES REQUERIDAS POR EL AREA DE GESTION INSTITUCIONAL DE BIENESTAR UNIVERSITARIO DE LA UNIVERSIDAD SURCOLOMBIANA</t>
  </si>
  <si>
    <t>FUNDACIÓN SIGAMOS ADELANTE FIL 3, 16.</t>
  </si>
  <si>
    <t>V.A. 0051- 2013</t>
  </si>
  <si>
    <t>EL CONTRATISTA se compromete con LA UNIVERSIDAD a entregar a título de venta el SUMINISTRO DE FOTOCOPIAS CON DESTINO A LA FACULTAD DE ECONOMIA Y ADMINISTRACIÓN DE LA UNIVERSIDAD SURCOLOMBIANA</t>
  </si>
  <si>
    <t>INVERSIONES SALAS Y SUCESORES LTDA</t>
  </si>
  <si>
    <t>V.A. 0052- 2013</t>
  </si>
  <si>
    <t>EL CONTRATISTA se compromete con LA UNIVERSIDAD a realizar el MANTENIMIENTO PREVENTIVO Y CORRECTIVO DE LOS EQUIPOS DE SERVICIO ODONTOLÓGICO Y MÉDICO DE LA UNIVERSIDAD SURCOLOMBIANA</t>
  </si>
  <si>
    <t>ALEJANDRA MARIA QUINTERO RENDON</t>
  </si>
  <si>
    <t>V.A. 0053- 2013</t>
  </si>
  <si>
    <t>EL CONTRATISTA se compromete con LA UNIVERSIDAD a prestar los servicios en el DESARROLLO DE UNA JORNADA DE SENSIBILIZACIÓN PARA JOVENES DENTRO DEL MARCO DE LA EQUIDAD DE GENERO Y LA DIVERSIDAD SEXUAL DIRIGIDA A LA COMUNIDAD UNIVERSITARIA DE LA UNIVERSIDAD SURCOLOMBIANA</t>
  </si>
  <si>
    <t>V.A. 0054- 2013</t>
  </si>
  <si>
    <t>EL CONTRATISTA se compromete con LA UNIVERSIDAD al SERVICIOS DE HOSPEDAJE, SALON, ORGANIZACIÓN Y LOGISTICA, INCLUIDO EL SERVICIO DE ALIMENTACION, PARA ATENDER A PERSONALIDADES DEL ORDEN LOCAL O NACIONAL CON OCASIÓN A LOS DIFERENTES EVENTOS Y ACTIVIDADES DE TIPO ACADÉMICO Y ADMINISTRATIVO Y EMPLEADOS QUE PARTICIPEN EN REUNIONES CUANDO LO REQUIERA EN LA UNIVERSIDAD SURCOLOMBIANA</t>
  </si>
  <si>
    <t>RAUL TRUJILLO CABEZAS</t>
  </si>
  <si>
    <t>V.A. 0055- 2013</t>
  </si>
  <si>
    <t>EL CONTRATISTA se compromete con LA UNIVERSIDAD a prestar los servicios en la realización del CONVERSATORIO "PROSPECTIVA DE LA EDUCACIÓN SUPERIOR"  A REALIZARSE EN LA SEDE CENTRAL DE LA UNIVERSIDAD SURCOLOMBIANA DE LA UNIVERSIDAD SURCOLOMBIANA</t>
  </si>
  <si>
    <t>V.A. 0056- 2013</t>
  </si>
  <si>
    <t>EL CONTRATISTA se compromete con LA UNIVERSIDAD a prestar los servicios de ASESORIA PSIQUIATRICA Y APOYO AL COMITÉ DE ESPECIALISTA EN EL DESARROLLO DE LOS PROGRAMAS DE PREVENCIÓN Y PROMOCIÓN EN SALUD MENTAL EN EL AREA DE BIENESTAR UNIVERSITARIO DE LA UNIVERSIDAD SURCOLOMBIANA</t>
  </si>
  <si>
    <t>LITOCENTRAL S.A.S</t>
  </si>
  <si>
    <t>V.A. 0057- 2013</t>
  </si>
  <si>
    <t>EL CONTRATISTA se compromete con LA UNIVERSIDAD a realizar la ELABORACION DE ACTAS DE GRADO, DIPLOMAS Y BOLSAS EN ACETATO, REQUERIDA PARA LOS GRADOS DE ESTUDIANTES DE LA UNIVERSIDAD SURCOLOMBIANA</t>
  </si>
  <si>
    <t>V.A. 0058- 2013</t>
  </si>
  <si>
    <t>EL CONTRATISTA se compromete con LA UNIVERSIDAD a ELABORAR CAJAS PARA ARCHIVO CON DESTINO A GESTION DE DOCUMENTOS – ARCHIVO CENTRAL DE LA UNIVERSIDAD SURCOLOMBIANA</t>
  </si>
  <si>
    <t>SERVICTEC DEL HUILA Y CAQUETA LTDA</t>
  </si>
  <si>
    <t>V.A. 0059- 2013</t>
  </si>
  <si>
    <t>EL CONTRATISTA se compromete con LA UNIVERSIDAD a prestar el APOYO LOGISTICO EN LA JORNADA ACADÉMICA, DEPORTIVA Y CULTURAL PARA EL MEJORAMIENTO DEL CLIMA LABORAL EN LA UNIVERSIDAD SURCOLOMBIANA CON OCASIÓN DEL DIA DE LAS SECRETARIA</t>
  </si>
  <si>
    <t>V.A. 0060- 2013</t>
  </si>
  <si>
    <t>EL CONTRATISTA se compromete con LA UNIVERSIDAD a prestar el servicio de EMISION DEL PROGRAMA DE TELEVISIÓN INSTITUCIONAL "VIA UNIVERSITARIA" A TRAVES DEL CANAL 9 DEL CABLEOPERADOR GLOBAL TV TELECOMUNICACIONES</t>
  </si>
  <si>
    <t>OLGA LUCIA MOTTA MARTÍNEZ</t>
  </si>
  <si>
    <t>V.A. 0061- 2013</t>
  </si>
  <si>
    <t>EL CONTRATISTA se compromete con LA UNIVERSIDAD a entregar a título de venta el CONCENTRADO CON DESTINO A LOS ANIMALES DEL BIOTERIO DE LA FACULTAD DE SALUD DE LA UNIVERSIDAD</t>
  </si>
  <si>
    <t>MIGUEL FERNANDO CASTILLO ZABALA</t>
  </si>
  <si>
    <t>V.A. 0062- 2013</t>
  </si>
  <si>
    <t>EL CONTRATISTA se compromete con LA UNIVERSIDAD a entregar a título de venta UNIFORMES DEPORTIVOS PARA ESTUDIANTES Y FUNCIONARIOS DE LA UNIVERSIDAD SURCOLOMBIANA</t>
  </si>
  <si>
    <t>TES AMERICA ANDINA LTDA</t>
  </si>
  <si>
    <t>V.A. 0063- 2013</t>
  </si>
  <si>
    <t>EL CONTRATISTA se compromete con LA UNIVERSIDAD a realizar el de ESTUDIO DE EVALUACIÓN DE EMISIONES RADIOLECTRICAS DE LA ESTACION DE RADIODIFUSION DE LA UNIVERSIDAD SURCOLOMBIANA “EMISORA DE LA UNIVERSIDAD SURCOLOMBIANA 89.7 F.M.</t>
  </si>
  <si>
    <t>NUEVA IMAGEN Y AUDIO S.A.S.</t>
  </si>
  <si>
    <t>V.A. 0064- 2013</t>
  </si>
  <si>
    <t>EL CONTRATISTA se compromete con LA UNIVERSIDAD a entregar a título de venta UN GENERADOR EQUIPO DE COMUNICACIÓN, PROCESADOR DE AUDIO COMPUESTO DE LIMITADOR Y COMPRESOR CON DESTINO A RADIO UNIVERSIDAD SURCOLOMBIANA 89,7 DE LA UNIVERSIDAD SURCOLOMBIANA</t>
  </si>
  <si>
    <t>MAYRA JOHANNA FIERRO CEBALLOS</t>
  </si>
  <si>
    <t>V.A. 0065- 2013</t>
  </si>
  <si>
    <t>EL CONTRATISTA se compromete con LA UNIVERSIDAD a entregar a título de venta MUEBLE EN MADERA CON ESPECIFICACIONES PARTICULARES, CON DESTINO A LA EMISORA RADIO UNIVERSIDAD SURCOLOMBIANA 89,7 FM DE LA UNIVERSIDAD SURCOLOMBIANA</t>
  </si>
  <si>
    <t>OFTAMOLASER SOCIEDAD DE CIRUGIA DEL HUILA S.A.</t>
  </si>
  <si>
    <t>V.A. 0066- 2013</t>
  </si>
  <si>
    <t>EL CONTRATISTA se compromete con LA UNIVERSIDAD a prestar SERVICIOS EN EL ÁREA ESPECIALIZADA DE CIRUGÍA REFRACTIVA CON ESIRIS “LASIK” PARA LOS FUNCIONARIOS DE LA UNIVERSIDAD SURCOLOMBIANA</t>
  </si>
  <si>
    <t>V.A. 0067- 2013</t>
  </si>
  <si>
    <t>EL CONTRATISTA se compromete con LA UNIVERSIDAD a realizar la IMPRESIÓN DE CERTIFICADOS PARA LA CAPACITACION COLECTIVA DOCENTE DEL PROGRAMA DE PSICOLOGIA DE LA UNIVERSIDAD SURCOLOMBIANA</t>
  </si>
  <si>
    <t>V.A. 0068- 2013</t>
  </si>
  <si>
    <t>EL CONTRATISTA se compromete con LA UNIVERSIDAD a entregar a título de venta el EQUIPOS Y ELEMENTOS PARA LA DOTACION DE AULAS DE CLASE DE LA FACULTAD DE SALUD DE LA UNIVERSIDAD SURCOLOMBIANA</t>
  </si>
  <si>
    <t>MAURICIO POLANIA GUZMAN</t>
  </si>
  <si>
    <t>V.A. 0069- 2013</t>
  </si>
  <si>
    <t>EL CONTRATISTA se compromete con LA UNIVERSIDAD a entregar a título de venta elementos para el MANTENIMIENTO DEL LABORATORIO DE CONTROL DEL PROGRAMA DE INGENIERÍA ELECTRÓNICA DE LA UNIVERSIDAD SURCOLOMBIANA</t>
  </si>
  <si>
    <t>V.A. 0070- 2013</t>
  </si>
  <si>
    <t>EL CONTRATISTA se compromete con LA UNIVERSIDAD a entregar a título de venta EQUIPOS DE ANALISIS DE RENDIMIENTO DEPORTIVO BASADO EN SISTEMAS DE POSICIONAMIENTO GLOBAL SATELITAL Y EQUIPOS ELECTRÓNICOS PARA EL PROGRAMA DE LICENCIATURA EN EDUCACIÓN FÍSICA DE LA UNIVERSIDAD SUCOLOMBIANA</t>
  </si>
  <si>
    <t>LAURA STELLA ARDILA PERDOMO</t>
  </si>
  <si>
    <t>V.A. 0071- 2013</t>
  </si>
  <si>
    <t>EL CONTRATISTA se compromete con LA UNIVERSIDAD a prestar el SERVICIO DE VALORACIÓN DE OPTOMETRÍA, SUMINISTRO DE LENTES Y MONTURAS Y VALORACIÓN DE VISIOMETRÍA OCUPACIONAL A DOCENTES, ADMINISTRATIVOS Y TRABAJADORES OFICIALES DE LA UNIVERSIDAD SURCOLOMBIANA</t>
  </si>
  <si>
    <t>MILLER ARLED GUTIERREZ CASTAÑEDA</t>
  </si>
  <si>
    <t>V.A. 0072- 2013</t>
  </si>
  <si>
    <t>EL CONTRATISTA se compromete con LA UNIVERSIDAD a entregar a título de venta MATERIALES Y ELEMENTOS NECESARIOS PARA LA TRANSFORMACIÓN, PROCESAMIENTO Y TRATAMIENTO DE LOS RESIDUOS ORGÁNICOS PARA EL PROYECTO DE DESARROLLO SOSTENIBLE MANEJO INTEGRAL DE RESIDUOS ORGANICOS DE LA UNIVERSIDAD SURCOLOMBIANA</t>
  </si>
  <si>
    <t>V.A. 0073- 2013</t>
  </si>
  <si>
    <t>EL CONTRATISTA se compromete con LA UNIVERSIDAD a realizar el MANTENIMIENTO PREVENTIVO Y CORRECTIVO DEL SISTEMA DE TRANSMISIÓN Y RETRANSMISION DE LA EMISORA DE LA UNIVERSIDAD SURCOLOMBIANA</t>
  </si>
  <si>
    <t>EMPRESA SOCIAL DEL ESTADO HOSPITAL DPTAL SAN ANTONIO</t>
  </si>
  <si>
    <t>V.A. 0074- 2013</t>
  </si>
  <si>
    <t>EL CONTRATISTA se compromete con LA UNIVERSIDAD a prestar servicios médicos ambulatorios, atención médica y quirúrgica de urgencias con hospitalización, exámenes de laboratorio clínico e imágenes diagnósticas a los estudiantes matriculados en la Universidad Surcolombiana sede Pitalito.</t>
  </si>
  <si>
    <t>EDITORIAL EL GLOBO S.A.</t>
  </si>
  <si>
    <t>V.A. 0075- 2013</t>
  </si>
  <si>
    <t>EL CONTRATISTA se compromete con LA UNIVERSIDAD a prestar el servicio de PUBLICACIÓN EN PERIODICO NACIONAL AVISOS RELACIONADOS CON CONVOCATORIAS A DOCENTES, ACTOS ADMINISTRATIVOS EN GENERAL Y OTRAS PUBLICACIONES DE CARÁCTER ACADÉMICO ADMINISTRATIVO QUE SE REQUIEREN AL INTERIOR DE LA UNIVERSIDAD SURCOLOMBIANA</t>
  </si>
  <si>
    <t>E.S.E HOSPITAL DEPARTAMENTAL SAN VICENTE DE PAUL</t>
  </si>
  <si>
    <t>V.A. 0076- 2013</t>
  </si>
  <si>
    <t>EL CONTRATISTA se compromete con LA UNIVERSIDAD a prestar servicios médicos ambulatorios, atención médica y quirúrgica de urgencias con hospitalización, exámenes de laboratorio clínico e imágenes diagnósticas a los estudiantes matriculados en la Universidad Surcolombiana sede Garzón.</t>
  </si>
  <si>
    <t>PEDRO GERMAN RODRÍGUEZ TRUJILLO</t>
  </si>
  <si>
    <t>V.A. 0077- 2013</t>
  </si>
  <si>
    <t>EL CONTRATISTA se compromete con LA UNIVERSIDAD a realizar la REPARACION DE SILLAS UNIVERSITARIAS DE LA SEDE PITALITO DE LA UNIVERSIDAD SURCOLOMBIANA.</t>
  </si>
  <si>
    <t>V.A. 0078- 2013</t>
  </si>
  <si>
    <t>EL CONTRATISTA se compromete con LA UNIVERSIDAD a entregar a título de venta EQUIPOS Y ELEMENTOS PARA LA DOTACION DE AULAS VIRTUALES DE LA SEDE LA PLATA DE LA UNIVERSIDAD SURCOLOMBIANA</t>
  </si>
  <si>
    <t>MANUEL CLAVIJO ACEVEDO</t>
  </si>
  <si>
    <t>V.A. 0079- 2013</t>
  </si>
  <si>
    <t>EL CONTRATISTA se compromete con LA UNIVERSIDAD a entregar a título de venta ADQUISICIÓN DE FORROS EN LONA PARA LOS MOLINETES DEL CONTROL DE ACCESO UBICADOS EN LAS ENTRADAS DE LA UNIVERSIDAD SURCOLOMBIANA</t>
  </si>
  <si>
    <t>V.A. 0080- 2013</t>
  </si>
  <si>
    <t>EL CONTRATISTA se compromete con LA UNIVERSIDAD a realizar el MANTENIMIENTO PREVENTIVO Y CORRECTIVO DE LOS PURIFICADORES Y DISPENSADORES DE AGUA DE LA UNIVERSIDAD SURCOLOMBIANA</t>
  </si>
  <si>
    <t>V.A. 0081- 2013</t>
  </si>
  <si>
    <t>EL CONTRATISTA se compromete con LA UNIVERSIDAD a prestar el servicio de APOYO LOGÍSTICO PARA LA REALIZACIÓN DEL ENCUENTRO CULTURAL Y FOLCLORICO DE ESTUDIANTES DE LA SEDE LA PLATA DE LA UNIVERSIDAD SURCOLOMBIANA</t>
  </si>
  <si>
    <t>JAVIER PEDRO MARVI ARANDA</t>
  </si>
  <si>
    <t>V.A. 0082- 2013</t>
  </si>
  <si>
    <t>EL CONTRATISTA se compromete con LA UNIVERSIDAD a prestar los servicios como tallerista sobre USO DE ELEMENTOS EN EL ESPACIO ESCÉNICO UNO EN MIL Y MIL EN UNO DIRIGIDO A ESTUDIANTES DEL PROGRAMA DE EDUCACION ARTÍSTICA DE LA UNIVERSIDAD SURCOLOMBIANA</t>
  </si>
  <si>
    <t>V.A. 0083- 2013</t>
  </si>
  <si>
    <t>EL CONTRATISTA se compromete con LA UNIVERSIDAD a realizar el MANTENIMIENTO, ARREGLO E INSTALACIÓN DE EQUIPOS DE GIMNASIA DEPORTIVA Y ATLETISMO DE PISTA DEL PROGRAMA DE LICENCIATURA EN EDUCACIÓN FÍSICA, RECREACIÓN Y DEPORTE DE LA UNIVERSIDAD SURCOLOMBIANA</t>
  </si>
  <si>
    <t>SARA MILENA RODRIGUEZ BORRERO</t>
  </si>
  <si>
    <t>V.A. 0084- 2013</t>
  </si>
  <si>
    <t>EL CONTRATISTA se compromete con LA UNIVERSIDAD a entregar a título de venta TRAJES TÍPICOS PARA LOS INTEGRANTES DEL GRUPO FOLCLÓRICO PERTENECIENTE AL SINDICATO DE TRABAJADORES Y EMPLEADOS UNIVERSITARIOS DE COLOMBIA “SINTRAUNICOL SECCIONAL NEIVA”, EN CUMPLIMIENTO DE LO DISPUESTO POR EL PARÁGRAFO 5 DEL ARTÍCULO 23 DE LA CONVENCIÓN COLECTIVA DE TRABAJO</t>
  </si>
  <si>
    <t>ALCANOS DE COLOMBIA S.A. E.S.P</t>
  </si>
  <si>
    <t>V.A. 0085- 2013</t>
  </si>
  <si>
    <t>EL CONTRATISTA se compromete con LA UNIVERSIDAD a desarrollar la instalación del gas domiciliario para la cafetería de la sede La  Plata DE LA UNIVERSIDAD SURCOLOMBIANA</t>
  </si>
  <si>
    <t>EMPRESA SOCIAL DEL ESTADO HOSPITAL UNIVERSITARIO HERNANDO MONCALEANO PERDOMO</t>
  </si>
  <si>
    <t>V.A. 0086- 2013</t>
  </si>
  <si>
    <t>EL CONTRATISTA se compromete con LA UNIVERSIDAD a prestar servicios médicos ambulatorios, atención médica y quirúrgica de urgencias con hospitalización, exámenes de laboratorio clínico e imágenes diagnósticas a los estudiantes matriculados en la Universidad Surcolombiana en la Ciudad de Neiva</t>
  </si>
  <si>
    <t>INVERSIONES TURISTICAS DEL HUILA LTDA – INTURHUILA LTDA</t>
  </si>
  <si>
    <t>V.A. 0087- 2013</t>
  </si>
  <si>
    <t>EL CONTRATISTA se compromete con LA UNIVERSIDAD a prestar el SERVICIO DE ORGANIZACIÓN,  LOGÍSTICA Y ALIMENTACIÓN, PARA LA REALIZACIÓN DEL EVENTO PARA EL MEJORAMIENTO DEL CLIMA ORGANIZACIONAL CON MOTIVO DE LA JORNADA DE INTEGRACIÓN DEL DÍA DEL MAESTRO PARA LOS DOCENTES DE LA UNIVERSIDAD SURCOLOMBIANA.</t>
  </si>
  <si>
    <t>CORPORACIÓN VISIONARIOS POR COLOMBIA</t>
  </si>
  <si>
    <t>V.A. 0088- 2013</t>
  </si>
  <si>
    <t>EL CONTRATISTA se compromete con LA UNIVERSIDAD a prestar los servicios para la REALIZACIÓN DE LA CONFERENCIA TALLER CULTURA ACADÉMICA DE LA UNIVERSIDAD SURCOLOMBIANA.</t>
  </si>
  <si>
    <t>LUIS GERARDO MURCIA GALVIS</t>
  </si>
  <si>
    <t>V.A. 0089- 2013</t>
  </si>
  <si>
    <t>EL CONTRATISTA se compromete con LA UNIVERSIDAD a prestar el servicio de : APOYO LOGÍSTICO PARA LA REALIZACIÓN DEL ENCUENTRO CULTURAL Y FOLCLORICO DE ESTUDIANTES DE LA SEDE LA GARZÓN DE LA UNIVERSIDAD SURCOLOMBIANA</t>
  </si>
  <si>
    <t>V.A. 0090- 2013</t>
  </si>
  <si>
    <t>EL CONTRATISTA se compromete con LA UNIVERSIDAD a entregar a título de venta UNA ASPIRADORA 3 M PARA EL SERVICIO DE RECARGA DE TONNER PARA LA UNIVERSIDAD SURCOLOMBIANA</t>
  </si>
  <si>
    <t>CASA EDITORIAL EL TIEMPO S.A.</t>
  </si>
  <si>
    <t>V.A. 0091- 2013</t>
  </si>
  <si>
    <t>EL CONTRATISTA se compromete con LA UNIVERSIDAD a realizar la renovación de la SUSCRIPCION DEL PERIODICO NACIONAL EL TIEMPO, CON DESTINO A DIFERENTES BIBLIOTECAS Y OTRAS DEPENDENCIAS DE  LA UNIVERSIDAD SURCOLOMBIANA</t>
  </si>
  <si>
    <t>V.A. 0092- 2013</t>
  </si>
  <si>
    <t>EL CONTRATISTA se compromete con LA UNIVERSIDAD a entregar a título de venta EQUIPOS DE COMUNICACIONES PARA EL EDIFICIO DEL BLOQUE DE BIENESTAR UNIVERSITARIO DE LA UNIVERSIDAD SUCOLOMBIANA</t>
  </si>
  <si>
    <t>LEGISLACIÓN ECONOMICA S.A. LEGIS S.A.</t>
  </si>
  <si>
    <t>V.A. 0093- 2013</t>
  </si>
  <si>
    <t>EL CONTRATISTA se compromete con LA UNIVERSIDAD a realizar la RENOVACIÓN Y  SUSCRIPCIÓN DE LAS OBRAS LEGIS PARA DIFERENTES OFICINAS DE LA UNIVERSIDAD SURCOLOMBIANA</t>
  </si>
  <si>
    <t>V.A. 0094- 2013</t>
  </si>
  <si>
    <t>EL CONTRATISTA se compromete con LA UNIVERSIDAD a prestar el servicio de ALQUILER DE TRAJES DEL SAN JUANERO PARA LA REALIZACIÓN DEL ENCUENTRO CULTURAL FOLCLORICO E INTEGRACIÓN ESTUDIANTIL Y PERSONAL ADMINISTRATIVO DE LA UNIVERSIDAD SURCOLOMBIANA</t>
  </si>
  <si>
    <t>J GOMEZ A Y CIA LTDA</t>
  </si>
  <si>
    <t>V.A. 0095- 2013</t>
  </si>
  <si>
    <t>EL CONTRATISTA se compromete con LA UNIVERSIDAD a entregar a título de venta SILLAS Y MESAS RIMAX PARA EL RESTAURANTE LA VENADA DE LA UNIVERSIDAD SURCOLOMBIANA</t>
  </si>
  <si>
    <t>COOPERATIVA C.L.L. MEDICAL</t>
  </si>
  <si>
    <t>V.A. 0096- 2013</t>
  </si>
  <si>
    <t>EL CONTRATISTA se compromete con LA UNIVERSIDAD a entregar a título de venta ELEMENTOS DE PROTECCIÓN PERSONAL CON DESTINO A DOCENTES, ADMINISTRATIVOS, MÉDICOS RESIDENTES Y TRABAJADORES OFICIALES DE LA INSTITUCIÓN, LIDERADAS POR EL SISTEMA DE GESTIÓN DE LA SEGURIDAD Y SALUD EN EL TRABAJO DE LA UNIVERSIDAD SURCOLOMBIANA</t>
  </si>
  <si>
    <t>EMERMEDICA S.A. SERVICIOS DE AMBULANCIA PREPAGADOS</t>
  </si>
  <si>
    <t>V.A. 0097- 2013</t>
  </si>
  <si>
    <t>EL CONTRATISTA se compromete con LA UNIVERSIDAD a prestar el SERVICIO DE TRANSPORTE DE AMBULANCIA MEDICALIZADA – AREA PROTEGIDA- PARA ESTUDIANTES, ADMINISTRATIVOS, VISITANTES Y PUBLICO EN GENERAL DE LAS SEDES CENTRAL, POSTGRADOS Y SALUD LA UNIVERSIDAD SURCOLOMBIANA A LAS DISTINTAS E.P.S.</t>
  </si>
  <si>
    <t>JAIRO MENDEZ ANGULO</t>
  </si>
  <si>
    <t>V.A. 0098- 2013</t>
  </si>
  <si>
    <t>EL CONTRATISTA se compromete con LA UNIVERSIDAD a realizar el MANTENIMIENTO A LA RED DE ACUEDUCTO DE LA SEDE GARZON DE LA UNIVERSIDAD SURCOLOMBIANA</t>
  </si>
  <si>
    <t>V.A. 0099- 2013</t>
  </si>
  <si>
    <t>EL CONTRATISTA se compromete con LA UNIVERSIDAD a realizar el DISEÑO, DIAGRAMACIÓN E IMPRESIÓN DE LOS PRODUCTOS COMUNICATIVOS INSTITUCIONALES DEL BOLETÍN USCONEXION, PERIÓDICO DESDE LA U, BOLETÍN USCO EN MARCHA Y PUBLICACIÓN AGENDATE CON LA U, Y DISTRIBUCIÓN DE 500 EJEMPLARES DEL PERIODICO DESDE LA U EN UN PERIODICO DE AMPLIA CIRCULACIÓN REGIONAL (DIARIO DEL HUILA O DIARIO LA NACION), REQUERIDO POR LA FACULTAD DE CIENCIAS SOCIALES Y HUMANAS DE LA UNIVERSIDAD SURCOLOMBIANA</t>
  </si>
  <si>
    <t>ALEXANDER NOVAL ORTIZ</t>
  </si>
  <si>
    <t>V.A. 0100- 2013</t>
  </si>
  <si>
    <t>EL CONTRATISTA se compromete con LA UNIVERSIDAD a realizar el MANTENIMIENTO, RECARGA Y VENTA DE EXTINTORES CON DESTINO A LAS DIFERENTES SEDES DE LA UNIVERSIDAD SURCOLOMBIANA</t>
  </si>
  <si>
    <t>CLUB EMPRESARIAL Y DE NEGOCIOS S.A.S</t>
  </si>
  <si>
    <t>V.A. 0101- 2013</t>
  </si>
  <si>
    <t>EL CONTRATISTA se compromete con LA UNIVERSIDAD a prestar el SERVICIO DE APOYO LOGÍSTICO PARA LA REALIZACIÓN DE LA PRIMERA JORNADA DE INTEGRACIÓN INSTITUCIONAL PARA EL MEJORAMIENTO DEL CLIMA ORGANIZACIONAL DE LA UNIVERSIDAD SURCOLOMBIANA</t>
  </si>
  <si>
    <t>PEDRO FELIPE RUIZ OTALORA</t>
  </si>
  <si>
    <t>V.A. 0102- 2013</t>
  </si>
  <si>
    <t>EL CONTRATISTA se compromete con LA UNIVERSIDAD a prestar el servicio de APOYO LOGÍSTICO PARA LA REALIZACIÓN DEL ENCUENTRO CULTURAL Y FOLCLORICO DE ESTUDIANTES DE LA SEDE LA PITALITO DE LA UNIVERSIDAD SURCOLOMBIANA</t>
  </si>
  <si>
    <t>V.A. 0103- 2013</t>
  </si>
  <si>
    <t>EL CONTRATISTA se compromete con LA UNIVERSIDAD a realizar la ELABORACIÓN DE IMPRESOS DE MATERIAL NECESARIO PARA EL DESARROLLO DE LA PROPUESTA “CATEDRA ALTERNAS”  EN LA PREVENCIÓN DEL ABUSO DE SUSTANCIAS PSICOACTIVAS DE LA UNIVERSIDAD SURCOLOMBIANA</t>
  </si>
  <si>
    <t>V.A. 0104- 2013</t>
  </si>
  <si>
    <t>EL CONTRATISTA se compromete con LA UNIVERSIDAD a realizar el MANTENIMIENTO Y REPARACIÓNDEL TRACTOR CORTA CESPED DE LA UNIVERSIDAD SURCOLOMBIANA – INCLUYE REPUESTOS</t>
  </si>
  <si>
    <t>V.A. 0105- 2013</t>
  </si>
  <si>
    <t>EL CONTRATISTA se compromete con LA UNIVERSIDAD a entregar a título de venta UNA FUMIGADORA MITSUBISHI TB26 CON DESTINO A LA GRANJA EXPERIMENTAL DE LA UNIVERSIDAD SURCOLOMBIANA</t>
  </si>
  <si>
    <t>COMUNICAN S.A.</t>
  </si>
  <si>
    <t>V.A. 0106- 2013</t>
  </si>
  <si>
    <t>EL CONTRATISTA se compromete con LA UNIVERSIDAD a realizar la renovación de la SUSCRIPCION DEL PERIODICO NACIONAL EL ESPECTADOR, CON DESTINO A DIFERENTES BIBLIOTECAS Y OTRAS DEPENDENCIAS DE  LA UNIVERSIDAD SURCOLOMBIANA</t>
  </si>
  <si>
    <t>V.A. 0107- 2013</t>
  </si>
  <si>
    <t>EL CONTRATISTA se compromete con LA UNIVERSIDAD a prestar el servicio de APOYO LOGÍSTICO PARA LA REALIZACIÓN DEL ENCUENTRO CULTURAL Y FOLCLORICO DE ESTUDIANTES EN NEIVA DE LA UNIVERSIDAD SURCOLOMBIANA</t>
  </si>
  <si>
    <t>V.A. 0108- 2013</t>
  </si>
  <si>
    <t>EL CONTRATISTA se compromete con LA UNIVERSIDAD a realizar la ELABORACIÓN DE TARJETONES ELECTORALES PARA UTILIZAR EN LA JORNADA ELECTORAL DEL 13 DE JUNIO DE 2013, LOS CUALES SE REQUIEREN PARA LA ELECCIÓN DE DOCENTES AL CONSEJO SUPERIOR, FACULTAD DE SALUD, FACULTAD DE ECONOMÍA Y ADMINISTRACIÓN Y CIENCIAS SOCIALES Y HUMANAS DE LA UNIVERSIDAD SURCOLOMBIANA</t>
  </si>
  <si>
    <t>CERAGEM KENNEDY CAMELO S.A.S</t>
  </si>
  <si>
    <t>V.A. 0109- 2013</t>
  </si>
  <si>
    <t>EL CONTRATISTA se compromete con LA UNIVERSIDAD a entregar a título de venta EQUIPO DE RELAJACIÓN Y MASAJES PARA EL DESARROLLO DEL PROGRAMA DE LAS ÁREAS DE SALUD OCUPACIONAL Y COORDINACIÓN DE DEPORTES DE LA UNIVERSIDAD SURCOLOMBIANA</t>
  </si>
  <si>
    <t>MELBA LIDA ROLDAN REYES</t>
  </si>
  <si>
    <t>V.A. 0110- 2013</t>
  </si>
  <si>
    <t>EL CONTRATISTA se compromete con LA UNIVERSIDAD a prestar el servicio de APOYO LOGÍSTICO PARA LA PARTICIPACIÓN DE LA ESTUDIANTE LAURA BIBIANA HORTA GONZÁLEZ ANTE EL ENCUENTRO CULTURAL 53° FESTIVAL FOLCLÓRICO – SEÑORITA NEIVA.</t>
  </si>
  <si>
    <t>JOSE FERNANDO LÓPEZ ZAMBRANO</t>
  </si>
  <si>
    <t>V.A. 0111- 2013</t>
  </si>
  <si>
    <t>EL CONTRATISTA se compromete con LA UNIVERSIDAD a realizar el EMPASTE DE DIFERENTES LIBROS PARA PROTEGER LOS DOCUMENTOS QUE MANEJAN LAS DEPENDENCIAS DE LA UNIVERSIDAD SURCOLOMBIANA</t>
  </si>
  <si>
    <t>MARIELA CUELLAR CARDOSO</t>
  </si>
  <si>
    <t>V.A. 0112- 2013</t>
  </si>
  <si>
    <t>EL CONTRATISTA se compromete con LA UNIVERSIDAD a realizar el MANTENIMIENTO PREVENTIVO Y CORRECTIVO DE EQUIPOS DE LOS LABORATORIOS DE "CONTROL DE CALIDAD" Y "PROCESOS AGROINDUSTRIALES" DE LA FACULTAD DE INGENIERIA DE LA UNIVERSIDAD SURCOLOMBIANA</t>
  </si>
  <si>
    <t>AGROELECTRONICA INGENIERIA LTDA</t>
  </si>
  <si>
    <t>V.A. 0113- 2013</t>
  </si>
  <si>
    <t>EL CONTRATISTA se compromete con LA UNIVERSIDAD a realizar el MANTENIMIENTO DE LA ESTACIÓN METEREOLOGICA  UBICADA EN LA GRANJA EXPERIMENTAL DE LA UNIVERSIDAD SURCOLOMBIANA</t>
  </si>
  <si>
    <t>BUSINESSMIND COLOMBIA S.A.</t>
  </si>
  <si>
    <t>V.A. 0114- 2013</t>
  </si>
  <si>
    <t>EL CONTRATISTA se compromete con LA UNIVERSIDAD a entregar a título de venta LA RENOVACION DE SUSCRIPCIONES Y ADQUISICIÓN DE DOS SUSCRIPCIONES NUEVAS DEL SOTFWARE RED HAT PARA EL CTIC DE LA UNIVERSIDAD SURCOLOMBIANA</t>
  </si>
  <si>
    <t>V.A. 0115- 2013</t>
  </si>
  <si>
    <t>EL CONTRATISTA se compromete con LA UNIVERSIDAD a prestar el SERVICIO DE APOYO LOGÍSTICO PARA EL DESARROLLO DE ACTIVIDADES DE MEJORAMIENTO DE CLIMA ORGANIZACIONAL Y BIENESTAR SOCIAL – VACACIONES RECREATIVAS DIRIGIDAS A LOS HIJOS DE LOS FUNCIONARIOS DE LA UNIVERSIDAD SURCOLOMBIANA</t>
  </si>
  <si>
    <t>BLUE LINE TECHNOLOGY COLOMBIA S.A.S.</t>
  </si>
  <si>
    <t>V.A. 0116- 2013</t>
  </si>
  <si>
    <t>EL CONTRATISTA se compromete con LA UNIVERSIDAD a realizar el SERVICIO DE INSTALACIÓN, CONFIGURACIÓN Y ASESORÍA DEL CONTROLADOR DE DOMINIO OPEN LDAP PARA EL CTIC DE LA UNIVERSIDAD SURCOLOMBIANA</t>
  </si>
  <si>
    <t>EQUIFARMAS S.A.S.</t>
  </si>
  <si>
    <t>V.A. 0117- 2013</t>
  </si>
  <si>
    <t>EL CONTRATISTA se compromete con LA UNIVERSIDAD a entregar a título de venta MEDICAMENTOS Y DISPOSITIVOS PARA LOS CONSULTORIOS MÉDICOS DE LA SEDES DE NEIVA, GARZÓN, PITALITO Y LA PLATA DE LA UNIVERSIDAD SURCOLOMBIANA.</t>
  </si>
  <si>
    <t>CONENERGIA LIMITADA</t>
  </si>
  <si>
    <t>V.A. 0118- 2013</t>
  </si>
  <si>
    <t>EL CONTRATISTA se compromete con LA UNIVERSIDAD a realizar el MANTENIMIENTO PREVENTIVO DE LAS UPS DE LOS LABORATORIOS DE LA FACULTAD DE SALUD DE LA UNIVERSIDAD SURCOLOMBIANA</t>
  </si>
  <si>
    <t>V.A. 0119- 2013</t>
  </si>
  <si>
    <t>EL CONTRATISTA se compromete con LA UNIVERSIDAD a realizar la REPARACION GENERAL DE UNA BOMBA CENTRIFUGA DE EJE LIBRE MARCA HIDROMAC PARA EL RIEGO DE LOS DIFERENTES CULTIVOS DE LA GRANJA EXPERIMENTAL DE LA UNIVERSIDAD SURCOLOMBIANA</t>
  </si>
  <si>
    <t>ORBIDENTAL S.A.S.</t>
  </si>
  <si>
    <t>V.A. 0120- 2013</t>
  </si>
  <si>
    <t>EL CONTRATISTA se compromete con LA UNIVERSIDAD a entregar a título de venta ELEMENTOS Y MATERIALES DE SALUD ORAL, DE MORBILIDAD Y PROMOCIÓN Y MANTENIMIENTO DE SALUD ORAL, PARA LAS SEDES DE NEIVA, PITALITO, GARZÓN Y LA PLATA DE LA UNIVERSIDAD SURCOLOMBIANA</t>
  </si>
  <si>
    <t>ENERGIA &amp; POTENCIA S.A.</t>
  </si>
  <si>
    <t>V.A. 0121- 2013</t>
  </si>
  <si>
    <t>EL CONTRATISTA se compromete con LA UNIVERSIDAD a entregar a título de venta UNA BOMBA HC4A 4`X 4` PARA EL RIEGO DE CULTIVOS COMERCIALES DESARROLLADOS EN LA GRANJA EXPERIMENTAL DE LA UNIVERSIDAD SURCOLOMBIANA</t>
  </si>
  <si>
    <t>MARTIN EMILIO LUGO RICO</t>
  </si>
  <si>
    <t>V.A. 0122- 2013</t>
  </si>
  <si>
    <t>EL CONTRATISTA se compromete con LA UNIVERSIDAD a entregar a título de venta UN MACROMEDIDOR DE AGUA - INCLUYE INSTALACIÓN, CON DESTINO A LA FACULTAD DE SALUD DE LA UNIVERSIDAD SURCOLOMBIANA</t>
  </si>
  <si>
    <t>HECTOR FABIO REYES LUGO</t>
  </si>
  <si>
    <t>V.A. 0123- 2013</t>
  </si>
  <si>
    <t>EL CONTRATISTA se compromete con LA UNIVERSIDAD a realizar el MANTENIMIENTO DE UNA BOMBA HIDRAULICA Y  DE TAPA BRAZOS DEL TRACTOR MASEY FERGUSON 290 DE LA GRANJA EXPERIMENTAL DE LA UNIVERSIDAD SURCOLOMBIANA</t>
  </si>
  <si>
    <t>INDUSTRIAS QUIMICAS ASPROQUIN LTDA.</t>
  </si>
  <si>
    <t>V.A. 0124- 2013</t>
  </si>
  <si>
    <t>EL CONTRATISTA se compromete con LA UNIVERSIDAD a entregar a título de venta y SUMINISTRO DE INSUMOS, ELEMENTOS DE ASEO Y CAFETERIA PARA DIFERENTES DEPENDENCIAS DE LA UNIVERSIDAD SURCOLOMBIANA</t>
  </si>
  <si>
    <t>V.A. 0125- 2013</t>
  </si>
  <si>
    <t>EL CONTRATISTA se compromete con LA UNIVERSIDAD a entregar a título de venta UNIDADES ODONTOLOGICAS PARA LOS CONSULTORIOS DE LAS SEDES DE GARZÓN, PITALITO Y LA PLATA DE LA UNIVERSIDAD SURCOLOMBIANA.</t>
  </si>
  <si>
    <t>INSTITUTO COLOMBIANO DE NORMAS TECNICAS Y CERTIFICACION ICONTEC</t>
  </si>
  <si>
    <t>V.A. 0126- 2013</t>
  </si>
  <si>
    <t>EL CONTRATISTA se compromete con LA UNIVERSIDAD a REALIZAR LA ACTUALIZACIÓN DE LA NORMA NTC-ISO 19011 A LOS AUDITORES DE CALIDAD DE  LA UNIVERSIDAD SURCOLOMBIANA.</t>
  </si>
  <si>
    <t>V.A. 0127- 2013</t>
  </si>
  <si>
    <t>EL CONTRATISTA se compromete con LA UNIVERSIDAD a prestar el SERVICIO DE APOYO LOGÍSTICO PARA LA CONMEMORACION DE LOS 30 AÑOS DEL PROGRAMA DE MEDICINA DE LA UNIVERSIDAD SURCOLOMBIANA</t>
  </si>
  <si>
    <t>V.A. 0128- 2013</t>
  </si>
  <si>
    <t>EL CONTRATISTA se compromete con LA UNIVERSIDAD a realizar la RENOVACION DE LICENCIAMIENTO CHECK POINT 4600 Y 4800 UTM PARA EL DATACENTER DEL CTIC. ACT-PY 721-01 IMPLEMENTACIÓN PROYECTO DE EDUCACION VIRTUAL</t>
  </si>
  <si>
    <t>V.A. 0129- 2013</t>
  </si>
  <si>
    <t>EL CONTRATISTA se compromete con LA UNIVERSIDAD a entregar a título de venta  KIT DEPORTIVOS PARA LOS PARTICIPANTES AL PROGRAMA DE TARDES SALUDABLES A REALIZARSE EN LAS FACULTADES Y PROGRAMAS DE LA UNIVERSIDAD SURCOLOMBIANA</t>
  </si>
  <si>
    <t>V.A. 0130- 2013</t>
  </si>
  <si>
    <t>EL CONTRATISTA se compromete con LA UNIVERSIDAD a entregar a título de venta  MUEBLES ELABORADOS E INSTALADOS EN LOS CONSULTORIOS ODONTOLOGICOS  DE LAS SEDES DE PITALITO, GARZÓN Y LA PLATA DE LA UNIVERSIDAD SURCOLOMBIANA</t>
  </si>
  <si>
    <t>V.A. 0131- 2013</t>
  </si>
  <si>
    <t>EL CONTRATISTA se compromete con LA UNIVERSIDAD a REALIZAR LA CAPACITACION SOBRE ADMINISTRACIÓN DE RIESGOS E INDICADORES DE GESTIÓN EN EL SECTOR PÚBLICO PARA FUNCIONARIOS DE  LA UNIVERSIDAD SURCOLOMBIANA.</t>
  </si>
  <si>
    <t>V.A. 0132- 2013</t>
  </si>
  <si>
    <t>EL CONTRATISTA se compromete con LA UNIVERSIDAD a EL CONTRATISTA se compromete con LA UNIVERSIDAD a entregar a título de venta la  RENOVACION DEL ANTIVIRUS EST ENDPOINT PARA EQUIPOS DE COMPUTO DE LA UNIVERSIDAD SURCOLOMBIANA</t>
  </si>
  <si>
    <t>RICARDO QUINTERO MOSQUERA</t>
  </si>
  <si>
    <t>V.A. 0133- 2013</t>
  </si>
  <si>
    <t>EL CONTRATISTA se compromete con LA UNIVERSIDAD a entregar a título de venta  ABONOS, VENENOS Y FUNGICIDAS PARA EL CAMPO DE FUTBOL, AREA ALEDAÑAS DE LA SEDE CENTRAL Y DIFERENTES SEDES DE LA UNIVERSIDAD SURCOLOMBIANA</t>
  </si>
  <si>
    <t>V.A. 0134- 2013</t>
  </si>
  <si>
    <t>EL CONTRATISTA se compromete con LA UNIVERSIDAD a entregar a título de venta  KIT DE VOLUNTARIADO PARA EL PROYECTO “IDENTIDAD, Y CONVIVENCIA CIUDADANA UNIVERSIDAD SURCOLOMBIANA”.</t>
  </si>
  <si>
    <t>V.A. 0135- 2013</t>
  </si>
  <si>
    <t>EL CONTRATISTA se compromete con LA UNIVERSIDAD a realizar la REPARACIÓN GENERAL DE UN MOTOR ELÉCTRICO TRIFÁSICO, MANTENIMIENTO DE UNA BOMBA CENTRIFUGA DE EJE LIBRE MARCA HIDROMAC, MONTAJE Y ALINEACIÓN DE UN EQUIPO DE BOMBEO PARA EL RIEGO DE LOS DIFERENTES CULTIVOS DE LA GRANJA EXPERIMENTAL DE LA UNIVERSIDAD SURCOLOMBIANA</t>
  </si>
  <si>
    <t>V.A. 0136- 2013</t>
  </si>
  <si>
    <t>EL CONTRATISTA se compromete con LA UNIVERSIDAD a entregar a título de venta PARTES, REPUESTOS Y OTROS ELEMENTOS NECESARIOS PARA EL MANTENIMIENTO DE COMPUTADORES E IMPRESORAS DE LA UNIVERSIDAD SURCOLOMBIANA</t>
  </si>
  <si>
    <t xml:space="preserve">ASOCIACION ANTENA PARABOLICA TV TIMANCO </t>
  </si>
  <si>
    <t>V.A. 0137- 2013</t>
  </si>
  <si>
    <t>EL CONTRATISTA se compromete con LA UNIVERSIDAD a prestar el servicio de EMISION DEL PROGRAMA DE TELEVISIÓN INSTITUCIONAL "VIA UNIVERSITARIA” DE LA FACULTAD DE CIENCIAS SOCIALES Y HUMANAS DE LA UNIVERSIDAD SURCOLOMBIANA</t>
  </si>
  <si>
    <t>V.A. 0138- 2013</t>
  </si>
  <si>
    <t>EL CONTRATISTA se compromete con LA UNIVERSIDAD a entregar a título de venta  CORTINAS CON DESTINO A DIFERENTES DEPENDENCIAS DE LA UNIVERSIDAD SURCOLOMBIANA</t>
  </si>
  <si>
    <t>NORATO DIESEL LIMITADA</t>
  </si>
  <si>
    <t>V.A. 0139- 2013</t>
  </si>
  <si>
    <t>EL CONTRATISTA se compromete con LA UNIVERSIDAD a realizar el MANTENIMIENTO PREVENTIVO Y CORRECTIVO DE PLANTAS ELECTRICAS DE LA UNIVERSIDAD SURCOLOMBIANA</t>
  </si>
  <si>
    <t>AGENCIA DE MEDIOS DEL SUR S.A.S</t>
  </si>
  <si>
    <t>V.A. 0140- 2013</t>
  </si>
  <si>
    <t>EL CONTRATISTA se compromete con LA UNIVERSIDAD a realizar la DIAGRAMACIÓN E IMPRESIÓN DE CARTILLAS QUE CONTIENEN LA AUTOEVALUACIÓN PARA LA RENOVACIÓN DE ACREDITACIÓN DEL PROGRAMA DE COMUNICACIÓN SOCIAL Y PERIODISMO DE LA FACULTAD DE CIENCIAS SOCIALES Y HUMANAS DE LA UNIVERSIDAD SURCOLOMBIANA</t>
  </si>
  <si>
    <t>V.A. 0141- 2013</t>
  </si>
  <si>
    <t>EL CONTRATISTA se compromete con LA UNIVERSIDAD a realizar la DIAGRAMACIÓN E IMPRESIÓN DE CERTIFICADOS PARA LOS PARTICIPANTES A LA JORNADA DE CAPACITACION COLECTIVA DOCENTE “CONFLICTO NEGOCIACION Y GOBIERNO EN LAS ORGANIZACIONES: UN ENFOQUE COMUNICACIONAL DEL PROGRAMA DE COMUNICACIÓN SOCIAL Y PERIODISMO DE LA UNIVERSIDAD SURCOLOMBIA</t>
  </si>
  <si>
    <t>LIMPIA + SAS</t>
  </si>
  <si>
    <t>V.A. 0142- 2013</t>
  </si>
  <si>
    <t>EL CONTRATISTA se compromete con LA UNIVERSIDAD a realizar el MANTENIMIENTO DE TANQUES DE AGUA POTABLE, AEREOS Y SUBTERRANEOS (SISTEMA MECANICO, LAVADO Y DESINFECCION) DE LA UNIVERSIDAD SURCOLOMBIANA</t>
  </si>
  <si>
    <t xml:space="preserve">EMPRESA DE TRANSPORTES ESCOLAR ESPECIAL 
Y DE TURISMO DEL HUILA LTDA – ESCOTUR LTDA 
</t>
  </si>
  <si>
    <t>V.A. 0143- 2013</t>
  </si>
  <si>
    <t xml:space="preserve">EL CONTRATISTA se compromete con LA UNIVERSIDAD a presta el SERVICIO DE TRANSPORTE URBANO PARA EL DESPLAZAMIENTO A DIFERENTES SITIOS DE LA CIUDAD DE NEIVA DEL EQUIPO DE TRABAJO DEL PROYECTO COMUNICATIVO INSTITUCIONAL "VIA UNIVERSITARIA” DE COMUNICACIÓN SOCIAL Y PERIODISMO DE LA UNIVERSIDAD SURCOLOMBIA </t>
  </si>
  <si>
    <t>CARVAJAL INFORMACION S.A.S.</t>
  </si>
  <si>
    <t>V.A. 0144- 2013</t>
  </si>
  <si>
    <t>EL CONTRATISTA se compromete con LA UNIVERSIDAD a REALIZAR LA PUBLICACIÓN DE AVISOS INFORMATIVOS SOBRE LAS DIRECCIONES Y TELÉFONOS DE LAS DIFERENTES SEDES DE LA UNIVERSIDAD SURCOLOMBIANA EN EL DIRECTORIO TELEFÓNICO DE PUBLICAR S.A. DEL DEPARTAMENTO DEL HUILA, EDICIÓN 2013- 2014</t>
  </si>
  <si>
    <t>REFERENCISTA S.A.S.</t>
  </si>
  <si>
    <t>V.A. 0145- 2013</t>
  </si>
  <si>
    <t>EL CONTRATISTA se compromete con LA UNIVERSIDAD a entregar a título de venta la LICENCIA PARA INSTALACIÓN EN SERVIDOR DE ACCESO DEL SOFTWARE EZPROXI V5.6 CON SOPORTE TÉCNICO VIA CORREO ELECTRÓNICO POR UN AÑO Y ACOMPAÑAMIENTO VIA SKYPE POR 10 HORAS</t>
  </si>
  <si>
    <t>V.A. 0146- 2013</t>
  </si>
  <si>
    <t>EL CONTRATISTA se compromete con LA UNIVERSIDAD a entregar a título de venta SILLAS Y MESAS RIMAX PARA DIFERENTES UNIDADES ACADEMICO ADMINISTRATIVAS DE LA UNIVERSIDAD SURCOLOMBIANA</t>
  </si>
  <si>
    <t>SOCIEDAD CAMERAL DE CERTIFICACION DIGITAL CERTICAMARAS S.A.</t>
  </si>
  <si>
    <t>V.A. 0147- 2013</t>
  </si>
  <si>
    <r>
      <t>EL</t>
    </r>
    <r>
      <rPr>
        <b/>
        <sz val="10"/>
        <color theme="1"/>
        <rFont val="Arial"/>
        <family val="2"/>
      </rPr>
      <t xml:space="preserve"> CONTRATISTA </t>
    </r>
    <r>
      <rPr>
        <sz val="10"/>
        <color theme="1"/>
        <rFont val="Arial"/>
        <family val="2"/>
      </rPr>
      <t>se compromete con</t>
    </r>
    <r>
      <rPr>
        <b/>
        <sz val="10"/>
        <color theme="1"/>
        <rFont val="Arial"/>
        <family val="2"/>
      </rPr>
      <t xml:space="preserve"> LA UNIVERSIDAD </t>
    </r>
    <r>
      <rPr>
        <sz val="10"/>
        <color theme="1"/>
        <rFont val="Arial"/>
        <family val="2"/>
      </rPr>
      <t>a entregar a título de venta la COMPONENTE API DE FIRMA PARA DOCUMENTOS PDF, APPLET DE FIRMA DISTRIBUIDORA DE DOCUMENTOS PDF, CERTIFICADO PERSONA JURIDICA ENTIDAD EMPRESA (PJEE) FIRMA DIGITAL, CERTIFICADO DE SERVIDOR SEGURO SECURE SITE PRO CON EV, SERVICIO DE ESTAMPADO CRONOLOGICO Y HORAS DE CONSULTORIA PARA EL CTIC DE LA UNIVERSIDAD SURCOLOMBIANA</t>
    </r>
  </si>
  <si>
    <t xml:space="preserve">JOSE LEDWIN LEGUIZAMO RODRIGUEZ </t>
  </si>
  <si>
    <t>V.A. 0148- 2013</t>
  </si>
  <si>
    <t>EL CONTRATISTA se compromete con LA UNIVERSIDAD a realizar el MANTENIMIENTO DE LOS EQUIPOS DEL LABORATORIO DE RADIO DEL PROGRAMA DE COMUNICACIÓN SOCIAL Y PERIODISMO DE LA FACULTAD DE CIENCIAS SOCIALES Y HUMANAS DE LA UNIVERSIDAD SURCOLOMBIANA</t>
  </si>
  <si>
    <t>MYRIAN MENDEZ MALTES</t>
  </si>
  <si>
    <t>V.A. 0149- 2013</t>
  </si>
  <si>
    <t>EL CONTRATISTA se compromete con LA UNIVERSIDAD a prestar el SUMINISTRO DE ALIMENTOS – MERIENDA NOCTURNA – MEDIANTE SUBSIDIO PARA LOS ESTUDIANTES MATRICULADOS EN LA SEDE GARZON DE LA UNIVERSIDAD SURCOLOMBIANA, SERVICIO QUE PRESTARÁ EN EL COMEDOR ESTUDIANTIL DE LA MISMA SEDE</t>
  </si>
  <si>
    <t>FLOR MARIA MACHADO</t>
  </si>
  <si>
    <t>V.A. 0150- 2013</t>
  </si>
  <si>
    <t>EL CONTRATISTA se compromete con LA UNIVERSIDAD a prestar el SUMINISTRO DE ALIMENTOS – MERIENDA NOCTURNA – MEDIANTE SUBSIDIO PARA LOS ESTUDIANTES MATRICULADOS EN LA SEDE DE LA PLATA DE LA UNIVERSIDAD SURCOLOMBIANA, SERVICIO QUE PRESTARÁ EN EL COMEDOR ESTUDIANTIL DE LA MISMA SEDE</t>
  </si>
  <si>
    <t>ANA JULIA MARTINEZ HOYOS</t>
  </si>
  <si>
    <t>V.A. 0151- 2013</t>
  </si>
  <si>
    <t>V.A. 0152- 2013</t>
  </si>
  <si>
    <t>EL CONTRATISTA se compromete con LA UNIVERSIDAD a entregar a título de venta UNA UNIDAD DE AUTOSERVICIO (SAMOVAR) DEBIDAMENTE INSTALADA EN EL RESTAURANTE ESTUDIANTIL UBICADO EN LA SEDE CENTRAL DE LA UNIVERSIDAD SURCOLOMBIANA</t>
  </si>
  <si>
    <t>V.A. 0153- 2013</t>
  </si>
  <si>
    <t>EL CONTRATISTA se compromete con LA UNIVERSIDAD a realizar el DISEÑO Y DIAGRAMACION DE FORMA VIRTUAL Y DISEÑO E IMPRESIÓN DE LA CARTILLA RESUMEN DEL BOLETÍN ESTADÍSTICO DE LA UNIVERSIDAD SURCOLOMBIANA 2012 PRELIMINARES DEL 2013</t>
  </si>
  <si>
    <t>TOWERS WATSON CONSULTORES COLOMBIA S.A.</t>
  </si>
  <si>
    <t>V.A. 0154- 2013</t>
  </si>
  <si>
    <t>EL CONTRATISTA se compromete con LA UNIVERSIDAD a entregar a realizar la ACTUALIZACION DE LA VALUACION ACTUARIAL BAJO LA NORMA LEGAL COLOMBIANA CON ESTIMACIÓN DE RESERVA DE JUBILACIÓN DEL PERSONAL ACTIVO Y RETIRADO, CON POSIBLE DERECHO A PENSION DE JUBILACION BAJO LA LEY 33 DEL 85 CON UNA CUOTA PARTE A CARGO DE LA UNIVERSIDAD SURCOLOMBIANA A LA FECHA DE CORTE 31 DE DICIEMBRE DE  2013</t>
  </si>
  <si>
    <t>EQUIFARMAS S.A.S</t>
  </si>
  <si>
    <t>V.A. 0155- 2013</t>
  </si>
  <si>
    <t>EL CONTRATISTA se compromete con LA UNIVERSIDAD a entregar a título de venta PRESERVATIVOS PARA LAS  CAMPAÑAS DE PROMOCIÓN Y PREVENCIÓN EN EDUCACIÓN SEXUAL DIRIGIDA A LOS ESTUDIANTES DE LA UNIVERSIDAD SURCOLOMBIANA</t>
  </si>
  <si>
    <t>IDENTIFICACION PLASTICA S.A.</t>
  </si>
  <si>
    <t>V.A. 0156- 2013</t>
  </si>
  <si>
    <t>EL CONTRATISTA se compromete con LA UNIVERSIDAD a entregar a título de venta ADQUISICIÓN DE MATERIALES PARA LA CARNETIZACIÓN DE LOS ESTUDIANTES, DOCENTES Y EMPLEADOS DE LA UNIVERSIDAD SURCOLOMBIANA</t>
  </si>
  <si>
    <t>MARIA NATALIA CAICEDO DE DUQUE</t>
  </si>
  <si>
    <t>V.A. 0157- 2013</t>
  </si>
  <si>
    <t>EL CONTRATISTA se compromete con LA UNIVERSIDAD a prestar el SERVICIO DE ALOJAMIENTO PARA PERSONAL DE LA UNIVERSIDAD SURCOLOMBIANA QUE PARTICIPARÁ DE LOS XIII JUEGOS NACIONALES DEPORTIVOS DE TRABAJADORES OFICIALES, DOCENTES Y EMPLEADOS DE LAS UNIVERSIDADES PÚBLICAS DE COLOMBIA “SINTRAUNICOL” A REALIZARSE EN LA CIUDAD DE PEREIRA</t>
  </si>
  <si>
    <t>COOPERATIVA DE MOTORISTAS DEL HUILA Y CAQUETA LIMITADA. COOMOTOR LTDA</t>
  </si>
  <si>
    <t>V.A. 0158- 2013</t>
  </si>
  <si>
    <t>EL CONTRATISTA se compromete con LA UNIVERSIDAD a prestar el SERVICIO DE TRANSPORTE IDA Y REGRESO PARA PERSONAL DE LA UNIVERSIDAD SURCOLOMBIANA QUE PARTICIPARÁ DE LOS XIII JUEGOS NACIONALES DEPORTIVOS DE TRABAJADORES OFICIALES, DOCENTES Y EMPLEADOS DE LAS UNIVERSIDADES PÚBLICAS DE COLOMBIA “SINTRAUNICOL” A REALIZARSE EN LA CIUDAD DE PEREIRA</t>
  </si>
  <si>
    <t>DIEGO OMAR MONTEALEGRE BERMUDEZ</t>
  </si>
  <si>
    <t>V.A. 0159- 2013</t>
  </si>
  <si>
    <t>EL CONTRATISTA se compromete con LA UNIVERSIDAD a realizar la INSTALACION DE ACOMETIDAS DE GAS NATURAL: UNA ACOMETIDA PUNTO DE GAS NATURAL DOMICILIARIO PARA LA SALA DE ANALISIS SENSORIAL Y UNA ACOMETIDA PUNTO DE GAS NATURAL SEMI INDUSTRIAL PARA LA PLANTA PILOTO DE BENEFICIO DE CAFÉ, DEL CENTRO SURCOLOMBIANAO DE INVESTIGACIÓN EN CAFÉ CESURCAFE PROGRAMA DE INGENIERIA AGRICOLA DE LA UNIVERSIDAD SURCOLOMBIANA</t>
  </si>
  <si>
    <t>V.A. 0160- 2013</t>
  </si>
  <si>
    <t>EL CONTRATISTA se compromete con LA UNIVERSIDAD a prestar el SERVICIO DE LICENCIAMIENTO DE WINDOWS SERVER SQL SERVER Y CALS PARA EL DIRECTORIO ACTIVO PARA LA UNIVERSIDAD SURCOLOMBIANA</t>
  </si>
  <si>
    <t>TECNO – INSTRUMENTACION LTDA</t>
  </si>
  <si>
    <t>V.A. 0161- 2013</t>
  </si>
  <si>
    <t>EL CONTRATISTA se compromete con LA UNIVERSIDAD a entregar a título de venta UN ULTRASONIDO Y UNA BICIBLETA ESTÁTICA CON DESTINO A LA SALA DE KINESIOLOGIA DE COORDINACIÓN DE DEPORTES DE LA UNIVERSIDAD SURCOLOMBIANA</t>
  </si>
  <si>
    <t>V.A. 0162- 2013</t>
  </si>
  <si>
    <t>DISEÑO E IMPRESIÓN DE CARTILLA PARA LA PREVENCIÓN SOBRE DEPRESIÓN / SUICIDIO, (área de sicología), Y MATERIAL DE DIFUSIÓN PARA LAS CAMPAÑAS DE PREVENCIÓN Y PROMOCIÓN EN SALUD MENTAL DEL AREA DE SALUD (área de servicio médico y servicio odontológico), DE BIENESTAR UNIVERSITARIO DE LA UNIVERSIDAD SURCOLOMBIANA</t>
  </si>
  <si>
    <t xml:space="preserve">FERNEY DE JESUS BEDOYA FLOREZ </t>
  </si>
  <si>
    <t>V.A. 0163- 2013</t>
  </si>
  <si>
    <t>MANTENIMIENTO PREVENTIVO Y CORRECTIVO DE LOS EQUIPOS DEL LABORATORIO DE TELEVISIÓN DEL PROGRAMA DE COMUNICACIÓN SOCIAL Y PERIODISMO DE LA UNIVERSIDAD SURCOLOMBIANA</t>
  </si>
  <si>
    <t>V.A. 0164- 2013</t>
  </si>
  <si>
    <t>VENTA E INSTALACIÓN SOPORTES DE TECHO PARA VIDEO BEAM, INCLUYE ACOMETIDA ALIMENTACIÓN PUNTO ELECTRICO, ACOMEDITA PUNTO DE VIDEO (VGA) HERRAMIENTAS MENORES (CHAZOS, CINTAS, AMARRAS, CANALETA PLASTICA, CAJAS, ETC) PARA EL EDIFICIO DE LA FACULTAD DE ECONOMIA Y ADMINISTRACIÓN DE LA UNIVERSIDAD SURCOLOMBIANA</t>
  </si>
  <si>
    <t>V.A. 0165- 2013</t>
  </si>
  <si>
    <t>VENTA ELEMENTOS PARA LA RECOLECCION DE RESIDUOS HOSPITALARIOS Y BIOSANITARIOS PROYECTO GESTION INTEGRAL DE RESIDUOS ESPECIALES DE LA UNIVERSIDAD SURCOLOMBIANA</t>
  </si>
  <si>
    <t>MARIA NUBIA CEBALLOS ORTÍZ</t>
  </si>
  <si>
    <t>V.A. 0166- 2013</t>
  </si>
  <si>
    <t>SERVICIO DE REPARACION Y MANTENIMIENTO DEL SISTEMA DE ARCHIVO DEL ARCHIVO CENTRAL DE LA UNIVERSIDAD SURCOLOMBIANA</t>
  </si>
  <si>
    <t>V.A. 0167- 2013</t>
  </si>
  <si>
    <t>SUMINISTRO DE RACIONES ALIMENTARIAS CON DESTINO AL “PRIMER ENCUENTRO INTERNACIONAL SOBRE MODELO EXTRACTIVISTA MINERO ENERGÉTICO.</t>
  </si>
  <si>
    <t>E &amp; T DESARROLLOS LTDA</t>
  </si>
  <si>
    <t>V.A. 0168- 2013</t>
  </si>
  <si>
    <t>SERVICIO DE DISEÑO WEB Y PRÉSTAMO  DEL SERVICIO DE HOSTING PARA ALMACENAMIENTO DEL PORTAL WEB DE LA EMISORA RADIO UNIVERSIDAD SURCOLOMBIANA 89.7 F.M DE LA UNIVERSIDAD SURCOLOMBIANA</t>
  </si>
  <si>
    <t>V.A. 0169- 2013</t>
  </si>
  <si>
    <t>VENTA INSUMOS CON DESTINO AL PROYECTO COMUNICATIVO "AGORA SURCOLOMBIANA" DE LA FACULTAD DE CIENCIAS SOCIALES Y HUMANAS DE LA UNIVERSIDAD SURCOLOMBIANA</t>
  </si>
  <si>
    <t>JUAN PABLO HERMOSA TRUJILLO</t>
  </si>
  <si>
    <t>V.A. 0170- 2013</t>
  </si>
  <si>
    <t>DESARROLLO DE UNA CAMPAÑA ARTÍSTICA Y LÚDICA DE CONCIENTIZACIÓN SOBRE LA SEXUALIDAD DE ALTO RIESGO Y VIH MEDIANTE EL MONTAJE TEATRAL Y PRESENTACIÓN DE FLASHMOB EN LA UNIVERSIDAD SURCOLOMBIANA</t>
  </si>
  <si>
    <t>V.A. 0171- 2013</t>
  </si>
  <si>
    <t>DISEÑO E IMPRESIÓN DE LA PROGRAMACIÓN DEL ENCUENTRO CULTURAL UNIVERSITARIO 2013  - SEMANA CULTURAL DE LA UNIVERSIDAD SURCOLOMBIANA</t>
  </si>
  <si>
    <t>SONIA CONSTANZA CALDERON CORTÉS</t>
  </si>
  <si>
    <t>V.A. 0172- 2013</t>
  </si>
  <si>
    <t>SERVICIO LOGÍSTICO PARA EL DESARROLLO DE ACTIVIDADES DE MEJORAMIENTO DE CLIMA ORGANIZACIONAL Y BIENESTAR SOCIAL DIRIGIDAS A FUNCIONARIOS Y FAMILIARES EN PRIMER GRADO DE CONSANGUINIDAD DE LA UNIVERSIDAD SURCOLOMBIANA</t>
  </si>
  <si>
    <t>JOHN ALEXANDER SILVA ROA</t>
  </si>
  <si>
    <t>V.A. 0173- 2013</t>
  </si>
  <si>
    <t>SERVICIO DE APOYO LOGISTICO CONSISTENTE EN ALQUILER DE TARIMA, SONIDO E ILUMINACION PARA EL ENCUENTRO CULTURAL UNIVERSITARIO 2013 DE LA UNIVERSIDAD SURCOLOMBIANA</t>
  </si>
  <si>
    <t>V.A. 0174- 2013</t>
  </si>
  <si>
    <t>VENTA UN TRACTOR CORTA CESPED CON DESTINOA AL AREA DE SERVICIOS GENERALES DE LA UNIVERSIDAD SURCOLOMBIANA</t>
  </si>
  <si>
    <t>V.A. 0175- 2013</t>
  </si>
  <si>
    <t>SERVICIO DE TRANSPORTE PARA LAS ACTIVIDADES ACADEMICAS, CULTURALES Y DEPORTIVAS PARA EL DESPLAZAMIENTO TERRESTRE DE PERSONALIDADES, EQUIPOS DEPORTIVOS, GRUPOS ARTÍSTICOS Y CULTURALES DEL ORDEN NACIONAL A LA UNIVERSIDAD SURCOLOMBIANA</t>
  </si>
  <si>
    <t>V.A. 0176- 2013</t>
  </si>
  <si>
    <t>SERVICIO DE TRANSPORTE NEIVA- SAN AGUSTÍN – NEIVA, EN EL DESARROLLO DE ACTIVIDADES DE MEJORAMIENTO DE CLIMA ORGANIZACIONAL Y BIENESTAR SOCIAL DIRIGIDAS A FUNCIONARIOS Y FAMILIARES EN PRIMER GRADO DE CONSANGUINIDAD DE LA UNIVERSIDAD SURCOLOMBIANA.</t>
  </si>
  <si>
    <t>JULIAN GARCIA UMAÑA</t>
  </si>
  <si>
    <t>V.A. 0177- 2013</t>
  </si>
  <si>
    <t>PRESENTACION ARTÍSTICA DEL MUSICAL “SIN NOMBRE SON” EN EL MARCO DEL ENCUENTRO CULTURAL UNIVERSITARIO DE LA UNIVERSIDAD SURCOLOMBIANA</t>
  </si>
  <si>
    <t>RAMIRO LOSADA VERJAN</t>
  </si>
  <si>
    <t>V.A. 0178- 2013</t>
  </si>
  <si>
    <t>PRESENTACION DE LA MUESTRA MUSICAL AFROCOLOMBIANA EN EL MARCO DEL ENCUENTRO CULTURAL UNIVERSITARIO DE LA UNIVERSIDAD SURCOLOMBIANA</t>
  </si>
  <si>
    <t>V.A. 0179- 2013</t>
  </si>
  <si>
    <t>ELABORACIÓN DE CHALECOS DISTINTIVOS DE LA UNIVERSIDAD SURCOLOMBIANA PARA EL ENCUENTRO CULTURAL UNIVERSITARIO 2013 - SEMANA CULTURAL DE LA UNIVERSIDAD SURCOLOMBIANA</t>
  </si>
  <si>
    <t>MELIDA GONZALEZ GARZON</t>
  </si>
  <si>
    <t>V.A. 0180- 2013</t>
  </si>
  <si>
    <t>PRESENTACION DE LA AGRUPACION TEATRAL DE DANZA CONTEMPORÁNEA “LA GIOCONDA” EN EL MARCO DEL ENCUENTRO CULTURAL UNIVERSITARIO DE LA UNIVERSIDAD SURCOLOMBIANA</t>
  </si>
  <si>
    <t>MARIA MERCEDES VANEGAS DIAZ</t>
  </si>
  <si>
    <t>V.A. 0181- 2013</t>
  </si>
  <si>
    <t>PRESENTACION MUSICAL MEDIANTE LA MODALIDAD DE CONCIERTO, EN EL MARCO DEL ENCUENTRO CULTURAL UNIVERSITARIO DE LA UNIVERSIDAD SURCOLOMBIANA</t>
  </si>
  <si>
    <t>GUSTAVO ADOLFO HUEJE CARDOZO</t>
  </si>
  <si>
    <t>V.A. 0182- 2013</t>
  </si>
  <si>
    <t>PRESENTACION DE LA MUESTRA MUSICAL DE ROCK EN EL MARCO DEL ENCUENTRO CULTURAL UNIVERSITARIO DE LA UNIVERSIDAD SURCOLOMBIANA</t>
  </si>
  <si>
    <t>JOHANNA MARIN CARVAJAL</t>
  </si>
  <si>
    <t>V.A. 0183- 2013</t>
  </si>
  <si>
    <t>PRESENTACION DE LA OBRA “FABULA SIN MORALEJA” EN EL MARCO DEL ENCUENTRO CULTURAL UNIVERSITARIO DE LA UNIVERSIDAD SURCOLOMBIANA</t>
  </si>
  <si>
    <t>V.A. 0184- 2013</t>
  </si>
  <si>
    <t>VENTA DE COMPROBANTES DE EGRESO CON DESTINO A LA OFICINA DE TESORERIA DE LA UNIVERSIDAD SURCOLOMBIANA</t>
  </si>
  <si>
    <t>ELEONORA SOUZA SILVA</t>
  </si>
  <si>
    <t>CE</t>
  </si>
  <si>
    <t>V.A. 0185- 2013</t>
  </si>
  <si>
    <t>PRESENTACION ARTÍSTICA DEL GRUPO CORPO DE BAILE LUA NUA “BECO DO SAMBA” EN EL MARCO DEL ENCUENTRO CULTURAL UNIVERSITARIO DE LA UNIVERSIDAD SURCOLOMBIANA</t>
  </si>
  <si>
    <t>CORPORACION PROVISION</t>
  </si>
  <si>
    <t>V.A. 0186- 2013</t>
  </si>
  <si>
    <t>PRESENTACION DE LA MUESTRA DE DEPORTE ACROBATIVO Y MÚSICA ANDINA DENTRO DEL MARCO DEL ENCUENTRO CULTURAL UNIVERSITARIO DE LA UNIVERSIDAD SURCOLOMBIANA</t>
  </si>
  <si>
    <t>V.A. 0187- 2013</t>
  </si>
  <si>
    <t>IMPRESION DE TARJETONES ELECTORALES PARA EL PROCESO DE ELECCION DE ESTUDIANTES AL CONSEJO SUPERIOR Y ACADEMICO DE LA UNIVERSIDAD SURCOLOMBIANA</t>
  </si>
  <si>
    <t>V.A. 0188- 2013</t>
  </si>
  <si>
    <t>VENTA DE PASAMANOS Y SEÑALIZACIÓN DE EMERGENCIA CON INSTALACIÓN,  COMO COMPLEMENTO DEL PLAN MAESTRO DE EMERGENCIA EN LAS DIVERSAS SEDES  DE LA UNIVERSIDAD SURCOLOMBIANA</t>
  </si>
  <si>
    <t>V.A. 0189- 2013</t>
  </si>
  <si>
    <t>VENTA UNA ASPIRADORA 3 M PARA EL SERVICIO DE RECARGA DE TONNER PARA LA UNIVERSIDAD SURCOLOMBIANA</t>
  </si>
  <si>
    <t xml:space="preserve">MARIELA CUELLAR CARDOSO </t>
  </si>
  <si>
    <t>V.A. 0190- 2013</t>
  </si>
  <si>
    <t>MANTENIMIENTO EQUIPOS DE MICROSCOPIA DEL HERBARIO DE LA UNIVERSIDAD SURCOLOMBIANA</t>
  </si>
  <si>
    <t xml:space="preserve">FITCH RATINGS COLOMBIA S.A. </t>
  </si>
  <si>
    <t>V.A. 0191- 2013</t>
  </si>
  <si>
    <t>prestación de los servicios profesionales de calificación de Capacidad de Pago de Largo Plazo (Denominada técnicamente Calificación Nacional de Largo Plazo para con sus pasivos financieros) en adelante LA CALIFICACIÓN de EL CONTRATANTE por parte de LA CALIFICADORA de conformidad con las metodologías debidamente aprobadas por LA CALIFICADORA y con la regulación vigente.</t>
  </si>
  <si>
    <t>MARIA YUBELY TRUJILLO VAQUIRO</t>
  </si>
  <si>
    <t>V.A. 0192- 2013</t>
  </si>
  <si>
    <t>IMPRESION DEL INFORME DE GESTION DEL RECTOR DE LA UNIVERSIDAD SURCOLOMBIANA</t>
  </si>
  <si>
    <t>V.A. 0193- 2013</t>
  </si>
  <si>
    <t>VENTA DE EQUIPOS DE TOPOGRAFIA CON DESTINO AL PROGRAMA DE INGENIERIA AGRICOLA DE LAS SEDES GARZON PITALITO Y LA PLATA  DE LA UNIVERSIDAD SURCOLOMBIANA</t>
  </si>
  <si>
    <t>QUIMICA M.G. S.A.S.</t>
  </si>
  <si>
    <t>V.A. 0194- 2013</t>
  </si>
  <si>
    <t>VENTA DE UNA CENTRIFUGA REFRIGERANTE PARA EL LABORATORIO DE BIOLOGIA DE LA FACULTAD DE CIENCIAS EXACTAS Y NATURALES DE LA UNIVERSIDAD SURCOLOMBIANA</t>
  </si>
  <si>
    <t>SERVITEC DEL HUILA Y CAQUETA LTDA</t>
  </si>
  <si>
    <t>V.A. 0195- 2013</t>
  </si>
  <si>
    <t>SERVICIO DE APOYO LOGÍSTICO Y ALQUILER DEL SITIO “LOS GABRIELES” PARA LA REALIZACION DE LA “CAPACITACIÓN EN CURRICULO” CON LA PARTICIPACION DE DOCENTES DEL PROGRAMA DE COMUNICACIÓN SOCIAL Y PERIODISMO Y PSICOLOGIA DE LA UNIVERSIDAD SURCOLOMBIANA</t>
  </si>
  <si>
    <t>INCINERADOS DEL HUILA-INCIHUILA S.A. E.S.P.</t>
  </si>
  <si>
    <t>V.A. 0196- 2013</t>
  </si>
  <si>
    <t>SERVICIO DE  PERSONAL PARA REALIZAR LAS ACTIVIDADES AGRICOLAS COMO SIEMBRA, DESARROLLO DE CULTIVOS VARIOS, EL MANTENIMIENTO DE CULTIVOS DE FRUTALES  Y OTRAS TAREAS DE LA GRANJA EXPERIMENTAL DE LA UNIVERSIDAD SURCOLOMBIANA</t>
  </si>
  <si>
    <t>V.A. 0197- 2013</t>
  </si>
  <si>
    <t>ELABORACIÓN DE PUBLICIDAD E IMPRESOS PARA EL “V ENCUENTRO DE EGRESADOS DEL PROGRAMA DE INGENIERIA AGRÍCOLA USCO EPIA”, “COMITÉ TECNICO DE ESPECIALISTA” Y “ENTRENAMIENTO PRUEBAS SABER PRO 2013” DE LA UNIVERSIDAD SURCOLOMBIANA</t>
  </si>
  <si>
    <t>V.A. 0198- 2013</t>
  </si>
  <si>
    <t>PRACTICAR LAS AUDITORIAS DE RENOVACION DE LOS CERTIFICADOS HOY VIGENTES PARA LOS ESQUEMAS ISO 9001:2000 Y NTC-GP 1000:2009 DE CONFORMIDAD CON LOS RESULTADOS PARA CADA SISTEMA DE GESTION, SE OTORGARÁ O NO LA RENOVACION DE LOS RESPECTIVOS CERTIFICADOS A LA UNIVERSIDAD SURCOLOMBIANA, TAL COMO LO ESTABLECEN LAS NORMAS DE ACREDITACIÓN BAJO LAS QUE ACTÚA ICONTEC.</t>
  </si>
  <si>
    <t>V.A. 0199- 2013</t>
  </si>
  <si>
    <t>VENTA DE EQUIPOS BÁSICOS E INSUMOS PARA EL LABORATORIO DE SIMULACIÓN DE LA FACULTAD DE SALUD DE LA UNIVERSIDAD SURCOLOMBIANA</t>
  </si>
  <si>
    <t>ASOCIACION HUILENSE DE MILITARES EN RETIRO ASHUMIR</t>
  </si>
  <si>
    <t>V.A. 0200- 2013</t>
  </si>
  <si>
    <t>SERVICIO DE APOYO LOGÍSTICO Y ALQUILER DE SALA DE REUNIONES PARA EL ENCUENTRO DE EGRESADOS DEL PROGRAMA DE INGENIERIA DE PETRÓLEOS DE LA UNIVERSIDAD SURCOLOMBIANA</t>
  </si>
  <si>
    <t>ICL DIDACTICA LIMITADA</t>
  </si>
  <si>
    <t>V.A. 0201- 2013</t>
  </si>
  <si>
    <t>VENTA DE EQUIPOS Y ELEMENTOS PARA PRUEBAS DE ÓPTICA, MECÁNICA, ONDAS Y ELECTRICIDAD PARA EL LABORATORIO DE FÍSICA – FACULTAD DE CIENCIAS EXACTAS Y NATURALES DE LA UNIVERSIDAD SURCOLOMBIANA</t>
  </si>
  <si>
    <t>ARTILAB S.A.</t>
  </si>
  <si>
    <t>V.A. 0202- 2013</t>
  </si>
  <si>
    <t>VENTA DE EQUIPOS MENORES CON DESTINO A LOS LABORATORIOS DE QUIMICA Y BIOLOGIA – FACULTAD DE CIENCIAS EXACTAS Y NATURALES DE LA UNIVERSIDAD SURCOLOMBIANA</t>
  </si>
  <si>
    <t>V.A. 0203- 2013</t>
  </si>
  <si>
    <t>DESARROLLO DEL MES DE APROVECHAMIENTO DEL TIEMPO LIBRE EN LA UNIVERSIDAD SURCOLOMBIANA</t>
  </si>
  <si>
    <t>V.A. 0204- 2013</t>
  </si>
  <si>
    <t>REALIZACION DEL FESTIVAL DE CINE FRANCES Y ESPAÑOL NEVIA 2013 A REALIZARSE EN LA UNIVERSIDAD SURCOLOMBIANA</t>
  </si>
  <si>
    <t>NORMA SOFIA PRADA CORTÉS</t>
  </si>
  <si>
    <t>V.A. 0205- 2013</t>
  </si>
  <si>
    <t>ORIENTAR Y BRINDAR ASESORIA PARA EL DESARROLLO DEL SISTEMA DE DIAGNOSTICO ESTRAATEGICO DENTRO DE LA UNIVERSIDAD SURCOLOMBIANA</t>
  </si>
  <si>
    <t>AGENDAS EMPRESARIALES S.A.</t>
  </si>
  <si>
    <t>V.A. 0206- 2013</t>
  </si>
  <si>
    <t>VENTA DE AGENDAS PARA EL KIT ACADEMICO DE LA UNIVERSIDAD SURCOLOMBIANA</t>
  </si>
  <si>
    <t>XENNY YOLIMA MENDEZ JIMENEZ</t>
  </si>
  <si>
    <t>V.A. 0207- 2013</t>
  </si>
  <si>
    <t>SERVICIO DE APOYO LOGÍSTICO PARA ATENDER EL ENCUENTRO DE EGRESADOS DE LA FACULTAD DE ECONOMIA Y ADMINISTRACION DE LA UNIVERSIDAD SURCOLOMBIANA.</t>
  </si>
  <si>
    <t>V.A. 0208- 2013</t>
  </si>
  <si>
    <t>VENTA DE KIT ACADÉMICOS PARA DOCENTES, KIT PARA ESTUDIANTES Y MORRALES PARA LOS MENSAJEROS DE LA UNIVERSIDAD SURCOLOMBIANA</t>
  </si>
  <si>
    <t>V.A. 0209- 2013</t>
  </si>
  <si>
    <t>VENTA DE LICENCIAS SOFTWARE DE EDICION ADOBE AUTDITION CS6 CON DESTINO A LA EMISORA DE LA UNIVERSIDAD SURCOLOMBIANA</t>
  </si>
  <si>
    <t>V.A. 0210- 2013</t>
  </si>
  <si>
    <t>VENTA DE REPUESTOS E INSTALACIÓN DE LOS MISMOS PARA EL EQUIPO DIRECT Q3 DEL LABORATORIO DE QUIMICA – FACULTAD DE CIENCIAS EXACTAS Y NATURALES DE LA UNIVERSIDAD SURCOLOMBIANA</t>
  </si>
  <si>
    <t>KASSEL GROUP S.A.S.</t>
  </si>
  <si>
    <t>V.A. 0211- 2013</t>
  </si>
  <si>
    <t>VENTA DE EQUIPO PARA FABRICACIÓN DE HIELO EN ESCAMAS PARA EL LABORATORIO DE BIOLOGIA – FACULTAD DE CIENCIAS EXACTAS Y NATURALES DE LA UNIVERSIDAD SURCOLOMBIANA</t>
  </si>
  <si>
    <t xml:space="preserve">DANIEL FELIPE HERNANDEZ VEGA </t>
  </si>
  <si>
    <t>V.A. 0212- 2013</t>
  </si>
  <si>
    <t>MANTENIMIENTO DE LOS EQUIPOS DE AMPLIFICACIÓN DE SONIDO, ELEMENTOS ASIGNADOS A EXTENSIÓN CULTURAL DE LA UNIVERSIDAD SURCOLOMBIANA</t>
  </si>
  <si>
    <t>CARLOS ALBERTO MATEUS RUGE</t>
  </si>
  <si>
    <t>V.A. 0213- 2013</t>
  </si>
  <si>
    <t>VENTA DE MATERIALES PARA TALLER DE MANUALIDADES DIRIGIDO A FUNCIONARIOS PREPENSIONADOS DE LA UNIVERSIDAD SURCOLOMBIANA</t>
  </si>
  <si>
    <t>PAULA PATRICIA PINZÓN BENAVIDES</t>
  </si>
  <si>
    <t>V.A. 0214- 2013</t>
  </si>
  <si>
    <t>SERVICIO DE APOYO LOGÍSTICO PARA ATENDER EL ENCUENTRO DE EGRESADOS DEL PROGRAMA DE PSICOLOGIA DE LA UNIVERSIDAD SURCOLOMBIANA</t>
  </si>
  <si>
    <t>HAROLD PERDOMO CARVAJAL</t>
  </si>
  <si>
    <t>V.A. 0215- 2013</t>
  </si>
  <si>
    <t>SERVICIO DE ALQUILER DE SONIDO PARA LAS TARDES SALUDABLES DEL MES DE NOVIEMBRE DE  2013 DE LA UNIVERSIDAD SURCOLOMBIANA</t>
  </si>
  <si>
    <t xml:space="preserve">SIEMENS SOCIEDAD ANONIMA </t>
  </si>
  <si>
    <t>V.A. 0216- 2013</t>
  </si>
  <si>
    <t>SERVICIO TECNICO DEL NEFELOMETRO BN PROSPEC DEL LABORATORIO DE INMUNOLOGIA ADSCRITO A LA FACULTAD DE SALUD DE LA UNIVERSIDAD SURCOLOMBIANA</t>
  </si>
  <si>
    <t>SEVEN WORKS SAS</t>
  </si>
  <si>
    <t>V.A. 0217- 2013</t>
  </si>
  <si>
    <t>SERVICIO DE HOSTING Y DOMINIO PARA ALMACENAMIENTO DE INFORMACIÓN DE LA PLATAFORMA VIRTUAL DEL PROYECTO USCOVIRTUAL WWW.USCOVIRTUAL.EDU.CO DE LA UNIVERSIDAD SURCOLOMBIANA</t>
  </si>
  <si>
    <t>ANYELA PATRICIA MEDINA PINTO</t>
  </si>
  <si>
    <t>V.A. 0218- 2013</t>
  </si>
  <si>
    <t>VENTA DE TARJETAS Y CINTAS PARA LA ELABORACION DE CARNÉS CON DESTINO A LA OFICINA DE EGRESADOS DE LA UNIVERSIDAD SURCOLOMBIANA</t>
  </si>
  <si>
    <t>CONSTRUCTORA CIVILES ASOCIADOS SAS</t>
  </si>
  <si>
    <t>V.A. 0219- 2013</t>
  </si>
  <si>
    <t>MANTENIMIENTO DE TUBERIA DEL SISTEMA SANITARIO DE AGUAS NEGRAS PARA EL ANFITEATRO FACULTAD DE SALUD DE LA UNIVERSIDAD SURCOLOMBIANA</t>
  </si>
  <si>
    <t>PUBLICACIONES SEMANA S.A.</t>
  </si>
  <si>
    <t>V.A. 0220- 2013</t>
  </si>
  <si>
    <t>RENOVACION SUSCRIPCION REVISTA SEMANA + DINERO + ARCADIA CON DESTINO A LA EMISORA DE LA UNIVERSIDAD SURCOLOMBIANA</t>
  </si>
  <si>
    <t>WILBER HONORIO MUÑOZ BURBANO</t>
  </si>
  <si>
    <t>V.A. 0221- 2013</t>
  </si>
  <si>
    <t>DESARROLLAR LA CAMPAÑA AMBIENTAL Y EDUCATIVA DENOMINADA SUPER H EN LA SEDE CENTRAL DE LA UNIVERSIDAD SURCOLOMBIANA.</t>
  </si>
  <si>
    <t>CORPORACION CENTRO RECREACIONAL UNIVERSIDAD COOPERATIVA DE COLOMBIA</t>
  </si>
  <si>
    <t>V.A. 0222- 2013</t>
  </si>
  <si>
    <t>SERVICIO DE APOYO LOGÍSTICO Y ALQUILER DEL SITIO “LOS ANDAQUIES” PARA EL ENCUENTRO DE EGRESADOS DE LOS PROGRAMAS DE INGENIERIA ELECTRÓNICA Y COMUNICACIÓN SOCIAL Y PERIODISMO DE LA UNIVERSIDAD SURCOLOMBIANA</t>
  </si>
  <si>
    <t>V.A. 0223- 2013</t>
  </si>
  <si>
    <t>VENTA DE ELEMENTOS PARA DIFUNDIR EL PROYECTO DE PROYECCION SOCIAL “IDENTIDAD Y CONVIVENCIA CIUDADANA” DE LA FACULTAD DE DERECHO Y CERTIFICADOS PARA LOS PARTICIPANTES DE LA CAPACITACION COLECTIVA DOCENTE SOBRE “CURRICULO INTEGRADO” DE LA FACULTAD DE CIENCIAS SOCIALES Y HUMANAS DE LA UNIVERSIDAD SURCOLOMBIANA</t>
  </si>
  <si>
    <t>V.A. 0224- 2013</t>
  </si>
  <si>
    <t>CUARTA VERSIÓN NACIONAL E INTERNACIONAL DEL FESTIVAL SURCOLOMBIANO DE TEATRO “A BLANCO Y NEGRO NEIVA 2013” EN LA UNIVERSIDAD SURCOLOMBIANA</t>
  </si>
  <si>
    <t>MYRIAM MENDEZ MALTES</t>
  </si>
  <si>
    <t>V.A. 0225- 2013</t>
  </si>
  <si>
    <t>SUMINISTRO DE HIDRATACIÓN PARA LOS ESTUDIANTES QUE PARTICIPARÁN EN LAS PEÑAS CULTURALES A REALIZARSE EN LA SEDE GARZON DE LA UNIVERSIDAD SURCOLOMBIANA</t>
  </si>
  <si>
    <t>MARIA CONSUELO GUARNIZO De FIERRO</t>
  </si>
  <si>
    <t>V.A. 0226- 2013</t>
  </si>
  <si>
    <t>VENTA DE TIERRA ABONADA PARA REALIZAR LA JORNADA USCOREFORESTANDO – SEMBREMOS POR UN DESEO EN LAS INSTALACIONES DELA SEDE CENTRAL Y SEDE SALUD DE LA UNIVERSIDAD SURCOLOMBIANA</t>
  </si>
  <si>
    <t>V.A. 0227- 2013</t>
  </si>
  <si>
    <t>SUMINISTRO DE HIDRATACIÓN PARA LOS ESTUDIANTES QUE PARTICIPARÁN EN LAS PEÑAS CULTURALES A REALIZARSE EN LA SEDE PITALITO DE LA UNIVERSIDAD SURCOLOMBIANA</t>
  </si>
  <si>
    <t>V.A. 0228- 2013</t>
  </si>
  <si>
    <t>SERVICIO DE APOYO LOGÍSTICO PARA LA REALIZACIÓN DE LA SEGUNDA JORNADA DE INTEGRACIÓN INSTITUCIONAL PARA EL MEJORAMIENTO DEL CLIMA ORGANIZACIONAL DE LA UNIVERSIDAD SURCOLOMBIANA</t>
  </si>
  <si>
    <t>INGENIERIA ELECTRONICA DEL HUILA LTDA -INGELEC LTDA</t>
  </si>
  <si>
    <t>V.A. 0229- 2013</t>
  </si>
  <si>
    <t>VENTA DE MATERIALES PARA LA IMPLEMENTACIÓN DE UN MARCADOR ELECTRÓNICO CON DESTINO AL COLISEO DE BALONCESTO Y VOLEIBOL UBICADO EN LA SEDE CENTRAL DE LA UNIVERSIDAD SURCOLOMBIANA</t>
  </si>
  <si>
    <t>ARLEY BASTO ALARCON</t>
  </si>
  <si>
    <t>V.A. 0230- 2013</t>
  </si>
  <si>
    <t>VENTA DE MEMORIAS USB PARA EL ENCUENTRO DE EGRESADOS DEL PROGRAMA DE DERECHO DE LA UNIVERSIDAD SURCOLOMBIANA</t>
  </si>
  <si>
    <t>V.A. 0231- 2013</t>
  </si>
  <si>
    <t>ELABORACIÓN DE STICKER PARA LA MARCACIÓN DE LOS BIENES DEVOLUTIVOS ADQUIRIDOS POR LA UNIVERSIDAD SURCOLOMBIANA</t>
  </si>
  <si>
    <t>V.A. 0232- 2013</t>
  </si>
  <si>
    <t>SERVICIO DE APOYO LOGÍSTICO PARA EL DESARROLLO DE ACTIVIDADES DE MEJORAMIENTO DE CLIMA ORGNAIZACIONAL Y BIENESTAR SOCIAL – VACACIONES RECREATIVAS DIRIGIDAS A LOS HIJOS DE LOS FUNCIONARIOS DE LA UNIVERSIDAD SURCOLOMBIANA SEGUNDO SEMESTRE DE  2013</t>
  </si>
  <si>
    <t>INUBE SAS</t>
  </si>
  <si>
    <t>V.A. 0233- 2013</t>
  </si>
  <si>
    <t>INSTALACIÓN Y CONFIGURACIÓN DEL SERVIDOR DE LA DATABASE Y APLICACIÓN PRINCIPAL DEL SISTEMA ADMINISTRATIVO Y FINANCIERO LINIX DE LA UNIVERSIDAD SURCOLOMBIANA</t>
  </si>
  <si>
    <t>V.A. 0234- 2013</t>
  </si>
  <si>
    <t>CAPACITACION EN ESPECIALIZACION EDUCATIVA, ESPECIALIZACION EN ESCOLTA DIRIGIDA A LOS VIGILANTES DE PLANTA DE LA DE LA UNIVERSIDAD SURCOLOMBIANA</t>
  </si>
  <si>
    <t>UNIVERSIDAD SURCOLOBIANA</t>
  </si>
  <si>
    <t>A Y E ASOCIADOS LTDA.</t>
  </si>
  <si>
    <t>UC-001</t>
  </si>
  <si>
    <t>SUMINISTRO DE COMBUSTIBLE: GASOLINA CORRIENTE, GASOLINA EXTRA, GAS VEHICULAR, A.C.P.M.  ENGRASE, CONTROL SISTEMATIZADO PARA REPORTE DE TANQUEO, ACEITE Y OTROS SERVICIOS NECESARIOS PARA EL FUNCIONAMIENTO DE LOS VEHÍCULOS, PLANTA ELÉCTRICAS, GUADAÑAS Y PARA EL MANTENIMIENTO DE MÁQUINAS DEL TALLER DE LA UNIVERSIDAD SURCOLOMBIANA</t>
  </si>
  <si>
    <t>COMPRA O ADQUISICIÓN SIMPLIFICADA BIENES No.001</t>
  </si>
  <si>
    <t>UNIVERSIDAD NACIONAL DE COLOMBIA</t>
  </si>
  <si>
    <t>*001</t>
  </si>
  <si>
    <t>"ASESORÍA Y ADQUISICIÓN DE MATERIAL BIBLIOGRAFICO PARA LA BIBLIOTECA DE LA UNIVERSIDAD SURCOLOMBIANA".</t>
  </si>
  <si>
    <t>SELECCIÓN DIRECTA</t>
  </si>
  <si>
    <t>EJECUCIÓN</t>
  </si>
  <si>
    <t>UC-002</t>
  </si>
  <si>
    <t>SERVICIO DE SUMINISTRO DE ALIMENTOS MEDIANTE SUBSIDIO PARA LOS ESTUDIANTES MATRICULADOS EN LA UNIVERSIDAD SURCOLOMBIANA, CONSISTENTE EN RACIONES DIARIAS DE DESAYUNO, ALMUERZO Y CENA EFECTIVAMENTE ADQUIRIDAS Y ENTREGADAS A LOS ESTUDIANTES, EL CUAL SE PRESTARÁ EN NEIVA DESDE LOS RESTAURANTES ESTUDIANTILES DE LA SEDE CENTRAL “LA VENADA” Y DE LA FACULTAD DE SALUD”.</t>
  </si>
  <si>
    <t>PROCESO LICITATORIO No.001</t>
  </si>
  <si>
    <t>UC-001 SD</t>
  </si>
  <si>
    <t>INTERVENTORIA TÉCNICA ADMINISTRATIVA Y FINANCIERA A LA EJECUCIÓN DEL CONTRATO CUYO OBJETO ES “”SERVICIO DE SUMINISTRO DE ALIMENTOS MEDIANTE SUBSIDIO PARA LOS ESTUDIANTES MATRICULADOS EN LA UNIVERSIDAD SURCOLOMBIANA, CONSISTENTE EN RACIONES DIARIAS DE DESAYUNO, ALMUERZO Y CENA EFECTIVAMENTE ADQUIRIDAS Y ENTREGADAS A LOS ESTUDIANTES, EL CUAL SE PRESTARA EN NEIVA DESDE LOS RESTAURANTES ESTUDIANTILES DE LA SEDE CENTRAL “LA VENADA” Y DE LA “FACULTAD DE SALUD”.</t>
  </si>
  <si>
    <t>DIEGO MAURICIO LARGO PATIÑO</t>
  </si>
  <si>
    <t>UC-002 SD</t>
  </si>
  <si>
    <t>"ASESORÍA TÉCNICA PARA LAS OBRAS ELÉCTRICAS EN EJECUCIÓN Y POR EJECUTAR DE LA UNIVERSIDAD SURCOLOMBIANA Y CONSULTORÍA EN LA MODALIDAD DE DISEÑO PARA LOS DISEÑOS ELÉCTRICOS DE OBRAS PARA LA ACTUALIZACIÓN DE REDES DE DISTRIBUCION DE LOS EDIFICIOS DE LA CENTRAL, INGENIERÍA, SALUD, LA GRANJA, ILEUSCO Y LA PISCINA".</t>
  </si>
  <si>
    <t>ASESORÍA</t>
  </si>
  <si>
    <t>LA PREVISORA S.A. COMPAÑÍA DE SEGUROS</t>
  </si>
  <si>
    <t>UC-003</t>
  </si>
  <si>
    <t xml:space="preserve">"PÓLIZA DE SEGUROS DE MANEJO, PÓLIZA DE AUTOMOVILES, PÓLIZAS QUE AMPAREN LOS BIENES MUEBLES, INMUEBLES E INTERESES PATRIMONIALES DE LA ENTIDAD, EL SEGURO DE RESPONSABILIDAD CIVIL PROFESIONAL PARA LA PRACTICANTES Y PARA SERVIDORES PÚBLICOS, LAS PÓLIZAS DE ACCIDENTES Y RIESGOS BIOLÓGICOS PARA LOS ESTUDIANTES, SEGUROS DE RIESGOS BIOLÓGICOS A ESTUDIANTES </t>
  </si>
  <si>
    <t>SEGUROS</t>
  </si>
  <si>
    <t>INVITACIÓN PÚBLICA No.001</t>
  </si>
  <si>
    <t>INTERNACIONAL DE ELECTRICOS LTDA.</t>
  </si>
  <si>
    <t>UC-004</t>
  </si>
  <si>
    <t>"SUMINISTRO DE MATERIALES ELÉCTRICOS PARA ATENDER LAS DIFERENTES NECESIDADES DE LA PLANTA FÍSICA DE LA UNIVERSIDAD SURCOLOMBIANA"</t>
  </si>
  <si>
    <t>COMPRA O ADQUISICIÓN SIMPLIFICADA BIENES No.002</t>
  </si>
  <si>
    <t>EDNA CRISTINA GUZMAN RAMIREZ</t>
  </si>
  <si>
    <t>UC-005</t>
  </si>
  <si>
    <t>"SUMINISTRO DE FERRETERIA PARA ATENDER LAS DIFERENTES NECESIDADES DE LA PLANTA FÍSICA DE LA UNIVERSDAD SURCOLOMIBIANA"</t>
  </si>
  <si>
    <t>COMPRA O ADQUISICIÓN SIMPLIFICADA BIENES No.003</t>
  </si>
  <si>
    <t>SDEINFORMACIONITS</t>
  </si>
  <si>
    <t>UC-006</t>
  </si>
  <si>
    <t>"LA PRESTACIÓN DE SERVICIOS DE INSTALACIÓN, CAPACITACIÓN E IMPLEMENTACIÓN DEL SISTEMA INTEGRADO DE GESTIÓN DE BIBLIOTECA (KOHA) DE LA UNIVERSIDAD SURCOLOMBIANA".</t>
  </si>
  <si>
    <t>SERVICIOS</t>
  </si>
  <si>
    <t>COMPRA O ADQUISICIÓN SIMPLIFICADA BIENES No.005</t>
  </si>
  <si>
    <t>INCINERADOS DEL HUILA - INCIHUILA S.A. E.S.P.</t>
  </si>
  <si>
    <t>UC-007</t>
  </si>
  <si>
    <t>"SERVICIO DE ASEO INTEGRAL EN TODAS LAS INSTALACIONES DE LAS SEDES DE LA UNIVERSIDAD SURCOLOMBIANA, INCLUIDAS LAS SEDES UBICADAS EN LOS MUNICIPIOS DE PITALITO, GARZÓN Y LA PLATA".</t>
  </si>
  <si>
    <t>PRESTACIÓN DE SERVICIOS INTEGRAL DE ASEO</t>
  </si>
  <si>
    <t>PROCESO LICITATORIO No.003</t>
  </si>
  <si>
    <t>LA MAGDALENA SEGURIDAD LIMITADA</t>
  </si>
  <si>
    <t>UC-008</t>
  </si>
  <si>
    <t>SERVICIO DE VIGILANCIA PRIVADA, PARA LA SEDE CENTRAL, EDIFICIO ADMINISTRATIVO Y DE POSTGRADOS, FACULTAD DE SALUD, GRANJA EXPERIMENTAL, LETRÁN Y LAS SEDES DE PITALITO, GARZÓN Y LA PLATA, DE LA UNIVERSIDAD SURCOLOMBIANA”.</t>
  </si>
  <si>
    <t>PRESTACIÓN DE SERVICIOS INTEGRAL DE VIGILANCIA</t>
  </si>
  <si>
    <t>PROCESO LICITATORIO No.002</t>
  </si>
  <si>
    <t>ORGANIZACIÓN TURÍSTICA DEL HUILA TURISHUILA LTDA.</t>
  </si>
  <si>
    <t>UC-009</t>
  </si>
  <si>
    <t>SUMINISTRO DE TIQUETES AÉREOS Y LOS DEMÁS SERVICIOS NECESARIOS PARA EL DESPLAZAMIENTO DE LOS FUNCIONARIOS, DOCENTES Y PERSONALIDADES INVITADAS EN LOS DIFERENTES PROCESOS Y EVENTOS ACADÉMICOS Y ADMINISTRATIVOS EN GENERAL REQUERIDOS POR LA UNIVERSIDAD SURCOLOMBIANA, MEDIANTE LA MODALIDAD DE INTERMEDIACIÓN.</t>
  </si>
  <si>
    <t xml:space="preserve">COMPRA O ADQUISICIÓN SIMPLIFICADA  DE BIENES No.006 </t>
  </si>
  <si>
    <t>MORENO &amp; CIA LTDA.</t>
  </si>
  <si>
    <t>UC-0010</t>
  </si>
  <si>
    <t>"SERVICIO DE REPARACIÓN, MANTENIMIENTO, SUMINISTROS DE REPUESTOS PARA LOS VEHICULOS QUE CONFORMAN EL PARQUE AUTOMOTOR DE PROPIEDAD DE LA UNIVERSIDAD SURCOLOMBIANA".</t>
  </si>
  <si>
    <t xml:space="preserve">COMPRA O ADQUISICIÓN SIMPLIFICADA  DE BIENES No.008 </t>
  </si>
  <si>
    <t>LUIS ERNESTO PEREZ MELENDEZ</t>
  </si>
  <si>
    <t>UC-0011</t>
  </si>
  <si>
    <t>"SERVICIO DE ALQUILER DE ESPACIOS FÍSICOS, APOYO LOGÍSTICO, AYUDAS AUDIOVISUALES Y SUMINISTRO DE ALIMENTOS PARA DESARROLLAR TALLERES Y ACTIVIDADES DE LOS PROGRAMAS DE PREGRADO Y POSTGRADO, PARA LA CREACIÓN DE NUEVOS PROGRAMAS Y LA ACREDITACIÓN, RECREDITACIÓN O RENOVACIÓN DE REGISTRO CALIFICADO, ACTIVIDDES QUE SE DESARROLLARÁN EN EL TRANSCURSO DE LA VIGENCIA 2013".</t>
  </si>
  <si>
    <t>COMPRA O ADQUISICIÓN SIMPLIFICADA  DE BIENES No.0011</t>
  </si>
  <si>
    <t>EMPRESA DE TRANSPORTE ESCOLAR ESPECIAL Y DE TURISMO DEL HUILA LTDA - ESCOTUR HUILA LTDA.</t>
  </si>
  <si>
    <t>UC-0012</t>
  </si>
  <si>
    <t>"EL SERVICIO DE TRANSPORTE ESPECIAL PARA REALIZAR LAS PRACTICAS ACADEMICAS EXTRAMUROS 2013 DEL SEMESTRE "A" DE LOS DIFERENTES PROGRAMAS DE LA UNIVERSIDAD SURCOLOMBIANA".</t>
  </si>
  <si>
    <t>SERVICIOS DE TRANSPORTE</t>
  </si>
  <si>
    <t>COMPRA O ADQUISICIÓN SIMPLIFICADA  DE BIENES No.0012</t>
  </si>
  <si>
    <t>UC-0013</t>
  </si>
  <si>
    <t>"LA COMPRA DE REACTIVOS PARA LOS DIFERENTES LABORATORIOS DE LA UNIVERSIDAD SURCOLOMBIANA" para los siguientes grupos: GRUPO No.01 LABORATORIO DE QUIMICAS, Grupo No.03 LABORATORIO DE FISICA y Grupo No.06 LABORATORIO DE SUELO - INGENIERÍA AGRICOLA.</t>
  </si>
  <si>
    <t>COMPRA O ADQUISICIÓN SIMPLIFICADA  DE BIENES No.007</t>
  </si>
  <si>
    <t>QUIMICOS Y REACTIVOS SAS QUIMIREL SAS.</t>
  </si>
  <si>
    <t>UC-0014</t>
  </si>
  <si>
    <t>"LA COMPRA DE REACTIVOS PARA LOS DIFERENTES LABORATORIOS DE LA UNIVERSIDAD SURCOLOMBIANA" para los siguientes grupos: GRUPO No.02 LABORATORIO DE BIOLOGÍA,  y  Grupo No.04 LABORATORIO DE LA FACULTAD DE EDUCACIÓN - CIENCIAS NATURALES Y EDUCACIÓN BÁSICA.</t>
  </si>
  <si>
    <t>COMERCIAIZADORA DE SOLUCIONES INFORMATICA CSI S.A.</t>
  </si>
  <si>
    <t>UC-0015</t>
  </si>
  <si>
    <t xml:space="preserve">“LA COMPRA E INSTALACIÓN Y PUESTA EN FUNCIONAMIENTO DE SEIS (6) INFOMÓDULOS PARA LA CONSULTA EN LA BIBLIOTECA CENTRALDE LA UNIVERSIDAD SURCOLOMBIANA". </t>
  </si>
  <si>
    <t>COMPRA O ADQUISICIÓN SIMPLIFICADA  DE BIENES No.0013</t>
  </si>
  <si>
    <t>CRUZ ROJA COLOMBIANA SECCIONAL HUILA.</t>
  </si>
  <si>
    <t>UC-0016</t>
  </si>
  <si>
    <t>"SERVICIOS DE SALUD CONSISTENTES EN LA REALIZACIÓN DE EXÁMENTES PARACLÍNICOS Y PROGRAMA DE INMUNIZACIONES PARA DOCENTES, ADMINISTRATIVOS, TRABAJADORES OFICIALES, MEDICOS RESIDENTES Y ESTUDIANTES DE POSTGRADOS CLÍNICOS DE ENFERMERÍA EXPUESTOS A RIESGO BIOLOGICO Y QUIMICO DE LA UNIVERSIDAD SURCOLOMBIANA.</t>
  </si>
  <si>
    <t>COMPRA O ADQUISICIÓN SIMPLIFICADA  DE BIENES No.0014</t>
  </si>
  <si>
    <t>WILSON JAVIER RIVERA GOMEZ</t>
  </si>
  <si>
    <t>UC-0017</t>
  </si>
  <si>
    <t>"MEJORAMIENTO Y ADECUACIONES DE ESPACIOS PARA AULAS, OFICINAS EN SEDE GARZÓN DE LA UNIVERSIDAD SURCOLOMBIANA"</t>
  </si>
  <si>
    <t>OBRA</t>
  </si>
  <si>
    <t>COMPRA O ADQUISICIÓN SIMPLIFICADA  DE OBRAS No.020</t>
  </si>
  <si>
    <t>UC-0018</t>
  </si>
  <si>
    <t>"AMPLIACIÓN DE ÁREA DE COMEDOR DEL RESTUARANTE "LA VENADA".</t>
  </si>
  <si>
    <t>COMPRA O ADQUISICIÓN SIMPLIFICADA  DE OBRAS No.021</t>
  </si>
  <si>
    <t>UC-0019</t>
  </si>
  <si>
    <t>"LA COMPRA DE IMPLEMENTOS DEPORTIVOS PARA ESTUDIANTES, FUNCIONARIOS, SINDICATO Y PARA EL PROGRAMA DE EDUCACIÓN FÍSICA, RECREACIÓN Y DEPORTE DE LA UNIVERSIDAD SURCOLOMBIANA".</t>
  </si>
  <si>
    <t>COMPRA O ADQUISICIÓN SIMPLIFICADA  DE BIENES No.017</t>
  </si>
  <si>
    <t>UC-0020</t>
  </si>
  <si>
    <t>"SUMINISTRO DE PAPELERÍA Y ÚTILES DE OFICINA PARA LAS DIFERENTES UNIDADES ACADÉMICAS Y ADMINISTRATIVAS DE LA UNIVERSIDAD SURCOLOMBIANA".</t>
  </si>
  <si>
    <t>COMPRA O ADQUISICIÓN SIMPLIFICADA  DE BIENES No.024</t>
  </si>
  <si>
    <t>UC-0021</t>
  </si>
  <si>
    <t>"COMPRA DE ELEMNTOS DE CONSUMO: TINTAS, TONER, RODILLO Y CARTUCHOS PARA IMPRESORAS DE LA UNIVERSIDAD SURCOLOMBIANA".</t>
  </si>
  <si>
    <t>COMPRA O ADQUISICIÓN SIMPLIFICADA  DE BIENES No.023</t>
  </si>
  <si>
    <t>JOSÉ GELMO CUELLAR SILVA</t>
  </si>
  <si>
    <t>UC-0022</t>
  </si>
  <si>
    <t>"MANTENIMIENTO Y REPARACIONES EN OFICINAS DE COORDINACIÓN DE DEPORTES, PROGRAMA DE EDUCACIÓN FÍSICA  Y EN ÁREAS DE GIMNASIO CUBIERTO, PISTA ATLETICA Y GIMNASIO AL AIRE LIBRE.</t>
  </si>
  <si>
    <t>COMPRA O ADQUISICIÓN SIMPLIFICADA  DE OBRA No.025</t>
  </si>
  <si>
    <t>FERMIN FERNANDO ACERO TORO</t>
  </si>
  <si>
    <t>UC-0023</t>
  </si>
  <si>
    <t>"ADECUACIÓN E INSTALACIÓN PUNTOS DE RED VOZ Y DATOS A TODO COSTO, DE FIBRA OPTICA Y ACOMETIDA ELECTRICA PARA EL EDIFICIO DEL BLOQUE DE BIENESTAR DE LA UNIVERSIDAD SURCOLOMBIANA".</t>
  </si>
  <si>
    <t>COMPRA O ADQUISICIÓN SIMPLIFICADA  DE OBRA No.026</t>
  </si>
  <si>
    <t>UC-0024</t>
  </si>
  <si>
    <t>"COMPRA E INSTALACIÓN DE UN SISTEMA DE SEGURIDAD RFID PARA LA BIBLIOTECA CENTRAL DE LA UNIVERSIDAD SURCOLOMBIANA"</t>
  </si>
  <si>
    <t>COMPRA O ADQUISICIÓN SIMPLIFICADA  DE BIENES No.029</t>
  </si>
  <si>
    <t xml:space="preserve">ASCENSORES SCHINDLER DE COLOMBIA S.A.S., </t>
  </si>
  <si>
    <t>UC-0025</t>
  </si>
  <si>
    <t>"COMPRA E INSTALACIÓN DE EQUIPO DE TRANSPORTE VERTICAL TIPO ASCENSOR PARA DISCAPACITADOS CON ESTRUCTURA METÁLICA AUTOPORTANTE PARA DOS NIVELES INSTALADOS Y PUESTA EN FUNCIONAMIENTO EN LA SEDE DE GARZÓN DE LA UNIVERSIDAD SURCOLOMBIANA”.</t>
  </si>
  <si>
    <t>COMPRA O ADQUISICIÓN SIMPLIFICADA  DE BIENES No.027</t>
  </si>
  <si>
    <t>INDUSTRIA DEPORTIVA DIEDI LTDA.</t>
  </si>
  <si>
    <t>UC-0026</t>
  </si>
  <si>
    <t>“COMPRA DE EQUIPACIÓN DEPORTIVA EN GIMNASIO DEPORTIVA Y ATLETISMO DE PISTA"</t>
  </si>
  <si>
    <t>COMPRA O ADQUISICIÓN SIMPLIFICADA  DE BIENES No.028</t>
  </si>
  <si>
    <t>BIOQUIMICOS COLOMBIANOS LTDA. BIOCOL LTDA.</t>
  </si>
  <si>
    <t>UC-0027</t>
  </si>
  <si>
    <t>"SUMINISTRO DE REACTIVOS Y ELEMENTOS PARA LOS LABORATORIOS DE CRUDOS Y DERIVADOS, ANÁLISIS DE NÚCLOS Y DE FLUIDOS DEL PROGRAMA DE INGENIERÍA DE PETROLEOS DE LA UNIVERSIDAD SURCOLOMBIANA".</t>
  </si>
  <si>
    <t>COMPRA O ADQUISICIÓN SIMPLIFICADA  DE BIENES No.031</t>
  </si>
  <si>
    <t>PROVETECMAR SOCIEDAD ANONIMA.</t>
  </si>
  <si>
    <t>UC-0028</t>
  </si>
  <si>
    <t>"SUMINISTRAR EQUIPOS E INSUMO PARA LOS LABORATORIOS DE CRUDOS Y DERIVADOS, ANÁLISIS DE NÚCLEOS Y DE FLUIDOS DEL PROGRAMA DE INGENIERÍA DE PETRÓLEO DE LA UNIVERSIDAD SURCOLOMBIANA".</t>
  </si>
  <si>
    <t>COMPRA O ADQUISICIÓN SIMPLIFICADA  DE BIENES No.030</t>
  </si>
  <si>
    <t>UC-0029</t>
  </si>
  <si>
    <t>"SERVICIO DE LICENCIAMIENTO DE SOFTWARE DE MICROSOFT OFFICE ANTE LA MODALIDAD DE CAMPUS AGREEMENT POR UN AÑO PARA LA UNIVERSIDAD SURCOLOMBIANA".</t>
  </si>
  <si>
    <t>COMPRA O ADQUISICIÓN SIMPLIFICADA  DE BIENES No.033</t>
  </si>
  <si>
    <t>CRISALLTEX S.A.</t>
  </si>
  <si>
    <t>UC - 0030</t>
  </si>
  <si>
    <t>SUMINISTRO DE DOTACIÓN (VESTIDODE LABOR Y CALZADO) PARA LOS TRABAJADORES OFICIALES Y PERSONAL ADMINISTRATIVO DE LA UNIVERSIDAD SURCOLOMBIANA. PARA EL GRUPO 1: DOTACIÓN DESTINADA A LAS DAMAS.</t>
  </si>
  <si>
    <t>COMPRA O ADQUISICIÓN SIMPLIFICADA  DE BIENES No.032</t>
  </si>
  <si>
    <t>INDUSTRIASCOLOMBIANA DE CONFECCIONES S.A. - ALMACENES ALBERTO VO5.</t>
  </si>
  <si>
    <t>UC - 0031</t>
  </si>
  <si>
    <t>SUMINISTRO DE DOTACIÓN (VESTIDODE LABOR Y CALZADO) PARA LOS TRABAJADORES OFICIALES Y PERSONAL ADMINISTRATIVO DE LA UNIVERSIDAD SURCOLOMBIANA. PARA EL GRUPO 2: DOTACIÓN DESTINADA A LOS CABALLEROS.</t>
  </si>
  <si>
    <t>VD EL MUNDO A SUS PIES S.A.S.</t>
  </si>
  <si>
    <t>UC - 0032</t>
  </si>
  <si>
    <t>SUMINISTRO DE DOTACIÓN (VESTIDODE LABOR Y CALZADO) PARA LOS TRABAJADORES OFICIALES Y PERSONAL ADMINISTRATIVO DE LA UNIVERSIDAD SURCOLOMBIANA. PARA EL GRUPO 3: ZAPATOS PARA DAMAS Y CABALLEROS.</t>
  </si>
  <si>
    <t>UC-0033</t>
  </si>
  <si>
    <t>"ADECUACIONES EXTERIORES EN ANDENES, CUBIERTA, ALCANTARILLADO Y EN ACCESO PRINCIPAL SEDE LA PLATA".</t>
  </si>
  <si>
    <t>COMPRA O ADQUISICIÓN SIMPLIFICADA  DE BIENES No.034</t>
  </si>
  <si>
    <t>SBX CAPITAL S.A.S.</t>
  </si>
  <si>
    <t>UC-0034</t>
  </si>
  <si>
    <t>IMPLEMENTACIÓN DE UN GIMNASIO FUERZA AL AIRE LIBRE EN LA SEDE CENTRAL Y LA FACULTAD DE SALUD DE LA UNIVERSIDAD SURCOLOMBIANA".</t>
  </si>
  <si>
    <t>COMPRA O ADQUISICIÓN SIMPLIFICADA  DE BIENES No.035</t>
  </si>
  <si>
    <t>ARC ANALISIS Y C.I. S.A.S</t>
  </si>
  <si>
    <t>UC-0035</t>
  </si>
  <si>
    <t>"SUMINISTRO DE REACTIVOS PARA LOS DIFERENTES LABORATORIOS DE LA UNIVERSIDAD SURCOLOMBIANA" GRUPO No.01.</t>
  </si>
  <si>
    <t>COMPRA O ADQUISICIÓN SIMPLIFICADA  DE BIENES No.036</t>
  </si>
  <si>
    <t>EQUIFARMA´S S.A.S</t>
  </si>
  <si>
    <t>UC-0036</t>
  </si>
  <si>
    <t>"SUMINISTRO DE REACTIVOS PARA LOS DIFERENTES LABORATORIOS DE LA UNIVERSIDAD SURCOLOMBIANA" GRUPO No.04.</t>
  </si>
  <si>
    <t>JAIRO ALBERTO COLORADO CASTAÑO</t>
  </si>
  <si>
    <t>UC-0037</t>
  </si>
  <si>
    <t>"SUMINISTRO DE REACTIVOS PARA LOS DIFERENTES LABORATORIOS DE LA UNIVERSIDAD SURCOLOMBIANA" GRUPO No.02</t>
  </si>
  <si>
    <t>SOCIEDAD DE TRANSPORTADORES SOTRANSVEGA S.A.S.</t>
  </si>
  <si>
    <t>UC-0038</t>
  </si>
  <si>
    <t>"SERVICIO DE TRANSPORTE EXPRESO PARA REALIZAR LAS PRÁCTICAS ACADÉMICAS EXTRAMUROS 2013 DEL SEMESTRE "B" DE LOS DIFERENTES PROGRAMAS DELA UNIVERSIDAD SURCOLOMBIANA".</t>
  </si>
  <si>
    <t>PRESTACIÓN DE SERVICIOS DE TRANSPORTE</t>
  </si>
  <si>
    <t>COMPRA O ADQUISICIÓN SIMPLIFICADA  DE BIENES No.037</t>
  </si>
  <si>
    <t>C.I. COLONIAL THEOBROMA TRADING S.A.S.</t>
  </si>
  <si>
    <t>UC-0039</t>
  </si>
  <si>
    <t>"ADQUISICION DE DOS (02) EQUIPOS DE PROTECCIÓN CONTRA CAÍDAS - PLATAFORMA DE TIJERA ELÉCTRICA PARA REALIZAR TRABAJOS SEGUROS EN ALTURAS SEGÚN RESOLUCIÓN No.1409 DE 2012 DEL MINISTERIO DE TRABAJO PARA LA UNIVERSIDAD SURCOLOMBIANA".</t>
  </si>
  <si>
    <t>COMPRA O ADQUISICIÓN SIMPLIFICADA  DE BIENES No.038</t>
  </si>
  <si>
    <t>VALAU EXPRESS LTDA</t>
  </si>
  <si>
    <t>UC-0040</t>
  </si>
  <si>
    <t>"OBRA DE ADECUACIÓN E INSTALACIÓN DE HIDRANTES COMO IMPLEMENTACIÓN DEL PLAN MAETRO DE EMERGENCIA EN SEDES NEIVA, DE LA UNIVERSIDAD SURCOLOMBIANA - AÑO 2013"</t>
  </si>
  <si>
    <t>COMPRA O ADQUISICIÓN SIMPLIFICADA  DE OBRA No.040</t>
  </si>
  <si>
    <t>SANITAS SAS</t>
  </si>
  <si>
    <t>UC-0041</t>
  </si>
  <si>
    <t>"ADQUISICIÓN DE EQUIPOS CON DESTINO AL LABORATORIO DE MEDICINA GENÓMICA DE LA FACULTAD DE SALUD DE LA UNIVERSIDAD SURCOLOMBIANA" PARA LOS GRUPOS 01.</t>
  </si>
  <si>
    <t>COMPRA O ADQUISICIÓN SIMPLIFICADA  DE BIENES No.039</t>
  </si>
  <si>
    <t>PRECOOPERATIVA COMERCIALIZADORA PHARMASUR</t>
  </si>
  <si>
    <t>UC-0042</t>
  </si>
  <si>
    <t>"ADQUISICIÓN DE EQUIPOS CON DESTINO AL LABORATORIO DE MEDICINA GENÓMICA DE LA FACULTAD DE SALUD DE LA UNIVERSIDAD SURCOLOMBIANA" PARA LOS GRUPOS 02, 03,04.</t>
  </si>
  <si>
    <t>JOSÉ LEONARDO DÍAZ CASTRO</t>
  </si>
  <si>
    <t>UC-0043</t>
  </si>
  <si>
    <t>"MEJORAMIENTO DE ESPACIOS PARA AULAS OFICINAS EN SEDE PITALITO"-.</t>
  </si>
  <si>
    <t>COMPRA O ADQUISICIÓN SIMPLIFICADA  DE OBRA No.041</t>
  </si>
  <si>
    <t>RICARDO ALONSO ORTIZ ZULUAGA</t>
  </si>
  <si>
    <t>UC-0044</t>
  </si>
  <si>
    <t>"CONSTRUCCIÓN DE UNA ESTRUCTURA METALICA Y CUBIERTA PARA EL POLIDEPORTIVO DE LA SEDE CENTRAL DE LA UNIVERSIDAD SURCOLOMBIANA"</t>
  </si>
  <si>
    <t>INVITACIÓN PÚBLICA No.002</t>
  </si>
  <si>
    <t>INGENIERO MOTTA Y ASOCIADOS S.A.S.</t>
  </si>
  <si>
    <t xml:space="preserve">900537249
</t>
  </si>
  <si>
    <t>UC-0045</t>
  </si>
  <si>
    <t>INSTALACIÓN DE ESTRUCTURA METALICA Y CUBIERTA EN POLICARBONATO PARA ÁREA DE PASILLO Y ESCALERA EN LOS EDIFICIOS DE ECONOMÍA Y DE ARTES.</t>
  </si>
  <si>
    <t>COMPRA O ADQUISICIÓN SIMPLIFICADA DE OBRA No.045 CAS-2013.</t>
  </si>
  <si>
    <t>UC-0046</t>
  </si>
  <si>
    <t>"LA ADQUISICIÓN DE DOS SERVIDORES, UN SISTEMA DE ALMACENAMIENTO (SAN) Y UN SWITCHE CON DESTINO AL CENTRO DE TECNOLOGÍA Y COMUNICACIONES DE LA UNIVERSIDAD SURCOLOMBIANA".</t>
  </si>
  <si>
    <t>COMPRA O ADQUISICIÓN SIMPLIFICADA DE BIENES No.046 CAS-2013.</t>
  </si>
  <si>
    <t>UC-0047</t>
  </si>
  <si>
    <t>"ADECUACIONES DE CAMERINOS Y DEPOSITO BAJO TARIMA METALICA EN LA SEDE CENTRAL".</t>
  </si>
  <si>
    <t>COMPRA O ADQUISICIÓN SIMPLIFICADA DE OBRA No.048 CAS-2013.</t>
  </si>
  <si>
    <t>UNIVERSO HEWLETT PACKARD S.A. (UHP S.A.)</t>
  </si>
  <si>
    <t>UC-0048</t>
  </si>
  <si>
    <t>"COMPRA DE EQUIPOS Y ACCESORIOS DE COMUNICACIÓN PARA LAS DIFERENTES UNIDADES ACADÉMICAS Y ADMINISTRATIVAS DE LA UNIVERSIDAD SURCOLOMBIANA".</t>
  </si>
  <si>
    <t>COMPRA O ADQUISICIÓN SIMPLIFICADA DE BIENES No.044 CAS-2013.</t>
  </si>
  <si>
    <t>JORGE ENRIQUE ARCE TOVAR</t>
  </si>
  <si>
    <t xml:space="preserve"> 12103759
</t>
  </si>
  <si>
    <t>UC-0049</t>
  </si>
  <si>
    <t>"REMODELACIÓN DE OFICINAS DOCENTES DEL DEPARTAMENTO DE CIENCIAS BASICAS DE LA FACULTAD DE SALUD".</t>
  </si>
  <si>
    <t>COMPRA O ADQUISICIÓN SIMPLIFICADA DE OBRA No.047 CAS-2013.</t>
  </si>
  <si>
    <t>ROBBINS SPOR-TS SURFASES.</t>
  </si>
  <si>
    <t>488207357 de EE.UU</t>
  </si>
  <si>
    <t>UC-0051</t>
  </si>
  <si>
    <t>"COMPRAVENTA DEL SISTEMA PISO PORTATIL TIPO FIBA "ALL STAR PLUS PORTABLE FLOOR MARCA ROBBINS E INSTALACION EN EL COLISEO DE LA SEDE PRINCIPAL DE LA UNIVERSIDAD SURCOLOMBIANA"</t>
  </si>
  <si>
    <t>UC-0052</t>
  </si>
  <si>
    <t>"ADECUACIÓN E INSTALACIÓN PUNTOS DE RED VOZ Y DATOS A TODO COSTO, DE FIBRA OPTICA Y ACOMETIDA ELECTRICA PARA EL EDIFICIO DE ARTES DE LA UNIVERSIDAD SURCOLOMBIANA".</t>
  </si>
  <si>
    <t>COMPRA O ADQUISICIÓN SIMPLIFICADA DE OBRA No.049 CAS-2013.</t>
  </si>
  <si>
    <t>B.P &amp; PARTNERS S.A.S.</t>
  </si>
  <si>
    <t>UC-0053</t>
  </si>
  <si>
    <t>"OBRAS DE ADECUACIONES LOCATIVAS EN OFICINAS DE CONSULTORIO JURÍDICO SEDE ALTICO".</t>
  </si>
  <si>
    <t>COMPRA O ADQUISICIÓN SIMPLIFICADA DE OBRA No.050 CAS-2013.</t>
  </si>
  <si>
    <t>UNIÓN TEMPORAL - UT USCO 213</t>
  </si>
  <si>
    <t>UC-0054</t>
  </si>
  <si>
    <t>"ADQUISICIÓN DE EQUIPOS DE COMPUTO Y DE OFICINA PARA LAS DIFERENTES DEPENDENCIAS ACADÉMICAS Y ADMINISTRATIVAS DE LA UNIVERSIDAD SURCOLOMBIANA" PARA LOS GRUPO No.01: EQUIPOS DE COMPUTO, GRUPO No.02: EQUIPOS DE OFICINA.</t>
  </si>
  <si>
    <t>INVITACIÓN PÚBLICA No.004</t>
  </si>
  <si>
    <t>JOSÉ FERNANDO PERDOMO TRUJILLO</t>
  </si>
  <si>
    <t>UC-0055</t>
  </si>
  <si>
    <t>"ESTUDIO Y DISEÑO ESTRUCTURAL DE ESTRUCTURA METAICA PARA EQUIPO DE ASCENSOR EN EL EDIFICIO DE LA BIBLIOTECA DE LA SEDE CENTRAL Y DEL EDIFICIO DE LA FACULTAD DE SALUD DE LA UNIVERSIDAD SURCOLOMBIANA".</t>
  </si>
  <si>
    <t>COMPRA O ADQUISICIÓN SIMPLIFICADA DE CONSULTORÍA No.051 CAS-2013.</t>
  </si>
  <si>
    <t>AIRES NEIVA LTDA.</t>
  </si>
  <si>
    <t>UC-0056</t>
  </si>
  <si>
    <t>"COMPRA E INSTALACIÓN DE AIRES ACONDICIONADOS PARA TODAS LAS DEPENDENCIAS DE LA UNIVERSIDAD SURCOLOMBIANA".</t>
  </si>
  <si>
    <t>INVITACIÓN PÚBLICA No.003</t>
  </si>
  <si>
    <t>INDUSTRIAS METAL MADERA, INMEMA LTDA.</t>
  </si>
  <si>
    <t>UC-0057</t>
  </si>
  <si>
    <t>"ADQUISICIÓN DE SILLAS UNIVERSITARIAS Y MUEBLES EN GENERAL PARA LAS DIFERENTES DEPENDENCIAS ACADEMICAS Y ADMINISTRATIVAS DE LA UNIVERSIDAD SURCOLOMBIANA".PARA EL GRUPO No.01 Sillas Universitarias.</t>
  </si>
  <si>
    <t>INVITACIÓN PÚBLICA No.005</t>
  </si>
  <si>
    <t>UNIÓN TEMPORAL GRUPO INDUSTRIAL TAPIMUEBLES</t>
  </si>
  <si>
    <t>UC-0058</t>
  </si>
  <si>
    <t>"ADQUISICIÓN DE SILLAS UNIVERSITARIAS Y MUEBLES EN GENERAL PARA LAS DIFERENTES DEPENDENCIAS ACADEMICAS Y ADMINISTRATIVAS DE LA UNIVERSIDAD SURCOLOMBIANA". Para el grupo No.02 - 03</t>
  </si>
  <si>
    <t>JOSE LEONARDO DÍAZ CASTRO.</t>
  </si>
  <si>
    <t>UC-0059</t>
  </si>
  <si>
    <t>OBRAS DE ADECUACION PARA ACCESO Y BATERIAS SANITARIAS DEL COLISEO SEDE CENTRAL.</t>
  </si>
  <si>
    <t>PROCESO DE COMPRA O ADQUISICIÓN SIMPLIFICADA DE OBRA No.053 - CAS 2013</t>
  </si>
  <si>
    <t>UC-0060</t>
  </si>
  <si>
    <t>"REMODELACIÓN DE LA COCINA Y EL BAÑO DE LA GRANJA EXPERIMENTAL DE LA UNIVERSIDAD SURCOLOMBIANA"</t>
  </si>
  <si>
    <t>PROCESO DE COMPRA O ADQUISICIÓN SIMPLIFICADA DE OBRA No.054 - CAS 2013</t>
  </si>
  <si>
    <t>DIEGO FERNANDO JAIME ESCOBAR</t>
  </si>
  <si>
    <t>UC-0061</t>
  </si>
  <si>
    <t>"CONSTRUCCIÓN DE LABORATORIO - ESTUDIO DE TELEVISIÓN EN LA SEDE CENTRAL DE LA UNIVERSIDAD SURCOLOMBIANA"</t>
  </si>
  <si>
    <t>LICITACIÓN No.004</t>
  </si>
  <si>
    <t>CONSORCIO ESTRUCTURAS 2013</t>
  </si>
  <si>
    <t>900.686538-9</t>
  </si>
  <si>
    <t>UC-0062</t>
  </si>
  <si>
    <t>"REFORZAMIENTO ESTRUCTURAL Y CONSTRUCCIÓN DE SEGUNDO NIVEL CAFETERÍA - CINECAFE EN LA SEDE CENTRAL".</t>
  </si>
  <si>
    <t>LICITACIÓN No.005</t>
  </si>
  <si>
    <t xml:space="preserve">
 10017410</t>
  </si>
  <si>
    <t>UC-0063</t>
  </si>
  <si>
    <t>"CONSTRUCCIÓN DEL SISTEMA DE EMERGENCIA QUE RESPALDA LOS EQUIPOS ELECTRICOS DE LA SEDE CENTRAL, SALUD, Y LA GRANJA EXPERIMENTAL DE LA UNIVERSIDAD SURCOLOMBIANA".</t>
  </si>
  <si>
    <t>LICITACIÓN No.007</t>
  </si>
  <si>
    <t>JUAN CARLOS MONJE QUIROGA</t>
  </si>
  <si>
    <t xml:space="preserve">79415420
</t>
  </si>
  <si>
    <t>UC-0064</t>
  </si>
  <si>
    <t>"INTERVENTORIA TÉCNICA, ADMINISTRATIVA Y FINANCIERA AL CONTRATO DE OBRA PÚBLICA: CONTRATO DE OBRA UC - No.0062 "REFORZAMIENTO ESTRUCTURAL Y CONSTRUCCIÓN DE SEGUNDO NIVEL CAFETERIA - CINECAFE EN LA SEDE CENTRAL "CONTRATO DE OBRA UC - No.0061 "CONSTRUCCIÓN DE LABORATORIO - ESTUDIO DE TELEVISIÓN EN LA SEDE CENTRAL".</t>
  </si>
  <si>
    <t>PROCESO DE SELECCIÓN DIRECTA SD-006-2013</t>
  </si>
  <si>
    <t>FI-001- A 2013</t>
  </si>
  <si>
    <t>PRESTAR EL SERVICIO DE APOYO ADMINISTRATIVO A LA MAESTRIA EN ECOLOGIA Y GESTION DE ECOSITEMAS ESTRATEGICOS-" 1 SEMESTRE ACADEMICO 2013- COHORTE 3 Y 4" DE LA FACULTAD DE INGENIERIA.</t>
  </si>
  <si>
    <t>PRESTACIÓN DE SERVICIOS</t>
  </si>
  <si>
    <t>FI-002- A 2013</t>
  </si>
  <si>
    <t>PRESTAR EL SERVICIO DE APOYO ADMINISTRATIVO A LA ESPECIALIZACION EN INGENIERIA AMBIENTAL PRIMER SEMESTRE ACADEMICO 2013- COHORTES 25 Y 26, Y SEMINARIO DE GRADO 10 DE LA FACULTAD DE INGENIERIA</t>
  </si>
  <si>
    <t>CINDY JHORDANY RIAÑO CORDOBA</t>
  </si>
  <si>
    <t>FI-003- A 2013</t>
  </si>
  <si>
    <t>PRESTAR SU SERVICIO DE APOYO JURIDICO Y NORMATIVO A LA FACULTAD DE INGENIERIA EN EL DESARROLLO DEL CONVENIO DE COLBORACION No 5211651.</t>
  </si>
  <si>
    <t>FI-004- A 2013</t>
  </si>
  <si>
    <t>PRESTAR EL SERVICIO DE APOYO PARA LOS PROCESOS Y ACTIVIDADES DEL PLAN DE MEJORAMIENTO Y RENOVACION DEL REGISTRO CALIFICADO DE LA ESPECIALIZACION EN INGENIERIA AMBIENTAL.</t>
  </si>
  <si>
    <t>FI-005- A 2013</t>
  </si>
  <si>
    <t>ORIENTAR EL CURSO DE AGUAS RESIDUALES DE LA COHORTE 25 DE LA ESPECIALIZACION ENINGENIERIA AMBIENTAL-2013 A DE LA FACULTAD DE INGENIERIA.</t>
  </si>
  <si>
    <t>FI-006- A 2013</t>
  </si>
  <si>
    <t>ORIENTAR EL CURSO ELECTIVA I "SISTEMA DE INFORMACION GEOGRAFICA -SIG" DE LA  MAESTRIA EN ECOLOGIA Y GESTION DE ECOSITEMAS ESTRATEGICOS-" 1 SEMESTRE ACADEMICO 2013- COHORTE 3 Y 4" DE LA FACULTAD DE INGENIERIA.</t>
  </si>
  <si>
    <t>HOSTERÍA LOS DUJOS</t>
  </si>
  <si>
    <t>FI-007- A 2013</t>
  </si>
  <si>
    <t>PRESTAR EL SERVICIO DE HOSPEDAJE Y ALIMENTACION A DOCENTE INVITADO PARA LA MAESTRIA  EN ECOLOGIA Y GESTION DE ECOSITEMAS ESTRATEGICOS-" 1 SEMESTRE ACADEMICO 2013- COHORTE  4" DE LA FACULTAD DE INGENIERIA.</t>
  </si>
  <si>
    <t>HIDROBIOSISTEMAS INGENIERÍA S.A.S</t>
  </si>
  <si>
    <t>FI-008- A 2013</t>
  </si>
  <si>
    <t>RELIZAR INTERVENTORIA TECNICA ADMINSITRTIVA, FINANCIERA, CONTABLE Y PRESUPUESTAL A LAS OBRAS Y ACTIVIDADES A DESARROLLAR EN EL CENTRO DE INVESTIGACION Y EDUCACION AMBIENTAL "LA TRIBUNA EN EJECUCION Y CUMPLIMIENTO DEL CONVENIO DE COLABORACION  No 5211651 SUSCRITO ENTRE LA UNIVERSIDAD SURCOLOMBIANA Y ECOPETROL</t>
  </si>
  <si>
    <t>INTERVENTORÍA</t>
  </si>
  <si>
    <t>WILLIAN GERARDO VARGAS</t>
  </si>
  <si>
    <t>FI-009- A 2013</t>
  </si>
  <si>
    <t>PRESTAR EL SERVICIO DE CONFERENCISTA EN EL TEMA " GESTION DE PROYECTOS DE RESTAURACION"DENTRO DEL CURSO "GESTION DE PROYECTOS AMBIENTALES DE LA MAESTRIA  EN ECOLOGIA Y GESTION DE ECOSITEMAS ESTRATEGICOS-" 1 SEMESTRE ACADEMICO 2013- COHORTE  4- 2013 A FACULTAD DE INGENIERIA DURANTE EL DIA 16 DE MARZO DEL 2013.</t>
  </si>
  <si>
    <t>EMPRESA DE TRANSPORTE ESCOLAR Y DE TURISMO DEL HUILA LTDA</t>
  </si>
  <si>
    <t>FI-010- A 2013</t>
  </si>
  <si>
    <t>TRANSPORTAR A ESTUDIANTES Y DOCENTES DE LA COHORTE 25 Y 26 DE LA ESPECAILIZACION DE INGENEIRA AMBIENTAL Y TRANSPORTE PARA ESTDUIANTES Y DOCENTES DE LA COHORTES 3 Y 4 DE LA MAESTRIA EN ECOLOGIA Y GESTION DE ECOSISTEMAS ESTRATEGICOS, PARA LA PRACTICA EXTRAMUROS DEL PRIMER SEMESTRE ACADEMICO 2013  DE LA FACULTAD DE INGENIERIA.</t>
  </si>
  <si>
    <t>NEIVA- PALERMO- YAGUARÁ -RIVERA-CAMPOALEGRE-BARAYA-VILLAVIEJA-TELLO</t>
  </si>
  <si>
    <t>JHON JAIRO BELTRAN DIAZ</t>
  </si>
  <si>
    <t>FI-011- A 2013</t>
  </si>
  <si>
    <t>PRESTAR EL SERVICIO COMO AUXILIAR EN INSTALACION Y SEGUIMIENOT DE PARCELAS DEMOSTRATIVAS EN DESARROLLO DEL CONVNEIO DE COLABORACION No 5211651 SUSCRITO ENTRE LA UNIVERSIDAD SURCOLOMBIANA Y ECOPETROL.</t>
  </si>
  <si>
    <t>EL DIA 31 DE OCTUBRE DEL 2013 FUE ADICIOANDO EL CONTRATO POR EL VALOR DE $2.000.00</t>
  </si>
  <si>
    <t>FI-012- A 2013</t>
  </si>
  <si>
    <t>ORIENTAR EL SEMINARIO DE GRADO 10 DE LA ESPECIALIZACION EN INGENIERIA</t>
  </si>
  <si>
    <t>FI-013- A 2013</t>
  </si>
  <si>
    <t>PRESTAR SUS SERVICIOS  DE ASESORA JURÍDICA DE A FACULTAD DE INGENIERÍA DE LA FACULTAD DE INGENIERÍA DE LA UNIVERSIDAD SURCOLOMBIANA</t>
  </si>
  <si>
    <t>FI-014- A 2013</t>
  </si>
  <si>
    <t>ORIENTAR EL CURSO "GESTION DE RESIDUOS SOLIDOS Y ESPECIALES" DE LA COHORTE 25 DE LA ESPECIALIZACION EN INGENIERIA AMBIENTAL - 2013 A DE LA FACULTAD DE INGENIEIRA .</t>
  </si>
  <si>
    <t>WILSON JAVIER ERAZO ESPINOSA</t>
  </si>
  <si>
    <t>FI-015- A 2013</t>
  </si>
  <si>
    <t>PRESTAR EL SERVICIO COMO AUXILIAR EN INSTALACION Y SEGUIMIENTO  DE PARCELAS DEMOSTRATIVAS EN DESARROLLO DEL CONVNEIO DE COLABORACION No 5211651 SUSCRITO ENTRE LA UNIVERSIDAD SURCOLOMBIANA Y ECOPETROL.</t>
  </si>
  <si>
    <t>EL DIA 30 DE OCTUBRE DEL 2013 FUE ADICIOANDO EL CONTRATO POR EL VALOR DE $2.000.000</t>
  </si>
  <si>
    <t>YINET ROCIO VELASCO BASTO</t>
  </si>
  <si>
    <t>FI-016- A- 2013</t>
  </si>
  <si>
    <t>ORIENTAR EL MODULO " SALUD OCUPACIONAL" DEL DIPLOMAOD EN LIDERAZGO EN HSEQ - SALUD OCUPACIONAL, SEGURIDAD INDUSTRIAL, GESTION AMBEINTAL Y CALIDAD COHORTE 21 SEMESTRE A -2013 DE LA FACULTAD DE INGENIERIA.</t>
  </si>
  <si>
    <t>TURISMO AMERICANTOURS SAS</t>
  </si>
  <si>
    <t>O. C /FI-016- A- 2013</t>
  </si>
  <si>
    <t>ENTREGAR A TITULO DE VENTA PASAJES AEREOS A DOCENTES DE LA FACULTAD DE INGENIERÍA PARA ASISTIR A LA UNIVERTY OF OKLAHOMA Y AL CONGRESO DE SOCIEDAD DE INGENIEROS DE PETROLEOS SPE A CELEBRARSE EN LA CIUDAD DE OKLAHOMA</t>
  </si>
  <si>
    <t>ADQUISICION SIMPLIFICADA</t>
  </si>
  <si>
    <t>FI-017- A 2013</t>
  </si>
  <si>
    <t>PRESTAR EL SERVICIO DE APOYO ADMINISTRATIVO EN LAS ACTIVIDADES A DESARROLLAR EN EL DIPLOMADO HSEQ- SALUD OCUPACIONAL. SEGURIDAD INDUSTRIAL, GESTION AMBIETAL Y CALIDAD COHORTE 21  SEMESTRE A -2013 DE LA FACULTAD DE INGENIERIA.</t>
  </si>
  <si>
    <t>OLGA LUCIA CALDERON RUBIANO</t>
  </si>
  <si>
    <t>FI-018- A 2013</t>
  </si>
  <si>
    <t>PRESTAR LOS SERVICIO COMO ANALISTA EN LA REALIZACION DEL ANALISIS QUMICOS DE LOS SUELOS EN EL LABORATORIO DE SUELOS DE LA FACULTAD  DE INGENIERIA.</t>
  </si>
  <si>
    <t>DISTRIBUIDORA RAYCO S.A.</t>
  </si>
  <si>
    <t>FI-019- A 2013</t>
  </si>
  <si>
    <t>ENTREGAR A TITULO DE VENTA EQUIPO DE REFRIGERACIÓN, CON DESTINO AL PREDIO " LA TRIBUNA" EN DESARROLLO Y EJECUCIÓN DEL CONVENIO N° 5211651.</t>
  </si>
  <si>
    <t>AMBIENTAR</t>
  </si>
  <si>
    <t>FI-020- A 2013</t>
  </si>
  <si>
    <t>PRESTAR EL SERVICIO DE EL SERVICIO DE PERSONAL PARA LA REALIZACION DE ACTIVIDADES DE LIMPIEZA  Y MANTENIMIENTO DE PREDIOS DE LA TRIBUNA EN EJECUCUION DEL CONVENIO DE COLABORACION No 5211651</t>
  </si>
  <si>
    <t>ELENA GIOVAHANNA GUAYARA GUTIERREZ</t>
  </si>
  <si>
    <t>FI-021- A 2013</t>
  </si>
  <si>
    <t>PRESTAR EL SERVICIO COMO DOCENTE EXTERNO PARA ORIENTAR EL MODULO"GESTION AMBIENTAL"DEL DIPLOMADO LIDERAZGO EN HSEQ- COHORTE 21 SEMSTRE A 2013 DE LA FACULTAD DE INGENIERIA</t>
  </si>
  <si>
    <t>FRANCISCO ISMAEL  OLAYA OLAYA</t>
  </si>
  <si>
    <t>FI-022- A 2013</t>
  </si>
  <si>
    <t>PRESTAR EL SERVICIO ELABORANDO  UN VIDEO INSTITUCIONAL CON FINES PUBLICITARIOS, DEL CENTRO DE INVESTIGACION Y EDUCACION LA TRIBUNA, EN DESARROLLO Y EJECUCION DEL CONVENIO DE COLABORACION No 5211651  SUSCRITO CON ECOPETROL.</t>
  </si>
  <si>
    <t>UNIVERSO HEWLETT PACKARD-UHP-S.A</t>
  </si>
  <si>
    <t>FI-023- A 2013</t>
  </si>
  <si>
    <t>ENTREGAR A TITULO DE VENTA EQUIPOS DE OFICINA CON DESTINO A LA TRIBUNA A CARGO DEL CONVENIO 5211651, MAESTRIA EN ECOLOGIA Y GESTION DE ECOSSITEMAS ESTRATEGICOS Y DIPLOMADO EN LIDERAZGO EN HSEQ-COHORTE 21 DE LA FACULTAD DE INGENIERIA .</t>
  </si>
  <si>
    <t>J. GOMEZ A.&amp; CIA LTDA</t>
  </si>
  <si>
    <t>FI-024- A 2013</t>
  </si>
  <si>
    <t>ENTREGAR A TITULO A VENTA SILLAS , MESAS Y ARMARIO CON DESTINO AL CONVENIO No 5211651, SUSCRITO CON ECOPETROL Y LA UNIVERSIDAD SURCOLOMBIANA</t>
  </si>
  <si>
    <t>POLISERVCIOS LIMITADA</t>
  </si>
  <si>
    <t>FI-025- A 2013</t>
  </si>
  <si>
    <t>SUMINISTRAR COMBUSTIBLE EN EL DESARROLLO DE LAS ACTIVIDADES EN LA FINCA LA TRIBUNA</t>
  </si>
  <si>
    <t>FI-026- A 2013</t>
  </si>
  <si>
    <t>PRESTAR EL SERVICIO DE TRASPORTE A 27 ESTUDIANTE Y UNA DOCENTE DE LA UNIVERSIDAD SURCOLOMBIANA QUE ASISTIRAN A CAPACITACION DE PRACTICA DE GUIAS EN LA FINCA LA TRIBUNA, EN DESARROLLO DEL CONVENIO  No 5211651.</t>
  </si>
  <si>
    <t>FERRETERIA CENTRAL LTDA</t>
  </si>
  <si>
    <t>FI-028- A-2013</t>
  </si>
  <si>
    <t>ENTREGAR ATITULO DE VENTA ELEMENTOS DE FERRET ERIA, CON DESTINO AL PREDIO "LATRIBUNA EN DESARROLLO Y EJECUCION DEL CONVENIO DE COLABORACION No 5211651, SUSCRITO CON ECOPETROL Y A CARGO DE LA FACULTAD DE INGENIERIA .</t>
  </si>
  <si>
    <t>LINA MARCELA MONTENEGRO GARZA</t>
  </si>
  <si>
    <t>FI-029- A 2013</t>
  </si>
  <si>
    <t>PRESTAR EL SERVICIO  COMO APOYO ADMINISTRATIVO DE LAS ACTIVIDADES A REALIZAR EN EL LABORATORIO DE AGUAS DE LA FACULTAD DE INGENIERIA</t>
  </si>
  <si>
    <t>SHIRLEY SOLANGHI CALDERON TORRES</t>
  </si>
  <si>
    <t>FI-030- A- 2013</t>
  </si>
  <si>
    <t>PRESTAR EL SERVICIO DE APOYO EN  LAS ACTIVIDADES RELACIONADAS CON LA EDICION , EVALUACION DE ARTICULOS Y PUBLICACION DE LA REVISTA INGENIERIA Y REGION DE LA FACULTAD DE INGENIERIA</t>
  </si>
  <si>
    <t>INDUSTRIA QUIMICA  ASPROQUIN LTDA</t>
  </si>
  <si>
    <t>FI-031- A- 2013</t>
  </si>
  <si>
    <t>ENTREGAR A TITULO DE VENTA IMPLEMENTOS DE ASEO CON DESTINO AL CENTRO DE INVESTIGACION Y EDUCACION LA TRIBUNA, EN DESARROLLO Y EJECUCION DEL CONVENIO DE COLABORACION No 5211651  SUSCRITO CON ECOPETROL</t>
  </si>
  <si>
    <t>MANUEL ALEJANDRO CAMPO BARRIOS</t>
  </si>
  <si>
    <t>FI-032- A- 2013</t>
  </si>
  <si>
    <t>PRESTAR EL SERVICIO  PARA ORIENTAR LOS MODULOS " GESTION DE LA CALIDAD Y REDACCION DE INFORMES" DEL DIPLOMADO EN  LIDERAZGO EN HSEQ COHORTE 21  SEMESTRE A 2013 FACULTAD DE INGENIEIA</t>
  </si>
  <si>
    <t>FI-033- A 2013</t>
  </si>
  <si>
    <t>PRESTAR EL SERVICIO DE PUBLICIDAD CONSISTENTE EN LA EDICION DE 10 AVISOS PUBLICITARIOS PARA PROMOCIONARY DIFUNDIR  LA ESPECIALIZACION EN INGENIERA AMBIENTAL, Y SIETE AVISOS PUBLICITARIOS PARA DIFUNDIR Y PROMOCIONAR LA MAESTRIA EN ECOLOGIA Y GESTION DE ECOSOSITEMAS A OFRECER EN EL SEGUNDO SEMESTRE 2013 DE LA FACULTAD DE INGENIERIA.</t>
  </si>
  <si>
    <t>FI-034- A- 2013</t>
  </si>
  <si>
    <t>PRESTAR EL SERVICIO DE SUMINISTRO DE FOTOCOPIAS PARA LA MAESTRIA EN ECOLOGIA Y GESTION DE ECOSISTEMAS, ESPECIALIZACION EN INGENIERIA AMBIENTAL Y FOTOCOPIAS PARA LSO MODULOS DEL DIPLOMADO EN HSEQ DE LA COHORTE 21</t>
  </si>
  <si>
    <t>FI-036- A- 2013</t>
  </si>
  <si>
    <t>SUMINISTRAR LA PAPELERIA Y UTILIS DE OFICINA CON DESTINO A  LA ESPECIALIZACION EN INGENIERIA AMBIENTAL, MAESTRIA EN ECOLOGIA Y GESTION DE ECOSISTEMAS ESTRATEGICOS</t>
  </si>
  <si>
    <t>TITO MORA TURJILLO</t>
  </si>
  <si>
    <t>FI-037- A- 2013</t>
  </si>
  <si>
    <t>SUMINISTRAR FOTOCOPIAS Y PLEGABLES TAMACHO CARTA  EN DESARROLLO DEL CONVENIO DE COLABORACION No 5211651  SUSCRITO CON ECOPETROL</t>
  </si>
  <si>
    <t>CARACOL S.A</t>
  </si>
  <si>
    <t>FI-038- A 2013</t>
  </si>
  <si>
    <t>PRESTAR EL SERVCIO DE PUBLICIDAD CONSISTENTE EN LA EMISION BASICA 1010 AM DE CARACOL RADIO PARA PROMOCIONAR Y DIFUNDIR LAS INSCRIPCIONES A LA MAESTRAI EN ECOLGIA Y GESTION DE ECOSISTEMAS  DE LA FACULTAD DE INGENIERIA</t>
  </si>
  <si>
    <t>VLADYMEER LEON CUELLAR</t>
  </si>
  <si>
    <t>FI-039- A 2013</t>
  </si>
  <si>
    <t>PRESATR EL SERVICIO COMO ASESOR DE CAMPO EN LIMNOLOGIA PARA COMPLEMENTAR EL CURSO "LIMNOLOGIA Y RECURSOS HIDROBIOLOGICOS" DEL SEGUNDO SEMESTRE ACADEMICO - COHORTE 04  PERIODO 2013 A DE LA MAESTRIA EN ECOLIGIA Y GESTION DE ECOSISTEMAS ESTRATEGICOS DE LA FACULTAD DE INGENIERIA</t>
  </si>
  <si>
    <t>FI-040- B 2013</t>
  </si>
  <si>
    <t>PRESTAR SUS SERVICIOS EN APOYO EN LA REDACCION DE INFORMES Y ORIENTACION METODOLOGICA AL PROCESO DE AUTOEVALUACION CON FINES DE RENOVACIÓN DE LA ACREDITACION DEL PROGRAMA DE INGENIERIA AGRICOLA DE LA FACULTAD DE INGENIERA</t>
  </si>
  <si>
    <t xml:space="preserve">DIEGO ORTIZ HEREDIA </t>
  </si>
  <si>
    <t>FI-041- B- 2013</t>
  </si>
  <si>
    <t xml:space="preserve">PRESTAR LOS  SERVICIOS DE APOYO ADMINISTRATIVOS EN LAS ACTIVIDADES A DESARROLLAR EN EL LABORATORIO DE PRUEBAS ESPECIALES DE LA FACULTAD DE INGENIERIA </t>
  </si>
  <si>
    <t>JESUS ERNESTO COQUECO VARGAS</t>
  </si>
  <si>
    <t>FI-042-B 2013</t>
  </si>
  <si>
    <t xml:space="preserve">PRESTAR LOS SERVICIos  COMO AUXILIAR TECNICO EN EL LABORATORIO DE PRUEBAS ESPECIALES DE LA FACULTAD DE INGENIERIA </t>
  </si>
  <si>
    <t>BLAMIS DOTACIONES LABORATORIO S.A.S</t>
  </si>
  <si>
    <t>FI 043-B -2013</t>
  </si>
  <si>
    <t xml:space="preserve">ENTREGAR A TITULO DE VENTA VIDIRIERIA, REACTIVOS Y ELECTRODOS DE RESPUESTO, CON DESTINO AL LABORATORIO DE CONTROL DE CALIDAD </t>
  </si>
  <si>
    <t>MODULARES DEL HUILA</t>
  </si>
  <si>
    <t>O.C/FI 044-B- 2013</t>
  </si>
  <si>
    <t xml:space="preserve">SUMINSTRAR MUEBLES DE OFICINA CON DESTINO AL PROGRAMA DE ELECTRONICA </t>
  </si>
  <si>
    <t>UNIVERSO HEWLETT PACKARD</t>
  </si>
  <si>
    <t>FI-045-B -2013</t>
  </si>
  <si>
    <t xml:space="preserve">ENTREGAR A TITULO DE VENTA EQUIPOS DE OFICINA CON DESTINO AL PROGRAMA DE INGENIERIA ELECTRONICA DE LA FACULTAD DE INGENIEIRA </t>
  </si>
  <si>
    <t>PROMAIN INGENIERIA LTDA</t>
  </si>
  <si>
    <t>FI 046-B- 2013</t>
  </si>
  <si>
    <t>ENTREGAR A TITULO DE VENTA UN KIT TUBO DE PITOT, CON DESTINO AL LABORATORIO DE CONTROL DE CALIDAD DE LA FACULTAD DE INGENIERIA.</t>
  </si>
  <si>
    <t>FI 047 -B 2013</t>
  </si>
  <si>
    <t>PRESTAR EL SERVICIO DE APOYO ADMINISTRATIVO A LA MAESTRIA EN ECOLOGIA Y GESTION DE ECOSITEMAS ESTRATEGICOS-" 2 SEMESTRE ACADEMICO 2013- COHORTE 4 Y 05" DE LA FACULTAD DE INGENIERIA.</t>
  </si>
  <si>
    <t>FI 048- B 2013</t>
  </si>
  <si>
    <t>PRESTAR EL SERVICIO DE APOYO ADMINISTRATIVO A LA ESPECIALIZACION EN INGENIERIA AMBIENTAL SEGUNDO SEMESTRE ACADEMICO 2013- COHORTES 26 Y 27, DE LA FACULTAD DE INGENIERIA</t>
  </si>
  <si>
    <t>FI-049-B 2013</t>
  </si>
  <si>
    <t>ENTREGAR A TITULO DE VENTA REACTIVOS, CON DESTINO AL LABORATORIO DE SUELOS DE LA FACULTAD DE INGENIERIA.</t>
  </si>
  <si>
    <t xml:space="preserve">CENTRO DE SERVICIOS COMPUTACIONALES - CESCOM </t>
  </si>
  <si>
    <t>FI-050-B 2013</t>
  </si>
  <si>
    <t>ENTREGAR A TITULO DE VENTA EQUIPOS DE OFICINA CON DESTINO AL PROYECTO CURSO CISCO CCNA 2,3,4 COHORTE 1Y CCNA 1 COHORTE 2 DE LA FACULTAD DE INGENIERIA</t>
  </si>
  <si>
    <t xml:space="preserve">ELECTROEQUIPOS COLOMBIA SAS </t>
  </si>
  <si>
    <t>FI 051-B -2013</t>
  </si>
  <si>
    <t>ENTREGAR A TITULO DE VENTA EQUIPO PARA HIDRODINAMICA CON DESTINO AL LABORATORIO DE HIDRAULICA DEL PROGRAMA DE AGRICOLA DE LA FACULTAD DE INGENIEIRIA.</t>
  </si>
  <si>
    <t>JULIAN CESAR VELASQUEZ RINCON</t>
  </si>
  <si>
    <t>FI 052-B 2013</t>
  </si>
  <si>
    <t>PRESTAR SUS SERVICIOS PROFESIONALES COMO INGENIERO AGRONOMO EN EJECUCION DEL COVENIO DE COLABORACION No 5211651.</t>
  </si>
  <si>
    <t>EDUARDO VALENCIA  GRANADA</t>
  </si>
  <si>
    <t>FI 053-B 2013</t>
  </si>
  <si>
    <t>ORIENTAR EL CURSO "AGUAS RESIDUALES" DE LA COHORTE 26 DE LA ESPECIALIZACION EN INGENIERIA AMBIENTAL-2013  B DE LA FACULTAD DE INGENIERIA.</t>
  </si>
  <si>
    <t>EMPRESA DE  TRANSPORTE ESCOLAR ESPECIAL Y DE TURISMO DEL HUILA LTDA</t>
  </si>
  <si>
    <t>FI 054-B 2013</t>
  </si>
  <si>
    <t>PRESTAR EL SERVICIO DE  TRANSPORTE A ESTUDIANTES Y DOCENTES DE LA COHORTES 26 Y 27 DE LA ESPECIALIZACION EN INGENIERIA AMBIENTAL Y PARA TRANSPORTE DE ESTUDIANTES Y DOCENTES DE LA COHORTE 04 DE LA MAESTRIA EN ECOLOGIA Y GESTIÒN DE ECOSISTEMAS ESTRATEGICOS, PARA PRACTICAS EXTRAMUROS DEL SEGUNDO SEMESTRE ACADEMICO DEL 2013 .</t>
  </si>
  <si>
    <t>EL VALOR DEL CONTRATO FUE  POR EL VALOR  $9.280.000 Y MEDIANTE  ACTA RECIBO FINAL Y LIQUIDACION SOLO SE CANCELO $8.550.000</t>
  </si>
  <si>
    <t>NEGOCIOS Y GESTIÒN LTDA</t>
  </si>
  <si>
    <t>FI-055-B -2013</t>
  </si>
  <si>
    <t xml:space="preserve">SUMINISTRAR LA PAPELERIA Y UTLIES DE OFICINA CON DESTINO A LA DECANATURA DE LA FACULTAD DE INGENIERIA </t>
  </si>
  <si>
    <t xml:space="preserve">HOSTERIAS LOS DUJOS </t>
  </si>
  <si>
    <t>FI-056-B-2013</t>
  </si>
  <si>
    <t>PRESTAR EL SERVICIO DE HOSPEDAJE Y ALIMENTIACION A DOCENTES EXTERNO PARA LA MAESTRIA EN ECOLOGIA Y GESTION DE ECOSISTEMAS ESTRATEGICOS</t>
  </si>
  <si>
    <t xml:space="preserve">FI-057-B 2013 </t>
  </si>
  <si>
    <t>SUMINITRAR LA PAPELERIA Y UTILES DE OFICINA CON DESTINO AL PROECTO LA TRIBUNA EN CONVENIO  CON ECOPETROL Y LA UNIVERSIDAD SURCOLOMBIANA.</t>
  </si>
  <si>
    <t>CASA CIENTIFICA BLANCO Y COMPAÑÍA LTDA</t>
  </si>
  <si>
    <t>FI-058-B 2013</t>
  </si>
  <si>
    <t>ENTREGAR A TITULO DE VENTA EQUIPOS PARA EL CROMATOGRAFO DEL GAS MARCA SHIMADZU 2014 CON DESTINO AL LABORATIO DE GAS DE LA FACULTAD DE INGENIERIA</t>
  </si>
  <si>
    <t>FI-059-B -2013</t>
  </si>
  <si>
    <t>PRESTAR EL SERVICIO COMO APOYO ADMINSITRATIVO EN LAS ACTIVIDAES A REALIZAR EN EL LABORATORIO DE AGUAS EN LA FACULTAD DE INGENIERIA</t>
  </si>
  <si>
    <t>YEIMIS YOANA MONTEALEGRE FIGUEROA</t>
  </si>
  <si>
    <t>FI 060-B 2013</t>
  </si>
  <si>
    <t>PRESTAR LOS SERVICIOS DE COORDINACION DE INFORMADORES O GUIAS TURISTICOS EN DESARROLLO Y EJECUCIÒN AL CONVENIO DE COLABROACIÒN No 5211651.</t>
  </si>
  <si>
    <t>LIBRERÍA EL INGENIERO</t>
  </si>
  <si>
    <t>FI-061-B-2013</t>
  </si>
  <si>
    <t>ENTREGAR A TITULO DE VENTA MATERIAL BIBLIOGRAFICOS PARA EL PORGRAMA DE INGENIERIA DE PETROLEOS E INGENIERIA AGRICOLA DE LA FACULTAD DE INGENIERIA</t>
  </si>
  <si>
    <t>ELECTRONICA I+D  LTDA</t>
  </si>
  <si>
    <t>FI-063-B 2013</t>
  </si>
  <si>
    <t>ENTREGAR A TITULO DE VENTA COMPONENTES ELECTRONICOS Y DISPOSITIVOS MOVILES, CON DESTINO AL PROGRAMA DE TECNOLOGIA EN DESARROLLO DE SOFTWARE  DE LA FACULTAD DE INGENIERIA.</t>
  </si>
  <si>
    <t xml:space="preserve">JOSE WILLIAN TAFUR </t>
  </si>
  <si>
    <t>FI-064-B 2013</t>
  </si>
  <si>
    <t>PRESTAR EL SERVICIO PARA ORIENTAR EL CURSO "GESTIÒN DE RESIDUOS SOLIDOS Y ESPCIALES" DE LA COHORTE 26 DE LA ESPECAILIZACION EN INGENIERIA AMBIENTAL -2013 B DE LA FACULTAD DE INGENIERIA.</t>
  </si>
  <si>
    <t>HAROLD ALBERTO ARANGO MORENO</t>
  </si>
  <si>
    <t>FI -065-B 2013</t>
  </si>
  <si>
    <t>PRESTAR EL SERVICIO DE DOCENTE EXTERNO PARA ORIENTAR EL CURSO ELECTIVA II"PAGO DE SERCVICIOS AMBIENTALES" DE LA MAESTRIA EN ECOLOGIA Y GESTIÒN DE ECOSISTEMAS ESTRATEGICOS- COHORTE 04 2013 B</t>
  </si>
  <si>
    <t>FI- 066-B 2013</t>
  </si>
  <si>
    <t xml:space="preserve">PRESTAR EL SERVICIO DE DOCENTE EXTERNO PARA ORIENTAR EL MODULO DE "RESTAURACION  ECOLOGICA Y GESTIÒN DE ECOSISTEMAS ESTRATEGICOS- COHORTE 04-2013 </t>
  </si>
  <si>
    <t xml:space="preserve">OLGA LUCIA CALDERON RUBIANO </t>
  </si>
  <si>
    <t>FI-067-8-2013</t>
  </si>
  <si>
    <t>PRESTAR EL SERVICIO COMO ANALISTA EN LA REALIZACION EN LOS ANALISIS QUIMICOS DE LOS SUELOS EN EL LABORAORIOS DE SUELOS DE LA FACULTAD DE INGENIERIA.</t>
  </si>
  <si>
    <t>ALVARO HERNANDO CARDONA GONZALEZ</t>
  </si>
  <si>
    <t>FI- 068-B 2013</t>
  </si>
  <si>
    <t>PRESTAR EL SERVICIO DE DOCENTE EXTERNO PARA ORIENTAR EL CURSO "POLÍTICA Y LEGISLACIÓN AMBIENTAL" DE LA COHORTE 1 DE LA MAESTRIA EN INGENIERÍA Y GESTIÒN AMBIENTAL -2013 B DE LA FACULTAD DE INGENIERÍA</t>
  </si>
  <si>
    <t xml:space="preserve">PRESTACION DE SERVICIOS </t>
  </si>
  <si>
    <t>CONTRACION DIRECTA</t>
  </si>
  <si>
    <t>FI- 069-B 2013</t>
  </si>
  <si>
    <t>ENTREGAR A ATITULO DE VENTA EQUIPOS DE OFICINA Y ACCESORIOS PARA EL AULA DE FOTOINTERPRESTACIÒN, MAESTRIA EN INGENIERIA Y GESTIÒN AMBIENTAL- COHORTE 01 Y DECANATURA DE INGENIERIA DE LA FACULTAD DE INGENIERIA</t>
  </si>
  <si>
    <t>FI- 070-B 2013</t>
  </si>
  <si>
    <t>PRESTAR EL SERVICIO DE SUMINISTRO DE FOTOCOPIAS PARA LA MAESTRÍA EN INGENIERÍA Y GESTIÓN AMBIENTAL-COHORTE 01 Y LA ESPECIALIZACIÓN EN INGENIERÍA AMBIENTAL-COHORTE 26 Y 27 DE LA FACULTAD DE INGENIERÍA</t>
  </si>
  <si>
    <t>HERRAMENTAS Y EQUIPOS MR S.A.S</t>
  </si>
  <si>
    <t>FI -071-B 2013</t>
  </si>
  <si>
    <t>ENTREGAR A TITULO DE VENTA  UN MOTOR ELECTRICO DE 5 CABALLOS DE FUERZA A 220 VOLTIOS PARA MEZCLADORA CON CONCRETO, CON DESTINO AL LABORATORIO DE CONSTRUCCIONES DEL PROGRAMA DE INGENIERIA AGRICOLA DE LA FACULTAD DE INGENIERIA</t>
  </si>
  <si>
    <t>FI-073 B 2013</t>
  </si>
  <si>
    <t>ENTREGAR A TITULO DE VENTA EQUIPOS DE OFICINA Y ACCESORIOS CON EL FIN DE DOTAR LA SALA DE ANALISIS SENSORIAL DEL CENTRO SURCOLOMBIANO DE INVESTIGACIÒN EN CAF ( CESURCAFE) DE LA FACULTAD DE INGENIERIA DE LA UNIVESIDAD SURCOLOMBIANO</t>
  </si>
  <si>
    <t>FI- 074-B-2013</t>
  </si>
  <si>
    <t>ENTREGAR A TITULO DE VENTA EQUIPOS LABORATORIO CON DESTINO A LA MAESTRIA EN INGENIERÍA Y GESTIÒN AMBIENTAL-COHORTE 01, FACULTAD DE INGENIERÍA</t>
  </si>
  <si>
    <t>HIGH TEC ENVIRONMENTAL LTDA</t>
  </si>
  <si>
    <t>FI- 075-B-2013</t>
  </si>
  <si>
    <t>LIBRERÍA DEL INGENIERO LTDA</t>
  </si>
  <si>
    <t>FI- 076-B- 2013</t>
  </si>
  <si>
    <t>ENTREGAR A TITULO DE VENTA LIBROS ESPECIALIZADOS CON DESTINO A LA MAESTRIA EN INGENIERÍA Y GESTIÒN AMBIENTAL-COHORTE 01, FACULTAD DE INGENIERÍA</t>
  </si>
  <si>
    <t>DAXA COLOMBIA S.A</t>
  </si>
  <si>
    <t>FI -077- B 2013</t>
  </si>
  <si>
    <t xml:space="preserve">ENTREGAR A TITULO DE VENTA EQUIPOS CISCO ASA 5505-BUN-K9 APLLIANCE WITH SW, 10 USERS.8 PORTS 3 DES/AES  CON CARGO AL PROYECTO CISCO CCNA 2,3,4 COHORTE 1 Y CCNA 1 COHORTE 2 DE LA FACULTAD DE INGENIERIA </t>
  </si>
  <si>
    <t>ANALITICA &amp; Y REDES LTDA</t>
  </si>
  <si>
    <t>FI 079- B 2013</t>
  </si>
  <si>
    <t>SE COMPROMETE CON LA UNIVERSIDAD A PRESTAR SUS SERVICIOS TECNICOS EN LA REALIZACION DE MANTENIMIENTO DE EQUIPO DE ABSORCION ATOMICA CONTRAA 300 DEL LABORATORIO DE SUELOS DE LA FACULTAD DE INGENIERIA DE LA UNIVERSIDAD SURCOLOMBIANA</t>
  </si>
  <si>
    <t>JORGE ARMANDO ARENAS PERDOMO</t>
  </si>
  <si>
    <t>FI-080-B 2013</t>
  </si>
  <si>
    <t>ENTREGAR A TITULO DE  VENTA ACCESORIOS PARA LA INSTALACION DE LA RED DE COMUNICACIÓN DE DATOS DE LAS CAMARAS IP DEL PROGRAMA DE INGENIERIA ELECTRONICA DE LA FACUTLAD DE INGENIERIA</t>
  </si>
  <si>
    <t>FI- 081-B- 2013</t>
  </si>
  <si>
    <t>PRESTAR EL SERVICIO DE  TRANSPORTE A ESTUDIANTES Y DOCENTES DE LA COHORTE 01  DE LA MAESTRIA N INGENIERÍA Y GESTIÒN AMBIENTAL, PARA PRACTICAS EXTRAMUROS DEL SEGUNDO SEMESTRE ACADEMICO DEL 2013 .</t>
  </si>
  <si>
    <t>INDUSTRIAS QUIICAS ASPROQUIN LTDA</t>
  </si>
  <si>
    <t>FI-082-B 2013</t>
  </si>
  <si>
    <t>ENTREGAR A TITULO DE VENTA IMPLEMETOS DE ASEO CON DESTINO AL LABORATORIO DE PRUEBAS ESPECIALES , Y CRUDOS Y DERIVADOS DE LA FACULTAD DE INGENIERIA DE LA UNIVERSIDAD SURCOLOMBIANA</t>
  </si>
  <si>
    <t>FI- 083-B- 2013</t>
  </si>
  <si>
    <t>PRESTAR EL SERVICIO DE PUBLICIDAD CONSISTENTE EN LA EDICIÓN DE DIEZ (10) AVISOS PUBLICITARIOS PARA PROMOCIONAR Y DIFUNDIR LAS INSCRIPCIONES A LA MAESTRÍA EN INGENIERÍA Y GESTIÒN AMBIENTAL A OFRECERSE EN EL PRIMER SEMESTRE DE 2014</t>
  </si>
  <si>
    <t>FI- 084-B- 2013</t>
  </si>
  <si>
    <t>SUMINISTRAR LA PAPELERIA Y UTLIES DE OFICINA CON DESTINO A LA DECANATURA DE LA FACULTAD DE INGENIERIA</t>
  </si>
  <si>
    <t>EMPRESA DE TRASPORTE ESCOLAR ESPECIAL Y DE TURISMO DEL HUILA LTDA</t>
  </si>
  <si>
    <t>FI-85 B 2013</t>
  </si>
  <si>
    <t>PRESTAR EL SERVICIO DE TRANSPORTE AL CENTRO DE INVESTIGACIÒN Y EDCUACIÒN "FINCA LA TRIBUNA" PARA EL TRASLADO DE MATERIALES E INSUMOS AGRICOLAS ASI MISMO AL PERSONAL QUE DESARROLLA ACTIVIDADES DE COORDIANCION Y ASESORAMEINTO EN LAS ACTIVIDADES EN ELDESARROLLO DEL CONVENIO DE COLABOACION No 5211651 SUSCRITO ENTRE LA UNIVERSIDAD SURCOLOMBIANA Y ECOPETROL.</t>
  </si>
  <si>
    <t>GEOSYSTEN INGENIERIA SAS</t>
  </si>
  <si>
    <t>FI-086 B 2013</t>
  </si>
  <si>
    <t xml:space="preserve">ENTREGAR A TITULO DE VENTA MATERIALES  CON DESTINO AL LABORATORIO DE TOPOGRAFIA DE LA FACULTAD DE INGENIERIA DE LA UNIVERSIDAD SURCOLOMBIANA </t>
  </si>
  <si>
    <t>FI 087- B 2013</t>
  </si>
  <si>
    <t>SUMITRAR FOTOCOPPIAS PARA LOS PROTYECTOS DE VENTA DE SERVIOD DE LABORATORIO DE PRUEBAS ESPECIALES, CUSRSO CISCO CCNA 2,3,5 Y CoHORTE 4 Y ,CURSO ESTADISTICA APLICADA GRAFICOS Y MAPAS CON R DE LA FACULTAD D EINGENIERIA DE LA UNIVERSIDAD SURCOLOMBIANA</t>
  </si>
  <si>
    <t>FI-088 B 2013</t>
  </si>
  <si>
    <t>PRESTAR SUS SERVICIOS DE ASESORA JURIDICA DE LA FACULTAD DE INGENIERIA DE LA UNIVERSIDAD SURCOLOMBIANA</t>
  </si>
  <si>
    <t>FI-089 B -2013</t>
  </si>
  <si>
    <t>PRESTAR SUS SERVICIOS TECNICOS EN LA REALIZACION DE MANTIMEINTO DE LOS EQUIPOS DE COMPRESION DE AIRE DEL LABORATORIO DE SUELOS DE LA FACULTAD DE INGENIERIA</t>
  </si>
  <si>
    <t>DORYS ELENA REINA ORTIZ</t>
  </si>
  <si>
    <t>FI.090-B 2013</t>
  </si>
  <si>
    <t>ENTREGR A TITULO DE VENTA ELEMENTOS (GORRAS Y CHALECOS )PUBLICITARIOS  EN RELACION AL CENTRO DE INVESTIGACION Y EDUCACION FINCA LA TRIBUNA EN DESARROLLO DEL CONVENIO DE COLABORACION No 5211651 SUSCRITO ENTRE LA UNIVERSIDAD SURCOLOMBIANA Y ECOPETROL S.A</t>
  </si>
  <si>
    <t>LINA ALEXANDRA MEZA MENDOZA</t>
  </si>
  <si>
    <t>FI-091 B 2013</t>
  </si>
  <si>
    <t>PRESTAR SUS SERVICIOS A LA OFICINA DE AUTOEVALUACION DEL PROGRAMA DE INGENIERIA AGRICOLA PARA PARA LA PREPARACION DE VISITAS DE PARES EN EL PROCESO DE RENOVACION DE LA ACREDITACION DEL PROGRAMA DE INGENIERIA AGRICOLA</t>
  </si>
  <si>
    <t>IVES LEON CHAVARRO TRUJILLO</t>
  </si>
  <si>
    <t>FI 092 B 2013</t>
  </si>
  <si>
    <t>ENTREGAR A TITULO DE VENTA EQUIPO DE OFICINA CON DESTINO AL LABORATORIO DE PRUEBAS ESPECIALES DE LA FACULTAD DE INGENIERIA DE LA UNIVERSIDAD SURCOLOMBIANA</t>
  </si>
  <si>
    <t>ADQUISICION SIMPLIFICA</t>
  </si>
  <si>
    <t>G&amp;G SUCESORES S.A.S</t>
  </si>
  <si>
    <t>FI-093-B-2013</t>
  </si>
  <si>
    <t>ENTREGAR A TITULO DE VENTA FULLER` S EARTH CON DESTINO AL LABORATORIO DE PRUEBAS ESCIALES DE LA FACULTAD DE INGENIERIA</t>
  </si>
  <si>
    <t>AUROS QUIMICOS LTDA</t>
  </si>
  <si>
    <t>FI 094- B 2013</t>
  </si>
  <si>
    <t>ENTREGAR A TITULO DE VENTA EQUIPOS, MATERIAELES Y REACTIVOS CON DESTINO AL LABORATORIO DE PRUEBAS ESPECIALES DE LA FACULTAD DE INGENIERIA DE LA UNIVERSIDAD SURCOLOMBIANA</t>
  </si>
  <si>
    <t>LABORATORIO WACOL S.A</t>
  </si>
  <si>
    <t>FI-095- B 2013</t>
  </si>
  <si>
    <t>ENTREGAR A TITULO DE VENTA REACTIVOS, CONDESTINO AL LABORATORIO DE PRUEBAS ESPECIALES DE LA FACULTAD DE INGENIERIA DE LA UNIVERSIDAD SURCOLOMBIANA</t>
  </si>
  <si>
    <t>FI-096 B- 2013</t>
  </si>
  <si>
    <t>ENTREGAR A TITULO DE VENTA EQUIPOS REACTIVOS CON AL LABORATORIO DE PRUEBAS ESPECIALES DE LA FACULTAD DE INGENIERIA DE LA UNIVERSIDAD SURCOLOMBIANA</t>
  </si>
  <si>
    <t xml:space="preserve">EL VALOR DEL CONTRATO FUE POR LA SUMA DE  $ 989.944 Y SEGÚN ACTA  MIODIFICATORIA SE CANCELO LA SUMA DE $960.856 </t>
  </si>
  <si>
    <t>PETRO EXA LTDA</t>
  </si>
  <si>
    <t>FI-097-B 2013</t>
  </si>
  <si>
    <t>ENTREGAR A TITULO DE VENTA MANOMETROS CON DESTINO A EL LABORATORIO DE PRUEBAS ESPECIALES DE LA FACULTAD DE INGENIERIA DE LA UNIVERSIDAD SURCOLOMBIANA</t>
  </si>
  <si>
    <t>ISABEL MORENO DE VELASCO</t>
  </si>
  <si>
    <t>FI- 098 B 2013</t>
  </si>
  <si>
    <t>ENTREGAR A TIUTLO DE VENTA ESTANTILLOS CON DESTINO AL CENTRO DE INVESTIGACION Y EDUCACIÒN FINCA LA TRIBUNA EN EJECUCION DEL CONVENIO DE COLABBORACION No 5211651</t>
  </si>
  <si>
    <t xml:space="preserve">COMPRAVENTA </t>
  </si>
  <si>
    <t>RICARDO MOSQUERA QUINTERO</t>
  </si>
  <si>
    <t>FI- 099 B 2013</t>
  </si>
  <si>
    <t>ENTREGAR  A TITULO MATERIALES E INSUMOS CON DESTINO AL CENTRO DE INVESTIGACION Y EDUACIÒN FINCA LA TRIBUNA EN DESARROLLO DEL CONVNEIO DE COLABORACION No 5211651 SUSCRITO ENTRE LA UNIVERSIDAD SURCOLOMBIANA Y ECOPETROL S.A</t>
  </si>
  <si>
    <t>B&amp;G IMPRESORES</t>
  </si>
  <si>
    <t>FI- 100 B- 2013</t>
  </si>
  <si>
    <t>PRESTAR EL SERVICIO DE ELABORACION DE LA SEÑALIZACION EN LA LLEGADA Y EN EL SENDERO DEL CENTRO DE INVESTIGACIÒN Y EDUCACIÒN EN LA FINCA LA TRIBUNA EN DESARROLLO DEL CONVENIO DE COLABORACION No 5211651 SUSCRITO ENTRE LA UNIVERSIDAD SURCOLOMBIANA Y ECOPETROL S.A</t>
  </si>
  <si>
    <t>FI-101-B 2013</t>
  </si>
  <si>
    <t>ENTREGAR A TITULO DE VENTA PAPELERIA  Y UTILES DE OFCINA , CON DESTINO AL CURSO DE ESTADISTICA APLICADA Y LABORATORIO DE TOPOGRAFIA DE LA FACULTAD DE INGENIERIA DE LA UNIVERSIDAD SURCOLOMBIANA</t>
  </si>
  <si>
    <t>LUIS EDUARDO BELTRAN FUENMAYOR</t>
  </si>
  <si>
    <t>FI-102- B 2013</t>
  </si>
  <si>
    <t>PRESTAR EL SERVICIO EN LA ADCUACION DE LA OFICNA DE LA DECANATURA DE LA FACULTAD DE INGENIERIA DE LA UNVIERSIDAD SURCOLOMBIANA.</t>
  </si>
  <si>
    <t xml:space="preserve">WILSON MAURICIO PIEDRAHITA </t>
  </si>
  <si>
    <t>FI- 103-B 2013</t>
  </si>
  <si>
    <t xml:space="preserve">ENTREGAR A TITULO DE VENTA IMPLEMENTOS DE CAFETERIA Y ASEO CON DESTINO A LA OFICIAN DE LA DECANANTRUA DE LA FACULTAD DE INGENEIRIA </t>
  </si>
  <si>
    <t>SELLECION ABREVIADA</t>
  </si>
  <si>
    <t xml:space="preserve">INCINERADOS DEL HUILA  S.A </t>
  </si>
  <si>
    <t>FI-104 -B 2013</t>
  </si>
  <si>
    <t>PRESTAR SUS SERVICIOS DEL PERSONAL  PARA AL REALZACION DE ACTIVIADES DE CUIDADO Y MANTENIMIENTO EN EL CENTRO DE INVESTIGACION Y EDUCACION AMBIENTAL UBICADO EN EL PREDIO 2 LA TRIBUNA" DE COMFORMIDAD AL CONVENIO  No 5211651  SUSCRITO ENTRE LA UNIVERSIDAD SURCOLOMBIANA Y ECOPETROL S.A</t>
  </si>
  <si>
    <t>MARIELA CUELLAR CAEDOSO</t>
  </si>
  <si>
    <t>FI- 105-B 2013</t>
  </si>
  <si>
    <t xml:space="preserve">ENTREGAR A TITULO DE VENTA RESISTENCIA PARA AUTOCLAVE ALL AMERICAN CON DESTINO AL AULA DE PROCESO AGROINDUSTRIALES EN LA FACULTAD DE INGENIERIA </t>
  </si>
  <si>
    <t>SELECCION ABREVIADA</t>
  </si>
  <si>
    <t>MAURICIO CASTRO CHARRY</t>
  </si>
  <si>
    <t>FI-106 -B 2013</t>
  </si>
  <si>
    <t>CONSTRUCCION DE UN VIVERO Y UN SISTEMA DE RIEGO POR GRAVDAD EN EL CENTRO DE INVESTIGACION Y EDUCACION AMBIENTAL LA TRIBUNA</t>
  </si>
  <si>
    <t xml:space="preserve"> EL VALOR DEL CONTRATO SE PACTO POR LA SUMA DE  34.994.943 Y SEGÚN ACTA DE RECIBO SOLO SE CANCELA LA SUMA $28.451.122</t>
  </si>
  <si>
    <t>MILENA TRUJILLO PERDOMO</t>
  </si>
  <si>
    <t>FCSH 02</t>
  </si>
  <si>
    <t>El Contratista se compromete con la Universidad a prestar sus servicios de apoyo a la gestion Administrativa del postgrado Maestria en Conflicto Territorio y Cultura que ofrece la FCSH</t>
  </si>
  <si>
    <t>GEMA DE JESUS TRUJILLO PEREZ</t>
  </si>
  <si>
    <t>FCSH 03</t>
  </si>
  <si>
    <t>El Contratista se compromete con la Universidad a prestar sus servicios de apoyo del postgrado en lo relacionado a la logistica de la Mestria Conflicto Territorio y Cultura</t>
  </si>
  <si>
    <t>No 001</t>
  </si>
  <si>
    <t>El Contratista se compromete con la Universidad a suministrar e instalar puntos de Red puntos de Voz switch y desmonte de canaleta de los salones 162 264 y 266 de la Facultad de Ciencias Sociales y Humanas</t>
  </si>
  <si>
    <t>No 002</t>
  </si>
  <si>
    <t>El contratista se compromete con la Universidad a suminisdtrar tirulo de venta dos (2) aires acondicionados con destino a la FCSH</t>
  </si>
  <si>
    <t>ORDEN DE COMPRAS</t>
  </si>
  <si>
    <t>LUIS ERNESTO LASSO ALARCON</t>
  </si>
  <si>
    <t>No 08</t>
  </si>
  <si>
    <t>El Contratista quien es Magister en literatura se compromete con la Universidad a prestar sus servicios como docente invitado dentro del programa de Postgrado en Maestria en Conflicto Territorio y Cultura Quinte Cohorte tercer semestre 2013 2</t>
  </si>
  <si>
    <t>GIOVANNY CORDOBA RODRIGUEZ</t>
  </si>
  <si>
    <t>No 09</t>
  </si>
  <si>
    <t>El contratista se compromete con la Universidad a prestar sus servicios como docente invitado dentro del programa de postgrado en Maestria en Conflicto Territorio y Cultura quinta cohorte tercer semestre 2013 2</t>
  </si>
  <si>
    <t>No 10</t>
  </si>
  <si>
    <t>El contratista quien es Doctor en Biologia se compromete con la Universidad a prestar sus servicios como docente invitado del programa de postgrado en Maestria Territorio y Cultura sexta cohorte primer semestre 2013 2</t>
  </si>
  <si>
    <t>El CONTRATISTA se compromete con la Universidad a  entregar a titulo de venta los elementos e implementos de oficina  necesarios para el desarrollo del Programa de Postgrados, Maestria en Conflicto, Territorio y Cultura Quinta cohorte.</t>
  </si>
  <si>
    <t>PEREZ TRUJILLO GEMA DE JESUS</t>
  </si>
  <si>
    <t>No. 14</t>
  </si>
  <si>
    <t>El CONTRATISTA  quien es magister en conflicto, territorio y cultura, se compromete con la universidad a prestar sus servicios como docente invitado dentro del Programa de Postgrados en Maestria en Conflicto, Teriitorio y Cultura - cuarta cohorte semeste de continuidad 2013-2</t>
  </si>
  <si>
    <t>JOSE ALBERTO RINCON TRUJILLO</t>
  </si>
  <si>
    <t>No. 15</t>
  </si>
  <si>
    <t>FCSH-006</t>
  </si>
  <si>
    <t>EL CONTRATISTA se compromete con la Universidad a suministrar fotocopias para la Maestria en Conflicto, Territorio y Cultura, cuarta  cohorte, semestre de continuidad y quinta cohorte, tercer semestre periodo academico 2013-2</t>
  </si>
  <si>
    <t>No. 13</t>
  </si>
  <si>
    <t>El contratista quien es Magister en Historia y ciencia antigua de la Universidad Lateranence, se compromete con la Universidad a prestar sus servicios como docente invitado dentro del Programa de Postgrados en Maestria en Conflicto, Territorio y Cultura quinta cohorte.</t>
  </si>
  <si>
    <t>MARIA NUBIA CEBALLOS ORTIZ</t>
  </si>
  <si>
    <t>EL CONTRATISTA se compromete con la Universidad a suministrar a titulo de venta muebles y enseres con destino al mejoramiento de la planta fisica de la oficina de la Maestria en Conflicto, Territorio y Cultura</t>
  </si>
  <si>
    <t xml:space="preserve"> </t>
  </si>
  <si>
    <t>El Contratista se compromete con la Universidad a suministrar 80 masajeadores y 80 musg cerveceros impresos a una tinta, como recordatorios para entregar a los paricipantes en el Encunetro de Egresados del Programa de PSICOLOGIA de la F.C.S.H.</t>
  </si>
  <si>
    <t xml:space="preserve">GERMAN FARFAN TEJADA       </t>
  </si>
  <si>
    <t>FCSH-007</t>
  </si>
  <si>
    <t>El contratista se Compromete con la Universidad a prestar el servicio de hospedaje y alimentacion por 18 dias a los maestros invitados de la Maestria en Conflicto, Territorio y Cultura</t>
  </si>
  <si>
    <t xml:space="preserve">JOSE FERNANDO RUBIO NAVARRO </t>
  </si>
  <si>
    <t>El contratista, quien es Magister en Historia y Ciencia Antigua de la Universitá Lateranense, se compromete con la Universidad a prstar sus servicios como docente invitado dentro del Programa de Postgrado en Maestria en Conflicto, Territorio y Cultura-quinta cxohorte tercer semestre 2013-2</t>
  </si>
  <si>
    <t>LA TIENDA PUBLICISTA.COM</t>
  </si>
  <si>
    <t>FCSH 004</t>
  </si>
  <si>
    <t>El Contratista se compromete con la Universidad a suministrar 60 vasos (mugs) de 7 onzas con el logo del Programa como recordatorios para entregar a los participantes en el ENCUENTRO DE EGRESADOS del P.C.S.Y P.</t>
  </si>
  <si>
    <t>PICARDIAS RECREACION Y EVENTOS</t>
  </si>
  <si>
    <t>FCSH 005</t>
  </si>
  <si>
    <t>El Contratista se compromete con la Universidad a prestar los servicios de recreadores para las actividades de integracion con motivo de Encuentro de Egresados del Programa de Comunicación Social y Periodismo.</t>
  </si>
  <si>
    <t>GRAFIPLAST DEL HUILA</t>
  </si>
  <si>
    <t>FCSH 006</t>
  </si>
  <si>
    <t xml:space="preserve">El Contratista se compromete con la Universidad a suminstrar a titulo de venta agendas Ecologicas con lapicero marcadas a una tinta, con motivo del encuentro de Egresados del Programa de Comunicación Social y PERIODISMO </t>
  </si>
  <si>
    <t>FS 001A2013</t>
  </si>
  <si>
    <t>El Contratista se compromete a prestar los servicios de apoyo en la gestiOn acadEmica y administrativa de los postgrados clInicos anestesiologIa ginecologIa medicina interna y pediatrIa</t>
  </si>
  <si>
    <t xml:space="preserve"> PRESTACION DE SERVICIOS</t>
  </si>
  <si>
    <t>CTOREGIMEN DERECHO PRIVADO</t>
  </si>
  <si>
    <t>De acuerdo al estatuto de contratacion de la Universidad Surcolombiana Acuerdo 029 de 2011</t>
  </si>
  <si>
    <t>FS 002A2013</t>
  </si>
  <si>
    <t>El Contratista se compromete a prestar los servicios de apoyo a la gestiOn financiero en los postgrados clInicos anestesiologIa ginecologIa medicina interna y pediatrIa</t>
  </si>
  <si>
    <t>JOHANNA VANESSA OSORIO PINZON</t>
  </si>
  <si>
    <t>FS 003A2013</t>
  </si>
  <si>
    <t>El Contratista se compromete a prestar los servicios profesionales como Coordinadora del postgrado de medicina interna proyecto 1008</t>
  </si>
  <si>
    <t>FS 004A2013</t>
  </si>
  <si>
    <t>Apoyo a la gestiOn administrativa en el postgrado de medicina interna proyecto 1008</t>
  </si>
  <si>
    <t>FS 005A2013</t>
  </si>
  <si>
    <t>El Contratista se compromete a prestar los servicios de apoyo a la gestiOn financiero en la EspecializaciOn en Epidemiologia proyecto 02 1000</t>
  </si>
  <si>
    <t>FS 006A2013</t>
  </si>
  <si>
    <t>El Contratista se compromete a prestar los servicios de apoyo ala gestiOn financiero en la EspecializaciOn en EnfermerIa nefrOloga y urologIa proyecto 02 1003</t>
  </si>
  <si>
    <t>FS 007A2013</t>
  </si>
  <si>
    <t>El Contratista se compromete a prestar los servicios de apoyo a la gestiOn administrativa en la EspecializaciOn en Gerencia de servicios de salud y seguridad social proyecto 02 1011</t>
  </si>
  <si>
    <t>FS 009A2013</t>
  </si>
  <si>
    <t>Suministro de pasajes aEreos para docentes externos en la especializaciOn en gerencia d es servicios de salud y seguridad social proyecto 1011</t>
  </si>
  <si>
    <t>FS 010A2013</t>
  </si>
  <si>
    <t>Servicios de hospedaje y alimentaciOn a docentes externos en la EspecializaciOn en Gerencia en servicios de salud proyecto 1011</t>
  </si>
  <si>
    <t>FS 011A2013</t>
  </si>
  <si>
    <t>Servicio de apoyo en el manejo de ayudas audiovisuales proyecto 02 1011</t>
  </si>
  <si>
    <t>FS 012A2013</t>
  </si>
  <si>
    <t>Suministro de fotocopias e impresos reproducciOn de documentos especializaciOn en GSSSS proyecto 02 1011</t>
  </si>
  <si>
    <t>GLORIA HELENAIBANEZ SOLANO</t>
  </si>
  <si>
    <t>FS 013A2013</t>
  </si>
  <si>
    <t>Servicios de apoyo en el suministro de cafE y agua para docentes especializaciOn proyecto 02 1011</t>
  </si>
  <si>
    <t>PAOLA ANDREA AVILES ALJURE</t>
  </si>
  <si>
    <t>FS 014A2013</t>
  </si>
  <si>
    <t>Servicios de portes y mensajerIa en la especializaciOn en GSSS proyecto 02 1011</t>
  </si>
  <si>
    <t>FS 015A2013</t>
  </si>
  <si>
    <t>Servicios de apoyo para actividades de bienestar estudiantil (suministro de cafE agua) docentes especializaciOn Proyecto 1000</t>
  </si>
  <si>
    <t>FS 016A2013</t>
  </si>
  <si>
    <t>Servicios de ayudas audiovisuales (video bean computador portAtil ) EspecializaciOn en epidemiologia proyecto 021000</t>
  </si>
  <si>
    <t>FS 017A2013</t>
  </si>
  <si>
    <t>Suministro de fotocopias e impresos reproducciOn de documentos especializaciOn en epidemiologia proyecto 02 1000</t>
  </si>
  <si>
    <t>FS 018A2013</t>
  </si>
  <si>
    <t>Servicios de portes y mensajerIa en la especializaciOn en Epidemiologia proyecto 02 1000</t>
  </si>
  <si>
    <t>FS 019A2013</t>
  </si>
  <si>
    <t>Suministro de mOdulos para la reproducciOn de material de lectura de los estudiantes de la especializaciOn en Epidemiologia proyecto 02 1000</t>
  </si>
  <si>
    <t>FS 020A2013</t>
  </si>
  <si>
    <t>Suministro de pasajes aEreos para docentes externos en la especializaciOn en Epidemiologia proyecto 1000</t>
  </si>
  <si>
    <t>FS 021A2013</t>
  </si>
  <si>
    <t>Servicios de hospedaje y alimentaciOn a docentes externos especializaciOn en epidemiologia proyecto 02 1000</t>
  </si>
  <si>
    <t>FS 022A2013</t>
  </si>
  <si>
    <t>El Contratista se compromete a prestar los servicios de apoyo en la gestiOn administrativa y Fcra del diplomado de verificadores proyecto 983</t>
  </si>
  <si>
    <t>FS 023A2013</t>
  </si>
  <si>
    <t>Servicios de hospedaje y alimentaciOn a docentes externos en el Diplomado de Verificadores proyecto 983</t>
  </si>
  <si>
    <t>FS 024A2013</t>
  </si>
  <si>
    <t>Suministro de pasajes aEreos para docentes externos en el Diplomado de verificadores proyecto 983</t>
  </si>
  <si>
    <t>JAIME RODRIGO VELEZ CERVANTES</t>
  </si>
  <si>
    <t>FS 025A2013</t>
  </si>
  <si>
    <t>Servicios profesionales como docente externo en el Diplomado de verificadores proyecto 02 983</t>
  </si>
  <si>
    <t xml:space="preserve"> OTROS (DOCENTE EXTERNO)</t>
  </si>
  <si>
    <t>FS 026A2013</t>
  </si>
  <si>
    <t>FS 027A2013</t>
  </si>
  <si>
    <t>FS 028A2013</t>
  </si>
  <si>
    <t>Servicios de apoyo Administrativos en el comitE editorial de la Facultad de salud 2013</t>
  </si>
  <si>
    <t>BRAYANT ANDRADE MENDEZ</t>
  </si>
  <si>
    <t>FS 029A2013</t>
  </si>
  <si>
    <t>Servicios profesionales como docente externo en la EspecializaciOn en EnfermerIa Cuidado Critico Proyecto 1012</t>
  </si>
  <si>
    <t>FS 030A2013</t>
  </si>
  <si>
    <t>Servicios profesionales como docente externo en la EspecializaciOn en Gerencia en servicios de salud y seguridad social proyecto 1011</t>
  </si>
  <si>
    <t>ANDREA DEL SOCORRO GARRIDO TORRES</t>
  </si>
  <si>
    <t>FS 031A2013</t>
  </si>
  <si>
    <t>Servicios de apoyo en el laboratorio de medicina genOmica proyecto 1026</t>
  </si>
  <si>
    <t>FS 032A2013</t>
  </si>
  <si>
    <t>Servicios profesionales como BacteriOloga en el laboratorio de Medicina GenOmica proyecto 1026</t>
  </si>
  <si>
    <t>FS 033A2013</t>
  </si>
  <si>
    <t>FS 034A2013</t>
  </si>
  <si>
    <t>Servicios profesionales como docente externo en la EspecializaciOn en EnfermerIa NefrologIa y urologIa Proyecto 1003</t>
  </si>
  <si>
    <t>FS 035A2013</t>
  </si>
  <si>
    <t>Servicios profesionales como docente externo en la EspecializaciOn en Epidemiologia proyecto 02 1000</t>
  </si>
  <si>
    <t>FS 036A2013</t>
  </si>
  <si>
    <t>FS 037A2013</t>
  </si>
  <si>
    <t>JAIME COVALEDA VARGAS</t>
  </si>
  <si>
    <t>FS 038A2013</t>
  </si>
  <si>
    <t>FS 039A2013</t>
  </si>
  <si>
    <t>Apoyo a la gestiOn administrativa en el postgrado de EnfermerIa en Cuidado Critico proyecto 1012</t>
  </si>
  <si>
    <t>FS 040A2013</t>
  </si>
  <si>
    <t>Servicios profesionales como docente invitado en el Diplomado de verificadores proyecto 02 983</t>
  </si>
  <si>
    <t>FS 041A2013</t>
  </si>
  <si>
    <t>Servicios profesionales como docente externo en el Curso Preuniversitario proyecto 02 1023</t>
  </si>
  <si>
    <t>FS 042A2013</t>
  </si>
  <si>
    <t>FS 043A2013</t>
  </si>
  <si>
    <t>FS 044A2013</t>
  </si>
  <si>
    <t>FRANCY HELENA CAMACHO</t>
  </si>
  <si>
    <t>FS 045A2013</t>
  </si>
  <si>
    <t>Suministro de papelerIa y Utiles de oficina para la especializaciOn en Epidemiologia proyecto 02 1000</t>
  </si>
  <si>
    <t xml:space="preserve"> ORDEN DE COMPRA</t>
  </si>
  <si>
    <t>FS 046A2013</t>
  </si>
  <si>
    <t>Compra de una silla ergonOmica para la oficina de la especializaciOn en Epidemiologia proyecto 02 1000</t>
  </si>
  <si>
    <t>RODOLFO ANTONIO BURGOS PEREIRA</t>
  </si>
  <si>
    <t>FS 047A2013</t>
  </si>
  <si>
    <t>Servicios profesionales como docente externo en la EspecializaciOn En Gerencia de Servicios de Salud y Seguridad Social proyecto 02 1011</t>
  </si>
  <si>
    <t>FS 048A2013</t>
  </si>
  <si>
    <t>ALVARO ENRIQUE TEOFILO DE JESUS BUSTOS MEJIA</t>
  </si>
  <si>
    <t>FS 049A2013</t>
  </si>
  <si>
    <t>FS 050A2013</t>
  </si>
  <si>
    <t>Servicios profesionales como asesor y jurado en trabajos de grado en la EspecializaciOn En Gerencia de Servicios de Salud y Seguridad Social proyecto 02 1011</t>
  </si>
  <si>
    <t>FS 051A2013</t>
  </si>
  <si>
    <t>Servicios de fotocopiado e impresos para estudiantes especializaciOn en postgrados clInicos</t>
  </si>
  <si>
    <t>FS 052A2013</t>
  </si>
  <si>
    <t>Servicio de mensajerIa para los postgrados clInicos</t>
  </si>
  <si>
    <t>FS 053A2013</t>
  </si>
  <si>
    <t>Compra o suministro de papelerIa para la EspecializaciOn en AnestesiologIa y reanimaciOn proyecto 1007</t>
  </si>
  <si>
    <t>FS 054A2013</t>
  </si>
  <si>
    <t>Servicios apoyo a la gestion administrativa en el curso Preuniversitario con enfasis en salud</t>
  </si>
  <si>
    <t>FS 055A2013</t>
  </si>
  <si>
    <t>Compra o suministro de papelerIa para la EspecializaciOn en GinecologIa y Obstetricia proyecto 1004</t>
  </si>
  <si>
    <t>FS 056A2013</t>
  </si>
  <si>
    <t>Compra o suministro de papelerIa para la EspecializaciOn en CirugIa General proyecto 1005</t>
  </si>
  <si>
    <t>FS 057A2013</t>
  </si>
  <si>
    <t>EDWIN LEANDRO ALVIS ARIAS</t>
  </si>
  <si>
    <t>FS 058A2013</t>
  </si>
  <si>
    <t>Servicios de apoyo en el manejo de archivo en la Facultad de Salud proyecto 212 03</t>
  </si>
  <si>
    <t>MELVA GOMEZ SUAREZ</t>
  </si>
  <si>
    <t>FS 059A2013</t>
  </si>
  <si>
    <t>Servicios profesionales como docente externo en el Diplomado de verificadores proyecto 983</t>
  </si>
  <si>
    <t>FS 060A2013</t>
  </si>
  <si>
    <t>Servicios profesionales en asesorIa tEcnica operativa y financiera de proyectos en la oficina de proyecciOn Social de facultad de salud</t>
  </si>
  <si>
    <t>FS 061A2013</t>
  </si>
  <si>
    <t>Servicios profesionales jurIdicos para el apoyo y asesorIa legal en la Facultad de Salud</t>
  </si>
  <si>
    <t>CLAUDIA PATRICIA CELIS MELGAR</t>
  </si>
  <si>
    <t>FS 062A2013</t>
  </si>
  <si>
    <t>Servicios profesionales como docente externo en la EspecializaciOn en EnfermerIa en Cuidado Critico proyecto 1012</t>
  </si>
  <si>
    <t>JORGE CUBILLOS GUTIERREZ</t>
  </si>
  <si>
    <t>FS 063A2013</t>
  </si>
  <si>
    <t>Servicios profesionales como docente externo en la EspecializaciOn en EnfermerIa NefrologIa proyecto 1003</t>
  </si>
  <si>
    <t>FS 064A2013</t>
  </si>
  <si>
    <t>Servicios de apoyo a la g gestiOn administrativa para el proceso de autoevaluaciOn del programa de enfermerIa proyecto 212 03</t>
  </si>
  <si>
    <t>FS 065A2013</t>
  </si>
  <si>
    <t>Servicios de alquiler de aula SalOn Aguila Centro Convenciones para realizar XXIII Jornada de PediatrIa proyecto 1006</t>
  </si>
  <si>
    <t>FS 066A2013</t>
  </si>
  <si>
    <t>Servicios profesionales como docente externo en la EspecializaciOn en Gerencia en Servicios de Salud y seguridad social proyecto 1011</t>
  </si>
  <si>
    <t>FS 067A2013</t>
  </si>
  <si>
    <t>FS 068A2013</t>
  </si>
  <si>
    <t>Servicios para diseNar tabular y procesar las encuestas realizada a docentes y egresados de la especializaciOn proyecto 1012</t>
  </si>
  <si>
    <t xml:space="preserve"> ORDEN DE TRABAJO</t>
  </si>
  <si>
    <t>FS 071A2013</t>
  </si>
  <si>
    <t>Suministro de fotocopias e impresos para el desarrollo del curso preuniversitario proyecto 1023</t>
  </si>
  <si>
    <t>FS 072A2013</t>
  </si>
  <si>
    <t>Compra o suministro de papelerIa para el desarrollo del curso preuniversitario proyecto 1023</t>
  </si>
  <si>
    <t>FABIO ALBERTO BALLESTEROS RIVERA</t>
  </si>
  <si>
    <t>FS 074A2013</t>
  </si>
  <si>
    <t>suministro de exAmenes tipo icfes para el curso preuniversitario simulacro proyecto1023</t>
  </si>
  <si>
    <t>MARTHA CECILIA MOSQUERA GARCIA</t>
  </si>
  <si>
    <t>FS 075A2013</t>
  </si>
  <si>
    <t>Servicios de apoyo logIstico para actividades de bienestar universitario proyecto 02 1023</t>
  </si>
  <si>
    <t>FS 076A2013</t>
  </si>
  <si>
    <t>Compra de un computador personal para la oficina de la especializaciOn Proyecto 1000</t>
  </si>
  <si>
    <t>FS 077A2013</t>
  </si>
  <si>
    <t>Servicios profesionales coordinador del postgrado de Medicina Proyecto 1008</t>
  </si>
  <si>
    <t>FS 079A2013</t>
  </si>
  <si>
    <t>FS 080A2013</t>
  </si>
  <si>
    <t xml:space="preserve">Servicios de apoyo logIstico Actividades de Bienestar a estudiantes del diplomado de verificadores proyecto 983 </t>
  </si>
  <si>
    <t>JOSE GERARDO VIDARTE CLAROS</t>
  </si>
  <si>
    <t>FS 081A2013</t>
  </si>
  <si>
    <t>FS 082A2013</t>
  </si>
  <si>
    <t>FS 083A2013</t>
  </si>
  <si>
    <t>CARMEN MARIANA CASTRILLON ACOSTA</t>
  </si>
  <si>
    <t>FS 084A2013</t>
  </si>
  <si>
    <t>RemodelaciOn de los andenes y cubierta en policarbonato en la facultad de salud de acuerdo al presupuesto presentado Proyecto ACTPY 421 01 Mto planta fIsica</t>
  </si>
  <si>
    <t>FS 085A2013</t>
  </si>
  <si>
    <t>Suministro de mOdulos para los estudiantes del diplomado de verificadores proyecto 983</t>
  </si>
  <si>
    <t>FS 086A2013</t>
  </si>
  <si>
    <t>Suministro de papelerIa para los estudiantes del diplomado de verificadores proyecto 983</t>
  </si>
  <si>
    <t>LIBIA MARINA PRECIADO SOACHE</t>
  </si>
  <si>
    <t>FS 087A2013</t>
  </si>
  <si>
    <t>Servicios de apoyo administrativo y logIstico en la celebraciOn de los 30 aNos del programa de medicina</t>
  </si>
  <si>
    <t>FS 088A2013</t>
  </si>
  <si>
    <t>El Contratista se compromete a prestar los servicios de apoyo a la gestiOn financiero en la EspecializaciOn en Epidemiologia proyecto 02 1053</t>
  </si>
  <si>
    <t>FS 089A2013</t>
  </si>
  <si>
    <t>Servicios profesionales como docente externo en la EspecializaciOn en Epidemiologia proyecto 02 1053</t>
  </si>
  <si>
    <t>CARLOS ALBERTO RAMIREZ MORENO</t>
  </si>
  <si>
    <t>FS 090A2013</t>
  </si>
  <si>
    <t>Apoyo logIstico para el desarrollo actividad de Bienestar universitario con docentes y administrativos en mejora del clima organizacional Proyecto PY 623 03</t>
  </si>
  <si>
    <t>FS 091A2013</t>
  </si>
  <si>
    <t>Suministro de papelerIa para los estudiantes del la EspecializaciOn en Medicina Interna proyecto 02 1008</t>
  </si>
  <si>
    <t>FS 092A2013</t>
  </si>
  <si>
    <t>Compra de un aire acondicionado para la especializaciOn del proyecto cirugIa general proy 02 1005</t>
  </si>
  <si>
    <t>FS 093A2013</t>
  </si>
  <si>
    <t>Suministro de fotocopias e impresos para estudiantes de la especializaciOn en epidemiologia proyecto 1053</t>
  </si>
  <si>
    <t>FS 094A2013</t>
  </si>
  <si>
    <t>Servicios de apoyo para actividades de Bienestar Universitario docentes y estudiantes de la especializaciOn en epidemiologia proyecto 1053</t>
  </si>
  <si>
    <t>FS 095A2013</t>
  </si>
  <si>
    <t>Suministro de mOdulos para la reproducciOn de material de lectura especializaciOn en epidemiologia proyecto 1053</t>
  </si>
  <si>
    <t>FS 096A2013</t>
  </si>
  <si>
    <t>Servicios de facilitar las ayudas audiovisuales a los docentes y estudiantes de la especializaciOn en epidemiologia proyecto 1053</t>
  </si>
  <si>
    <t>FS 097A2013</t>
  </si>
  <si>
    <t>Servicios de hospedaje y alimentaciOn a los docentes de la especializaciOn en epidemiologia proyecto 1053</t>
  </si>
  <si>
    <t>FS 098A2013</t>
  </si>
  <si>
    <t>Suministro de pasajes aEreos a docentes externos para el proyecto de la especializaciOn en epidemiologia proyecto 02 1053</t>
  </si>
  <si>
    <t>FS 099A2013</t>
  </si>
  <si>
    <t>Prestar los servicios de mensajerIa especializada a nivel internacional nacional y regional para espec Epidemiologia proyeco 1055</t>
  </si>
  <si>
    <t>FS 100A2013</t>
  </si>
  <si>
    <t>Servicios de actividades de Bienestar Universitario docentes y estudiantes del Programa de EnfermerIa proyecto PY 623 03</t>
  </si>
  <si>
    <t>FS 101A2013</t>
  </si>
  <si>
    <t>servicios de fotocopias y anillados reproducciOn de documentos en la jornada del dIa de la enfermera Proyecto Act py 623 03</t>
  </si>
  <si>
    <t>HERNAN ALONSO ANGARITA RIANO</t>
  </si>
  <si>
    <t>FS 102A2013</t>
  </si>
  <si>
    <t>InstalaciOn de divisiones en vidrio templado en el laboratorio de inmunidad proyecto 421 01</t>
  </si>
  <si>
    <t>FS 104A2013</t>
  </si>
  <si>
    <t>Servicios de Hospedaje para los docentes invitados especializaciOn en pediatrIa Proyecto 02 1006</t>
  </si>
  <si>
    <t>FS 105A2013</t>
  </si>
  <si>
    <t>Servicios de apoyo logIstico para llevar a cabo el segundo encuentro de egresados de la especializaciOn en PediatrIa Proyecto 1006</t>
  </si>
  <si>
    <t>FS 107A2013</t>
  </si>
  <si>
    <t>Suministro de papelerIa para la especializaciOn de epidemiologia proyecto 02 1053</t>
  </si>
  <si>
    <t>OCTAVIO ANDRES ECHEVERRI CARDONA</t>
  </si>
  <si>
    <t>FS 108A2013</t>
  </si>
  <si>
    <t>Compra o suministro de cortinas para la oficina de medicina social proyecto 421 27</t>
  </si>
  <si>
    <t>ENSAMBLES DEL HUILA CASAS PREFABRICADAS INGENIERIAS SAS</t>
  </si>
  <si>
    <t>FS 109A2013</t>
  </si>
  <si>
    <t>NivelaciOn del terreno y construcciOn de una plancha de 8cc de espesor proyecto 421 01</t>
  </si>
  <si>
    <t>FS 110A2013</t>
  </si>
  <si>
    <t>Servicios de apoyo a la gestiOn administrativa y Fcra en el diplomado e verificadores proyecto 02 140</t>
  </si>
  <si>
    <t>JORMAN HARVEY TEJADA PERDOMO</t>
  </si>
  <si>
    <t>FS 111A2013</t>
  </si>
  <si>
    <t>AsesorIas trabajos de investigaciOn de los residentes en la especializaciOn en AnestesiologIa y ReanimaciOn proyecto 02 1007</t>
  </si>
  <si>
    <t>FS 112A2013</t>
  </si>
  <si>
    <t>Docente externo EspecializaciOn en GSSS proyecto02 1011</t>
  </si>
  <si>
    <t>FS 113A2013</t>
  </si>
  <si>
    <t>Compra y/o suministro de libros bibliogrAficos para la especializaciOn en cirugIa general proyecto 02 1005</t>
  </si>
  <si>
    <t>JOSE WILLIAM MARTINEZ</t>
  </si>
  <si>
    <t>FS 114A2013</t>
  </si>
  <si>
    <t>Docente externo EspecializaciOn en epidemiologia proyecto02 1053</t>
  </si>
  <si>
    <t>FS 115A2013</t>
  </si>
  <si>
    <t>AsesorIas trabajos de grado especializaciOn en epidemiologia proyecto 02 1053</t>
  </si>
  <si>
    <t>FS 116A2013</t>
  </si>
  <si>
    <t>Compra Y/o suministro de papelerIa para la especializaciOn en GSSS Proyecto 02 1011</t>
  </si>
  <si>
    <t>FS 117A2013</t>
  </si>
  <si>
    <t>Compra de una silla ejecutiva para la especializaciOn epidemiologia proyecto 02 1053</t>
  </si>
  <si>
    <t>RODRIGO POLO BONILLA</t>
  </si>
  <si>
    <t>FS 118A2013</t>
  </si>
  <si>
    <t>Servicios de mantenimiento correctivo y preventivo al circuito cerrado de televisiOn instalado en la facultad de salud</t>
  </si>
  <si>
    <t>FS 119A2013</t>
  </si>
  <si>
    <t xml:space="preserve">Actividad lUdica y cultural con docentes y estudiantes de los programas de la Facultad de Salud proyecto de Bienestar </t>
  </si>
  <si>
    <t>GILBERTO MUNOZ ADAMES</t>
  </si>
  <si>
    <t>FS 120A2013</t>
  </si>
  <si>
    <t>Compra de muebles de oficina proyecto 02 1005 de cirugIa general</t>
  </si>
  <si>
    <t>FS 121A2013</t>
  </si>
  <si>
    <t>Apoyo logIstico de Bienestar para fomentar en la Facultad de salud una cultura ciudadana proyecto de Bienestar ACTPY 623 03</t>
  </si>
  <si>
    <t>FS 122A2013</t>
  </si>
  <si>
    <t>servicios profesionales como docente externo proyecto 02 1053 EspecializaciOn en Epidemiologia</t>
  </si>
  <si>
    <t>OTROS (DOCENTE EXTERNO)</t>
  </si>
  <si>
    <t>FS 123A2013</t>
  </si>
  <si>
    <t>Servicios profesionales como coordinador del postgrado de medicina interna proyecto 1008</t>
  </si>
  <si>
    <t>JAIRO PERDOMO Y CIA S EN C ALMACEN Y FERRETERIA ANDINA</t>
  </si>
  <si>
    <t>FS 124A2013</t>
  </si>
  <si>
    <t>Compra de elementos varios para el buen funcionamiento en la Facultad de salud proyecto 421 01</t>
  </si>
  <si>
    <t>FS 125A2013</t>
  </si>
  <si>
    <t>servicios profesionales como docente externo proyecto 02 140 diplomado de verificadores</t>
  </si>
  <si>
    <t>FS 126A2013</t>
  </si>
  <si>
    <t>RODRIGO TOVAR GOMEZ</t>
  </si>
  <si>
    <t>FS 127A2013</t>
  </si>
  <si>
    <t xml:space="preserve">Vr MOdulos para silleterIa metAlica y cubierta para techo proyecto 421 30 </t>
  </si>
  <si>
    <t>FS 129A2013</t>
  </si>
  <si>
    <t>Apoyo a la gestiOn investigativa de convenios y proyectos del laboratorio de genOmica</t>
  </si>
  <si>
    <t>ANA BEARIZ RAMIREZ CRUZ</t>
  </si>
  <si>
    <t>FS 130A2013</t>
  </si>
  <si>
    <t>EnmarcaciOn de dos cuadros y una base en madera proyecto 421 30</t>
  </si>
  <si>
    <t>FS 131A2013</t>
  </si>
  <si>
    <t>Servicios de Hospedaje y alimentaciOn para los docentes externos del diplomado de verificadores Proyecto 02 140</t>
  </si>
  <si>
    <t>FS 132A2013</t>
  </si>
  <si>
    <t>Suministro de pasajes aEreos para los docentes externos del diplomado de verificadores proyecto 02 140</t>
  </si>
  <si>
    <t>FS 133B2013</t>
  </si>
  <si>
    <t>Servicios de apoyo a la gestiOn administrativa financiera en el comitè editorial de la facultad de salud proyecto 02 cefs 2013</t>
  </si>
  <si>
    <t>ALBEIRO BARREIRO SANCHEZ</t>
  </si>
  <si>
    <t>FS 134B2013</t>
  </si>
  <si>
    <t>Mantenimiento y adecuaciones en el laboratorio de genEtica</t>
  </si>
  <si>
    <t>RICARDO ANGEL MELENDEZ</t>
  </si>
  <si>
    <t>FS 135B2013</t>
  </si>
  <si>
    <t xml:space="preserve">Apoyo en actividades informAticas en la biblioteca de la facultad de salud </t>
  </si>
  <si>
    <t>HERNANDO GUILLERMO GAITAN DUARTE</t>
  </si>
  <si>
    <t>FS 136B2013</t>
  </si>
  <si>
    <t>Docente externo en la especializaciOn en Epidemiologia proyecto 02 1053</t>
  </si>
  <si>
    <t>MARTHA LEIVA BAHAMON</t>
  </si>
  <si>
    <t>FS 137B2013</t>
  </si>
  <si>
    <t>Servicios para tabulaciOn y organizaciOn del documento de la Reacreditacion especializaciOn en pediatrIa</t>
  </si>
  <si>
    <t>INDUSTRIA QUIMICA ASPROQUIN LTDA</t>
  </si>
  <si>
    <t>FS 138B2013</t>
  </si>
  <si>
    <t>Suministro de aseo y cafeterIa para facultad de salud proyecto 421 28</t>
  </si>
  <si>
    <t>FS 139B2013</t>
  </si>
  <si>
    <t>Docente externo en la especializaciOn en PediatrIa proyecto 02 1006</t>
  </si>
  <si>
    <t>FS 140B2013</t>
  </si>
  <si>
    <t>Docente externo en la especializaciOn en Medicina Interna proyecto 02 1008</t>
  </si>
  <si>
    <t>JAKSON JAVIER NUNEZ CASTRO</t>
  </si>
  <si>
    <t>FS 141B2013</t>
  </si>
  <si>
    <t xml:space="preserve">Realizar mantenimiento a un mosaico de la primera promociOn del Programa de Medicina </t>
  </si>
  <si>
    <t>FS 142B2013</t>
  </si>
  <si>
    <t>Docente externo en el Diplomado de verificadores proyecto 02 140</t>
  </si>
  <si>
    <t>FS 143B2013</t>
  </si>
  <si>
    <t>ElaboraciOn de afiches escarapelas promocionales para evento en la celebraciOn de los treinta aNos del programa de medicina de la Usco</t>
  </si>
  <si>
    <t>MILLER GORDO TORRES</t>
  </si>
  <si>
    <t>FS 144B2013</t>
  </si>
  <si>
    <t>Compra de 3 equipos de aire acondicionado para instalar en los salones de clase tercer piso facultad de salud</t>
  </si>
  <si>
    <t>FS 145B2013</t>
  </si>
  <si>
    <t>ElaboraciOn de un video institucional en conmemoraciOn de los 30 aNos del Programa de medicina proyecto 333 04</t>
  </si>
  <si>
    <t>CARLOS ALBERTO VEGA CAMARGO</t>
  </si>
  <si>
    <t>FS 146B2013</t>
  </si>
  <si>
    <t>Servicios de instalaciones elEctricas para la iluminaciOn de la entrada a la facultad de salud</t>
  </si>
  <si>
    <t>FS 147B2013</t>
  </si>
  <si>
    <t>Suministro de papelerIa proyecto pediatrIa 1006</t>
  </si>
  <si>
    <t>BEATRIZ SUAREZ LOSADA</t>
  </si>
  <si>
    <t>FS 148B2013</t>
  </si>
  <si>
    <t>Elaborar 33 pergaminos en cuero para exaltar a la primera promociOn de egresados del programa de medicina</t>
  </si>
  <si>
    <t>EUGENIO MEDINA TRUJILLO</t>
  </si>
  <si>
    <t>FS 149B2013</t>
  </si>
  <si>
    <t>Asesor externo para evaluar los trabajos de investigaciOn especializaciOn en anestesiologIa y Reanimacion proyecto 02 1007</t>
  </si>
  <si>
    <t>MILTON FERNEY JIMENEZ SOTO</t>
  </si>
  <si>
    <t>FS 150B2013</t>
  </si>
  <si>
    <t>Docente externo especializaciOn en pediatrIa proyecto 02 1006</t>
  </si>
  <si>
    <t>FS 151B2013</t>
  </si>
  <si>
    <t>Docente externo Curso Preuniversitario proyecto 02 1064</t>
  </si>
  <si>
    <t>FS 152B2013</t>
  </si>
  <si>
    <t>FS 153B2013</t>
  </si>
  <si>
    <t>Apoyo en la gestiOn administrativa y financiera del curso preuniversitario proyecto 1064</t>
  </si>
  <si>
    <t>FS 154B2013</t>
  </si>
  <si>
    <t>Compra y/o Suministro de pasajes aEreos para los docentes invitados de la especializaciOn en pediatrIa proyecto 02 1006</t>
  </si>
  <si>
    <t>FS 155B2013</t>
  </si>
  <si>
    <t>Servicio de mantenimiento preventivo y correctivo aires acondicionados especializaciones clInicas postgrados</t>
  </si>
  <si>
    <t>FS 157B2013</t>
  </si>
  <si>
    <t>Servicios estadIsticos para el proceso de autoevaluaciOn en el Programa de EnfermerIa</t>
  </si>
  <si>
    <t>FS 158B2013</t>
  </si>
  <si>
    <t>Compra de muebles y enseres para la especializaciOn en anestesiologIa proyecto 02 1007</t>
  </si>
  <si>
    <t>FS 159B2013</t>
  </si>
  <si>
    <t>Compra de un locker para la EspecializaciOn en AnestesiologIa y ReanimaciOn proyecto 02 1007</t>
  </si>
  <si>
    <t>FS 160B2013</t>
  </si>
  <si>
    <t>Compra de un videobean y radio grabadora para la especializaciOn en medicina interna proyecto 02 1008</t>
  </si>
  <si>
    <t>FS 161B2013</t>
  </si>
  <si>
    <t>Docente externo Diplomado de verificadores proyecto 02 140</t>
  </si>
  <si>
    <t>FS 162B2013</t>
  </si>
  <si>
    <t>El Contratista se compromete a prestar los servicios de apoyo a la gestiOn financiero en la EspecializaciOn en EnfermerIa y NefrologIa proyecto 02 1071</t>
  </si>
  <si>
    <t>FS 163B2013</t>
  </si>
  <si>
    <t>Servicios de apoyo logIstico para el encuentro de egresados de la especializaciOn en medicina interna proyecto 02 1008</t>
  </si>
  <si>
    <t>FS 164B2013</t>
  </si>
  <si>
    <t>Docente externo Realizacion de talleres al grupo de investigaciOn Dneuropsy</t>
  </si>
  <si>
    <t>FS 165B2013</t>
  </si>
  <si>
    <t>Servicios de apoyo administrativo en la especializaciOn en enfermerIa en cuidado critico proyecto02 1074</t>
  </si>
  <si>
    <t>FS 166B2013</t>
  </si>
  <si>
    <t>Compra de material bibliogrAfico para a la facultad de salud proyecto 421 31</t>
  </si>
  <si>
    <t>FS 167B2013</t>
  </si>
  <si>
    <t>Servicios de docente externo en el diplomado de verificadores proyecto02 140</t>
  </si>
  <si>
    <t>FS 168B2013</t>
  </si>
  <si>
    <t>Compra de pasajes aEreos para los docentes invitados de la especializaciOn en Epidemiologia proyecto 02 1072</t>
  </si>
  <si>
    <t>BELKIS ROCIO GARCIA PARADA</t>
  </si>
  <si>
    <t>FS 169B2013</t>
  </si>
  <si>
    <t>Servicios de apoyo en la organizaciOn de grupos de investigaciOn especializaciones en Epidemiologia proyecto 02 1053</t>
  </si>
  <si>
    <t>FS 170B2013</t>
  </si>
  <si>
    <t>Docente externo en la especializaciOn de Epidemiologia proyecto 02 1072</t>
  </si>
  <si>
    <t>FS 171B2013</t>
  </si>
  <si>
    <t>Servicios de hospedaje y alimentaciOn especializaciOn en epidemiologia proyecto 02 1072</t>
  </si>
  <si>
    <t>FS 172B2013</t>
  </si>
  <si>
    <t>Servicio de ayudas audiovisuales en la especializaciOn de epidemiologia proyecto 02 1072</t>
  </si>
  <si>
    <t>FS 173B2013</t>
  </si>
  <si>
    <t>Suministro de modulospara material especializaciOn en epidemiologia proyecto 02 1072</t>
  </si>
  <si>
    <t>FS 174B2013</t>
  </si>
  <si>
    <t>Actividades de Bienestar universitario especializaciOn epidemiologia proyecto 02 1072</t>
  </si>
  <si>
    <t>FS 175B2013</t>
  </si>
  <si>
    <t>Suministro de fotocopias e impresos para material especializaciOn en epidemiologia proyecto 02 1072</t>
  </si>
  <si>
    <t>FS 176B2013</t>
  </si>
  <si>
    <t>Docente externo especializaciOn epidemiologia proyecto 02 1072</t>
  </si>
  <si>
    <t>FS 177B2013</t>
  </si>
  <si>
    <t>Contrato docente externo especializaciOn en EnfermerIa NefrologIa y UrologIa proyecto 02 1071</t>
  </si>
  <si>
    <t>OLGA PATRICIA JIMENEZ BENITEZ</t>
  </si>
  <si>
    <t>FS 178B2013</t>
  </si>
  <si>
    <t>FS 179B2013</t>
  </si>
  <si>
    <t>El Contratista se compromete a prestar los servicios de apoyo a la gestiOn Administrativa y financiero en la EspecializaciOn en Epidemiologia proyecto 02 1072</t>
  </si>
  <si>
    <t>MARIA YEDME SANCHEZ PASTRANA</t>
  </si>
  <si>
    <t>FS 180B2013</t>
  </si>
  <si>
    <t>Servicios de GestiOn Administrativa de convenios Docencia servicio proceso de autoevaluaciOn para acreditaciOn programas de pregrado facultad de salud</t>
  </si>
  <si>
    <t>FS 181B2013</t>
  </si>
  <si>
    <t>Contrato docente externo especializaciOn en EnfermerIa en cuidado critico proyecto 02 1074</t>
  </si>
  <si>
    <t>FS 182B2013</t>
  </si>
  <si>
    <t xml:space="preserve">ElaboraciOn y montaje de la pAgina web especializaciOn en epidemiologia proyecto02 1053                                                </t>
  </si>
  <si>
    <t>FS 183B2013</t>
  </si>
  <si>
    <t>Suministro de fotocopias e impresos para material en el diplomado de verificadores proyecto 02 140</t>
  </si>
  <si>
    <t>FS 186B2013</t>
  </si>
  <si>
    <t>Suministro de fotocopias e impresos para los estudiantes y docentes especializaciOn en enfermerIa proyecto 02 1074</t>
  </si>
  <si>
    <t>ANDRES MAURICIO GORDILLO</t>
  </si>
  <si>
    <t>FS 187B2013</t>
  </si>
  <si>
    <t>Asesor externo en trabajos de investigaciOn en la especializaciOn en anestesiologIa y reanimaciOn proyecto 02 1007</t>
  </si>
  <si>
    <t>FS 188B2013</t>
  </si>
  <si>
    <t>Compra de elementos varios e instalaciOn de los mismos para el proyecto 421 30 y 4321 27</t>
  </si>
  <si>
    <t>FS 189B2013</t>
  </si>
  <si>
    <t>Compra de muebles y enseres para la especializaciOn en PediatrIa Proyecto 02 1006</t>
  </si>
  <si>
    <t>FS 190B2013</t>
  </si>
  <si>
    <t>Compra de suministro de placas para reconocimiento a los docentes en la especializaciOn en Medicina Interna</t>
  </si>
  <si>
    <t>FS 191B2013</t>
  </si>
  <si>
    <t>Compra de libros para apoyo acadEmico biblioteca de la especializaciOn en enfermerIa proyecto 02 1071</t>
  </si>
  <si>
    <t>FS 192B2013</t>
  </si>
  <si>
    <t xml:space="preserve">Servicios de actividades de bienestar estudiantil proyecto 02 1071 especializaciOn en enfermerIa </t>
  </si>
  <si>
    <t>FS 193B2013</t>
  </si>
  <si>
    <t>Suministro de fotocopias para la especializaciOn en enfermerIa nefrologIa y urologIa proyecto 02 1071</t>
  </si>
  <si>
    <t>FS 194B2013</t>
  </si>
  <si>
    <t>Suministro y elaboraciOn de plegables para la especializaciOn en enfermerIa nefrologIa y urologIa proyecto 02 1071</t>
  </si>
  <si>
    <t>FS 195B2013</t>
  </si>
  <si>
    <t>Compra de papelerIa y Utiles de oficina para desarrollo de la especializaciOn en enfermerIa y nefrologIa y urologIa Proyecto 02 1071</t>
  </si>
  <si>
    <t>LUZ MYRIAM CLAROS GIRALDO</t>
  </si>
  <si>
    <t>FS 197B2013</t>
  </si>
  <si>
    <t>Docente externo en la especializaciOn en epidemiologia proyecto 02 1072</t>
  </si>
  <si>
    <t>FS 198B2013</t>
  </si>
  <si>
    <t>Prestar los servicios de publicidad y mercadeo en la especializaciOn en epidemiologia proyecto 02 1072</t>
  </si>
  <si>
    <t>LM INSTRUMENTS SA</t>
  </si>
  <si>
    <t>FS 199B2013</t>
  </si>
  <si>
    <t>Compra de un equipo simulador para la especializaciOn en AnestesiologIa y reanimaciOn proyecto 02 1007</t>
  </si>
  <si>
    <t>FS 200B2013</t>
  </si>
  <si>
    <t>Servicios de apoyo a la gestiOn Administrativa en el proceso de aprobaciOn del proyecto PY 322 02</t>
  </si>
  <si>
    <t>FS 201B2013</t>
  </si>
  <si>
    <t>FS 202B2013</t>
  </si>
  <si>
    <t>Suministro diseNo e impresiOn de porta diplomas para los egresados de la Facultad de Salud proyecto PY 211 01</t>
  </si>
  <si>
    <t>FS 203B2013</t>
  </si>
  <si>
    <t>Asesor externo trabajos de grado en la especializaciOn en epidemiologia proyecto 02 1072</t>
  </si>
  <si>
    <t>FS 204B2013</t>
  </si>
  <si>
    <t>Asesorar los trabajos de grado de los estudiantes de la especializaciOn en Epidemiologia proyecto 02 1072</t>
  </si>
  <si>
    <t>FS 205B2013</t>
  </si>
  <si>
    <t>Compra y/o suministro de papelerIa proyecto 02 1072 EspecializaciOn en epidemiologia</t>
  </si>
  <si>
    <t>FS 206B2013</t>
  </si>
  <si>
    <t>Docente externo en el Diplomado de Verificadores proyecto 02 140</t>
  </si>
  <si>
    <t>OSCAR PUENTES OSPINA</t>
  </si>
  <si>
    <t>FS 207B2013</t>
  </si>
  <si>
    <t>Servicios de mantenimiento a 15 videobean de la facultad de salud proyecto ACTPY 722 01</t>
  </si>
  <si>
    <t>FS 208B2013</t>
  </si>
  <si>
    <t>Compra de una pantalla para proyectar para la especializaciOn epidemiologia proyecto 02 1006</t>
  </si>
  <si>
    <t>FS 209B2013</t>
  </si>
  <si>
    <t>Compra de equipos para la especializaciOn en medicina interna proyecto 02 1008 $1647649</t>
  </si>
  <si>
    <t>FS 210B2013</t>
  </si>
  <si>
    <t>FS 211B2013</t>
  </si>
  <si>
    <t>FS 212B2013</t>
  </si>
  <si>
    <t>Asesorar los trabajos de grado de los estudiantes especializaciOn en epidemiologia proyecto 02 1072</t>
  </si>
  <si>
    <t>FS 213B2013</t>
  </si>
  <si>
    <t>Servicios de apoyo logIstico para actividades de bienestar universitario especializaciOn en pediatrIa en el marco del IX simposio de enfermedades tropicales proyecto 02 1006</t>
  </si>
  <si>
    <t>FS 214B2013</t>
  </si>
  <si>
    <t>Docente externo enfermerIa en cuidado critico proyecto 02 1074</t>
  </si>
  <si>
    <t>FS 215B2013</t>
  </si>
  <si>
    <t>FS 216B2013</t>
  </si>
  <si>
    <t>Suministro de modulospara el diplomado de verificadores proyecto 02 140</t>
  </si>
  <si>
    <t>HOTELES DE NEIVA SAS</t>
  </si>
  <si>
    <t>FS 217B2013</t>
  </si>
  <si>
    <t>Servicios de hospedaje para los docentes de la especializaciOn en cirugIa general proyecto 02 1005</t>
  </si>
  <si>
    <t>FS 218B2013</t>
  </si>
  <si>
    <t>Compra de un televisor para la especializaciOn en pediatrIa proyecto 02 1006</t>
  </si>
  <si>
    <t>FS 219B2013</t>
  </si>
  <si>
    <t>Compra y/o suministro de pasajes aEreos para los docente s invitados especializaciOn en cirugIa general proyecto 02 1005</t>
  </si>
  <si>
    <t>FS 220B2013</t>
  </si>
  <si>
    <t>Compra y/o suministro de un computador y impresora para la especializaciOn en CirugIa General Proyecto 02 1005</t>
  </si>
  <si>
    <t>JAIRO FERIA NAVARRO</t>
  </si>
  <si>
    <t>FS 221B2013</t>
  </si>
  <si>
    <t>Servicios de instalaciOn de piso en cerAmica y cielo Razo en icopor con cargo al proyecto PY 421 01</t>
  </si>
  <si>
    <t>FS 222B2013</t>
  </si>
  <si>
    <t>Asesorar trabajos de grado de los estudiantes de la especializaciOn en GSSS proyecto 02 1011</t>
  </si>
  <si>
    <t>DAVID ANDRES CANGREJO TORRES</t>
  </si>
  <si>
    <t>FS 223B2013</t>
  </si>
  <si>
    <t>FS 224B2013</t>
  </si>
  <si>
    <t>Apoyo logIstico y administrativo para seguimiento de los egresados especializaciOn en GSSS proyecto 02 1011</t>
  </si>
  <si>
    <t>GLORIA LUCIA HENAO LONDONO</t>
  </si>
  <si>
    <t>FS 225B2013</t>
  </si>
  <si>
    <t>Docente externo en el desarrollo modulo de epidemiologia proyecto 02 1072</t>
  </si>
  <si>
    <t>FS-226B2013</t>
  </si>
  <si>
    <t>Compra de recursos bibliográficos para la especializaciones medicina interna proyecto 02-1008</t>
  </si>
  <si>
    <t>CTO.REGIMEN DERECHO PRIVADO</t>
  </si>
  <si>
    <t>De acuerdo al estatuto de contratación  de la Universidad Surcolombiana Acuerdo 029 de 2011</t>
  </si>
  <si>
    <t>FRANCY ELENA CAMACHO SANCHEZ</t>
  </si>
  <si>
    <t>FS-227B2013</t>
  </si>
  <si>
    <t>Compra de papelería y útiles de oficina para el desarrollo del Diplomado de verificadores proyecto 02-140</t>
  </si>
  <si>
    <t>FS-228B2013</t>
  </si>
  <si>
    <t>Asesorar la elaboración  del documento de la maestría  en Neurociencias Cognitiva  Proyecto 322-11 Exc.plan de Acción Facsalud</t>
  </si>
  <si>
    <t>GILBERTO MUÑOZ ADARMES</t>
  </si>
  <si>
    <t>FS-229B2013</t>
  </si>
  <si>
    <t>Compra de  locker para la especialización en medicina interna proyecto 02-1008</t>
  </si>
  <si>
    <t>FS-230B2013</t>
  </si>
  <si>
    <t>Servicios de publicidad y mercadeo de los 5  postrados clínicos de la Facultad de Salud</t>
  </si>
  <si>
    <t>JESSICA ALEXANDRA  SERRATO MENDEZ</t>
  </si>
  <si>
    <t>FS-231B2013</t>
  </si>
  <si>
    <t>Compra de 5  black outs para la especialización en pediatría proyecto 02-1006</t>
  </si>
  <si>
    <t>FS-232B2013</t>
  </si>
  <si>
    <t>Compra de recursos Bibliográficos para la especialización en pediatría proyecto 02-1006</t>
  </si>
  <si>
    <t>LISIMACO VALLEJO CUELLAR</t>
  </si>
  <si>
    <t>FS-233B2013</t>
  </si>
  <si>
    <t>Servicios en el proceso de diseño  para aprobación de la maestría  en ciencias básicas  biomédicas de la facultad proyecto 322- 04 y 02 Exc.facultad</t>
  </si>
  <si>
    <t xml:space="preserve"> PRESTACIÓN DE SERVICIOS</t>
  </si>
  <si>
    <t>FS-234B2013</t>
  </si>
  <si>
    <t>Compra de un simulador  para la especialización en Cirugía General proyecto 02-1005</t>
  </si>
  <si>
    <t>FS-235B2013</t>
  </si>
  <si>
    <t>Servicio de alquiler del aula del club  para realizacion  del congreso de cirugía general  proyecto 02-1005</t>
  </si>
  <si>
    <t>LIBIA MARIA PRECIADO SOACHE</t>
  </si>
  <si>
    <t>FS-236B2013</t>
  </si>
  <si>
    <t>Prestar los servicios de apoyo en la organización logística para el desarrollo del II congreso Nal y internal de enfermería y celebración de los 40 años del programa de enfermería. Proyecto 623-03</t>
  </si>
  <si>
    <t>FS-237B2013</t>
  </si>
  <si>
    <t>Docente externo en el desarrollo del diplomado de verificadores proyecto 02-140</t>
  </si>
  <si>
    <t>FS-238B2013</t>
  </si>
  <si>
    <t>FS-239B2013</t>
  </si>
  <si>
    <t>Compra de unos  simuladores  para la especialización en ginecología y obstetricia  proyecto 02-1004</t>
  </si>
  <si>
    <t>HOTEL CHICALA S.A.S</t>
  </si>
  <si>
    <t>FS-240B2013</t>
  </si>
  <si>
    <t>Servicios de apoyo  logístico para actividades de bienestar universitario especialización en medicina interna proyecto 02-1008</t>
  </si>
  <si>
    <t>FS-241B2013</t>
  </si>
  <si>
    <t>Compra de papelería y útiles de oficina para el desarrollo del  Curso Soporte Vital Avanzado proyecto 02-1086</t>
  </si>
  <si>
    <t>FS-242B2013</t>
  </si>
  <si>
    <t>Servicios de apoyo a la gestión administrativa curso soporte vital avanzado proyecto 02-1086</t>
  </si>
  <si>
    <t>FS-243B2013</t>
  </si>
  <si>
    <t>Apoyo Logístico  para 30 personal en el diplomado de verificadores proyecto 02-140</t>
  </si>
  <si>
    <t>FS-244B2013</t>
  </si>
  <si>
    <t>Apoyo Logístico  para  20 personas en el curso soporte vital avanzado proyecto 02-1086</t>
  </si>
  <si>
    <t>FS-245B2013</t>
  </si>
  <si>
    <t>Docente externo en el desarrollo del taller de capacitación  pedagógica a los residentes de la especialización en  medicina interna proyecto 02-1008</t>
  </si>
  <si>
    <t>FS-246B2013</t>
  </si>
  <si>
    <t>Servicios de elaboración de afiches y escarapelas, libretas y otros para el evento Congreso Internacional de Investigación en Salud proyecto 332-05-332-03</t>
  </si>
  <si>
    <t>CLAUDIA OLAVE BLACKBURN</t>
  </si>
  <si>
    <t>FS-247B2013</t>
  </si>
  <si>
    <t>Compra de un mueble con destino a la especialización en cirugía general  proyecto 02-1005</t>
  </si>
  <si>
    <t>FS-248B2013</t>
  </si>
  <si>
    <t>Servicios de apoyo logístico para actividades de bienestar universitario  especialización en anestesiología y reanimación proyecto  02-1007</t>
  </si>
  <si>
    <t>CLAUDIA YANETH  RODRIGUEZ TRIVIÑO</t>
  </si>
  <si>
    <t>FS-249B2013</t>
  </si>
  <si>
    <t>Docente externo para el desarrollo del curso  soporte vital avanzado proyecto 02-1086</t>
  </si>
  <si>
    <t>FS-250B2013</t>
  </si>
  <si>
    <t>Servicios de apoyo logístico para actividades de bienestar universitario  especialización en Ginecología  y Obstetricia  proyecto  02-1004</t>
  </si>
  <si>
    <t>PURIFICACION  Y ANALISIS DE FLUIDOS LTDA</t>
  </si>
  <si>
    <t>FS-251B2013</t>
  </si>
  <si>
    <t>Suministro pre filtro para el equipo milli  del laboratorio de medicina genómica de la facultad de salud  proyecto 03-1026</t>
  </si>
  <si>
    <t>FS-252B2013</t>
  </si>
  <si>
    <t>Suministrar materiales e insumos reactivos con destino al laboratorio de medicina genómica proyecto  03-1026</t>
  </si>
  <si>
    <t>FS-253B2013</t>
  </si>
  <si>
    <t>Servicios de apoyo logístico para actividades de bienestar universitario  dirigido a los estudiantes , docentes y administrativos de la facultad de salud para mejorar el clima organizacional proyecto  623-03</t>
  </si>
  <si>
    <t>FS-254B2013</t>
  </si>
  <si>
    <t>Servicios de apoyo logístico para actividades de bienestar universitario especialización en pediatría proyecto 02-1006</t>
  </si>
  <si>
    <t>INVERSIONES GEO S.A.S</t>
  </si>
  <si>
    <t>FS-255B2013</t>
  </si>
  <si>
    <t>Servicios de apoyo logístico para actividades de bienestar universitario  especialización en Cirugía General proyecto  02-1005</t>
  </si>
  <si>
    <t>FS-256B2013</t>
  </si>
  <si>
    <t>Apoyo actividades de bienestar universitario para el desarrollo congreso internacional de investigación en salud proyecto  332-03-332-02</t>
  </si>
  <si>
    <t>MARIA LOURDES VARGAS MARTINEZ</t>
  </si>
  <si>
    <t>FS-257B2013</t>
  </si>
  <si>
    <t>Servicios  de organización y ejecución  logística para el desarrollo de la conmemoración de los 40 años del programa e de enfermería proyecto 211-01-623-03 y</t>
  </si>
  <si>
    <t>FS-258B2013</t>
  </si>
  <si>
    <t>Suministro fotocopias para el desarrollo del curso  soporte vital avanzado proyecto 02-1086</t>
  </si>
  <si>
    <t>FS-259B2013</t>
  </si>
  <si>
    <t>Compra de un computador para el diplomado verificadores proyecto 02-140</t>
  </si>
  <si>
    <t>OSCASR GUILLERMO PEREZ CASTRO</t>
  </si>
  <si>
    <t>FS-260B2013</t>
  </si>
  <si>
    <t>Elaboración de pasacalles, bonos, afiches, tarjetas, pendones para la celebración de los 40 años del programa de enfermería Proyecto 623-03 y 311-01</t>
  </si>
  <si>
    <t>FS-261B2013</t>
  </si>
  <si>
    <t>Compra de  6 aires acondicionados para reponer los que se han dado de baja en la Facultad de Salud proyecto 421-27</t>
  </si>
  <si>
    <t>PRESTACION DE SERVICIOS PARA BRINDAR APOYO A LA FACULTAD DE DERECHO Y A SU CENTRO DE INVESTIGACIONES DE LA FACULTAD DE DERECHO CINFADE EN LO REFERENTE A ASESORIA EN LA PROGRAMACIONESTRUCTURA Y PUBLICACION ESCRITA Y EN LA WEB DE LA REVISTA JURIDICA PIELAGUS ORGANIZACION Y ACTUALIZACION DE LOS ARCHIVOS FISICOS Y VIRTUALES DEL CENTRO DE INVESTIGACIONES EN LO CONCERNIENTE A LA REVISTA Y APOYO A LA FACULTAD PARA LOGRAR INDEXAR LA CITADA REVISTA JURIDICA</t>
  </si>
  <si>
    <t>REGIMEN DERECHO PRIVADO</t>
  </si>
  <si>
    <t xml:space="preserve">SELECCION DIRECTA </t>
  </si>
  <si>
    <t xml:space="preserve">SERVICIO DE HOSPEDAJE Y MANUTENCION A DOCENTES INVITADOS POR EL CENTRO DE INVESTIGACIONES DE LA FACULTAD DE DERECHO CINFADE Y LA FACULTAD DE DERECHO DE LA UNIVESIDAD SURCOLOMBIANA PARA EL DESARROLLO DE ACTIVIDADES ACADEMICAS EN LOS DIAS 7 Y 8 DE MAYO DE 2013 DENTRO DEL MARCO DE LA FASE PREPARATORIA DEL NODO CENTRO DE LA RED SOCIO JURIDICA Y DE LOS DIAS 9 Y 10 DEL MES DURANTE EL DESARROLLO DEL ENCUENTRO NODO CENTRO DE LA RED SOCIOJURIDICA </t>
  </si>
  <si>
    <t>PRESTAR LOS SERVICIOS DE DISENO GRAFICO ELABORACION REPRODUCCION E IMPRESION DE MEMORIAS DISENO GRAFICO ELBORACION E IMRESION DE ESCARPETAS Y ESCARAPELAS Y DISENO GRAFICO ELABORACION VIRTUAL DE CERTIFICADOS DEL ENCUENTRO DEL NODO CENTRO DE LA RED SOCIOJURIDICA A REALIZARSE LOS DIAS 9 Y 10 DE MAYO DE 2013</t>
  </si>
  <si>
    <t>OTRA COMPRA O ADQUISICION SIMPLIFICADA</t>
  </si>
  <si>
    <t>COMPRA E INSTALACION DE DIVISIONES DE OFICINA ELBORADAS EN ALUMINIO CON DESTINO A LOS PROGRAMAS DE DERECHO Y CIENCIAS POLITICA DE LA FACULTAD DE DERECHO DE LA UNIVERSIDAD SURCOLOMBIANA</t>
  </si>
  <si>
    <t>PRESTAR SERVICIOS DE HOSPEDAJE Y ALIMENTACION POR SEIS (6) DIAS A LOS DOCENTES INVITADOS DEL DIPLOMADO DE ACTUALIZACION LEY 1437 DE 2011 CODIGO DE PROCEDIMIENTO ADMINISTRATIVO Y DE LO CONTENCIOSO ADMINISTRATIVO QUIENES COMPLEMENTARAN EL DESARROLLO DE LAS ACTIVIDADES ACADEMICAS DE ACUERDO CON LA COTIZACION PRESENTADA EL 11 DE JULIO DE 2013 LA CUAL HACE PARTE INTEGRAL DE LA ORDEN DE SERVICIOS</t>
  </si>
  <si>
    <t xml:space="preserve">SUMISTRAR FOTOCOPIAS DISENO DIGITALIZACION E IMPRESION LITOGRAFICA DE LOS DIPLOMAS Y CARATULAS PARA CD Y COMPILACION Y DIGITALIZACION DE MEMORIAS UTILIZADOS EN EL DIPLOMADO DE ACTUALIZACION LEY 1437 DE 2011 CODIGO DE PROCEDIMIENTO ADMINISTRATIVO Y DE LO CONTENCIOSO ADMINISTRATIVO DE LA FACULTAD DE DERECHO DE ACUERDO CON LA OFERTA O COTIZACION PRESENTADA EL 18 DE JULIO DE 2013 LA CUAL HACE PARTE INTEGRAL DE LA ORDEN </t>
  </si>
  <si>
    <t xml:space="preserve">SUMINISTRO </t>
  </si>
  <si>
    <t>LIBRERIA TEMIS S A</t>
  </si>
  <si>
    <t>COMPRAVENTA DE TEXTOS BIBLIOGRAFICOS CON DESTINO AL CENTRO DE DOCUMENTACION JURIDICA DE LA FACULTAD DE DERECHO DE LA UNIVERSIDAD SURCOLOMBIANA CON EL FIN DE APOYAR EL PROCESO DE CONSOLIDACION DE LOS PROGRAMAS DE CIENCIAS POLITICA Y DE DERECHO</t>
  </si>
  <si>
    <t>JHON MAURICIO MARTINEZ RIOS</t>
  </si>
  <si>
    <t>PRESTAR LOS SERVICIOS DE APOYO A LA GESTION DOCUMENTAL DE LOS SEMILLEROS DE INVESTIGACION DEL CENTRO DE UNVESTIGACION DE LA FACULTAD DE DERECHO CINFADE DE LA UNIVERSIDAD SURCOLOMBIANA EN PRO DEL FORTALECIMIENTO ORGANIZACIONAL DEL MISMO</t>
  </si>
  <si>
    <t>PRESTAR LOS SERVICIOS DE APOYO LOGISTICO (SERVICIO DE MESA MESERO E HIDRATACION) PARA EL EVENTO DE CLAUSURA DEL PROYECTO DIPLOMADO EN ACTUALIZACION LEY 1437 DE 2011 CODIGO DE PROCEDIMIENTO ADMINISTRATIVO Y DE LO CONTENCIOSO ADMINISTRATIVOPARA EL DIA 4 DE OCTUBRE DE 2013 DE LA FACULTAD DE DERECHO DE ACUERDO CO OFERTA O COTIZACION PRESENTADA EL 26 DE SEPTIEMBRE DE 2013 LA CUAL HACE PARTE INTEGRAL DE LA ORDEN</t>
  </si>
  <si>
    <t>LIZETH VARGAS SANCHEZ</t>
  </si>
  <si>
    <t>PRESTAR LOS SERVICIOS DE SECRETARIA Y DEMAS ACTIVIDADES ADMINISTRATIVAS REQUERIDAS PARA EL CUMPLIMIENTO DEL DIPLOMADO EN ACTUALIZACION LEY 1437 DE 2011 CODIGO DE PROCEDIMIENTO ADMINISTRATIVO Y DE LO CONTENCIOSO ADMINISTRATIVO CUYO OBJETO ES OFRECER AL PUBLICO EMPLEADOS PUBLICOS TRABAJADORES OFICIALES CONTRATISTAS ABOGADOS Y NO ABOGADOS CON FUNCION ADMINISTRATIVA LA RENOVACION ACTUALIZACION Y PROFUNDIZACION DE LA LEY 1437</t>
  </si>
  <si>
    <t>PRESTAR LOS SERVICIOS DE REPARACION Y/O MANTENIMIENTO DE MUEBLES DEL AULA 317 SALA DE AUDIENCIAS DEL PROGRAMA DE DERECHO Y ELABORAR E INSTALAR MARCOS Y PUERTAS PARA LOS NICHOS DE LA OFICINA DONDE FUNCIONA EL PREGRADO DE CIENCIA POLITICA DE LA FACULTAD DE DERECHO</t>
  </si>
  <si>
    <t>VELAZQUEZ IBARRA MAITE</t>
  </si>
  <si>
    <t xml:space="preserve">FACECONOMIA01 PY02-1027-1028 </t>
  </si>
  <si>
    <t>CTO. PRESTACION SERVICIOS FACECONOMIA01 PY02-1027-1028 APOYO A LA GESTION ACADEMICO ADTIVA Y FINANCIERA EN LAS ESPECIALIZACIONES ALTA GCIA. Y GCIA.MERCADEO ESTRATEGICO, PERIODO 2013A.</t>
  </si>
  <si>
    <t>CONTRATOS PRESTACIÓN DE SERVICIOS</t>
  </si>
  <si>
    <t xml:space="preserve"> CODIGO 02-1028</t>
  </si>
  <si>
    <t>LUCI ADRIANA ANDRADE MORALES</t>
  </si>
  <si>
    <t>FACECONOMIA 01-PY02-1022</t>
  </si>
  <si>
    <t>CTO.FACECONOMIA 01-PY02-1022-APOYO A LA GESTION ACADECMICO ADTIVA Y FINANCIERA ESPECIALIZACION EN GCIA.TRIBUTARIA V COHORTE IS 2013A.</t>
  </si>
  <si>
    <t xml:space="preserve"> CODIGO 02-1022</t>
  </si>
  <si>
    <t>FACECONOMIA 02-1028-001</t>
  </si>
  <si>
    <t>CTO.FACECONOMIA 02-1028-01 ORIENTACION DE 32 HORAS MODULO GCIA.ESTRATEGICA DE VENTAS EN LA ESPEC.GCOA.MERCADEO ESTRATEGICO, 12 COHORTE IIS 2013A.</t>
  </si>
  <si>
    <t>FACECONOMIA 02-1028-002</t>
  </si>
  <si>
    <t>CTO.FACECONOMIA 02-1028-002-ORIENTACION DE 32 HORAS  DEL MODULO GERENCIA DE SERVICIO AL CLIENTE, ESPEC.GCIA.MERCADEO XIIC, PERIODO 2013A.</t>
  </si>
  <si>
    <t>FACECONOMIA 02-1027-002</t>
  </si>
  <si>
    <t>CTO.FACECONOMIA 02-1027-002-ORIENTACION DE 30 HORAS DEL MODULO GERENCIA DE INVESTIGACION EN MARKETING, EN LA ESPEC.ALTA GCIA 21 COHORTE IIS 2013A.</t>
  </si>
  <si>
    <t xml:space="preserve"> CODIGO 02-1027</t>
  </si>
  <si>
    <t>FACECONOMIA 005-2013-A</t>
  </si>
  <si>
    <t>CTO.PRESTACION DE SERVICIOS FACECONOMIA 005-2013-A, ASEORIA JURIDICA EN LA FACULTAD DE ECONOMIA Y ADMINISTRACION.</t>
  </si>
  <si>
    <t xml:space="preserve"> CODIGO 2013-PY-212-03</t>
  </si>
  <si>
    <t xml:space="preserve">FACECONOMIA 02-1027-003 </t>
  </si>
  <si>
    <t>CTO.FACECONOMIA 02-1027-003 ORIENTACION DE 30 HORAS MODULO GERENCIA DE PRODUCCION EN LA ESPEC.EN ALTA GERENCIA.</t>
  </si>
  <si>
    <t>CATAÑO OTALORA MONICA MARION</t>
  </si>
  <si>
    <t>FACECONOMIA 02-1028-003</t>
  </si>
  <si>
    <t>CTO.FACECONOMIA 02-1028-003 ORIENTACION DE 32 HORAS DEL MODULO GERENCIA DE COMUNICACIÓN Y PUBLICIDAD ENLA ESPEC.GCIA.MERCADEO ESTRATEGICO PERIODO 2013A.</t>
  </si>
  <si>
    <t>MARITZA POLANIA ALVAREZ</t>
  </si>
  <si>
    <t>FACECONOMIA006-2013A</t>
  </si>
  <si>
    <t>CTO. FACECONOMIA006-213A  PRESTACION SERVICIOS EN LA DIVULGACION Y EMPODERAMIENTO  DE LAS ACTIV.ACAEMICAS Y PROYECCION SOCIAL DE LA FACULTAD DE ECONOMIA Y ADMON. 2013A Y PARTE 2013B.</t>
  </si>
  <si>
    <t xml:space="preserve"> CODIGO 2013-PY-212-03- TERMINACIÓN POR MUTUO ACUERDO-ACTA TERMINACIÓN ANTICIPADA 15/05/2013</t>
  </si>
  <si>
    <t>CTO.FACECONOMIA 02-1028-004</t>
  </si>
  <si>
    <t>CTO.FACECONOMIA 02-1028-004, ORIENTACION DE 48 HORAS DEL MODULO PLAN DE MARKETING A LOS ESTUDIANTES DE LA ESPECIALIZACION EN GCIA.MERCADEO ESTRATEGICO.</t>
  </si>
  <si>
    <t>FACECONOMIA 02-1027-004</t>
  </si>
  <si>
    <t>CTO.FACECONOMIA 02-1027-004, ORIENTACION DE 45 HORAS DEL MODULO ENFASIS EN GCIA. EN LA ESPEC.ALTA GCIA. A2013.</t>
  </si>
  <si>
    <t>MILTON FERNANDO CHAVEZ GARCÍA</t>
  </si>
  <si>
    <t>FACECONOMIA N°05PY 02-1022</t>
  </si>
  <si>
    <t>CTO.FACECONOMIA N°05PY 02-1022,ORIENTACIÓN DE 48 HORAS DEL MÓDULO IMPTO. A LAS VENTAS DE LA ESPECIALIZACIÓN GERENCIA TRIBUTARIA,2013-A.</t>
  </si>
  <si>
    <t>CTO FAC ECONOMIA 06-PY-02-1022</t>
  </si>
  <si>
    <t>CTO FAC ECONOMIA 06-PY-02-1022  ORIENTACION 48 DEL MÓDULO IMPUESTOS TERRITORIALES, ESP.GCIA TRIBUTARIA COH V SEM I A-2013 .</t>
  </si>
  <si>
    <t>ANA VICTORIA VENEGAS AVILAN</t>
  </si>
  <si>
    <t>CTO.FACECONOMIA 04-PY-02-1022</t>
  </si>
  <si>
    <t>CTO.FACECONOMIA 04-PY-02-1022. ORIENTACION DE 32 HORAS DEL MODULO IMPTO. A LA RENTA Y COMPLEMENTACRIOS, EN LA ESPEC.GCIA.TRIBUTARIA, 2013A.</t>
  </si>
  <si>
    <t xml:space="preserve">CTO.FACECONOMIA 02-1028-005, </t>
  </si>
  <si>
    <t>CTO.FACECONOMIA 02-1028-005, ORIENTACION DE 32 HORAS DEL MODULO MARKETING Y NEGOCIOS INTERNACIONALES EN LA ESPEC.GCIA.MERCADEO ESTRATEGICO.</t>
  </si>
  <si>
    <t>JAIRO HENRY CASANOVA MUÑOZ</t>
  </si>
  <si>
    <t xml:space="preserve">FACECONOMIA No.08 PY02-1022 </t>
  </si>
  <si>
    <t>CTO.FACECONOMIA No.08 PY02-1022 ORIENTACION DE 32 HORAS DEL MODULO RETEFUENTE EN LA ESPEC.GCIA.TRIBUTARIA 2013A.</t>
  </si>
  <si>
    <t xml:space="preserve"> FACECONOMIA 016-2013A</t>
  </si>
  <si>
    <t>CTO. FACECONOMIA 016-2013A, ASESORIA, MANTENIMIENTO,DEPURACION,AJUSTE Y CONSOLIDACION DE LA INFORMACION FINANCIERA REGISTRADA EN LAS BASES DE DATOS DE LA FACECONOMIA, 2013A.</t>
  </si>
  <si>
    <t>FACECONOMIA 07 PY02-1022</t>
  </si>
  <si>
    <t>CTO. FACECONOMIA 07 PY02-1022 ORIENTACION 16H MODULO GRAVAMEN A LOS MOVIMIENTOS FINANCIEROS ESP GER. TRIBUTARIA 2013-A</t>
  </si>
  <si>
    <t>LUZ ASTRID CRUZ MARIN</t>
  </si>
  <si>
    <t xml:space="preserve"> FACECONOMIA PY 02-1050-02</t>
  </si>
  <si>
    <t>CTO.PRESTACION SERVICIOS FACECONOMIA PY 02-1050-02-APOYO A LA GESTION ACADEMICO-ADTIVA.Y FINANCIERA EN LA ESPECIALIZACION MERCADEO ESTRATEGICO, PERIODO 2013B.</t>
  </si>
  <si>
    <t xml:space="preserve"> CODIGO 02-1050</t>
  </si>
  <si>
    <t>FACECONOMIA No.PY 02-1051-02</t>
  </si>
  <si>
    <t>CTO.PRESTACION SERVICIOS FACECONOMIA No.PY 02-1051-02, APOYO A LA GESTION ACADEMICO-ADTIVA Y FINANCIERA EN LA ESPEC.ALTA GCIA. PERIDO 2013B.</t>
  </si>
  <si>
    <t xml:space="preserve"> CODIGO 02-1051</t>
  </si>
  <si>
    <t>FACECONOMIA 02-1028-006</t>
  </si>
  <si>
    <t>CTO.FACECONOMIA 02-1028-006 ORIENTACION DEL MODULO ELECTIVAII EN LA ESPEC.GCIA.MERCADEO ESTRATEGICO 2013A.</t>
  </si>
  <si>
    <t>DERLY CABRERA OLARTE</t>
  </si>
  <si>
    <t>FACECONOMIA 022-2013B</t>
  </si>
  <si>
    <t>CTO.FACECONOMIA 022-2013B SERVICIOS DE DIGITALIZACION Y FOLIACION DEL ARCHIVO DE LOS FONDOS ESPECIALES Y EXCEDENTES DE LA FACULTAD.</t>
  </si>
  <si>
    <t>FACECONOMIA 02-1050-001</t>
  </si>
  <si>
    <t>CTO.FACECONOMIA 02-1050-001, ORIENTACION DEL MODULO FUNDAMENTOS TEORICOS DEL MARKETING A LOS ESTUDIANTES DE LA ESPEC.GCIA.MERCADEO 2013B.</t>
  </si>
  <si>
    <t xml:space="preserve">CTO.FACECONOMIA 02-1051-001 </t>
  </si>
  <si>
    <t>CTO.FACECONOMIA 02-1051-001 ORIENTACION DE 45 HORAS DEL MODULO GERENCIA DEL TALENTO HUMANO, EN LA ESPECIALIZACION EN ALTA GERENCIA 2013B. XXII COHORTE 1 SEMESTRE.</t>
  </si>
  <si>
    <t xml:space="preserve">JAIZA GIBETH POLANIA CASTAÑEDA </t>
  </si>
  <si>
    <t>FACECONOMIA 027-2013B</t>
  </si>
  <si>
    <t>CTO.FACECONOMIA 027-2013B APOYO A LA GESTION ADTIVA.EN LA DIVULGACION Y EMPODERAMIENTO DE LAS ACTIVIDADES ACADEMICAS Y DE PROYECCION SOCIAL DESARROLLADAS EN LA FAC.DE ECONOMIA PERIODO 2013B.</t>
  </si>
  <si>
    <t>NIDIA LILIANA ROJAS SANCHEZ</t>
  </si>
  <si>
    <t>FACECONOMIA PY02-1081-01</t>
  </si>
  <si>
    <t>CTO.PRESTACION DE SERVICIO FACECONOMIA PY02-1081-01 APOYO A LA GESTION ACADEMICO ADTIVA. Y FINANICIERA DE LA COHORTE 23a. 1ER.SEMESTRE ESPECIALIZACION ALTA GCIA.2013B.</t>
  </si>
  <si>
    <t xml:space="preserve"> CODIGO 02-1081</t>
  </si>
  <si>
    <t xml:space="preserve">CTO.FACECONOMIA N° 01- PY 02-1069 </t>
  </si>
  <si>
    <t>CTO.FACECONOMIA 02-10269 No.01 APOYO A LA GESTION ACADEMICA ADTIVA Y FINANCIERA EN LA ESEP.GCIA.TRIBUTARIA 2013B.</t>
  </si>
  <si>
    <t xml:space="preserve"> CODIGO 02-1069</t>
  </si>
  <si>
    <t>FACECONOMIA 02-1050-003</t>
  </si>
  <si>
    <t>CTO.PRESTACION SERVICIOS FACECONOMIA 02-1050-003. ORIENTACION 32 HORAS MODULO ENTORNO Y COMPETITIVIDAD 13a.COHORTE ESPEC.MERCADEO ESTRATEGICO.</t>
  </si>
  <si>
    <t xml:space="preserve">FACECONOMIA 02-PY02-1069 </t>
  </si>
  <si>
    <t>CTO.PRESTACION SERVICIOS FACECONOMIA 02-PY02-1069 ORIENTACION DE 48 HORAS DEL MODULO PROCEDIMIENTO TRIBUTARIO A LA ESPEC.GCIA.TRIBUTARIA 2013B.</t>
  </si>
  <si>
    <t>GABRIEL VASQUEZ TRISTANCHO</t>
  </si>
  <si>
    <t>FACECONOMIA 03-PY 02-1069</t>
  </si>
  <si>
    <t>CTO.FACECONOMIA03-PY 02-1069 ORIENTACION DE 32 HORAS MODULO AUDITORIA TRIBITARIA, EN LA ESPEC.GCIA.TRIBUTARIA 2013B.</t>
  </si>
  <si>
    <t xml:space="preserve">FACECONOMIA 02-1081-001 </t>
  </si>
  <si>
    <t>CTO.FACECONOMIA 02-1081-001 ORIENTACION DE 45 HORAS DEL MODULO GERENCIA DEL TALENTO HUMANO EN LA COHORTE XXIII DE LA ESPECIALIZACION EN ALTA GERENCIA, PERIODO 2013 1ER.SEMESTRE.</t>
  </si>
  <si>
    <t xml:space="preserve"> CODIGO 02-1081: OTROSI N°01- CAMBIO DE FECHAS DE EJECUCIÓN 27/09/2013</t>
  </si>
  <si>
    <t>ALVARO ULDARICO VIÑA VIZCAINO</t>
  </si>
  <si>
    <t>FACECONOMIA 02-1050-004</t>
  </si>
  <si>
    <t>CTO.FACECONOMIA 02-1050-004 ORIENTACION DE 32 HORAS DEL MODULO INVESTIGACION CUALITATIVA EN MARKETING EN LA ESPEC.GCIA.MERCADEO ESTRATEGICO XIII IS 2013B.</t>
  </si>
  <si>
    <t xml:space="preserve">FACECONOMIA 030-2013A, </t>
  </si>
  <si>
    <t>CTO.FACECONOMIA 030-2013A, ASESORIA, MANTENIMIENTO,DEPURACION, AJUSTE CONSOLIDACION DE LA INFORMACION FINANCIERA DE LOS PROYECTOS FINANCIEROS Y ACADEMICOS DE LOS FONDOS DE  LA FACULTAD, PERIODO 2013B.</t>
  </si>
  <si>
    <t>JHON ALIRIO PINZÓN PINZÓN</t>
  </si>
  <si>
    <t>FACECONOMIA 02PY02-1022</t>
  </si>
  <si>
    <t>CTO. FACECONOMIA N°02 PY 02-1022, PRESTAR SUS SERVICIOS PROFESIONALES COMO DOCENTE INVITADO MODULO FUNDAMENTOS CONSTITUCIONALES DE LA TRIBUTACIÓN ESTUDIANTES V COHORTE 1 SEMES DE LA ESP. GERENCIA TRIBUTARIA-15 Y 16 DE FEBRERO.</t>
  </si>
  <si>
    <t>CODIGO 02-1022</t>
  </si>
  <si>
    <t>MERCEDES GAITAN ANGULO</t>
  </si>
  <si>
    <t>FACECONOMIA 003 PY 02-1022</t>
  </si>
  <si>
    <t>CTO PRESTAR SERVICIOS PROFESIONALES COMO DOCENTE INVITADO ORIENTANDO MODULO IMPUESTO DE RENTA Y COMPLEMENTARIOS A LOS ESTUDIANTES DE LA V COHORTE.</t>
  </si>
  <si>
    <t>FACECONOMIA 02-1051-003</t>
  </si>
  <si>
    <t>CTO.FACECONOMIA 02-1051-003 ORIENTACION DE 30 HORAS DEL MODULOGERENCIA ESTRATEGICA DE MARKETING EN LA COHORTE XXII DE LA ESPECIALIZACION EN ALTA GERENCIA, PERIODO 2013 1ER.SEMESTRE, DIAS 4-5 18-19 OCT.2013.</t>
  </si>
  <si>
    <t>CODIGO 02-1051</t>
  </si>
  <si>
    <t>ALVARO SANCHEZ URIBE</t>
  </si>
  <si>
    <t>FACECONOMA 04 PY 02-1069</t>
  </si>
  <si>
    <t>CTO.FACECONOMIA04-PY 02-1069 ORIENTACION ELECTIVA I ASPECTOS ESPECIFICOS ESPECIFICOS DEL IMPUESTO DE RENTA, ESPEC.GCIA.TRIBUTARIA 2013B.</t>
  </si>
  <si>
    <t>CODIGO  02-1069</t>
  </si>
  <si>
    <t>FACECONOMIA 003-2013A</t>
  </si>
  <si>
    <t>O.SUMINISTRO FACECONOMIA 003-2013A, SUMINISTRO DE FOTOCOPIAS E IMPRESOS DE MODULOS PARA LOS ESTUDIANTES DE LOS POSGRADOS, PERIODO 2013A.</t>
  </si>
  <si>
    <t>INVERSIONES L.J.C  S.A.S.</t>
  </si>
  <si>
    <t>FACECONOMIA 01-2013-A</t>
  </si>
  <si>
    <t>ORDEN SERVICIOS FACECONOMIA 01-2013-A, SERVICIOS DE HOSPEDAJE Y ALIMENTACION A LOS DOCENTES INVITADOS DE LOS POSTGRADOS, PERIODO 2013A.</t>
  </si>
  <si>
    <t>ORGANIZACIÓN TURISTICA DEL HUILA  LTDA.</t>
  </si>
  <si>
    <t>FACECONOMIA 002-2013-A</t>
  </si>
  <si>
    <t>ORDES SERVICIOS FACECONOMIA 002-2013-A, SUMINISTRO DE TIQUETES AEREOS A LOS DOCENTES INVITADOS DE LOS POSGRAADOS PERIAODO 2013A.</t>
  </si>
  <si>
    <t>ROSA VIRGINIA ESCOBAR MUÑOZ</t>
  </si>
  <si>
    <t xml:space="preserve"> FACECONOMIA No. 04-2013A</t>
  </si>
  <si>
    <t>ORDEN SUMINISTRO FACECONOMIA No. 04-2013A ALIMENTOS(AGUA-TINTOS-GASEOSAS-REFRIGERIOS) PARA EL DESARROLLO  DE LAS CLASES DE LAS ESPECIALIZACIONES DE LA FACULTAD.PERIODO 2013A.</t>
  </si>
  <si>
    <t>REYNEL TOVAR PUENTES-ASESOGRAFICAS-</t>
  </si>
  <si>
    <t>FACECONOMIA No.007-2013A</t>
  </si>
  <si>
    <t xml:space="preserve">CTO.FACECONOMIA No.007-2013A- 
ELABORAR Y SUMINISTRAR LA CANTIDAD DE MATERIAL PUBLICITARIO CON DESTINO A LA ESPECIALIZACIÓN EN ALTA GERENCIA PARA OFERTAR LA XXII COHORTE PERIODO 2013-B;
</t>
  </si>
  <si>
    <t xml:space="preserve"> CODIGO 02-924</t>
  </si>
  <si>
    <t>LEGISLACION ECONOMICA  - LEGIS S.A.</t>
  </si>
  <si>
    <t>FACECONOMIA 008-2013A</t>
  </si>
  <si>
    <t>ORDEN COMPRA FACECONOMIA 008-2013A, RENOVACION REGIMENES Y VENTA ANUARIO, EN LA ESPECIALIZACION EN GCIA.TRIBUTARIA, 2013A.</t>
  </si>
  <si>
    <t>UNIVERSO HEWLETT PACKARD-UHP-S.A.</t>
  </si>
  <si>
    <t xml:space="preserve"> FACECONOMIA 009-2013A,</t>
  </si>
  <si>
    <t>ORDEN COMPRA FACECONOMIA 009-2013A, COMPRA DE 2 LICENCIAS SOFWARE DE OFIMATICA, PARA LA ESPEC.GCIA.TRIBUTARIA.2013A.</t>
  </si>
  <si>
    <t>FACECONOMIA 010-2013A</t>
  </si>
  <si>
    <t>ORDEN COMPRA FACECONOMIA 010-2013A, COMPRA DE PAPELERIA Y UTILES DE OFICINA PARA LOS POSTGRADOS DE LA FACULTAD.</t>
  </si>
  <si>
    <t>MODULARES DEL HUILA LTDA./MAURICIO POLANIA GUZMAN</t>
  </si>
  <si>
    <t xml:space="preserve">FACECONOMIA 012-2013A, </t>
  </si>
  <si>
    <t>CTO.COMPRAVENTA FACECONOMIA 012-2013A, SUMINISTRO E INSTALAC.DE MUEBLES MODULARES TIPO OFICINA PARA LAS OFICINAS DE LA FACECONOMIA.</t>
  </si>
  <si>
    <t xml:space="preserve"> CODIGO 2013-PY-421-01</t>
  </si>
  <si>
    <t>VASQUEZ VISCAYA DENNYS</t>
  </si>
  <si>
    <t>FACECONOMIA 013-2013A</t>
  </si>
  <si>
    <t>SUMINISTRO DE 4.000 BOLETINES INFORMATIVOS DE LA FACULTAD, EN CANTIDADES DE 1,000 UNIDADES POR EDICIÓN, EN LOS PERIODOS ENERO-ABRIL, MAYO-JUNIO, AGOSTO-SEPTIEMBRE Y OCTUBRE-NOVIEMBRE DEL AÑO 2013; IGUALMENTE ELABORAR 1.000 VOLANTES CON DESTINO A LA DECANATURA. PLAZO ESTIMADO PARA EJECUCIÓN DEL 30 DE ABRIL DE 2013 HASTA EL 15 DE DICIEMBRE DE 2013 Y ADICION 01 A LA ORDEN DE SUMINISTRO FACECONOMIANo.013-2013A, POR 500 AFICHES PARA PROOVER EL CONVERSATORIO EN REFORMA TRIBUTARIA LOS DIAS 15-16 Y 17 DE JULIO DE 2013.</t>
  </si>
  <si>
    <t xml:space="preserve"> CODIGO 2013-PY-113-05</t>
  </si>
  <si>
    <t>CARMEN LORENA ANDRADE ZAMORA</t>
  </si>
  <si>
    <t>FACECONOMIA N° 011-2013A</t>
  </si>
  <si>
    <t>ORDEN DE SERVICIO FACECONOMIA N° 011-2013A,DISTRIBUCIÓN Y UBICACIÓN DE MATERIAL PUBLICITARIO PARA OFERTAR LAS COHORTES DE LAS ESPECIALIZACIONES EN ALTA GERENCIA Y MERCADEO ESTRATEGICO SEMESTRE 2013B.</t>
  </si>
  <si>
    <t>FACECONOMIA 014-2013A</t>
  </si>
  <si>
    <t>ORDEN SERVICIOS FACECONOMIA 0014-2013A, PUBLICACION AVISOS EN PRENSA REGIONAL, DIARIO LA NACION PARA PROMOCIONAR LA APERTURA DE CONVOCATORIAS NUEVAS COHORTES SEMESTRE 2013-2, ESPECIALIZACIONES ALTA GCIA. Y GCIA.MERCADEO.</t>
  </si>
  <si>
    <t>CLARA INES SEGURA MENDEZ</t>
  </si>
  <si>
    <t>FACECONOMIA 017-2013A</t>
  </si>
  <si>
    <t>APOYO LOGISTICO PARA EL DESARROLLO DE UNA ACTIVIDAD ACADEMICO CULTURALY MUESTRA FOLCLORICA Y DE INTEGRACIÓN AL PERSONAL DE LA FACULTAD DE ECONOMIA Y ADMINISTRACIÓN.</t>
  </si>
  <si>
    <t xml:space="preserve"> CODIGO 2013-PY-623-03</t>
  </si>
  <si>
    <t>FACECONOMIA 015-2013A</t>
  </si>
  <si>
    <t>ORDEN DE SUMINISTRO FACECONOMIA 015-2013A, APOYO LOGISTICO PARA EL DESARROLLO DE LAS REUNIONES PROPIAS DE LA FACULTAD, VIGENCIA 2013.</t>
  </si>
  <si>
    <t xml:space="preserve"> CODIGO PY EXCFECOM.2012</t>
  </si>
  <si>
    <t>CENTRO DE SERVICIOS COMPUTACIONALES - CESCOM</t>
  </si>
  <si>
    <t>FACECONOMIA 018-2013A</t>
  </si>
  <si>
    <t>ORDEN SUMINISTRO FACECONOMIA 018-2013A COMPRA DE EQUIPOS, MAQUINAS DE OFICINA Y LICENCIAS OFFICE PARA LAS DIFERENTES UNIDADES ACADEMICAS DE LA FAC.DE ECONOMIA Y ADMON. CON RECURSOS EXCEDENTES FACULTAD.</t>
  </si>
  <si>
    <t xml:space="preserve"> CODIGO 2013-PY-421-27 : OTROSI N°1- CAMBIO DE ELEMENTO DEL ITEM 2, PREVIO CONCEPTO DEL SUPERVISOR Y SOPORTE TECNICO DEL CTIC-17/07/2013</t>
  </si>
  <si>
    <t>EDITORIAL TRILLAS DE COLOMBIA LIMITADA.</t>
  </si>
  <si>
    <t>FACECONOMIA No. 019-2013A</t>
  </si>
  <si>
    <t>ORDEN SUMINISTRO FACECONOMIA No. 019-2013A ADQUISICION DE LIBROS PARA LAS DIFERENTES UNIDADES ACADEMICAS</t>
  </si>
  <si>
    <t xml:space="preserve"> CODIGO 2013-PY-421-31</t>
  </si>
  <si>
    <t>FACECONOMIA N°016-2013A</t>
  </si>
  <si>
    <t>SUMINISTRAR REFRIGERIOS Y/O PASABOCAS CON DESTINO A LOS 150 ASISTENTES ACTIVOS DEL DIPLOMADO: LIDERAZGO EMPRESARIAL, DERECHOS HUMANOS  Y SEGURIDAD CIUDADANA QUE SE LLEVA A CABO EN LAS INSTALACIONES DE LA FACULTAD DE ECONOMIA Y ADMINISTRACIÓN SEDE PITALITO EN LOS MESE DE JUNIO A SEPTIEMBRE DE 2013.</t>
  </si>
  <si>
    <t>JORGE RODRIGUEZ-RESTAURANTE AVENIDA</t>
  </si>
  <si>
    <t>FACECONOMIA No.020-2013B</t>
  </si>
  <si>
    <t>ORDEN DE SUMINISTRO FACECONOMIA No.020-2013B, APOYO LOGISTICO PARA ATENDER A LOS MIEMBROS DEL CONSEJO DIRECTIVO DE ASFACOP.</t>
  </si>
  <si>
    <t xml:space="preserve">FACECONOMIA 024-2013B, </t>
  </si>
  <si>
    <t>CTO.FACECONOMIA 024-2013B, SERVICIOS DE HOSPEDAJE A Y SUMINISTRO DE ALIMENTACION A DOCENTES EXTERNOS PARA EL DESARROLLO DE LAS ESPECIALIZACIONES DE LA FACULTAD, PERIODO 2013B Y ADICION 01 A LA ORDEN SUMINISTRO 024-2013B, PARA EL DESARROLLO DE LA COHORTE 23 IS ALTA GERENCIA 2013B.</t>
  </si>
  <si>
    <t>FACECONOMIA N°021-2013A</t>
  </si>
  <si>
    <t>SUMINISTRAR A TITULO DE VENTA, LIBROS, PARA LAS DIFERENTES UNIDADES ACADÉMICAS DE LA FACULTAD DE ECONOMÍA  Y ADMINISTRACIÓN DE LA UNIVERSIDAD SURCOLOMBIANA</t>
  </si>
  <si>
    <t xml:space="preserve"> CODIGO 2013-PY-421-31: ACTA DE SUSPENSIÓN 22/07/2013</t>
  </si>
  <si>
    <t>FACECONOMIA 025-2013B</t>
  </si>
  <si>
    <t>ORDEN SUMINISTRO FACECONOMIA 025-2013B FOTOCOPIAS E IMPRESOS DE  MODULOS PARA LOS ESTUDIANTES DE LOS POSTGRADOS DE LA FACULTAD, PERIODO 2013B Y ADICION 01 A LA ORDEN SUMINISTRO 025-2013B, PARA EL DESARROLLO DE LA COHORTE 23 IS ALTA GERENCIA 2013B.</t>
  </si>
  <si>
    <t>FACECONOMIA 023-2013B</t>
  </si>
  <si>
    <t>ORDEN DE SUMINISTRO FACECONOMIA 023-2013B DE TIQUETES AEREOS A DOCENTES INVITADOS DE LOS POSTRAGRADOS DE LA FACULTAD PERIODO 2013B Y ADICION 01 A LA ORDEN SUMINISTRO 023-2013B,PARA EL DESARROLLO DE LA COHORTE 23 IS ALTA GERENCIA 2013B.</t>
  </si>
  <si>
    <t xml:space="preserve"> FACECONOMIA 028-2013B</t>
  </si>
  <si>
    <t>ORDEN SUMINISTRO FACECONOMIA 028-2013B, DISEÑO-ELABORACION Y SUMINISTRO DE DE PUBLICACIONES DE AUTORIA DE DOCENTES DE LA FAC.DE ECONOMIA ADMO.</t>
  </si>
  <si>
    <t xml:space="preserve"> CODIGO 2013-PY-332-05</t>
  </si>
  <si>
    <t xml:space="preserve"> FACECONOMIA 026-2013B</t>
  </si>
  <si>
    <t>ORDEN SUMINISTRO FACECONOMIA 026-2013B, APOYO LOGISITICO EN SUMINISTRO DE TINYO-AROMATICAS Y BEBIDAS HIDRANTES A LOS POSTGRADOS DE LA FACULTAD, PERIODO 2013B Y ADICION 01 A LA ORDEN SUMINISTRO 026-2013B, PARA EL DESARROLLO DE LA COHORTE 23 IS ALTA GERENCIA 2013B.</t>
  </si>
  <si>
    <t>JORGE ENRIQUE TORRENTE</t>
  </si>
  <si>
    <t>FACECONOMIA 031-2013B</t>
  </si>
  <si>
    <t>ORDEN SUMINISTRO FACECONOMIA 031-2013B SUMINISTRO DE ELEMENTOS DE PAPELERIA Y UTILES DE OFICINA PARA EL DESARROLLO DE LAS OFICINAS DE POSTGRADOS(ALTA GERENCIA XXII y XXIII C.) Y GCIA. MERCADEO 2013B</t>
  </si>
  <si>
    <t>CODIGO 02-1050-02-1051 Y 02-1081</t>
  </si>
  <si>
    <t>CARLOS EDUARDO HERRERA CESCOM</t>
  </si>
  <si>
    <t>FACECONOMIA 032-2013B</t>
  </si>
  <si>
    <t>ORDEN SUMINISTRO FACECONOMIA 032-2013B PARA REALIZAR ADECUACIONES NECESARIAS E INSTALACION Y PUESTA EN MARCHA DEL EQUIPO VIDEOCONFERENCIA POLYCOM QDX6.000 DEL AULA AUDITORIO 110 DEL EDIFICIO DE LA FACULTAD DE ECONOMIA</t>
  </si>
  <si>
    <t>CPDIGO 2013-PY PLAN ACCION</t>
  </si>
  <si>
    <t>FEDERNEL PERDOMO IZQUIERDO</t>
  </si>
  <si>
    <t>FACECONOMIA02-1050-005</t>
  </si>
  <si>
    <t>FACECONOMIA02-1050-005, PRESTAR SUS SERVICIOS PROFESIONALES COMO DOCENTE INVITADO MODULO CULTIRA DE CONSUMO EN COLOMBIA A LOS ESTUDIANTES XIII COHORTE 1 SEMES DE LA ESP. MERCADEO ESTRATEGICO .</t>
  </si>
  <si>
    <t>FACECONOMIA02-1081-002</t>
  </si>
  <si>
    <t>FACECONOMIA02-1081-002, PRESTAR SUS SERVICIOS PROFESIONALES COMO DOCENTE INVITADO MODULO GERENCIA ESTRATEGICA DEL MARKETING  A LOS ESTUDIANTES XXIII COHORTE 1 SEMES DE LA ESP. ALTA GERENCIA.</t>
  </si>
  <si>
    <t>GONZALEZ ARIZA LUIS CARLOS</t>
  </si>
  <si>
    <t>FACECONOMIA N° 07 PY 02-1069</t>
  </si>
  <si>
    <t>ORIENTAR 32 HORAS CATEDRA ( HORAS DE 45 MINUTTOS, SEGÚN PRESUPUESTO) COMO DOCENTE INVITADO, EN DOS FINES DE SEMANA DEL MODULO PLANEACIÓN TRIBUTARIA A LOS ESTUDIANTES DE LA QUINTA COHORTE-SEGUNDO SEMESTRE DE LA ESP. EN GERENCIA TRIBUTARIA LOS DIAS 11-12 DE OCTUBRE DE 2013</t>
  </si>
  <si>
    <t>EJECUTADO Y PAGADO</t>
  </si>
  <si>
    <t>VASCO MARTINEZ RUBEN GERARDO</t>
  </si>
  <si>
    <t>FACECONOMIA N°05 PY 02-1069</t>
  </si>
  <si>
    <t>ORIENTAR 32 HORAS CATEDRA (HORAS DE 45 MINUTOS, SEGÚN PRESUPUESTO) COMO DOCENTE INVITADO, EN DOS FINES DE SEMANA, DEL MODULO ELECTIVA II "RENTAS BRUTAS Y RENTAS LIQUIDAS ESPECIALES", A LOS ESTUDIANTES DE LA QUINTA COHORTE-SEGUNDO SEMESTRE DE LA ESP. EN GERENCIA TRIBUTARIA, LOS DIAS 18-19-25 Y 26 DE OCTUBRE DE 2013</t>
  </si>
  <si>
    <t>NESTOR JAVIER LIZARAZO SIERRA</t>
  </si>
  <si>
    <t>FACECONOMIA N°06 PY 02-1069</t>
  </si>
  <si>
    <t>ORIENTAR 32 HORAS CATEDRA (HORAS DE 45 MINUTOS, SEGÚN PRESUPUESTO) COMO DOCENTE INVITADO, EN DOS FINES DE SEMANA, DEL MODULO ELECTIVA III "TRIBUTACIÓN INTERNACIONAL", A LOS ESTUDIANTES DE LA QUINTA COHORTE-SEGUNDO SEMESTRE DE LA ESP. EN GERENCIA TRIBUTARIA, LOS DIAS 08-09-15 Y 16 DE NOVIEMBRE DE 2013.</t>
  </si>
  <si>
    <t>FACECONOMIA N°04 PY 02-1069</t>
  </si>
  <si>
    <t>ORIENTAR 32 HORAS CATEDRA (HORAS DE 45 MINUTOS, SEGÚN PRESPUESTO) COMO DOCENTE INVITADO, EN DOS FINES DE SEMANA, DEL MODULO ELECTIVA I "ASPECTOS ESPECIFICOS DEL IMPUESTO A LA RENTA", A LOS ESTUDIANTES DE LA QUINTA COHORTE-SEGUNDO SEMESTRE DE LA ESP. EN GERENCIA TRIBUTARIA LOS DIAS 04 Y 05 DE OCTUBRE. 01 Y 02 DE NOVIEMBRE DE 2013.</t>
  </si>
  <si>
    <t>FACECONOMIA 02-1051-004</t>
  </si>
  <si>
    <t>PRESTAR EL SERVICIO DE HORAS CATEDRA COMO DOCENTE EXTERNO, ORIENTANDO EL MODULO DE GERENCIA ORGANIZACIONAL Y DE GESTIÓN A LOS ESTUDIANTES DE LA VIGESIMA SEGUNDA COHORTE-PRIMER SEMESTRE-PERIDO 2013-2 DE LA ESP. EN ALTA GERENCIA DE LA FACULTAD DE ECONOMIA Y ADMINISTRACIÓN, LOS DIAS 25 Y 26 DE OCTUBRE Y 22,23,29 Y 30 DE NOVIEMBRE DE 2013.</t>
  </si>
  <si>
    <t>MARIA FLOR MACHADO</t>
  </si>
  <si>
    <t>FACECONOMIA N°033-2013B</t>
  </si>
  <si>
    <t>PRESTAR SERVICIO DE SUMINISTRO DE REFRIGERIOS Y BEBIDAS HIDRANTANTES A LOS ESTUDIANTES, DOCENTES Y ADMINISTRATIVOS DE LA FACULTAD DE ECONOMIA Y ADMINISTRACIÓN EN LA SEDE LA PLATA, EN EL DESARROLLO DE LAS ACTIVIDADES CULTURALES Y DEPORTIVAS QUE SE LLEVARÁN A CABO CON MOTIVO DE LA SEMANA CULTURAL DURANTE LOS DIAS 16 Y 17 DE OCTUBRE DE 2013</t>
  </si>
  <si>
    <t>SEDE LA PLATA</t>
  </si>
  <si>
    <t>FACECONOMIA N°034-2013B</t>
  </si>
  <si>
    <t>PRESTAR SERVICIO DE SUMINISTRO DE REFRIGERIOS Y BEBIDAS HIDRANTANTES A LOS ESTUDIANTES, DOCENTES Y ADMINISTRATIVOS DE LA FACULTAD DE ECONOMIA Y ADMINISTRACIÓN EN LA SEDE GARZÓN, EN EL DESARROLLO DE LAS ACTIVIDADES CULTURALES Y DEPORTIVAS QUE SE LLEVARÁN A CABO CON MOTIVO DE LA SEMANA CULTURAL DURANTE LOS DIAS DEL 15 AL 18 DE OCTUBRE DE 2013</t>
  </si>
  <si>
    <t>SEDE GARZÓN</t>
  </si>
  <si>
    <t>FACECONOMIA N°035-2013B</t>
  </si>
  <si>
    <t>PRESTAR SERVICIO DE SUMINISTRO DE BEBIDAS HIDRATANTES A LOS ESTUDIANTES, DOCENTES Y ADMINISTRATIVOS DE LA FACULTAD DE ECONOMIA Y ADMINISTRACIÓN EN LA SEDE PITALITO, ASI COMO LA LOGISTICA DEL EVENTO EN EL DESARROLLO DE LAS ACTIVIDADES CULTURALES Y DEPORTIVAS QUE SE LLEVARÁN A CABO CON MOTIVO DE LA SEMANA CULTURAL DURANTE LOS DIAS 17 AL 18 DE OCTUBRE DE 2013.</t>
  </si>
  <si>
    <t>SEDE PITALITO</t>
  </si>
  <si>
    <t>DORIS MUÑOZ ROJAS</t>
  </si>
  <si>
    <t>FACECONOMIA N°038-2013B</t>
  </si>
  <si>
    <t>PUBLICAR 2 AVISOS PUBLICITARIOS EN PRENSA REGIONAL, DIARIO LA LANCIÓN PARA PROMOCIONAR LA APERTURA DE LAS CONVOCATORIA A LA VI COHORTE DE LA ESPECIALIZACIÓN EN GERENCIA TRIBUTARA VIGENCIA 2014.LOS DIAS  11 Y 12 DE NOVEIMBRE DE 2013.</t>
  </si>
  <si>
    <t>RODRIGO ELIAS DUSAN BARRERIRO</t>
  </si>
  <si>
    <t>FACECONOMIA N°036-2013B</t>
  </si>
  <si>
    <t>PRESTAR SUS SERVICIOS PROFESIONALES DE ASESORIA JURIDICA A LOS PROYECTOS , PROCESOS Y PROCEDIMIENTOS ACADEMICO-ADMINISTRATIVOS DE PROYECCIÓN SOCIAL QUE SE GESTIONAN POR FONDOS ESPECILAES Y POR LOS EXCEDENTES DE LA FACULTAD DE ECONOMIA Y ADMINISTRACIÓN DE LA UNIVERSIDAD SURCOLOMBIANA DURANTE EL PERIODO ACADEMICO 2013B.</t>
  </si>
  <si>
    <t>FACECONOMIA N°039-2013B</t>
  </si>
  <si>
    <t>SERVICIO DE APOYO LOGÍSTICO, PARA EL DESARROLLO DEL ENCUENTRO FORMATIVO, CULTURAL Y DEPORTIVO CON MOTIVO DEL CIERRE DE ACTIVIDADES ACADÉMICAS Y ADMINISTRATIVAS QUE SE DIRIGIDO AL PERSONAL DOCENTE Y ADMINISTRATIVO DE LA FACULTAD DE ECONOMÍA Y ADMINISTRACIÓN</t>
  </si>
  <si>
    <t>RIVERA</t>
  </si>
  <si>
    <t>EJECUTADO Y PAGADO-VALOR FINALMENTE EJECUTADO Y LIQUIDADO $3.790.000.</t>
  </si>
  <si>
    <t>FE 001</t>
  </si>
  <si>
    <t>Prestar sus servicios de asesorIa y apoyo en el Sistema de GestiOn Integral del Instituto ILEUSCO durante la cohorte I del aNo 2013</t>
  </si>
  <si>
    <t xml:space="preserve">REGIMEN DERECHO PUBLICO </t>
  </si>
  <si>
    <t>2</t>
  </si>
  <si>
    <t>FE 002</t>
  </si>
  <si>
    <t>Prestar sus servicios de asesorIa y apoyo en la parte financiera y administrativa del Instituto ILEUSCO durante la cohorte I del aNo 2013</t>
  </si>
  <si>
    <t>FE 003</t>
  </si>
  <si>
    <t>Prestar sus servicios de apoyo a la gestion administrativa en el Instituto ILEUSCO durante la cohorte I del aNo 2013</t>
  </si>
  <si>
    <t>FE 004</t>
  </si>
  <si>
    <t>FE 005</t>
  </si>
  <si>
    <t>Prestar sus servicios profesionales y acadEmicos en el laboratorio Tell Me More del Instituto ILEUSCO durante la cohorte I del aNo 2013</t>
  </si>
  <si>
    <t>GLADYS VARGAS ALMARIO</t>
  </si>
  <si>
    <t>FE 006</t>
  </si>
  <si>
    <t>APOYO A LA GESTION ADMINISTRATIVA EN LAS ESPECIALIZACIONES DE INTEGRACION EDUCATIVA PARA LA DISCAPACIDAD COMUNICACION Y CREATIVIDAD PARA LA DOCENCIA Y PEDAGOGIA DE LA EXPRESION LUDICA COHORTE XIV B PERIODO 3 DEL 2013</t>
  </si>
  <si>
    <t>FE 007</t>
  </si>
  <si>
    <t>APOYO A LA GESTION ADMINISTRATIVA EN LAS ESPECIALIZACIONES DE INTEGRACION EDUCATIVA PARA LA DISCAPACIDAD COMUNICACION Y CREATIVIDAD PARA LA DOCENCIA Y PEDAGOGIA DE LA EXPRESION LUDICA COHORTE XIV B SEMESTRE 3 DE 20131</t>
  </si>
  <si>
    <t>FE 008</t>
  </si>
  <si>
    <t>PRESTAR SUS SERVICIOS PROFESIONALES COMO DOCENTE INVITADO EN EL DESARROLLO DE LA ESPECIALIZACION INTEGRACION EDUCATIVA PARA LA DISCAPACIDAD COHORTE XV PRIMER PERIODO A REALIZARSE EN LA UNIVERSIDAD SURCOLOMBIANA SEDE NEIVA DICTANDO VEINTIDOS 22 HORAS DE CATEDRA EN LA ASIGNATURA EDUCACION ESPECIAL Y VEINTIDOS 22 HORAS DE CATEDRA EN LA ASIGNATURA INTEGRACION EDUCATIVA</t>
  </si>
  <si>
    <t>3</t>
  </si>
  <si>
    <t>FE 009</t>
  </si>
  <si>
    <t>PRESTAR SUS SERVICIOS PROFESIONALES COMO DOCENTE INVITADO EN EL DESARROLLO DE LA ESPECIALIZACION PEDAGOGIA DE LA EXPRESION LUDICA COHORTE XV PRIMER PERIODO A REALIZARSE EN LA UNIVERSIDAD SURCOLOMBIANA SEDE NEIVA DICTADO DIECIOCHO 18 HORAS DE CATEDRA EN LA ASIGNATURA COMPONENTE FLEXIBLE LUDICA</t>
  </si>
  <si>
    <t>ELIANA JOHANA GONZALES VARGAS</t>
  </si>
  <si>
    <t>FE 010</t>
  </si>
  <si>
    <t>PRESTAR SUS SERVICIOS PROFESIONALES EN APOYAR LA DIGITACION Y CORRECCION DE ESTILO EN LA REALIZACION DEL DOCUMENTO MAESTRO DE LA NUEVA MAESTRIA EN NECESIDADES EDUCATIVAS ESPECIALES</t>
  </si>
  <si>
    <t>NUBIA ALDEMAR VALENCIA DE CASTRO</t>
  </si>
  <si>
    <t>FE 011</t>
  </si>
  <si>
    <t>PRESTAR SUS SERVICIOS PROFESIONALES COMO DOCENTE INVITADO EN EL DESARROLLO DE LA ESPECIALIZACION INTEGRACION EDUCATIVA PARA DISCAPACIDAD COHORTE XIV B TERCER PERIODO A REALIZARSE EN LA UNIVERSIDAD SURCOLOMBIANA SEDE NEIVA DICTANDO DIECIOCHO 18 HORAS DE CATEDRA EN LA ASIGNATURA COMPONENTE FLEXIBLE SORDOS</t>
  </si>
  <si>
    <t>FE 012</t>
  </si>
  <si>
    <t>PRESTAR SUS SERVICIOS PROFESIONALES COMO DOCENTE INVITADO EN EL DESARROLLO DE LA ESPECIALIZACION PEDAGOGIA DE LA EXPRESION LUDICA COHORTE XV PRIMER PERIODO A REALIZARSE EN LA UNIVERSIDAD SURCOLOMBIANA SEDE NEIVA DICTANDO DIECIOCHO 18 HORAS DE CATEDRA EN LA ASIGNATURA COMPONENTE FLEXIBLE ECOLOGICA</t>
  </si>
  <si>
    <t>FE 013</t>
  </si>
  <si>
    <t xml:space="preserve">Prestar sus servicios de apoyo a la GestiOn Administrativa en el desarrollo de las actividades en el programa de MaestrIa en EducaciOn y Cultura de Paz </t>
  </si>
  <si>
    <t>FE 014</t>
  </si>
  <si>
    <t>PRESTAR SUS SERVICIOS PROFESIONALES DE ASESORIA ASISTENCIA Y APOYO A LA GESTION ADMINISTRATIVA Y ACADEMICA DEL PROGRAMA DE MAESTRIA</t>
  </si>
  <si>
    <t>FE 015</t>
  </si>
  <si>
    <t>Prestar sus servicios profesionales como docente invitado dictando 140 horas en la cohorte I del aNo 2013</t>
  </si>
  <si>
    <t>FE 016</t>
  </si>
  <si>
    <t>Prestar sus servicios profesionales como docente invitado dictando 280 horas en la cohorte I del aNo 2013</t>
  </si>
  <si>
    <t>FE 017</t>
  </si>
  <si>
    <t>Prestar sus servicios profesionales como docente invitado disctando 70 horas en la cohorte I del aNo 2013</t>
  </si>
  <si>
    <t>FE 018</t>
  </si>
  <si>
    <t>Prestar sus servicios profesionales como docente invitado disctando 140 horas en la cohorte I del aNo 2013</t>
  </si>
  <si>
    <t>LUZ ANDREA VARGAS ADAMES</t>
  </si>
  <si>
    <t>FE 019</t>
  </si>
  <si>
    <t>FE 020</t>
  </si>
  <si>
    <t>FE 021</t>
  </si>
  <si>
    <t>Prestar sus servicios profesionales como docente invitado disctando 210 horas en la cohorte I del aNo 2013</t>
  </si>
  <si>
    <t>FE 022</t>
  </si>
  <si>
    <t>FE 023</t>
  </si>
  <si>
    <t>CESAR AUGUSTO CASTILLO LOSADA</t>
  </si>
  <si>
    <t>FE 024</t>
  </si>
  <si>
    <t>FE 025</t>
  </si>
  <si>
    <t>8</t>
  </si>
  <si>
    <t>FE 026</t>
  </si>
  <si>
    <t>FE 027</t>
  </si>
  <si>
    <t>FE 028</t>
  </si>
  <si>
    <t>FE 029</t>
  </si>
  <si>
    <t>FE 030</t>
  </si>
  <si>
    <t>FE 031</t>
  </si>
  <si>
    <t>YICELA POLANIA CASTRO</t>
  </si>
  <si>
    <t>FE 032</t>
  </si>
  <si>
    <t>FE 033</t>
  </si>
  <si>
    <t>FE 034</t>
  </si>
  <si>
    <t>FE 035</t>
  </si>
  <si>
    <t>FE 036</t>
  </si>
  <si>
    <t>JESUS ARIEL SANCHEZ GOMEZ</t>
  </si>
  <si>
    <t>FE 037</t>
  </si>
  <si>
    <t>FE 038</t>
  </si>
  <si>
    <t>FE 039</t>
  </si>
  <si>
    <t>LUZ ADRIANA SOLANO BONILLA</t>
  </si>
  <si>
    <t>FE 040</t>
  </si>
  <si>
    <t>FE 041</t>
  </si>
  <si>
    <t>FE 042</t>
  </si>
  <si>
    <t>MARICELA GUZMAN MURCIA</t>
  </si>
  <si>
    <t>FE 043</t>
  </si>
  <si>
    <t>FE 044</t>
  </si>
  <si>
    <t>ROBERT ALEJANDRO CIFUENTES A</t>
  </si>
  <si>
    <t>FE 045</t>
  </si>
  <si>
    <t>MAROLI ANDREA VARGAS PARRA</t>
  </si>
  <si>
    <t>FE 046</t>
  </si>
  <si>
    <t>MARIA ALEJANDRA PERDOMO LEYVA</t>
  </si>
  <si>
    <t>FE 047</t>
  </si>
  <si>
    <t>MONICA ANDREA PERDOMO ALVAREZ</t>
  </si>
  <si>
    <t>FE 048</t>
  </si>
  <si>
    <t>PRESTAR SUS SERVICIOS PROFESIONALES COMO DOCENTE INVITADO DICTANDO DIEZ 10 HORAS DE ASESORIA A UN 1 GRUPO EN LOS PROYECTOS DE GRADO EN EL DESARROLLO DE LA ESPECIALIZACION INTEGRACION EDUCATIVA PARA LA DISCAPACIDAD COHORTE XIV B TERCER PERIODO A REALIZARSE EN LA UNIVERSIDAD SURCOLOMBIANA SEDE NEIVA EN EL SIGUIENTE TRABAJO DE GRADO APLICACION DE LA LECTOESCRITURA COMO INSTRUMENTOS DE APRENDIZAJE RELEVANTES EN AUTISMO DEL AUTOR</t>
  </si>
  <si>
    <t>JOSE DARIO GUZMAN RODRIGUEZ</t>
  </si>
  <si>
    <t>FE 049</t>
  </si>
  <si>
    <t>PRESTAR SUS SERVICIOS PROFESIIONALES COMO DOCENTE INVITADO DICTANDO VEINTE 20 HORAS DE ASESORIA HORAS DE ASESORIA A DOS 2 GRUPOS DE 10 HORAS A CADA UNO EN LOS PROYECTOS DE GRADO EN EL DESARROLLO DE LA ESPECIALIZACION INTEGRACION EDUCATIVA PARA LA DISCACIDAD COHORTE XIV B TERCER PERIODO A REALIZARSE EN LA UNIVERSIDAD SURCOLOMBIANA SEDE NEIVA DICTANDO DIEZ 10 HORAS DE ASESORIA A UN GRUPO DE ESTUDIANTES EN LOS SIGUIENTES TRABAJOS DE GRADO COMO INCIDE LA DEPRIVACION SOCIOCULTURAL EN LOS PROCESOS DE APRENDIZAJE DE LOS NINOS Y NINAS DE LA INSTITUCION EDUCATIVA SAN MIGUEL ARCANGEL DE LA CIUDAD DE NEIVA Y EN LA ESPECIALIZACION PEDAGOGIA DE LA EXPRESION LUDICA DICTANDO DIEZ 10 HORAS DE ASESORIA A UN GRUPO DE ESTUDIANTES EN LOS SIGUIENTES TRABAJOS DE GRADO CUAL ES EL IMPACTO ACADEMICO QUE TIENE EL PROYECTO DE TIEMPO LIBRE Y LAS ESTRATEGIAS UTILIZADAS CON LOS ESTUDIANTES Y PADRES DE FAMILIA EN LOS GRADOS SEXTO SEPTIMO Y OCTAVO DE LA IE EL PARAISO EN EL MUNICIPIO DE ALGECIRAS EN EL ANO 2012</t>
  </si>
  <si>
    <t>YENNY LUCILA DAZA VIDARTE</t>
  </si>
  <si>
    <t>FE 050</t>
  </si>
  <si>
    <t>PRESTAR SUS SERVICIOS PROFESIOINALES COMO DOCENTE INVITADO DICTANDO DIEZ 10 HORAS DE ASESORIA A UN 1 GRUPO EN LOS PROYECTOS DE GRADO EN EL DESARROLLO DE LA ESPECIALIZACION INTEGRACION EDUCATIVA PARA LA DISCAPACIDAD COHORTE XIV B TERCER PERIODO A REALIZARSE EN LA UNIVERSIDAD SURCOLOMBIANA SEDE NEIVA EN EL SIGUIENTE TRABAJO DE GRADO IDENTIFICAR LOS PROBLEMAS DE APRENDIZAJE QUE TIENEN ALGUNOS ESTUDIANTES DEL GRADO SEXTO DE LA IE VALENCI A DE LA PAZ IQUIRA</t>
  </si>
  <si>
    <t>FE 051</t>
  </si>
  <si>
    <t>PRESTAR SUS SERVICIOS PROFESIONALES COMO DOCENTE INVITADO DICTANDO VEINTE 20 HORAS DE ASESORIA A DOS 2 GRUPOS DE 10 HORAS CADA UNO EN LOS PROYECTOS DE GRADO EN EL DESARROLLO DE LA ESPECIALIZACION INTEGRACION EDUCATIVA PARA LA DISCAPACIDAD COHORTE XIV B TERCER PERIODO A REALIZARSE EN LA UNIVERSIDAD SURCOLOMBIANA SEDE NEIVA DICTANDO DIEZ 10 HORAS DE ASESORIA A UN GRUPO DE ESTUDIANTES EN LOS SIGUENTES TRABAJOS DE GRADO MOTRICIDAD CON LIMITACION VISUAL Y EN LA ESPECIALIZACION PEDAGOGIA DE LA EXPRESION LUDICA DICTANDO DIEZ 10 HORAS DE ASESORIA A UN GRUPO DE ESTUDIANTES EN LOS ESTUDIANTES TRABAJOS DE GRADO DESARROLLO DE LA CREATIVIDAD EN LOS DOCENTES EN IE LA ULLOA</t>
  </si>
  <si>
    <t>FE 052</t>
  </si>
  <si>
    <t>PRESTAR SUS SERVICIOS PROFESIONALES COMO DOCENTE INVITADO EN EL DESARROLLO DE LAS ESPECIALIZACION INTEGRACION EDUCATIVA PARA LA DISCAPACIDAD COHORTE XIV B TERCER PERIODO A REALIZARSE EN LA UNIVERSIDAD SURCOLOMBIANA SEDE NEIVA DICTANDO VEINTIDOS 22 HORAS DE CATEDRA EN LA ASIGNATURA INCLUSION Y VALORACION</t>
  </si>
  <si>
    <t>FE 053</t>
  </si>
  <si>
    <t>PRESTAR SUS SERVICIOSPROFESIONALES COMO DOCENTE INVITADO DICTANDO DIEZ 10 HORAS DE ASESORIA A UN 1 GRUPO DE ESTUDIANTES EN LOS PROYECTOS DE GRADO EN EL DESARROLLO DE LA ESPECIALIZACION COMUNICACION Y CREATIVIDAD PARA LA DOCENCIA COHORTE XIV B TERCER PERIODO A REALIZARSE EN LA UNIVERSIDAD SURCOLOMBIANA SEDE NEIVA EN EL SIGUIENTE TRABAJO DE GRADO EL COMPUTADOR UNA HERRAMIENTA DE TRABAJO</t>
  </si>
  <si>
    <t>FE 054</t>
  </si>
  <si>
    <t>PRESTAR SUS SERVICIOS PROFESIONALES COMO DOCENTE INVITADO DICTANDO DIEZ 10 HORAS DE ASESORIA A UN 1 GRUPO EN LOS PROYECTOS DE GRADO EN EL DESARROLLO DE LA ESPECIALIZACION INTEGRACION EDUCATIVA PARA LA DISCAPACIDAD COHORTE XIV B TERCER PERIODO A REALIZARSE EN LA UNIVERSIDAD SURCOLOMBIANA SEDE NEIVA EN EL SIGUIENTE TRABAJO DE GRADO GUIA DE PRESTACION DE SERVICIOS TERAPEUTICOS Y EDUCATIVOS A NINOS Y NINAS DE LA PRIMERA INFANCIA CON PARALISIS CEREBRAL EN LA CIUDAD DE NEIVA</t>
  </si>
  <si>
    <t>WILSON ROBERTO PERSOMO CORTES</t>
  </si>
  <si>
    <t>FE 055</t>
  </si>
  <si>
    <t>PRESTAR SUS SERVICIOS PROFESIONALES PARA EL DISENO DE ESTRATEGIAS COMUNICATIVAS QUE PERMITAN DINAMIZAR LOS PROCESOS INTERNOS Y EXTERNOS DEL PROGRAMA DE MAESTRIA</t>
  </si>
  <si>
    <t>MARHTA PATRICIA VIVES HURTADO</t>
  </si>
  <si>
    <t>FE 056</t>
  </si>
  <si>
    <t>PRESTAR SUS SERVICIOS COMO DOCENTE INVITADO EN EL RPOGRAMA DE MAESTRIA EN EDUCACION DICTANDO 26 HORAS CATEDRA EN EL PERIODO 2013 1</t>
  </si>
  <si>
    <t>FE 057</t>
  </si>
  <si>
    <t>PRESTAR SUS SERVICIOS PROFESIONALES COMO DOCENTE INVITADO DICTANDO 26 HORAS CATEDRA EN EL PROGRAMA DE MAESTRIA EN EDUCACION COHORTE V ANO 2013</t>
  </si>
  <si>
    <t>GERARDO ANDRES PERAFAN ECHEVERI</t>
  </si>
  <si>
    <t>FE 058</t>
  </si>
  <si>
    <t>PRESTAR SUS SERVICIOS PROFESIONALES COMO DOCENTE INVITADO DICTANDO 26 HORAS CATEDRA EN EL PROGRAMA DE MAESTRIA COHORTE VI ANO 2013</t>
  </si>
  <si>
    <t>FE 059</t>
  </si>
  <si>
    <t>Prestar sus servicios profesionales como docente invitado en el desarrollo del curso de inglEs con propOsitos especIficos en ILEUSCO para docentes ocacionales de la Universidad Surcolombiana</t>
  </si>
  <si>
    <t>FE 060</t>
  </si>
  <si>
    <t>PRESTAR SUS SERVICIOS PROFESIONALES COMO DOCENTE INVITADO EN EL DEASRROLLO DE LA ESPECIALIZACION “INTEGRACION EDUCATIVA PARA LA DISCAPACIDAD” COHORTE XV PRIMER PERIODO A REALIZARSE EN LA UNIVERSIDAD SURCOLOMBIANA SEDE NEIVA DICTANDO DIECIOCHO (18) HORAS DE CATEDRA EN AL ASIGNATURA “COMPONENTE FLEXIBLE  PROBLEMAS EN EL APRENDIZAJE”</t>
  </si>
  <si>
    <t xml:space="preserve">CAMILO ANDRES NUNEZ </t>
  </si>
  <si>
    <t xml:space="preserve">FE 061 </t>
  </si>
  <si>
    <t>PRESTAR SERVICIOS DE ASESORIA JURIDICA A LOS PROYECTOS DE PROYECCION SOCIAL QUE SE DESARROLLAN EN LA FACULTAD DE EDUCACION</t>
  </si>
  <si>
    <t>EN EJECUCION</t>
  </si>
  <si>
    <t xml:space="preserve">FE 062 </t>
  </si>
  <si>
    <t>PRESTAR SERVICIOS DE APOYO A LA GESTION ADMINISTRATIVA EN LA COORDINACION DE PROYECCION SOCIAL</t>
  </si>
  <si>
    <t xml:space="preserve">FE 063 </t>
  </si>
  <si>
    <t xml:space="preserve">PRESTAR SERVICIOS DE APOYO A LA GESTION ADMINISTRATIVA EN EL DESARROLLO DE ACTIVIDADES ARCHIVISTICAS EN LA COORDINACION DE PROYECCION SOCIAL DE LA FACULTAD DE EDUCACION </t>
  </si>
  <si>
    <t xml:space="preserve">CLAUDIA PATRICIA RIVERA </t>
  </si>
  <si>
    <t xml:space="preserve">FE 064 </t>
  </si>
  <si>
    <t>PRESTAR SERVICIOS DE DIVULGACION Y EMPODERAMIENTO DE LAS ACTIVIDADES ACADEMICAS Y DE PROYECCION SOCIAL DESARROLLADAS EN LA FACULTAD DE EDUCACION</t>
  </si>
  <si>
    <t>ANDREA DEL MAR MARIN CAMELO</t>
  </si>
  <si>
    <t>FE 065</t>
  </si>
  <si>
    <t>PRESTAR SUS SERVICIOS DE APOYO A LA GESTION ADMINISTRATIVA EN EL DIPLOMADO EN DOCENCIA UNIVERSITARIA GRUPO 1 SEDE NEIVA Y PITALITO</t>
  </si>
  <si>
    <t>NOE SEPULVEDA LOSADA</t>
  </si>
  <si>
    <t>FE 066</t>
  </si>
  <si>
    <t xml:space="preserve"> PRESTAR SUS SERVICIOS PROFESIONALES COMO DOCENTE INVITADO EN EL DESARROLLO DE LAS ESPECIALIZACION INTEGRACION EDUCATIVA PARA LA DISCAPACIDAD COHORTE XIV B TERCER PERIODO A REALIZARSE EN LA UNIVERSIDAD SURCOLOMBIANA SEDE NEIVA DICTANDO DIECIOCHO 18 HORAS DE CATEDRA EN LA ASIGANTURA COMPONENTE FLEXIBLE PROCESOS DE REHABILITACION Y DEPORTE ADAPTADO </t>
  </si>
  <si>
    <t xml:space="preserve">MARIA CONSEULO FIGUERDO </t>
  </si>
  <si>
    <t>FE 067</t>
  </si>
  <si>
    <t>PRESTAR SUS SERVICIOS PROFESIONALES COMO DOCENTE INVITADO DICTANDO 40 HORAS DE ASESORIA EN EL PROGRAMA DE MAESTRIA COHORTE V ANO 2013</t>
  </si>
  <si>
    <t>ANA VICTORIA PUENTES DE VELASQUEZ</t>
  </si>
  <si>
    <t>FE 068</t>
  </si>
  <si>
    <t>PRESTAR SUS SERVICIOS PROFESIONALES COMO DOCENTE INVITADO DICTANDO 50 HORAS DE ASESORIA A UN ESTUDIANTE DEL PROGRAMA DE MAESTRIA DE LA COHORTE IV ANO 2013</t>
  </si>
  <si>
    <t>SILVIA ALEJANDRA REY</t>
  </si>
  <si>
    <t>FE 069</t>
  </si>
  <si>
    <t>PRESTAR SUS SERVICIOS PROFESIONALES COMO DOCENTE INVITADO DICTANDO 50 HORAS DE ASESORIA EN EL PROGRAMA DE MAESTRIA COHORTE IV ANO 2013</t>
  </si>
  <si>
    <t>SAYRA LILIANA BENITEZ ARENAS</t>
  </si>
  <si>
    <t>FE 070</t>
  </si>
  <si>
    <t>FE 071</t>
  </si>
  <si>
    <t>PRESTAR SUS SERVICIOS PROFESIONALES COMO DOCENTE INVITADO DICTANDO 60 HORAS DE ASESORIA EN EL PROGRAMA DE MAESTRIA COHORTE IV ANO 2013</t>
  </si>
  <si>
    <t>FE 072</t>
  </si>
  <si>
    <t>PRESTAR SUS SERVICIOS PROFESIONALES COMO DOCENTE INVITADO DICTANDO 75 HORAS DE ASESORIA EN EL PROGRAMA DE MAESTRIA COHORTE IV ANO 2013</t>
  </si>
  <si>
    <t>FE 073</t>
  </si>
  <si>
    <t>PRESTAR SUS SERVICIOS PROFESIONALES COMO DOCENTE INVITADO DICTANDO 20 HORAS DE ASESORIA EN EL PROGRAMA DE MAESTRIA COHORTE V ANO 2013</t>
  </si>
  <si>
    <t>FE 074</t>
  </si>
  <si>
    <t>ORIENTAR CONOCIMIENTOS PROFESIONALES COMO DOCENTE EXTERNO O INVITADO AL PROGRAMA DE MAESTRIA EN EDUCACION DICTANDO 26 HORAS CATEDRA EN EL PERIODO 2013 A</t>
  </si>
  <si>
    <t>MARCOS RAUL MEJIA JIMENEZ</t>
  </si>
  <si>
    <t>FE 075</t>
  </si>
  <si>
    <t>FE 076</t>
  </si>
  <si>
    <t>FE 077</t>
  </si>
  <si>
    <t>FE 078</t>
  </si>
  <si>
    <t>PRESTAR SUS SERVICIOS COMO APOYO A LA GESTION ADMINISTRATIVA EN EL CURSO PROGRAMA DE FORMACION PEDAGOGICA PARA PROFESIONALES SEDE NEIVA</t>
  </si>
  <si>
    <t>SE REALIZO ACTA DE TERMINACION ANTICIPADA DE MUTUO ACUERDO Y LIQUIDACION DEL CONTRATO POR NO REALIZARSE EL PROYECTO PY 02 1044</t>
  </si>
  <si>
    <t xml:space="preserve">VERA GRABE LEOVENHERZ </t>
  </si>
  <si>
    <t>FE 079</t>
  </si>
  <si>
    <t xml:space="preserve">Orientar conocimientos profesionales como docente externo o invitado en el desarrollo del Programa de MaestrIa en EducaciOn y Cultura de Paz Cohorte I  Primer Semestre a realizarse en la Universidad Surcolombiana sede Neiva dictando diecisEis (16) horas de cAtedra del seminario “LA PAZ COMO CULTURA” diecisEis (16) horas de cAtedra </t>
  </si>
  <si>
    <t>FE 080</t>
  </si>
  <si>
    <t>Prestar los servicios profesionales como docente invitado dictando 70 horas en la cohorte II del aNo 2013</t>
  </si>
  <si>
    <t>FE 081</t>
  </si>
  <si>
    <t>FE 082</t>
  </si>
  <si>
    <t>Prestar los servicios profesionales como docente invitado dictando 140 horas en la cohorte II del aNo 2013</t>
  </si>
  <si>
    <t>FE 084</t>
  </si>
  <si>
    <t>FE 085</t>
  </si>
  <si>
    <t>FE 086</t>
  </si>
  <si>
    <t>Prestar los servicios profesionales como docente invitado dictando 280 horas en la cohorte II del aNo 2013</t>
  </si>
  <si>
    <t>FE 087</t>
  </si>
  <si>
    <t>Prestar los servicios profesionales como docente invitado dictando 210 horas en la cohorte II del aNo 2013</t>
  </si>
  <si>
    <t>FE 088</t>
  </si>
  <si>
    <t>FE 089</t>
  </si>
  <si>
    <t>FE 090</t>
  </si>
  <si>
    <t>FE 091</t>
  </si>
  <si>
    <t>FE 092</t>
  </si>
  <si>
    <t>FE 093</t>
  </si>
  <si>
    <t>JOHN EDISON DEVIA FIERRO</t>
  </si>
  <si>
    <t>FE 094</t>
  </si>
  <si>
    <t>FE 095</t>
  </si>
  <si>
    <t>FE 096</t>
  </si>
  <si>
    <t>Prestar sus servicios de Apoyo a la GestiOn Administrativa en el Instituto ILEUSCO Cohorte II del aNo 2013</t>
  </si>
  <si>
    <t>FE 097</t>
  </si>
  <si>
    <t>FE 098</t>
  </si>
  <si>
    <t>Prestar sus servicios de AsesorIa y Apoyo en el Sistema de GestiOn Integral de ILEUSCO Cohorte II del aNo 2013</t>
  </si>
  <si>
    <t>FE 099</t>
  </si>
  <si>
    <t>Prestar sus servicios de AsesorIa y Apoyo Financiera y Administrativa a los Proyectos del Instituto ILEUSCO cohorte II del aNo 2013</t>
  </si>
  <si>
    <t>FE 100</t>
  </si>
  <si>
    <t>Prestar sus servicios de Apoyo Profesional y AcadEmico en el laboratorio Tell Me More del ILEUSCO Cohorte II del aNo 2013</t>
  </si>
  <si>
    <t>GONZALO JIMENEZ RODRIGUEZ</t>
  </si>
  <si>
    <t xml:space="preserve">FE 101 </t>
  </si>
  <si>
    <t>Orientar conocimientos profesionales como docente externo o invitado en el desarrollo del Programa de MaestrIa en EducaciOn y Cultura de Paz Cohorte I  Primer Semestre a realizarse en la Universidad Surcolombiana sede Neiva dictando doce (12) horas de cAtedra del seminario “CULTURA CONFLICTO Y VIOLENCIA</t>
  </si>
  <si>
    <t>FE 102</t>
  </si>
  <si>
    <t>ORIENTAR CONOCIMIENTOS PROFESIONALES COMO DOCENTE EXTERNO O INVITADO AL PROGRAMA DE MAESTRIA EN EDUCACION DICTANDO 50 HORAS DE ASESORIA A DOS ESTUDIANTES DE LA QUINTA COHORTE EN EL PERIODO 2013 A</t>
  </si>
  <si>
    <t>MARTHA PATRICIA VIVES HURTADO</t>
  </si>
  <si>
    <t>FE 103</t>
  </si>
  <si>
    <t>ORIENTAR CONOCIMIENTOS PROFESIONALES COMO DOCENTE EXTERNO O INVITADO AL PROGRAMA DE MAESTRIA EN EDUCACION DICTANDO 25 HORAS DE ASESORIA A UN ESTUDIANTE DE LA QUINTA COHORTE EN EL PERIODO 2013 A</t>
  </si>
  <si>
    <t>MANUEL JOSE JIMENEZ RODRIGUEZ</t>
  </si>
  <si>
    <t>FE 104</t>
  </si>
  <si>
    <t>Orientar conocimientos profesionales como docente externo o invitado en el desarrollo del Programa de MaestrIa en EducaciOn y Cultura de Paz Cohorte I  Primer Semestre a realizarse en la Universidad Surcolombiana sede Neiva dictando veinticuatro (24) horas de cAtedra del seminario “LAZ PAZ COMO EDUCACION Y PEDAGOGIA"</t>
  </si>
  <si>
    <t>FE 105</t>
  </si>
  <si>
    <t xml:space="preserve">ORIENTAR CONOCIMIENTOS PROFESIONALES COMO DOCENTE INVITADO EN EL DESARRROLLO DE LA ESPECIALIZACION INTEGRACION EDUCATIVA PARA LA DISCAPACIDAD COHORTE XV SEGUNDO PERIODO A REALIZARSE EN LA UNIVERSIDAD SURCOLOMBIANA SEDE NEIVA DICTANDO DOCE 12 HORAS DE CATEDRA EN LA ASIGNATURA CURRICULO Y ADECUACIONES PRIMERA Y SEGUNDA PARTE </t>
  </si>
  <si>
    <t>FE 106</t>
  </si>
  <si>
    <t xml:space="preserve">ORIENTAR CONOCIMIENTOS PROFESIONALES COMO DOCENTE INVITADO EN EL DESARRROLLO DE LA ESPECIALIZACION INTEGRACION EDUCATIVA PARA LA DISCAPACIDAD Y PEDAGOGIA DE LA EXPRESION LUDICA COHORTE XV SEGUNDO PERIODO A REALIZARSE EN LA UNIVERSIDAD SURCOLOMBIANA SEDE NEIVA DICTANDO TREINTA Y DOS 32 HORAS DE CATEDRA EN LAS ASIGNATURAS LITERALUDICA VEINTIDOS 22 HORAS Y CURRICULO Y ADECUACIONES LENGUA CASTELLANA DIEZ 10 HORAS </t>
  </si>
  <si>
    <t>FE 107</t>
  </si>
  <si>
    <t xml:space="preserve">ORIENTAR CONOCIMIENTOS PROFESIONALES COMO DOCENTE INVITADO EN EL DESARRROLLO DE LA ESPECIALIZACION COMUNICACION Y CREATIVIDAD PARA LA DOCENCIA COHORTE XV SEGUNDO PERIODO A REALIZARSE EN LA UNIVERSIDAD SURCOLOMBIANA SEDE NEIVA DICTANDO VEINTIDOS 22 HORAS DE CATEDRA EN LA ASIGNATURA AUTORRECONOCIMIENTO I Y II </t>
  </si>
  <si>
    <t>CRISTIAN RAFAEL GOMEZ AGUIRRE</t>
  </si>
  <si>
    <t>FE 108</t>
  </si>
  <si>
    <t>PRESTAR SUS SERVICIOS PROFESIONALES PARA LA IMPLEMENTACION DESARROLLO Y PUESTA EN MARCHA DE LA PAGINA WEB CAPACITACION Y ASESORIA DEL MANEJO PARA LA ALIMENTACION DE LA MISMA DE CARACTER INFORMATIVO PARA LAS ESPECIALIZACION INTEGRACION EDUCATIVA PARA LA DISCAPACIDAD</t>
  </si>
  <si>
    <t>CESAR LEANDRO ZAMORA PEREZ</t>
  </si>
  <si>
    <t>FE 109</t>
  </si>
  <si>
    <t>PRESTAR SERVICIO PROFESIONALES PARA LA IMPLEMENTACION Y DESARROLLO Y PUESTA EN MARCHA DE LA PAGINA WEB DEL PROGRAMA DE MAESTRIA EN EDUCACION</t>
  </si>
  <si>
    <t xml:space="preserve">GERSON SANCHEZ SANCHEZ </t>
  </si>
  <si>
    <t xml:space="preserve">FE 110 </t>
  </si>
  <si>
    <t xml:space="preserve">PRESTAR SERVICIOS ARTISTICOS COMO TALLERISTA EN LA TECNICA DE AEROGRAFIA A LOS ESTUDIANTES INTEGRANTES DEL SEMILLERO IDEARTE </t>
  </si>
  <si>
    <t>FE 111</t>
  </si>
  <si>
    <t>PRESTAR SUS SERVICIOS DE APOYO A LA GESTION ADMINISTRATIVA EN LAS ESPECIALIZACIONES DE INTEGRACION EDUCATIVA PARA LA DISCAPACIDAD COMUNICACION Y CREATIVIDAD PARA LA DOCENCIA Y PEDAGOGIA DE LA EXPRESION LUDICA COHORTE XV TERCER PERIODO Y COHORTE XVI PRIMER PERIODO DEL 2013</t>
  </si>
  <si>
    <t>FE 112</t>
  </si>
  <si>
    <t>PRESTAR SUS SERVICIOS DE APOYO A LA GESTION ADMINISTRATIVA EN LAS ESPECIALIZACIONES DE INTEGRACION EDUCATIVA PARA LA DISCAPACIDAD COMUNICACION Y CREATIVIDAD PARA LA DOCENCIA Y PEDAGOGIA DE LA EXPRESION LUDICA DE LA FACULTAD DE EDUCACION SEDE NEIVA</t>
  </si>
  <si>
    <t>FE113</t>
  </si>
  <si>
    <t>ORIENTAR CONOCIMIENTOS PROFESIONALES COMO DOCENTE INVITADO EN EL DESARRROLLO DE LAS ESPECIALIZACIONES INTEGRACION EDUCATIVA PARA LA DISCAPACIDAD Y PEDAGOGIA DE LA EXPRESION LUDICA COHORTE XV SEGUNDO PERIODO A REALIZARSE EN LA UNIVERSIDAD SURCOLOMBIANA SEDE NEIVA DICTANDO CUARENTA Y DOS 42 HORAS DE CATEDRA EN LAS SIGUIENTES ASIGNATURAS DIEZ 10 HORAS DE CATEDRA EN LA ASIGNATURA CURRICULO Y ADECUACIONE MATEMATICAS VEINTIDOS 22 HORAS DE CATEDRA EN LUDIMATEMATICAS Y DIEZ 10 HORAS DE CATEDRA EN CURRICULO Y ADECUACIONES CIENCIAS NATURALES</t>
  </si>
  <si>
    <t>VIANCY LORENA OLAYA MUNOZ</t>
  </si>
  <si>
    <t>FE 114</t>
  </si>
  <si>
    <t>ElaboraciOn y digitaciOn de los mOdulos "LA PAZ COMO CONCEPTO y LA PAZ COMO CULTURA" que serAn desarrollados para el II Semestre de la MaestrIa</t>
  </si>
  <si>
    <t>FE 115</t>
  </si>
  <si>
    <t>Prestar sus servicios de AsesorIa y Apoyo Financiera y Administrativa a los Proyectos del Instituto ILEUSCO cohorte III del aNo 2013</t>
  </si>
  <si>
    <t>FE 116</t>
  </si>
  <si>
    <t>Prestar sus servicios de Apoyo a la GestiOn Administrativa en el Instituto ILEUSCO Cohorte III del aNo 2013</t>
  </si>
  <si>
    <t>FE 117</t>
  </si>
  <si>
    <t>Prestar sus servicios de AsesorIa y Apoyo en el Sistema de GestiOn Integral de ILEUSCO Cohorte III del aNo 2013</t>
  </si>
  <si>
    <t>FE 118</t>
  </si>
  <si>
    <t>FE 119</t>
  </si>
  <si>
    <t>Prestar sus servicios de Apoyo Profesional y AcadEmico en el laboratorio Tell Me More del ILEUSCO Cohorte III del aNo 2013</t>
  </si>
  <si>
    <t>FE 120</t>
  </si>
  <si>
    <t xml:space="preserve">ORIENTAR CONOCIMIENTOS PROFESIONALES COMO DOCENTE INVITADO EN EL DESARRROLLO DE LA ESPECIALIZACION INTEGRACION EDUCATIVA PARA LA DISCAPACIDAD Y PEDAGOGIA DE LA EXPRESION LUDICA COHORTE XV SEGUNDO PERIODO A REALIZARSE EN LA UNIVERSIDAD SURCOLOMBIANA SEDE NEIVA DICTANDO VEINTIOCHO 28 HORAS DE CATEDRA EN LAS ASIGNATURAS CURRICULO Y ADECUACIONES EDUFISICA CON DIEZ 10 HORAS DE CATEDRA Y COMPONENTE FLEXIBLE LUDIEXPRESION DEPORTIVA CON DIECIOCHO 18 HORAS DE CATEDRA </t>
  </si>
  <si>
    <t>FE 121</t>
  </si>
  <si>
    <t xml:space="preserve">ORIENTAR CONOCIMIENTOS PROFESIONALES COMO DOCENTE INVITADO EN EL DESARRROLLO DE LA ESPECIALIZACION INTEGRACION EDUCATIVA PARA LA DISCAPACIDAD COHORTE XV SEGUNDO PERIODO A REALIZARSE EN LA UNIVERSIDAD SURCOLOMBIANA SEDE NEIVA DICTANDO DIECIOCHO 18 HORAS DE CATEDRA EN LA ASIGNATURA COMPONENTE FLEXIBLE AUTISMO </t>
  </si>
  <si>
    <t>FE 122</t>
  </si>
  <si>
    <t>PRESTAR SUS SERVICIOS PROFESIONALES DE ASESORIA ASISTENCIA Y APOYO A LA GESTION ADMINISTRATIVA Y ACADEMICA DEL PROGRAMA DE MAESTRIA EN EDUCACION</t>
  </si>
  <si>
    <t>FE 123</t>
  </si>
  <si>
    <t>PRESTAR LOS SERVICIOS PROFESIONALES PARA EL DISENO Y EJECUCION DE ESTRATEGIAS COMUNICATIVAS QUE PERMITAN DINAMIZAR LAS RELACIONES INTERNAS O EXTERNAS EN EL PROGRAMA DE MAESTRIA EN EDUCACION</t>
  </si>
  <si>
    <t>FE 124</t>
  </si>
  <si>
    <t>PRESTAR SUS SERVICIOS COMO APOYO A LA GESTION ADMINISTRATIVA EN EL DIPLOMADO EN DOCENCIA UNIVERSITARIA SEDE NEIVA GRUPO 2 PERIODO B</t>
  </si>
  <si>
    <t>FE 125</t>
  </si>
  <si>
    <t xml:space="preserve">Prestar sus servicios de asesorIa asistencia y apoyo a la GestiOn Administrativa en el desarrollo de las actividades en el programa de MaestrIa en EducaciOn y Cultura de Paz </t>
  </si>
  <si>
    <t>FE 126</t>
  </si>
  <si>
    <t>ORIENTAR CONOCIMENTOS PROFESIONALES COMO DOCENTES INVITADO EN EL DESARROLLO DEL PROGRAMA DEMAESTRIA EN EDUCACUON VI COH II SEMESTRE</t>
  </si>
  <si>
    <t>FE 127</t>
  </si>
  <si>
    <t>TOBIAS RENGIFO RENGIFO</t>
  </si>
  <si>
    <t>FE 128</t>
  </si>
  <si>
    <t>ORIENTAR CONOCIMENTOS PROFESIONALES COMO DOCENTES INVITADO EN EL DESARROLLO DEL PROGRAMA DEMAESTRIA EN EDUCACUON V COH IV SEMESTRE</t>
  </si>
  <si>
    <t>LUIS CARLOS TORRES SOLER</t>
  </si>
  <si>
    <t>FE 129</t>
  </si>
  <si>
    <t>FE 130</t>
  </si>
  <si>
    <t xml:space="preserve">prestar sus servicios en la CoordinaciOn del proyecto de actualizaciOn de los microdiseNos curriculares del Instituto de Lenguas Extranjeras de la Universidad Surcolombiana “ILEUSCO” </t>
  </si>
  <si>
    <t>FE 131</t>
  </si>
  <si>
    <t xml:space="preserve">ORIENTAR CONOCIMIENTOS PROFESIONALES COMO DOCENTE INVITADO EN EL DESARROLLO DE LAS ESPECIALIZACION INTEGRACION EDUCATIVA PARA LA DISCAPACIDAD COHORTE XV TERCER PERIODO A REALIZARSE EN LA UNIVERSIDAD SURCOLOMBIANA SEDE NEIVA DICTANDO DIECIOCHO 18 HORAS DE CATEDRA EN LA ASIGANTURA COMPONENTE FLEXIBLE PROCESOS DE REHABILITACION Y DEPORTE ADAPTADO </t>
  </si>
  <si>
    <t>FE 132</t>
  </si>
  <si>
    <t>PRESTAR SUS SERVICIOS PROFESIONALES DE COORDINACION ADMINISTRATIVA Y ACADEMICA</t>
  </si>
  <si>
    <t>KELLY LORENA ARCILA HINCAPIE</t>
  </si>
  <si>
    <t>FE 133</t>
  </si>
  <si>
    <t xml:space="preserve">PRESTACION DE SERVICIOS TECNICOS COMO MAESTRA DE APOYO BILINGÜE  PARA POBLACION CON LIMITACION AUDITIVA </t>
  </si>
  <si>
    <t>GARZON</t>
  </si>
  <si>
    <t>GERARDO CABRERA SERRANO</t>
  </si>
  <si>
    <t>FE 134</t>
  </si>
  <si>
    <t>GUADALUPE</t>
  </si>
  <si>
    <t>KENIA MILDRED PEREZ PERDOMO</t>
  </si>
  <si>
    <t>FE 135</t>
  </si>
  <si>
    <t xml:space="preserve">PRESTAR SUS SERVICIOS PROFESIONALES COMO ASESORA PEDAGOGICA </t>
  </si>
  <si>
    <t>TESALIA PAICOL</t>
  </si>
  <si>
    <t>KERLY JHOANA CORTES GARCIA</t>
  </si>
  <si>
    <t>FE 136</t>
  </si>
  <si>
    <t>PRESTACION DE SERVICIOS TECNICOS COMO INTERPRETE Y APOYO TECNICO ITINERANTE PARA POBLACION CON LIMITACION AUDITIVA</t>
  </si>
  <si>
    <t>RAMONY TORRES TOVAR</t>
  </si>
  <si>
    <t>FE 137</t>
  </si>
  <si>
    <t>LA PLATA</t>
  </si>
  <si>
    <t>MARIA MONICA TRUJILLO CARVAJAL</t>
  </si>
  <si>
    <t>FE 138</t>
  </si>
  <si>
    <t>MIRYAM LIZETH PARRA SANCHEZ</t>
  </si>
  <si>
    <t>FE 139</t>
  </si>
  <si>
    <t>ALGECIRAS</t>
  </si>
  <si>
    <t>GIOVANNI TRUJILLO ROJAS</t>
  </si>
  <si>
    <t>FE 140</t>
  </si>
  <si>
    <t>FE 141</t>
  </si>
  <si>
    <t>GIGANTE HOBO</t>
  </si>
  <si>
    <t>DIANA LORENA CRUZ PACHONGO</t>
  </si>
  <si>
    <t>FE 142</t>
  </si>
  <si>
    <t>PITAL AGRADO GUADALUPE</t>
  </si>
  <si>
    <t>NORMA GISELA RIVERA RAMIREZ</t>
  </si>
  <si>
    <t>FE 143</t>
  </si>
  <si>
    <t>AIPE CAMPOALEGRE</t>
  </si>
  <si>
    <t>YINETH ALDANA GUTIERREZ</t>
  </si>
  <si>
    <t>FE 144</t>
  </si>
  <si>
    <t>ESTHER VARGAS LUGO</t>
  </si>
  <si>
    <t>FE 145</t>
  </si>
  <si>
    <t>VILLAVIEJA</t>
  </si>
  <si>
    <t>SOL MIREYA JIMENEZ ORTIZ</t>
  </si>
  <si>
    <t>ALGECIRAS YAGUARA</t>
  </si>
  <si>
    <t>FE 147</t>
  </si>
  <si>
    <t>NATAGA</t>
  </si>
  <si>
    <t>FE 148</t>
  </si>
  <si>
    <t>RIVERA PALERMO</t>
  </si>
  <si>
    <t>CLAUDIA MARCELA CHARRY MEDINA</t>
  </si>
  <si>
    <t>FE 149</t>
  </si>
  <si>
    <t>IQUIRA</t>
  </si>
  <si>
    <t>MARIBEL PERDOMO MONTANA</t>
  </si>
  <si>
    <t>FE 150</t>
  </si>
  <si>
    <t>BARAYA TERUEL</t>
  </si>
  <si>
    <t>ORIENTAR CONOCIMIENTOS PROFESIONALES COMO DOCENTE INVITADO EN EL DESARROLLO DE LAS ESPECIALIZACION INTEGRACION EDUCATIVA PARA LA DISCAPACIDAD COHORTE XVI PRIMER PERIODO A REALIZARSE EN LA UNIVERSIDAD SURCOLOMBIANA SEDE NEIVA DICTANDO CUARENTA Y CUATRO 44 HORAS DE CATEDRA EN LAS SIGUIENTES ASIGANTURAS EDUCACION ESPECIAL VEINTIDOS 22 HORAS Y EN INTEGRACION EDUCATIVA VEINTIDOS 22 HORAS</t>
  </si>
  <si>
    <t>FE 152</t>
  </si>
  <si>
    <t xml:space="preserve">ORIENTAR CONOCIMIENTOS PROFESIONALES COMO DOCENTE INVITADO EN EL DESARROLLO DE LAS ESPECIALIZACION INTEGRACION EDUCATIVA PARA LA DISCAPACIDAD COHORTE XVI PRIMER PERIODO A REALIZARSE EN LA UNIVERSIDAD SURCOLOMBIANA SEDE NEIVA DICTANDO VEINTIDOS 22 HORAS DE CATEDRA EN LA ASIGANTURA DESARROLLO HUMANO </t>
  </si>
  <si>
    <t>RICARDO CUMACO CASTILLO</t>
  </si>
  <si>
    <t>FE 153</t>
  </si>
  <si>
    <t>PRESTAR SUS SERVICIOS PROFESIONALES DICTANDO DIEZ 10 HORAS DE ASESORIA A UN 1 GRUPO EN EL PROYECTO DE GRADO EN EL DESARROLLO DE LA ESPECIALIZACION PEDAGOGIA DE LA EXPRESION LUDICA COHORTE XV TERCER PERIODO A REALIZARSE EN LA UNIVERSIDAD SURCOLOMBIANA SEDE NEIVA EN EL SIGUIENTE TRABAJO DE GRADO ACTIVIDADES DE EXPRESION CORPORAL PARA DISMINUIR LA AGRESIVIDAD EN LOS ESTUDIANTES DE GRADO SEXTO Y SEPTIMO DE LA INSTITUCION EDUCATIVA JESUS MARIA AGUIRRE CHARRY DEL MUNICIPIO DE AIPE EN EL 2013</t>
  </si>
  <si>
    <t>DIDIER ANTONIO TRUJILLO MENDEZ</t>
  </si>
  <si>
    <t>FE 154</t>
  </si>
  <si>
    <t>PRESTAR SUS SERVICIOS PROFESIONALES DICTANDO DIEZ 10 HORAS DE ASESORIA A UN 1 GRUPO EN EL PROYECTO DE GRADO EN EL DESARROLLO DE LA ESPECIALIZACION PEDAGOGIA DE LA EXPRESION LUDICA COHORTE XV TERCER PERIODO A REALIZARSE EN LA UNIVERSIDAD SURCOLOMBIANA SEDE NEIVA EN EL SIGUIENTE TRABAJO DE GRADO EL TEATRO ESCOLAR EN EL FORTALECIMIENTO DEL VALOR DEL RESPETO</t>
  </si>
  <si>
    <t>FE 155</t>
  </si>
  <si>
    <t>PRESTAR SUS SERVICIOS PROFESIONAES DICTANDO DIEZ 10 HORAS DE ASESORIA A UN 1 GRUPO EN EL PROYECTO DE GRADO EN EL DESARROLLO DE LA ESPECIALIZACION INTEGRACION EDUCATIVA PARA LA DISCAPACIDAD COHORTE XV TERCER PERIODO A REALIZARSE EN LA UNIVERSIDAD SURCOLOMBIANA SEDE NEIVA EN EL SIGUIENTE TRABAJO DE GRADO DIFICULTADES EN EL PROCESO DE ADQUISICION DEL APRENDIZAJE DE LA LENGUA ESCRITA Y LA LENGUA DE SENAS EN ESTUDIANTES SORDOS DE BASICA PRIMARIA</t>
  </si>
  <si>
    <t xml:space="preserve">MAYLEN VIVIANA VARGAS </t>
  </si>
  <si>
    <t>FE 156</t>
  </si>
  <si>
    <t>A PRESTAR SUS SERVICIOS EN LA DIVULGACION Y EMPODERAMIENTO DE LAS ACTIVIDADES ACADEMICAS Y DE PROYECCION SOCIAL DESARROLLADAS EN LA FACULTAD DE EDUCACION</t>
  </si>
  <si>
    <t>FE 157</t>
  </si>
  <si>
    <t>PRESTAR SUS SERVICIOS PROFESIONALES DE CAPACITACION Y VALORACION PSICOLOGICA Y PSICOPEDAGOGICA PARA IDENTIFICAR EL SISTEMA DE APOYO QUE REQUIERE LA POBLACION CON NEE</t>
  </si>
  <si>
    <t>JASMIN BONILLA SANTOS</t>
  </si>
  <si>
    <t>FE 158</t>
  </si>
  <si>
    <t>PRESTAR SUS SERVICIOS PROFESIONALES EN LA CARACTERIZACION DIAGNOSTICO ASI COMO EN EL DISENO DE LOS INSTRUMENTOS DE VALORACION NEUROSICOLOGIA Y PSICOPEDAGOGICA</t>
  </si>
  <si>
    <t>FE 159</t>
  </si>
  <si>
    <t>PRESTAR SUS SERVICIOS PROFESIONALES DE APOYO Y ASESORIA AL PROCESO DE CAPACITACION A PARES ACADEMICOS PADRES DE FAMILIA Y DOCENTES ADEMAS DE LA VALORACION PSICOLOGICA Y PSICOPEDAGOGICA</t>
  </si>
  <si>
    <t>LAURA XIMENA GASCA DUSSAN</t>
  </si>
  <si>
    <t>FE 160</t>
  </si>
  <si>
    <t>JULIE VANESSA FORERO GALEANO</t>
  </si>
  <si>
    <t xml:space="preserve">PRESTAR SUS SERVICIOS PROFESIONALES DE APOYO PEDAGOGICO DEL PROCESO DE EVALUACION PSICOPEDAGOGICA </t>
  </si>
  <si>
    <t>AMANDA EDID BONILLA CALDERON</t>
  </si>
  <si>
    <t>FE 162</t>
  </si>
  <si>
    <t>PRESTAR SUS SERVICIOIS PROFESIONALES DE APLICACION Y LEVANTAMIENTO DEL INDICE DE INCLUISION Y PROCESAMIENTO DE DATOS</t>
  </si>
  <si>
    <t>ALBA LUZ OCAÑA CORTES</t>
  </si>
  <si>
    <t>FE 163</t>
  </si>
  <si>
    <t>PRESTAR SUS SERVICIOS PROFESIONALES EN LA CONVOCATORIA A LOS DIRECTIVOS DOCENTES Y PADRES DE FAMILIA DE LOS ESTUDIANTES NEE PARA LA ORGANIZACION DE LAS MESAS DE INCLUSION</t>
  </si>
  <si>
    <t>MARIETA QUINTERO MEJIA</t>
  </si>
  <si>
    <t>FE 164</t>
  </si>
  <si>
    <t>Orientar conocimientos profesionales como docente externo o invitado en el desarrollo del Programa de MaestrIa en EducaciOn y Cultura de Paz Cohorte I  Primer Semestre a realizarse en la Universidad Surcolombiana sede Neiva dictando treinta y dos (32) horas de cAtedra del seminario “LAZ PAZ COMO EDUCACION Y PEDAGOGIA"</t>
  </si>
  <si>
    <t>FE 165</t>
  </si>
  <si>
    <t>ORIENTAR CONOCIMIENTOS PROFESIONALES COMO DOCENTE INVITADO EN EL DESARROLLO DE LAS ESPECIALIZACION INTEGRACION EDUCATIVA PARA LA DISCAPACIDAD COHORTE XV TERCER PERIODO A REALIZARSE EN LA UNIVERSIDAD SURCOLOMBIANA SEDE NEIVA DICTANDO VEINTIDOS 22 HORAS DE CATEDRA EN LA SIGUIENTE ASIGANTURA INCLUSION Y VALORACION</t>
  </si>
  <si>
    <t>OSCAR IVAN RAMOS NUNEZ</t>
  </si>
  <si>
    <t>FE 166</t>
  </si>
  <si>
    <t>ORIENTAR EL PROCESO DE AUTOEVALUACION DE ACUERDO A LOS LINEAMIENTOS INSTITUCIONALES DE ACREDITACION DEL CNA PARA EL PROGRAMA DE MAESTRIA EN EDUCACION</t>
  </si>
  <si>
    <t>FE 167</t>
  </si>
  <si>
    <t>ORIENTAR CONOCIMENTOS PROFESIONALES COMO DOCENTE INVITADO EN EL DESARROLLO DEL PROGRAMA DE MAESTRIA EN EDUCACUON</t>
  </si>
  <si>
    <t>FE 168</t>
  </si>
  <si>
    <t>RIENTAR CONOCIMIENTOS PROFESIONALES COMO DOCENTE INVITADO EN EL DESARROLLO DE LAS ESPECIALIZACION INTEGRACION EDUCATIVA PARA LA DISCAPACIDAD COHORTE XV TERCER PERIODO A REALIZARSE EN LA UNIVERSIDAD SURCOLOMBIANA SEDE NEIVA DICTANDO DIECIOCHO 18 HORAS DE CATEDRA EN LA SIGUIENTE ASIGANTURA COMPONENTE FLEXIBLE DEFICIT DE ATENCION E HIPERACTIVIDAD</t>
  </si>
  <si>
    <t>RUBY LORENA MORALES MOSQUERA</t>
  </si>
  <si>
    <t>FE 169</t>
  </si>
  <si>
    <t>ORIENTAR CONOCIMIENTOS PROFESIONALES COMO DOCENTE INVITADO EN EL DESARROLLO DE LAS ESPECIALIZACION COMUNICACION Y CREATIVIDAD PARA LA DOCENCIA COHORTE XV TERCER PERIODO A REALIZARSE EN LA UNIVERSIDAD SURCOLOMBIANA SEDE NEIVA DICTANDO VEINTIDOS 22 HORAS DE CATEDRA EN LA SIGUIENTE ASIGANTURA TALLER DE PRODUCCION PRENSA Y DICTANDO DIEZ 10 HORAS DE ASESORIA A UN 1 GRUPO DE ESTUDIANTES EN EL PROYECTO DE GRADO DIFICULTADES EN EL USO DE MEDIOS DE COMUNICACION ESCRITA EN LAS INSTITUCIONES EDUCATIVAS DE NEIVA Y PITALITO</t>
  </si>
  <si>
    <t>LORENA ORREGO MONTANA</t>
  </si>
  <si>
    <t>FE 170</t>
  </si>
  <si>
    <t>MARIA DUPERLY TORRES GUZMAN</t>
  </si>
  <si>
    <t>FE 171</t>
  </si>
  <si>
    <t>LA ARGENTINA</t>
  </si>
  <si>
    <t>FE 172</t>
  </si>
  <si>
    <t xml:space="preserve">PRESTAR SUS SERVICIOS ARTISTICOS EN LA REALIZACION DE LAS PRESENTACIONES TEATRALES </t>
  </si>
  <si>
    <t>FE 173</t>
  </si>
  <si>
    <t>FE 174</t>
  </si>
  <si>
    <t>ORIENTAR CONOCIMENTOS PROFESIONALES COMO DOCENTES INVITADO EN EL DESARROLLO DEL PROGRAMA DEMAESTRIA EN EDUCACUON VII COH IIII SEMESTRE</t>
  </si>
  <si>
    <t>FE 175</t>
  </si>
  <si>
    <t>FE 176</t>
  </si>
  <si>
    <t>ORIENTAR CONOCIMENTOS PROFESIONALES COMO DOCENTES INVITADO EN EL DESARROLLO DEL PROGRAMA DEMAESTRIA EN EDUCACUON VII COH I SEMESTRE</t>
  </si>
  <si>
    <t>PIEDAD CECILA ORTEGA</t>
  </si>
  <si>
    <t>FE 177</t>
  </si>
  <si>
    <t>ORIENTAR CONOCIMENTOS PROFESIONALES COMO DOCENTES INVITADO EN EL DESARROLLO DEL PROGRAMA DEMAESTRIA EN EDUCACUON VII COH ISEMESTRE</t>
  </si>
  <si>
    <t xml:space="preserve">FE 001 </t>
  </si>
  <si>
    <t xml:space="preserve">Prestar servicios de arquiler de salOn y restaurante a los docentes invitados al Programa de MaestrIa en EducaciOn y Cultura de Paz </t>
  </si>
  <si>
    <t>TURISMO Y EVENTOS VIP SAS</t>
  </si>
  <si>
    <t>Compra de Tiquetes AEreos para dos personas invitadas al programa de MaestrIa en EducaciOn y Cultura de Paz</t>
  </si>
  <si>
    <t>REPRESENTACIONES AVILA SALDANA Y COMPANIA AVIACORD LTDA</t>
  </si>
  <si>
    <t xml:space="preserve">PRESTAR LOS SERVIVIOS DE TRANSPORTE AEREO PARA EL DESPLAZAMIENTO DE LOS DOCENTES INVITADOS AL PROGRAMA MAESTRIA EN EDUCACION </t>
  </si>
  <si>
    <t>PRESTAR SERVICIO DE ALOJAMIENTO A LOS DOCENTES INVITADOS DEL PROGRAMA DE MAESTRIA EN EDUCACION</t>
  </si>
  <si>
    <t xml:space="preserve">Entregar a tItulo de venta los elementos de papelerIa y Utiles de oficina necesarios para el desarrollo acadEmico y administrativo de la MaestrIa en EducaciOn y Cultura de Paz </t>
  </si>
  <si>
    <t xml:space="preserve">Suministro de Fotocopias en la sede central Neiva Universidad Surcolombiana para la MaestrIa en EducaciOn y Cultura de Paz Grupo I </t>
  </si>
  <si>
    <t>13//03/2013</t>
  </si>
  <si>
    <t>ORGANIZACION RADIAL OLIMPICA SA</t>
  </si>
  <si>
    <t xml:space="preserve">FE 007 </t>
  </si>
  <si>
    <t>Prestar el servicio de publicidad radial promocionando los cursos de ingles para la segunda programacion del aNo 2013</t>
  </si>
  <si>
    <t xml:space="preserve">FE 008 </t>
  </si>
  <si>
    <t>Entregar a titulo de venta la papeleria y utiles de oficina con destino a ILEUSCO</t>
  </si>
  <si>
    <t>Realizar el diseNo diagramaciOn e impresiOn de un mosaico placas de reconocimiento y certificados personalizados para la cuarta promociOn del Instituto ILEUSCO</t>
  </si>
  <si>
    <t>CARLOS ALBERTO HUEJE NUÑEZ</t>
  </si>
  <si>
    <t xml:space="preserve">FE 011 </t>
  </si>
  <si>
    <t>EL CONTRATISTA SE COMPROMETE CON LA UNIVERSIDAD A ENTREGAR A TITULO DE VENTA LOS ELEMENTOS DE CAFETERIA NECESARIOS PARA EL DESARROLLO DE LA ESPECIALIZACIONES EN EDUCACION PEDAGOGIA DE LA EXPRESION LUDICA COMUNICACION Y CREATIVIDAD PARA LA DOCENCIA E INTEGRACION EDUCATIVA PARA LA DISCAPACIDAD COHORTE XIV TERCER PERIODO DEL ANO 2013</t>
  </si>
  <si>
    <t>RADIO CADENA NACIONAL S A</t>
  </si>
  <si>
    <t>ENTREGAR A TITULO DE VENTA LA PAPELERIA Y UTILES DE OFICINA CON DESTINO AL PROGRAMA DE MAESTRIA EN EDUCACION</t>
  </si>
  <si>
    <t>BIENES Y SERVICIOS</t>
  </si>
  <si>
    <t xml:space="preserve">VIDAL MARIACA BERMEO </t>
  </si>
  <si>
    <t>ENTREGAR A TITULO DE VENTA LOS MUEBLES SILLAS Y LA ADECUACION DEL CABLEADO ESTRUCTURADO DE PUNTOS DE RED LOGICOS Y ELECTRONICOS PARA EL AULA INTELIGENTE DE LA FACULTAD DE EDUCACION</t>
  </si>
  <si>
    <t>REGIMEN DERECH|</t>
  </si>
  <si>
    <t>ENTREGAR A TITULO DE VENTA LOS ELEMENTOS DE PAPELERIA Y UTILES DE OFICINA NECESARIOS PARA EL DESARROLLO DEL DIPLOMADO EN DOCENCIA UNIVERSITARIA SEDE NEIVA GRUPO 1 PERIODO A</t>
  </si>
  <si>
    <t>ENTREGAR A TITULO DE VENTA LOS EQUIPOS DE AYUDA AUDIOVISUAL CON DESTINO A ILEUSCO Y MOBILIARIO CON DESTINO A LA ESPECIALIZACION EN EDUCACION INTEGRACION EDUCATIVA PARA LA DISCAPACIDAD COMUNICACION Y CREATIVIDAD PARA LA DOCENCIA</t>
  </si>
  <si>
    <t xml:space="preserve">FE 018 </t>
  </si>
  <si>
    <t>EL CONTRATISTA SE COMPROMETE CON LA UNIVERSIDAD A REALIZAR LA DIAMAGRACION IMPRESION Y ELABORACION DE LA REVISTA CONTEXTO 2 EDICION PARA PUBLICAR LOS RESULTADOS DE LA INVESTIGACIONES TANTO DE ESTUDIANTES COMO DE PROFESORES Y EGRESADOS DE LAS ESPECIALIZACIONES EN EDUCACION PEDAGOGIA DE LA EXPRESION LUDICA COMUNICACION Y CREATIVIDAD PARA LA DOCENCIA E INTEGRACION EDUCATIVA PARA LA DISCAPACIDAD COHORTE XIV TERCER PERIODO DEL ANO 2013</t>
  </si>
  <si>
    <t xml:space="preserve">ABC SISTEMAS </t>
  </si>
  <si>
    <t xml:space="preserve">FE 019 </t>
  </si>
  <si>
    <t>ENTREGAR A TITILO DE VENTA LOS AIRES ACONDICIONADOS PARA LA FACULTAD DE EDUCACION CON SU RESPECTIVA INSTALACION</t>
  </si>
  <si>
    <t>EL CONTRATISTA SE COMPROMETE CON LA UNIVERSIDAD A ENTREGAR A TITULO DE VENTA LOS ELEMENTOS DE PAPELERIA NECESARIOS PARA EL DESARROLLO DE LA ESPECIALIZACIONES EN EDUCACION PEDAGOGIA DE LA EXPRESION LUDICA COMUNICACION Y CREATIVIDAD PARA LA DOCENCIA E INTEGRACION EDUCATIVA PARA LA DISCAPACIDAD COHORTE XIV TERCER PERIODO DEL ANO 2013</t>
  </si>
  <si>
    <t>SERTELG S A S</t>
  </si>
  <si>
    <t xml:space="preserve">Realizar la reparacion del cable de la fibra optica del servicio de internet del instituto ILEUSCO y suministrar los materiales que se necesitan </t>
  </si>
  <si>
    <t>ENTREGAR A TITULO DE VENTA LOS IMPLEMENTOS DE ASEO Y CAFETERIA CON DESTINO AL PROGRAMA DE MAESTRIA EN EDUCACION</t>
  </si>
  <si>
    <t>REALIZAR EL DISENO DIAGRAMACION E IMPRESION DE AFICHES PLEGABLES Y VOLANTES PUBLICITARIOS PROMOCIONANDO LOS CURSOS DE INGLES DE ILEUSCO PARA LA SEGUNDA PROGRAMACION DEL ANO 2013</t>
  </si>
  <si>
    <t>ENTREGAR A TITULO DE VENTA LAS PERSIANAS Y CORTINAS DEL AULA INTELIGENTE DE LA FACULTAD DE EDUCACION LA REPARACION Y COMPRA DE LAS PERSIANAS Y CORTINAS DEL LABORATORIO</t>
  </si>
  <si>
    <t>AMPARO URRIAGO</t>
  </si>
  <si>
    <t xml:space="preserve">FE 025 </t>
  </si>
  <si>
    <t>EL CONTRATISTA SE COMPROMETE CON LA UNIVERSIDAD A ENTREGAR A TITULO DE VENTA 20 UNIFORMES DEPORTIVOS DE FUTBOL PARA DOCENTES ADMINISTRATIVOS Y ESTUDIANTES DE LAS ESPECIALIZACIONES EN EDUCACION INTEGRACION EDUCATIVA PARA LA DISCAPACIDAD PEDAGOGIA DE LA EXPRESION LUDICA Y COMUNICACION Y CREATIVIDAD PARA LA DOCENCIA QUE PARTICIPARAN EN LOS CAMPEONATOS INTERNOS DE LA UNIVERSIDAD SURCOLOMBIANA</t>
  </si>
  <si>
    <t xml:space="preserve">Prestar servicios de alojamiento y restaurante en el Hotel Sulicam Neiva para una docente invitada al programa de maestrIa en EducaciOn y Cultura de Paz </t>
  </si>
  <si>
    <t xml:space="preserve">Realizar el diseNo diagramaciOn e impresiOn de los mOdulos para los estudiantes de la MaestrIa en EducaciOn y Cultura de Paz </t>
  </si>
  <si>
    <t>18/041/2013</t>
  </si>
  <si>
    <t>SUMINISTAR LAS FOTOCOPIAS NECESARIAS PARA EL DESARROLLO DEL PROGRAMA DE MAESTRIA EN EDUCACUION PERIODO 2013 1</t>
  </si>
  <si>
    <t>PRESTAR SERVICIOS DE RESTAURANTE PARA LAS JORNADAS DE CONMEMORACION DE LOS 40 ANOS DEL PROGRAMA DE LICENCIATURA EN LENGUA CASTELLANA</t>
  </si>
  <si>
    <t xml:space="preserve">FE 031 </t>
  </si>
  <si>
    <t>EL CONTRATISTA SE COMPROMETE CON LA UNIVERSIDAD AL SUMINISTRO DE FOTOCOPIAS NECESARIAS PARA EL DESARROLLO DE LA ESPECIALIZACIONES EN EDUCACION PEDAGOGIA DE LA EXPRESION LUDICA COMUNICACION Y CREATIVIDAD PARA LA DOCENCIA E INTEGRACION EDUCATIVA PARA LA DISCAPACIDAD COHORTE XIV TERCER PERIODO Y LA COHORTE XV PRIMER PERIODO DEL ANO 2013</t>
  </si>
  <si>
    <t xml:space="preserve">Prestar servicios de alojamiento y restaurante en el Hotel Sulicam Neiva para un docente invitado quien desarrollarA el seminario CULTURA CONFLICTO Y VIOLENCIA al programa de maestrIa en EducaciOn y Cultura de Paz </t>
  </si>
  <si>
    <t>Compra de Tiquetes AEreos para un docente invitado al programa de MaestrIa en EducaciOn y Cultura de Paz</t>
  </si>
  <si>
    <t>AYDEE MELO NIÑO</t>
  </si>
  <si>
    <t>PRESTAR SERVICIOS DE ALOJAMIENTO PARA UN CONFERENCISTA NACIONAL INVITADO QUIEN EN EL MARCO DE LA REACREDITACION DEL PROGRAMA DE LICENCIATURA EN LENGUA CASTELLANA DESARROLLARA CAPACITACION COLECTIVA A LOS DOCENTES DEL PROGRAMA EN TEMAS RELACIONADOS CON LA MAESTRIA EN ESTUDIOS LITERARIOS</t>
  </si>
  <si>
    <t xml:space="preserve">SUMINISTROS </t>
  </si>
  <si>
    <t xml:space="preserve">PRESTAR EL SERVICIO DE PUBLICIDAD RADIAL CON LA EMISORA CARACOL CON LA INFORMACION DE LA APERTURA DE LA SEPTIMA COHORTE DEL PROGRAMA DE MAESTRIA EN EDUCACION </t>
  </si>
  <si>
    <t>PRESTAR EL SERVICIO DE PUBLICIDAD EN EL DIARIO LA NACION PROMOCIONANDO LA SEPTIMA COHORTE DEL PROGRAMA DE MAESTRIA EN EDUCACION PARA EL ANO 2013 2</t>
  </si>
  <si>
    <t xml:space="preserve">ENTREGAR INSTALADOS A TITULO DE VENTA LOS ESTANTES METALICOS INDUSTRIALES PARA EL ARCHIVO DE DE LA FACULTAD DE EDUCACION </t>
  </si>
  <si>
    <t>SUMINISTRO DE ELEMENTOS DE ASEO Y CAFETERIA PARA LA DECANATURA DE LA FACULTAD DE EDUCACION</t>
  </si>
  <si>
    <t>ORDEN DE SUMINISTROS</t>
  </si>
  <si>
    <t xml:space="preserve">FE 039 </t>
  </si>
  <si>
    <t xml:space="preserve">REALIZAR LA DIAGRAMACION E IMPRESION DE LOS INSTRUCTIVOS DE INDUCCION PARA LOS ESTUDIANTES DE PREGRADO DE PRIMER SEMESTRE DE LA FACULTAD DE EDUCACION </t>
  </si>
  <si>
    <t>PRESTAR EL SERVICIO DE PUBLICIDAD EN EL DIARIO DEL HUILA PROMOCIONANDO LA SEPTIMA COHORTE DEL PROGRAMA DE MAESTRIA EN EDUCACION PARA EL ANO 2013 2</t>
  </si>
  <si>
    <t>CARLOS ANDRES PUENTES QUINTERO</t>
  </si>
  <si>
    <t>REALIZAR EL DISENO E IMPRESION DE LOS AFICHES REFERENTES A LA CONMEMORACION DEL DIA MUNDIAL DE LA DIVERSIDAD</t>
  </si>
  <si>
    <t xml:space="preserve">FE 042 </t>
  </si>
  <si>
    <t>Prestar servicios de alojamiento y restaurante para un docente invitado quien desarrollarA el mOdulo LA PAZ COMO EDUCACION Y PEDAGOGIA en el Semestre I A 2013</t>
  </si>
  <si>
    <t xml:space="preserve">FE 044 </t>
  </si>
  <si>
    <t>Prestar el servicio de publicidad radial promocionando los cursos de ingles para la tercera programacion del aNo 2013</t>
  </si>
  <si>
    <t>FANNY CASTANEDA DE BONILLA</t>
  </si>
  <si>
    <t>REALIZAR EL DISENO DIAGRAMACION E IMPRESION DE UNAS AGENDAS Y LAPICEROS PARA EL PROGRAMA DE MAESTRIA EN EDUCACION</t>
  </si>
  <si>
    <t xml:space="preserve">Entregar a tItulo de venta los equipos necesarios para el desarrollo acadEmico y administrativo de la MaestrIa en EducaciOn y Cultura de Paz </t>
  </si>
  <si>
    <t>EDITORIAL MAGISTERIO SA</t>
  </si>
  <si>
    <t xml:space="preserve">FE 048 </t>
  </si>
  <si>
    <t>ENTREGAR A TITULO DE VENTA EL MATERIAL BIBLIOGRAFICO REQUERIDO POR EL PROGRAMA DE MAESTRIA EN EDUCACION</t>
  </si>
  <si>
    <t>Prestar el servicio de publicidad radial promocionando los diferentes cursos de idiomas que ofrece el Instituto de Lenguas Extranjeras de la Universidad Surcolombiana Ileusco</t>
  </si>
  <si>
    <t xml:space="preserve">UNIVERSIDAD SURCOLOM IANA </t>
  </si>
  <si>
    <t>VICTOR CHARRY OLARTE</t>
  </si>
  <si>
    <t xml:space="preserve">PRESTAR SERVICIOS DE RESTAURANTE PARA LA CELEBRACION DEL DIA DEL MAESTRO DE LA FACULTAD DE EDUCACION </t>
  </si>
  <si>
    <t xml:space="preserve">ENTREGAR A TITULO DE VENTA LOS IMPLEMENTOS DE ASEO Y CAFETERIA CON DESTINO A ILEUSCO </t>
  </si>
  <si>
    <t>SOLUCIONES Y LOGISTICA EMPRESARIAL SAS</t>
  </si>
  <si>
    <t>PRESTAR EL SERVICIO DE RESTAURANTE PARA LA REALIZACION DEL ENCUENTRO DE EGRESADO DOCENTES Y ESTUDIANTES DEL PROGRAMA DE MAESTRIA EN EDUCACION</t>
  </si>
  <si>
    <t xml:space="preserve">REALIZAR EL DISENO DIAGRAMACION E IMPRESION DE UN MOSAICO PLACAS DE RECONOCIMIENTO Y CERTIFICADOS PERSONALIZADOS PARA LA QUINTA PROMOCION DE ILEUSCO </t>
  </si>
  <si>
    <t xml:space="preserve">FE 054 </t>
  </si>
  <si>
    <t>REALIZAR LA EDICION DIAGRAMACION E IMPRESION DE LA REVISTA PACA NO 5 LA CUAL SE REQUIERE PARA REALIZAR LA PUBLICACION DE LAS ACTIVIDADES INVESTIGATIVAS Y ACADEMICAS DEL PROGRAMA DE MAESTRIA</t>
  </si>
  <si>
    <t xml:space="preserve">FE 055 </t>
  </si>
  <si>
    <t>ENTREGAR A TITULO DE VENTA UN AIRE ACONDICIONADO CON SU RESPECTIVA INSTALACION CON DESTINO A ILEUSCO</t>
  </si>
  <si>
    <t xml:space="preserve">FE 056 </t>
  </si>
  <si>
    <t>ENTREGAR A TITULO DE VENTA LA PAPELERIA Y UTILES DE OFICINA CON DESTINO A ILEUSCO</t>
  </si>
  <si>
    <t>REALIZAR EL DISENO DIAGRAMACION E IMPRESION DE AFICHES PLEGABLES Y VOLANTES PUBLICITARIOS PROMOCIONANDO LOS CURSOS DE INGLES DE ILEUSCO PARA LA TERCERA PROGRAMACION DEL ANO 2013</t>
  </si>
  <si>
    <t>REALIZAR EL DISENO DIAGRAMACION E IMPRESION DE CARTILLAS CON DESTINO AL PROGRAMA DE LENGUA EXTRANJERA INGLES</t>
  </si>
  <si>
    <t xml:space="preserve">Entregar a tItulo de venta 10 uniformes deportivos fUtbol para docentes administrativos y estudiantes de la MaestrIa en EducaciOn y Cultura de Paz </t>
  </si>
  <si>
    <t>FE 061</t>
  </si>
  <si>
    <t>ENTREGAR A TITULO DE VENTA PAPELERIA Y UTILES DE OFICINA CON DESTINO AL DIPLOMADO EN DOCENCIA UNIVERSITARIA SEDE PITALITO</t>
  </si>
  <si>
    <t>FE 062</t>
  </si>
  <si>
    <t xml:space="preserve">Prestar el servicio de restaurante en el antiguo club social para la realizaciOn del encuentro de estudiantes y docentes del programa de maestrIa en educaciOn y cultura de paz para la realizaciOn de un taller construcciOn proyecto de grado por parte de la coordinadora Myriam Oviedo Cordoba </t>
  </si>
  <si>
    <t>FE 063</t>
  </si>
  <si>
    <t>Entregar a tItulo de venta los Muebles Sillas y Archivadores necesarios para el desarrollo acadEmico y administrativo de la MaestrIa en EducaciOn y Cultura de Paz</t>
  </si>
  <si>
    <t>FE 064</t>
  </si>
  <si>
    <t xml:space="preserve">REALIZAR LA DIAGRAMACION E IMPRESION DE LOS INSTRUCTIVOS DE INDUCCION PARA LOS ESTUDIANTES DE PRIMER SEMESTRE DE LA FACULTAD DE EDUCACION Y LOS PLEGABLES DE OFERTA ACADEMICA DEL DIPLOMADO EN DOCENCIA UNIVERSITARIA </t>
  </si>
  <si>
    <t xml:space="preserve">FE 065 </t>
  </si>
  <si>
    <t>ENTREGAR A TITULO DE VENTA MATERIAL DEPORTIVO PAPELERIA Y UTILES DE OFICINA CON DESTINO AL PROYECTO SOLIDARIO PROCESOS DE AUTOGESTION Y FORMACION DE UNA CONCIENCIA CIUDADANA</t>
  </si>
  <si>
    <t>UNIVERSIDAD SURCOLOMBIAN</t>
  </si>
  <si>
    <t xml:space="preserve">FE 066 </t>
  </si>
  <si>
    <t>REALIZAR LA DIAGRAMACION E IMPRESION DE LA CARTILLA QUE DIFUNDE EL PEP DEL PROGRAMA DE LICENCIATURA EN ARTES</t>
  </si>
  <si>
    <t>Entregar a tItulo de venta dos UPS teniendo en cuenta que los computadores son de mesa y en ocasiones la energIa es suspendida sin aviso previo lo anterior con el fin del buen desarrollo acadEmico y administrativo de la MaestrIa en EducaciOn y Cultura de Paz</t>
  </si>
  <si>
    <t xml:space="preserve">FE 068 </t>
  </si>
  <si>
    <t>SUMINISTRO DE FOTOCOPIAS EN LA SEDE CENTRAL UNIVERSIDAD SURCOLOMBIANA PARA EL DIPLOMADO EN DOCENCIA UNIVERSITARIA SEDE NEIVA GRUPO 1 Y SEDE PITALITO</t>
  </si>
  <si>
    <t>UNIVERISDAD SURCOLOMBIANA</t>
  </si>
  <si>
    <t xml:space="preserve">SONIA CONSTANZA CALDERON </t>
  </si>
  <si>
    <t xml:space="preserve">PRESTAR LOS SERVICIOS DE RESTAURANTE Y ALOJAMIENTO PARA UNA ACTIVIDAD ACADEMICA CULTURA DE INTEGRACION DE LOS DOCENTES DEL PROGRAMA DE LENGUA CASTELLANA </t>
  </si>
  <si>
    <t>CLIMACO CEDIEL OCAMPO</t>
  </si>
  <si>
    <t xml:space="preserve">FE 070 </t>
  </si>
  <si>
    <t xml:space="preserve">ENTREGAR A TITULO DE VENTA EN LAS INSTALACIONES DEL ALMACEN DEL ENTE EDUCATIVO UBICADA EN LA SEDE CENTRAL DE LA UNIVERSIDAD SURCOLOMBIANA EL MATERIAL BIBLIOGRAFICO Y AUDIOVISUAL CON DESTINO A LA BIBLIOTECA DE IDIOMAS "LUIS HUMBERTO ALVARADO CASTANEDA" DEL PROGRAMA DE LICENCIATURA EN EDUCACION BASICA CON ENFASIS EN HUMANIDADES LENGUA EXTRANJERA INGLES </t>
  </si>
  <si>
    <t>PRESTAR EL SERVICIO DE RESTAURANTE EN LAS INSTALACIONES DE LA UNIVERSIDAD SURCOLOMBIANA SEDE CENTRAL PARA EL ENCUENTRO ESTUDIANTES DOCENTES DEL DIPLOMADO EN DOCENCIA UNIVERSITARIA SEDE NEIVA GRUPO 1</t>
  </si>
  <si>
    <t>OTROS (ORDEN DE SERVICIOS)</t>
  </si>
  <si>
    <t xml:space="preserve">FE 072 </t>
  </si>
  <si>
    <t>PRESTAR SERVICIOS DE TRANSPORTE AEREO PARA EL DESPLAZAMIENTO DE LOS DOCENTES INVITADOS DEL PROGRAMA DE MAESTRIA EN EDUCACION</t>
  </si>
  <si>
    <t>INVERSIONES ROCAI SAS</t>
  </si>
  <si>
    <t xml:space="preserve">FE 073 </t>
  </si>
  <si>
    <t xml:space="preserve">PRESTAR EL SERVICIO DE RESTAURANTE EN LAS INSTALACIONES DE LA UNIVERSIDAD SURCOLOMBIANA SEDE PITALITO PARA EL ENCUENTRO ESTUDIANTES DOCENTES DEL DIPLOMADO EN DOCENCIA UNIVERSITARIA SEDE PITALITO </t>
  </si>
  <si>
    <t xml:space="preserve">FE 076 </t>
  </si>
  <si>
    <t xml:space="preserve">REALIZAR LA PUBLICACION Y DIVULGACION DE INFORMACCION INSTITUCIONAL DE LA MAESTRIA EN EDUCACION </t>
  </si>
  <si>
    <t>ENTREGAR A TITULO DE VENTA LOS MUEBLES Y EQUIPOS DE OFICINA CON SU RESPECTIVA INSTALACION CON DESTINO A ILEUSCO</t>
  </si>
  <si>
    <t>PRESTAR EL SERVICIO DE PUBLICIDAD RADIAL CON LA EMISORA CARACOL SA CON LA INFORMACION INSTITUCIONAL DEL PROGRAMA DE MAESTRIA EN EDUCACION</t>
  </si>
  <si>
    <t xml:space="preserve">FE 079 </t>
  </si>
  <si>
    <t>REALIZAR LA DIAGRAMACION E IMPRESION DE CERTIFICADOS ESCARAPELAS Y PLEGABLES DEL III ENCUENTRO DE EGRESADOS DEL PROGRAMA DE LICENCIATURA EN EDUCACION BASICA CON ENFASIS CIENCIAS NATURALES Y EDUCACION AMBIENTAL</t>
  </si>
  <si>
    <t>FREDY DUSSAN WECK</t>
  </si>
  <si>
    <t>PRESTAR SERVICIOS DE RESTAURANTE PARA EL TERCER ENCUENTRO DE EGRESADOS DEL PROGRAMA DE LICENCIATURA EN CIENCIAS NATURALES</t>
  </si>
  <si>
    <t xml:space="preserve">TECNIMODULARES </t>
  </si>
  <si>
    <t>ENTREGAR A TITULO DE VENTA MUEBLES DE OFICINA Y ARCHIVADORES PARA LA OFICINA ADMINISTRATIVA DEL DOCTORADO EN EDUCACION Y CULTURA AMBIENTAL</t>
  </si>
  <si>
    <t>ALEJANDRIA LIBRERIA Y DISTRIBUIDORA LTDA</t>
  </si>
  <si>
    <t>Entregar a tItulo de venta el Material BibliogrAfico y de Apoyo AcadEmico especializado necesarios para el desarrollo acadEmico de la temAtica que es indispensable para los Estudiantes de la MaestrIa en EducaciOn y Cultura de Paz Grupo I referencias que no se encuentran fAcilmente en el mercado en una Unica empresa por ende es necesario adquirirlos en AlejandrIa LibrerIa y Distribuidora Ltda</t>
  </si>
  <si>
    <t xml:space="preserve">FE 083 </t>
  </si>
  <si>
    <t>PRESTAR EL DISENO E IMPRESION DE PUBLICIDAD PARA EL PROGRAMA DE MAESTRIA EN EDUCACION</t>
  </si>
  <si>
    <t>Prestar el servicio de publicidad radial promocionando los cursos de ingles para la cuarta programacion del aNo 2013</t>
  </si>
  <si>
    <t>ENTREGAR A TITULO DE VENTA EQUIPOS E INSUMOS DE OFICINA (IMPRESORA MULTIFUNCIONAL Y TONERS) NECESARIOS PARA EL DESARROLLO DEL PROGRAMA DE MAESTRIA EN EDUCACION</t>
  </si>
  <si>
    <t>REALIZAR EL DISENO DIAGRAMACION E IMPRESION DE PLEGABLES Y VOLANTES PUBLICITARIOS PROMOCIONANDO LOS DIFERENTES CURSOS DE INGLES QUE PFEECE ILEUSCO</t>
  </si>
  <si>
    <t>Prestar servicios de alojamiento restaurante y alquiles de sala para los docentes invitados al programa de maestrIa en educaciOn y cultura de paz</t>
  </si>
  <si>
    <t xml:space="preserve">ENTREGAR A TITULO DE VENTA MUEBLES DE OFICINA Y ARCHIVADORES PARA MATERIAL BIBLIOGRAFICO LOS CUALES SE REQUIEREN PARA EL DESARROLLO DE LAS ACTIVIDADES ACADEMICA ADMINISTRATIVAS E INVESTIGATIVAS DEL PROGRAMA DE DOCTORADO EN EDUCACION Y CULTURA AMBIENTAL </t>
  </si>
  <si>
    <t>Suministro de Tiquetes AEreos para los docentes invitados quienes vendrAn desde las diferentes ciudades de Colombia a la Sede Neiva de la Universidad Surcolombiana lo anterior con el fin de desarrollar los MOdulos programados para este II Semestre AcadEmico de la I Cohorte B 2013 de la MaestrIa en EducaciOn y Cultura de Paz</t>
  </si>
  <si>
    <t xml:space="preserve">FE 093 </t>
  </si>
  <si>
    <t xml:space="preserve">FE 094 </t>
  </si>
  <si>
    <t>REALIZAR EL DISENO DIAGRAMACION E IMPRESION DE MOSAICO PLACAS DE RECONOCIMINETO Y CERTIFICACIONES PERSONALIZADAS PARA LA SEXTA PROMOCION DEL ILEUSCO</t>
  </si>
  <si>
    <t>ENTREGAR A TITULO DE VENTA 11 TONERS PARA LAS IMPRESORAS DE FACULTAD DE EDUCACION</t>
  </si>
  <si>
    <t>UNIVERSIDAD</t>
  </si>
  <si>
    <t xml:space="preserve">REALIZAR DISENO DIAGRAMACION E IMPRESION DE LOS PENDONES MEMORIA EN CD Y CERTIFICADOS DE ASISTENCIA </t>
  </si>
  <si>
    <t>Realizar la diagramaciOn ediciOn e impresiOn de los mOdulos para los estudiantes de la MaestrIa en EducaciOn y Cultura de Paz necesarios para el buen desarrollo acadEmico Cohorte I Semestre II B 2013</t>
  </si>
  <si>
    <t>ENTREGAR A TITUTLO DE VENTA DOS VIDEOPROYECTORES NECESARIOS PARA EL DESARROLLO DE LAS ACTIVIDADES PROPUESTAS DE LOS PROYECTOS SOLIDARIOS "EL PLACER DE LEER Y LA LECTURA COMO REFUGIO"</t>
  </si>
  <si>
    <t>Suministro de Fotocopias en la sede central Neiva Universidad Surcolombiana para la MaestrIa en EducaciOn y Cultura de Paz Cohorte I Semestre II</t>
  </si>
  <si>
    <t>FE 101</t>
  </si>
  <si>
    <t>ENTREGAR A TITULO DE VENTA LOS IMPLEMENTOS DE ASEO Y CAFETERIA CON DESTINO A ILEUSCO</t>
  </si>
  <si>
    <t>EL CONTRATISTA SE COMPROMETE CON LA UNIVERSIDAD AL SUMINISTRO DE FOTOCOPIAS NECESARIAS PARA EL DESARROLLO DE LA ESPECIALIZACIONES EN EDUCACION PEDAGOGIA DE LA EXPRESION LUDICA COMUNICACION Y CREATIVIDAD PARA LA DOCENCIA E INTEGRACION EDUCATIVA PARA LA DISCAPACIDAD COHORTE XVI PRIMER PERIODO DEL ANO 2013</t>
  </si>
  <si>
    <t xml:space="preserve">FE 103 </t>
  </si>
  <si>
    <t>ENTREGAR A TITULO DE VENTA LOS ELEMENTOS DE PAPELERIA NECESARIOS PARA EL DESARROLLO DEL PROGRAMA DE MAESTRIA EN EDUCACION 2013 B</t>
  </si>
  <si>
    <t xml:space="preserve">FE 104 </t>
  </si>
  <si>
    <t>ENTREGAR A TITULO DE VENTA LA PAPELERIA Y UTILES DE OFICINA CON DESTINO AL DIPLOMADO EN DOCENCIA UNIVERSITARIA SEDE NEIVA GRUPO 2</t>
  </si>
  <si>
    <t>FE-105</t>
  </si>
  <si>
    <t>Entregar a titulo de venta un porttil para el buen desarrollo académico y administrativo del programa maestria en educación y cultura de paz, Cohorte I- II Semestre , del periodo académico B-2013</t>
  </si>
  <si>
    <t>CONTRATO REGIMEN DERECHO PUBLICO</t>
  </si>
  <si>
    <t>No. FE-106</t>
  </si>
  <si>
    <t>Prestar el servicio de publicidad radial promocionando los diferentes cursos de idiomas que se ofrecen el el Instituto de Lenguas Extranjeras de la Universidad Surcolombiana "ILEUSCO"</t>
  </si>
  <si>
    <t xml:space="preserve">REGIMEN DE CONTRATACIÓN PRIVADA </t>
  </si>
  <si>
    <t>Realizar el diseño, diagramación e impresión de plegables y volantes publicitarios promocionando los diferentes cursos de inglés que ofrece el Instituto de Lenguas Extranjeras de la Universidad Surcolombiana "ILEUSCO"</t>
  </si>
  <si>
    <t>ORGANIZACIÓN RADIAL OLIMPICA S.A</t>
  </si>
  <si>
    <t xml:space="preserve">PREFERENCIAL STEREO LTDA </t>
  </si>
  <si>
    <t>813001271-3</t>
  </si>
  <si>
    <t>Prestar el servicio de publicidad radial promocionando los diferentes cursos de ingles que se ofrecen el el Instituto de Lenguas Extranjeras de la Universidad Surcolombiana "ILEUSCO" sede Pitalito</t>
  </si>
  <si>
    <t>No. FE-111</t>
  </si>
  <si>
    <t>Realizar el diseño, diagramación e impresión de la revista NEW FLASH que anualmente el Instituto de Lenguas Extranjeras de la Universidad Surcolombiana "ILEUSCO" lanza con el fin de dar a conocer de una manera clara los logros alcanzados durante el transcurso del presente año</t>
  </si>
  <si>
    <t>No. FE - 112</t>
  </si>
  <si>
    <t>ENTREGAR A TITULO DE VENTA LOS ELEMENTOS DE PAPELERIA, INSUMOS Y EQUIPOS DE OFICINA NECESARIOS PARA EL DESARROLLO DEL PROGRAMA DE LAS ESPECIALIZACIONES EN EDUCACION "PEDAGOGIA DE LA EXPRESION LUDICA, COMUNICACIÓN Y CREATIVIDAD PARA LA DOCENCIA E INTEGRACION EDUCATIVA PARA LA DISCAPACIDAD" COHORTE XVI</t>
  </si>
  <si>
    <t>No.FE-113</t>
  </si>
  <si>
    <t>REALIZAR LA EDICION, DIAGRAMACIÓN E IMPRESIÓN DE LA REVISTA PACA N°6, LA CUAL SE REQUIERE PARA REALIZAR LA PUBLICACIÓN DE LAS ACTIVIDADES INVESTIGATIVAS Y ACADÉMICAS DEL PROGRAMA DE MAESTRÍA EN EDUCACIÓN Y LOS FOLLETOS CON LA INFORMACIÓN DEL PROGRAMA</t>
  </si>
  <si>
    <t>No. FE-114</t>
  </si>
  <si>
    <t>PRESTAR EL SERVICIO DE RESTAURANTE (REFRIGERIOS) PARA 154 PERSONAS (30 DOCENTES, 54 ESTUDIANTES, 30 EGRESADOS Y 40 EMPLEADORES), ASISTENTES A LAS CINCO  JOPRNADAS DE LOS TALLERES DE AUTOEVALUACION PARAEGRESADOS, ESTUDIANTES, DOCENTES DE LAS ESPECIALIZACIONES “PEDAGOGIA DE LA EXPRESION LUDICA, COMUNICACION Y CREATIVIDAD PARA LA DOCENCIA E INTEGRACION EDUCATIVA PARA LA  DISCAPACIDAD”, ASI COMO LOS EMPLEADORES DE LOS EGRESADOS.</t>
  </si>
  <si>
    <t>No. FE. 115</t>
  </si>
  <si>
    <t xml:space="preserve">ENTREGAR A TITULO DE VENTA LOS ELEMENTOS DE PAPELERIA Y UTILES DE OFICINA NECESARIOS PARA EL BUEN DESARROLLO ACADEMICO Y ADMINISTRATIVO DE LA MAESTRÍA EN EDUCACIÓN Y CULTURA DE PAZ DE LA COHORTE I, SEMESTRE II PERIODO B - 2013 </t>
  </si>
  <si>
    <t>Prestar el servicio logístico (restaurante, alquiler de salón con ayudas audiovisuales, etc) para 300 personas en el Centro Recreacional Universidad Cooperativa de Colombia- Los Andaquies- Municipio de Palermo Huila</t>
  </si>
  <si>
    <t>No. FE-117</t>
  </si>
  <si>
    <t xml:space="preserve">ENTREGAR A TITULO DE VENTA LOS ELEMENTOS DE ASEO Y CAFETERIA NECESARIOS PARA EL DESARROLLO DEL PROGRAMA DE MAESTRÍA EN EDUCACIÓN </t>
  </si>
  <si>
    <t>No. FE -118</t>
  </si>
  <si>
    <t xml:space="preserve">ENTREGAR A TITULO DE VENTA LOS ELEMENTOS EQUIPOS E INSUMOS DE OFICINA (PORTATIL, IMPRESORA MULTIFUNCIONAL Y TONERS) NECESARIOS PARA EL DESARROLLO DEL PROGRAMA DE MAESTRÍA EN EDUCACIÓN </t>
  </si>
  <si>
    <t>Entregar la garantia unicca de cumplimiento para el contrato de Prestaciòn de servicios No. 62-COL- FY 14</t>
  </si>
  <si>
    <t>No.FE-120</t>
  </si>
  <si>
    <t>SUMINISTRO DE FOTOCOPIAS Y ANILLADOS EN LA SEDE CENTRAL DE LA UNIVERSIDAD SURCOLOMBIANA PARA EL DIPLOMADO EN DOCENCIA UNIVERSITARIA SEDE NEIVA GRUPO II</t>
  </si>
  <si>
    <t>OSCAR IVAN CARDOZO RUIZ</t>
  </si>
  <si>
    <t>ENTREGAR A TITULO DE VENTA EN LAS INSTALACIONES DE LA SEDE CENTRAL DE LA UNIVERSIDAD SURCOLOMBIANA 500 PLEGABLES Y PENDON CON DESTINO AL DIPLOMADO EN DOCENCIA UNIVERSITARIA SEDE NEIVA GRUPO II Y 600 FOLLETOS CON DESTINO AL DIPLOMADO EN DOCENCIA UNIVERSITARIA SEDE PITALITO</t>
  </si>
  <si>
    <t>CARLOS EDUARDO CHAUX TOVAR</t>
  </si>
  <si>
    <t>Suministar fotocopias a blanco y negro, impresiones a color, y anillados para la ejecución del Contrato Interadministrativo No. 1047 de 2013 suscrito entre el Municipio de Neiva y La Universidad Surcolombiana</t>
  </si>
  <si>
    <t>GRACIELA DIAZ SUAREZ</t>
  </si>
  <si>
    <t>Prestar el servicio de restaurante del evento "Socialización de Proyectos de Innovación de Inglés", en la ejecución del Contrato Interadministrativo No. 1047 de 2013, suscrito entre el Municipio de Neiva y la Universidad Surcolombiana.</t>
  </si>
  <si>
    <t>ORDEN DE SERVICIO</t>
  </si>
  <si>
    <t>No.FE-124</t>
  </si>
  <si>
    <t>PRESTAR EL SERVICIO DE RESTAURANTE EN LAS INSTALACIONES DE LA UNIVERSIDAD SURCOLOMBIANA SEDE NEIVA PARA LA REALIZACIÓN DEL ENCUENTRO DE ESTUDIANTES Y DOCENTES DEL DIPLOMADO EN DOCENCIA UNIVERSITARIA SEDE NEIVA GRUPO II, PARA LA REALIZACION DEL TALLER DE EVALUACIÓN DEL MODULO DE CURRICULO Y EVALUACION</t>
  </si>
  <si>
    <t xml:space="preserve">LUISA FERNANDA FANDIÑO / ATLAS </t>
  </si>
  <si>
    <t>FE-125</t>
  </si>
  <si>
    <t>Suministro de tiquetes aereos y los demás servicios necesarios para el desplazamiento del personal del contratode prestación de servicios No. 62-COL- FY 14, celebrado entre la Fundación Plan y la Universidad Surcolombiana, mediante la modalidad de intermediación</t>
  </si>
  <si>
    <t xml:space="preserve">MONICA ANDREA MARTINEZ CORTES </t>
  </si>
  <si>
    <t>FE-126</t>
  </si>
  <si>
    <t>Suministrar servicios logisticos de catering para eventos, en las instaciones de COOCENTRAL y el Hotel Tematico Kahve,en el municipio de Garzon-Huila.y el CDI LA MORENITA, en el municipio de Guadalupe</t>
  </si>
  <si>
    <t>$ 56.205.000</t>
  </si>
  <si>
    <t>GARZON-GUADALUPE</t>
  </si>
  <si>
    <t>SOCIEDAD HOTELERA FALLA VELASQUEZ SAS</t>
  </si>
  <si>
    <t>FE-127</t>
  </si>
  <si>
    <t>PRESTAR EL SERVICIO DE ALOJAMIENTO Y RESTAURANTE PARA UNA FUNCIONARIA DEL INCI, QUIEN OFRECERÁ ASESORIA EN LO RELACIONADO AL TEMA DE INCLUSIÓN DE ESTUDIANTES CON NEE  Y LIMITACIÓN  VISUAL ,  DURANTE LOS DÍAS DEL 6 AL 9 DE NOVIEMBRE</t>
  </si>
  <si>
    <t>FE-128</t>
  </si>
  <si>
    <t>ENTREGAR A TITULO DE VENTA EQIPOS Y MUEBLES DE OFICINA PARA LAS OFICINAS Y AULAS DE LA UNIVERSIDAD SURCOLOMBIANA</t>
  </si>
  <si>
    <t>MORA VASQUEZ YULI</t>
  </si>
  <si>
    <t>FE-129</t>
  </si>
  <si>
    <t>EL CONTRATISTA SE COMPROMETE CON LA UNIVERSIDAD A SUMINISTRAR FOTOCOPIAS A BLANCO Y NEGRO PARA LA EJECUCIÓN DEL CONTRATO INTERADMINISTRATIVO NO. 529 DE 2013</t>
  </si>
  <si>
    <t xml:space="preserve">ORDEN DE SUMINISTROS </t>
  </si>
  <si>
    <t>FE-130</t>
  </si>
  <si>
    <t xml:space="preserve">EL CONTRATISTA SE COMPROMETE CON LA UNIVERSIDAD A ENTREGAR A TÍTULO DE VENTA EN LAS INSTALACIONES DEL ALMACÉN  DEL ENTE EDUCATIVO UBICADAS EN LA SEDE CENTRAL DE LA UNIVERSIDAD SURCOLOMBIANA, LA PAPELERÍA Y ÚTILES DE OFICINA
</t>
  </si>
  <si>
    <t xml:space="preserve">ORDEN DE COMPRA </t>
  </si>
  <si>
    <t>LUIS HERNAN PEREZ BAQUERO</t>
  </si>
  <si>
    <t>FE-131</t>
  </si>
  <si>
    <t>Suministro de Servicio Logistico de catering para eventos, en las instalaciones del Hotel Aeropuerto San Jose, en la ciudad de San Jose de Guaviare-GUAVIARE, necesaria para la ejecución del contrato de prestación de servicios No. 62-COL-Fysuscritos entre la fundación PLAN y la Universidad Surcolombiana</t>
  </si>
  <si>
    <t>$ 37.469.188</t>
  </si>
  <si>
    <t>GUAVIARE</t>
  </si>
  <si>
    <t xml:space="preserve">SAN JOSE DEL GUAVIARE </t>
  </si>
  <si>
    <t>FE-132</t>
  </si>
  <si>
    <t>EL CONTRATISTA SE COMPROMETE CON LA UNIVERSIDAD A REALIZAR LA DIAGRAMACIÓN E IMPRESIÓN DE CARTILLAS Y DE LOS ARTÍCULOS E IMPLEMENTOS PUBLICITARIOS, PARA PROMOCIONAR EL PROGRAMA NECESIDADES EDUCATIVAS ESPECIALES,</t>
  </si>
  <si>
    <t>NELLY CARMENZA FIGUEROA ANACONA</t>
  </si>
  <si>
    <t>FE-133</t>
  </si>
  <si>
    <t>El contratista se compromete con La Universidad Surcolombiana a entregar a titulo de venta en las instalaciones del almacen del ente educativo, ubicado en la sede central de la Universidad Surcolombiana, el material didactico de consumo para el desarrollo de las sesiones del diplomado en primera infancia y de la papeleria y utiles de oficina pnecesarios para la ejecución del contrato de Prestación de Servicios No. 62-COL-FY 14, suscritos entre la Fundación PLAN y la Universidad Surcolombiana.</t>
  </si>
  <si>
    <t>$ 53.456.261</t>
  </si>
  <si>
    <t>SOCIEDAD HOTELERA FALLA VELASQUEZ S.A.S.</t>
  </si>
  <si>
    <t>FE-134</t>
  </si>
  <si>
    <t>PRESTAR SERVICIOS DE ALOJAMIENTO Y DE RESTAURANTE PARA LOS DOCENTES TALLERISTAS DEL IX SIMPOSIO DE INVESTIGACION DE LENGUA EXTRANJERA</t>
  </si>
  <si>
    <t xml:space="preserve">YULY MORA VASQUEZ </t>
  </si>
  <si>
    <t>FE-135</t>
  </si>
  <si>
    <t>REALIZAR DISEÑO, DIAGRAMACIÓN E IMPRESIÓN DE LAS ESCARAPELAS, PENDONES, LIBRETAS, CERTIFICADOS, CARPETAS, CARTILLAS, CUADROS DE MISIPON Y VISIÓN Y SUMINISTRO DE FOTOCOPIAS Y CD,S PARA LAS MEMORIAS DEL IX SIMPOSIO DE INVESTIGACION DE LENGUA EXTRANJERA, IX ENCUENTRO DE EGRESADOSY TOTAL INMERSION DEL PROGRAMA LENGUA EXTRANJERA</t>
  </si>
  <si>
    <t>JHON ANDRES ALVAREZ LOZANO</t>
  </si>
  <si>
    <t>FE-136</t>
  </si>
  <si>
    <t>Suministro de servicios logisticos de catering para eventos, en las instalaciones del Restaurante y Cevicheria Sabana y Mar del municipio de Mariquita, Departamento del Tolima, necesaria para la ejecución del contrato de prestación de servicios No. 62-COL-FY14, suscrito entre la Fundacion PLAN y la Universidad Surcolombiana.</t>
  </si>
  <si>
    <t>$ 17.276.400</t>
  </si>
  <si>
    <t>TOLIMA</t>
  </si>
  <si>
    <t>MARIQUITA</t>
  </si>
  <si>
    <t>LUIS ANTONIO MORENO CRISTANCHO</t>
  </si>
  <si>
    <t>FE-137</t>
  </si>
  <si>
    <t>Suministro de Servicio Logistico de Alquiler de auditorio y servicio de restaurante, en las instalaciones del Hotel Moreno Viejo, en la ciudad de Paz de Ariporo-Casanare, necesaria, necesaria para la ejecución del contrato de prestación de servicios No. 62-COL-Fy suscritos entre la Fundación PLAN y la Universidad Surcolombiana.</t>
  </si>
  <si>
    <t>$ 18.735.422</t>
  </si>
  <si>
    <t>CASANARE</t>
  </si>
  <si>
    <t>PAZ DE ARIPORO</t>
  </si>
  <si>
    <t>FUNDACION SOCIAL DE APOYO Y BIENESTAR DE LA NIÑEZ Y DEL ADULTO MAYOR NUEVO AMANACER /CLAUDIA MARCELA ALZATE VARGAS</t>
  </si>
  <si>
    <t>FE-138</t>
  </si>
  <si>
    <t>Suministro de catering  para eventos, en las instalaciones de la institución Educativa Colegio Guatiquia, en la ciudad de Villavicencio-Meta; necesaria para la ejecución de servicios No. 62 -COL-FY14, suscrito entre la fundacion PLAN Y la Universidad Surcolombiana.</t>
  </si>
  <si>
    <t>$ 56.203.782</t>
  </si>
  <si>
    <t>META</t>
  </si>
  <si>
    <t>VILLAVICENCIO</t>
  </si>
  <si>
    <t>INTERVACACIONES GUADAIRA RESORT S.A. TIEMPO COMPARTIDO / CLAUDIA MARCELA RUIZ ZAMBRANO</t>
  </si>
  <si>
    <t>FE-139</t>
  </si>
  <si>
    <t>Suministro de servicios logisticos de alquiler de auditorios y servicio de  Restaurante ,en las instalaciones del Hotel Guadaira Resort, en la ciudad de Melgar Tolima, necesarias para la ejecución del contrato de prestación de servicios No. 62-COL-FY 14, suscrito entre la fundacion PLAN Y la Universidad Surcolombiana.</t>
  </si>
  <si>
    <t>$ 11.880.273</t>
  </si>
  <si>
    <t>MELGAR</t>
  </si>
  <si>
    <t>PAOLA ANDREA LOSADA GUZMAN</t>
  </si>
  <si>
    <t>FE-140</t>
  </si>
  <si>
    <t>Suministros de servicios logisticos (660 Almuerzos y 1980 refrigerios, en las instalaciones de la universidad cooperativa en el municipio de Neiva-Huila, necesaria para la ejecucion de contrato de prestación de servicios No. 62-COL-FY 14, suscrito entre la fundacion PLAN y la Universidad Surcolombiana</t>
  </si>
  <si>
    <t>$ 19.469.208</t>
  </si>
  <si>
    <t>UNIVERSIDAD COOPERATIVA / LUIS ALFREDO ORTIZ TOVAR</t>
  </si>
  <si>
    <t>FE-141</t>
  </si>
  <si>
    <t>Servicios de alquiler de 2 salones, en las instaciones de la Universidad Cooperativa de Colombia, en la ciudad de Neiva, Huila, necesaria para la ejecución del contrato de prestación de serviciosNo. 62-COL-FY 14, suscrito entre la fundacion PLAN y la Universidad Surcolombiana</t>
  </si>
  <si>
    <t>$ 18.000.000</t>
  </si>
  <si>
    <t>REALIZAR EL DISEÑO , DIAGRAMACION E IMPRESIÓN DE LAS REVISTAS REFLEXIONES Y PAIDEIA DE LA FACULTAD DE EDUCACION Y LOS PLEGABLES AFICHES, CARTILLAS, ESCAAPELAS, TARJETAS DE INVITACIÓN, CD´S GRABADOS DEL 4to.FORO DE LECTURA DEL PROGRAMA LENGUA CASTELLANA</t>
  </si>
  <si>
    <t>PRESTAR EL SERVICIO DE CATERING PARA EVENTOS , PARA LAS SIGUIENTES  ACTIVIDADES NO 1. CAPACITACIÓN A DOCENTES DE AULA, DIRECTIVOS DOCENTES, PADRES DE FAMILIAS Y ESTUDIANTES, EN LAS INSTALACIONES DE LAS INSTITUCIONES EDUCATIVAS INCLUSIVAS DEL DEPARTAMENTO DEL HUILA Y NO 2.  DESARROLLO DEL “DÍA DE LA DISCAPACIDAD”, EN LAS INSTALACIONES DE LAS INSTITUCIONES EDUCATIVAS INCLUSIVAS DEL DEPARTAMENTO DEL HUILA</t>
  </si>
  <si>
    <t xml:space="preserve">AIPE-CAMPOALEGRE, YAGUARA,ALGECIRAS,GIGANTE,HOBO,RIVERA, PALERMO , NATAGA
GARZÓN ,TESALIA-PAICOL-PACARNI, IQUIRA, AGRADO-PITAL-GUADALUPE, LA ARGENTINA, VILLAVIEJA, TARQUI, ISNOS,SAN AGUSTIN, OPORAPA, LA PLATA, BARAYA, TERUEL
</t>
  </si>
  <si>
    <t xml:space="preserve">EDILSON MEDINA JIMENEZ </t>
  </si>
  <si>
    <t>ENTREGAR A TITULO DE VENTA LOS REPUESTOS Y REALIZAR EL MANTENIMIENTO PREVENTIVO Y CORRECTIVO E INSTALAR LOS MISMOS PARA LA FOTOCOPIADORA RICOH AFICIO 1060 DEL INSTITUTODE LENGUAS EXTRANJERAS - ILEUSCO</t>
  </si>
  <si>
    <t>SANDOVAL PEREZ M&amp;M  /gDORA CRISTINA PEREZ CARDONA</t>
  </si>
  <si>
    <t>FE-145</t>
  </si>
  <si>
    <t>Suministro de servicios logisticos de alquiler de auditorios y servicio de  Restaurante ,en las instalaciones del Hotel Las Garzas, en la ciudad de Puerto Lopez, Meta;  necesarias para la ejecución del contrato de prestación de servicios No. 62-COL-FY 14, entre la fundación PLAN y la Universidad Surcolombiana.</t>
  </si>
  <si>
    <t>$ 14.607.415</t>
  </si>
  <si>
    <t>PUERTO LOPEZ</t>
  </si>
  <si>
    <t>CAROLINA LEYTON SANTAMARIA</t>
  </si>
  <si>
    <t>FE-146</t>
  </si>
  <si>
    <t>Suministro de servicios logisticos de catering para eventos, en las instalaciones del Restaurante El Poira,en el municipio de Chaparral- Tolima,  necesaria para la ejecución del contrato de prestación de servicios No. 62-COL-FY 14, suscrito entre la fundación PLAN y la Universidad Surcolombiana.</t>
  </si>
  <si>
    <t xml:space="preserve"> $ 21.990.000</t>
  </si>
  <si>
    <t>CHAPARRAL</t>
  </si>
  <si>
    <t>ANA SOFIA GIRALDO MOLINA</t>
  </si>
  <si>
    <t>FE-147</t>
  </si>
  <si>
    <t>Suministro de servicios logisticos de catering para eventos, en las instalaciones de la Camara  de Comercio de Honda, municipio de Honda-Tolima, necesario para la ejecución del contrato de prestación de servicios No. 62-COL-FY 14, suscrito entre la fundacion PLAN y la Univrsidad Surcolombiana.</t>
  </si>
  <si>
    <t>$ 9.240.000</t>
  </si>
  <si>
    <t>HONDA</t>
  </si>
  <si>
    <t>CAJA DE COMPENSACION FAMILIAR DE CASANARE /GUSTAVO ERNESTO AYALA LEAL</t>
  </si>
  <si>
    <t>FE-148</t>
  </si>
  <si>
    <t>Suministro de servicios  logisticos de alquiler de salones y servicios de restaurante, en las instalaciones de la Caja de Compensación Familiar de Casanare, en la ciudad de Yopal-Casanare, necesaria para la ejecución del Contrato de Prestación de Servicios No. 62-COL-FY 14, suscrito entre la Fundación PLAN Y la Universidad Surcolombiana.</t>
  </si>
  <si>
    <t>$ 37.470.825</t>
  </si>
  <si>
    <t>YOPAL</t>
  </si>
  <si>
    <t>JAZMIN EVELIA CASTRO PERDOMO</t>
  </si>
  <si>
    <t>Suministro de servicios logisticos de catering para eventos, en las instalaciones del salon Fyama, en el municipio de  quibdo, del Departamento del Choco, necesaria para la ejecución del contrato de prestación de servicios No. 62-COL- FY 14, suscrito entre la fundacion PLAN y la Universidad Surcolombiana.</t>
  </si>
  <si>
    <t>$37.470.000</t>
  </si>
  <si>
    <t>CHOCO</t>
  </si>
  <si>
    <t>QUIBDO</t>
  </si>
  <si>
    <t>ABIGAIL DUARTE DE LOZANO</t>
  </si>
  <si>
    <t xml:space="preserve">Suministros de Servicios logisticos decatering eventos, en las instalaciones de la Finca Agroturistica Los Azulejos del municipio de Acacias, Departamento del Meta, necesaria para la ejecución del Contrato de prestación de servicios No. 62-COL-FY 14, suscrito entre la Fundación PLAN y la Universidad Surcolombiana.  </t>
  </si>
  <si>
    <t>$ 37.470.000</t>
  </si>
  <si>
    <t>ACACIAS</t>
  </si>
  <si>
    <t>CARLOS ARTURO GARCIA ORTEGA</t>
  </si>
  <si>
    <t>FE-151</t>
  </si>
  <si>
    <t>Suministros de servicios logisticos de alquiler de auditorio y servicios de restaurante, en las instalaciones del Hotel Balboa Plaza Pacifico, del municipio de Bahia Solano del departamento del choco,  necesaria para la ejecucion de contrato de prestación de servicios No. 62-COL-FY 14, suscrito entre la fundación PLAN y la Universidad Surcolombiana.</t>
  </si>
  <si>
    <t>$ 18.735.000</t>
  </si>
  <si>
    <t>BAHIA SOLANO</t>
  </si>
  <si>
    <t>KAREM LISSETH GUZMAN PLAZAS</t>
  </si>
  <si>
    <t>Suministro de Servicio Logistico de catering para eventos, en las instalaciones del salon de eventos Royal Plazas,en la ciudad de Pitalito-Huila necesaria para la ejecución del contrato de prestación de servicios No. 62-COL-Fy suscrito  entre la Fundacion PLAN y la Universidad Surcolombiana.</t>
  </si>
  <si>
    <t>$ 36.270.012</t>
  </si>
  <si>
    <t>ASOCIACION ABRIENDO CAMINOS DE ESPERANZA / ROQUE PADILLA SANCHEZ</t>
  </si>
  <si>
    <t xml:space="preserve">Suministro de servicios logisticos de alquiler de auditorio y servicio de resturante, en las instalaciones de la Asociación Abriendo Caminos de Esperanza ASOCADES del municipio de purificación, departamento del tolima, necesaria para la ejecución del Contrato de Prestación de Servicios No. 62-COL-FY 14, suscrito entre la fundación PLAN y la Universidad Surcolombiana. </t>
  </si>
  <si>
    <t>PURIFICACION</t>
  </si>
  <si>
    <t>CAMARA DE COMERCIO DE HONDA /WILLIAM CALDERON PERDOMO</t>
  </si>
  <si>
    <t>Servicios de alquiler de un aula,con capacidad para 70 personas,  en las instaciones de la Camara de Comercio de honda- Tolima, necesaria para la ejecución del contrato de prestación de serviciosNo. 62-COL-FY 14, suscrito entre la fundacion PLAN y la Universidad Surcolombiana</t>
  </si>
  <si>
    <t>$ 5.184.003</t>
  </si>
  <si>
    <t>COCMERCIAL HOTELERA DE IBAGUE /CARLOS EDUARDO SALAMANCA RODRIGUEZ</t>
  </si>
  <si>
    <t>Suministro de Servicio Logistico de Alquiler de auditorio y servicio de restaurante, en las instalaciones del Hotel Dann, en la ciudad de Ibague-Tolima, necesaria, necesaria para la ejecución del contrato de prestación de servicios No. 62 -COL-FY 14 entre la Fundación PLAN Y  la Universidad Surcolombiana.</t>
  </si>
  <si>
    <t>$ 56.206.872</t>
  </si>
  <si>
    <t>IBAGUE</t>
  </si>
  <si>
    <t>MADDY ELENA PERDOMO TEJADA</t>
  </si>
  <si>
    <t>Suministro de servicios logisticos de catering para eventos, en las instalaciones del Hotel Dayoma Center municipio de la Plata-Huila; necesaria para la ejecución del contrato de prestación de servicios No. 62- COL-FY 14, suscrito entre la Fundación PLAN Y La Universidad Surcolombiana.</t>
  </si>
  <si>
    <t>CAMILO EDUARDO LOSADA GUZMAN</t>
  </si>
  <si>
    <t>FE-157</t>
  </si>
  <si>
    <t>Suministro de servicios logisticos de catering para eventos, en el salòn de eventos Hotel los Farallones, en la ciudad de Quibdo-Choco y el Hotel los Balconesde la ciudad de Itsmina-Choco, necesaria para la ejecución del contrato de prestación de servicios No. 62-COL-FY 14, suscrito entre la fundación PLAN y la Universidad Surcolombiana.</t>
  </si>
  <si>
    <t>QUIBDO-ISTMINA</t>
  </si>
  <si>
    <t>SURENVIOS S.A.S. /JOSE DUCARDO TRUJILLO ESPAÑA</t>
  </si>
  <si>
    <t>Pestar el servicio de mensajeria de ida y vuelta, desde la ciudad de Neiva-Huila, con los destinos a las ciudades de Bogotá, Ibague, Honda, Melgar, Mariquita, Libano, Purificación, Chaparral, San Jose del Guaviare, Yopal, Paz de Ariporo, Villanueva, Villavicencio, Puerto Lopez, Granada, Acacias, Istmina, Quibdo, Bahia Solano, La Plata, Garzon, Pitalito y Guadalupe; necesario para la ejecución del Contrato de Prestación de Servicios No. 62-COL-FY 14, Suscrito entre la Fundación PLAN y la Universidad Surcolombiana.</t>
  </si>
  <si>
    <t>$ 3.600.000</t>
  </si>
  <si>
    <t>HUILA-TOLIMA-META-GUAVIARE-CHOCO-CASANARE</t>
  </si>
  <si>
    <t xml:space="preserve">Ibague, Melgar, Honda, Mariquita, San Jose del Guaviare, Paz de Ariporo, Chaparral. Purificación, libano, Pitalito, Garzon, Guadalupe, </t>
  </si>
  <si>
    <t>INTERAMERICANA DE LICORES  S.A.S. /HENRRY ESCOBAR CEBALLOS</t>
  </si>
  <si>
    <t>Suministro de servicios logisticos y de alquiler de auditorios y servicio de restaurante, en las instalaciones del Hotel Pantagora, del municipio de Libano, Tolima; necesaria para la ejecución del contrato de prestación de servicios No. 62-COL-FY 14, suscrito entre la fundación PLAN y la Universidad Surcolombiana.</t>
  </si>
  <si>
    <t>$ 18.570.399</t>
  </si>
  <si>
    <t>LIBANO</t>
  </si>
  <si>
    <t>TANIA PATRICIA TRUJILLO MOSQUERA</t>
  </si>
  <si>
    <t>Suministro de servicios logisticos de catering para eventos, en las instalaciones del Hotel Alhambra, del Municipio de Granada del Departamento del Meta, necesaria para la ejecución del contrato de prestación de servicios No. 62-COL-FY 14, suscrito entre la fundación PLAN y la Universidad Surcolombiana.</t>
  </si>
  <si>
    <t>GRANADA</t>
  </si>
  <si>
    <t xml:space="preserve">TERMINDO </t>
  </si>
  <si>
    <t>YINETH BONILLA DIAZ</t>
  </si>
  <si>
    <t>FE-161</t>
  </si>
  <si>
    <t>Suministro de servicios logisticos de catering para eventos, en el salón Fiama, en la ciudad de Villanueva - Casanare, necesaria para la ejecución del contrato de prestación de servicios No. 62-COL-FY 14, suscrito entre la fundación PLAN y la Universidad Surcolombiana.</t>
  </si>
  <si>
    <t>VILLANUEVA</t>
  </si>
  <si>
    <t xml:space="preserve">TERMINADO </t>
  </si>
  <si>
    <t>FE-162</t>
  </si>
  <si>
    <t>Suministro de fotocopias  a blanco y negro, 37 pendones en banner de 1 X 2 mts. y 2000 certificados tamaño carta personalizadas, para la ejecución del contrato de prestación de servicios No. 62-COL-FY 14, suscrito entre la fundación PLAN y la Universidad Surcolombiana.</t>
  </si>
  <si>
    <t xml:space="preserve">LUIS ARIEL OSORIO MEDINA </t>
  </si>
  <si>
    <t>FE-163</t>
  </si>
  <si>
    <t xml:space="preserve">Entregar a titulo de venta las bibliotecas, mesas muebles y repisas empotradas </t>
  </si>
  <si>
    <t xml:space="preserve">MARIA LOURDES VARGAS MARTINEZ </t>
  </si>
  <si>
    <t xml:space="preserve">Prestar servicio de restaurante en el centro de eventos Los cerros para la jornada de integracion navideña de docentes y administrativos de la facultad de educacion </t>
  </si>
  <si>
    <t xml:space="preserve">JAZMIN EVELIA CASTRO PERDOMO </t>
  </si>
  <si>
    <t>FE - 165</t>
  </si>
  <si>
    <t>Prestar el servicio de  restaurante en el evento "Prestadores de servicio Turistico del Destino Huila ", en la ejecución del Contrato Interadministrativo No. 0625 de 2013, suscrito entre el Municipio de Neiva y la Universidad Surcolombiana.</t>
  </si>
  <si>
    <t xml:space="preserve">WILSON DANIEL VILLAMIL </t>
  </si>
  <si>
    <t xml:space="preserve"> EL CONTRATISTA se compromete con LA UNIVERSIDAD  a entregar a titulo de venta  materia bibliografico necesario para la ejecución del Contrato Interadministrativo No. 0625 de 2013 suscrito entre el Departamento del Huila - Secretaria de Cultura  y Turismo y La Universidad Surcolombiana.</t>
  </si>
  <si>
    <t xml:space="preserve"> EL CONTRATISTA se compromete con LA UNIVERSIDAD a entregar a titulo de venta equipos  de computo, de video y grabadoras para la ejecución  del interadministrativo 0625 entre el Departamento del Huila - Secretaria de Cultura y Turismo y la Universidad Surcolombiana </t>
  </si>
  <si>
    <t>Nelly Carmensa Figueroa Anacona</t>
  </si>
  <si>
    <t>FE- 168</t>
  </si>
  <si>
    <t xml:space="preserve"> EL CONTRATISTA se compromete con LA UNIVERSIDAD a suministrar  papeleria y utiles de oficina para la ejecución del Contrato Interadministrativo No. 0625 de 2013 suscrito entre el Departamento del Huila- Secretaria de Cultura  y Turismo y La Universidad Surcolombiana.</t>
  </si>
  <si>
    <t xml:space="preserve">LUZ DELLY CAMPOS ARCHILA </t>
  </si>
  <si>
    <t>No. FE 178</t>
  </si>
  <si>
    <t xml:space="preserve">PRESTAR SUS SERVICIOS PROFESIONALES COMO ASESORA PEDAGÓGICA </t>
  </si>
  <si>
    <t>PRESTACION DE DOCENTE EXTERNO O INVITADO</t>
  </si>
  <si>
    <t>LIBIA STELLA NIÑO ZAFRA</t>
  </si>
  <si>
    <t>No.FE-179</t>
  </si>
  <si>
    <t>ORIENTAR CONOCIMIENTOS PROFESIONALES COOMO DOCENTE INVITADO EN EL DESARROLLO DEL PROGRAMA DE MAESTRÍA EN EDUCACIÓN SEXTA COHORTE SEGUNDO SEMESTRE DICTANDO 26 HORAS CÁTEDRA</t>
  </si>
  <si>
    <t>No.FE180</t>
  </si>
  <si>
    <t>PRESTAR SUS SERVICIOS PROFESIONALES PARA EL MANTENIMIENTO Y LA IMPLEMENTACION DEL MODULO DE PREINSCRIPCION A TRAVES DE CORREO ELECTRONICO Y ACTUALIZACION DE LOS CONTENIDOS DE LA PAGINA WEB, DE CARACTER INFORMATIVO PARA LAS ESPECIALIZACIONES</t>
  </si>
  <si>
    <t>No.FE181</t>
  </si>
  <si>
    <t>ORIENTAR CONOCIMIENTOS PROFESIONALES COMO DOCENTE INVITADO, EN EL DESARROLLO DE LAS ESPECIALIZACION “INTEGRACION EDUCATIVA PARA LA DISCAPACIDAD" COHORTE XVI, PRIMER PERIODO A REALIZARSE EN LA  UNIVERSIDAD SURCOLOMBIANA SEDE NEIVA, DICTANDO DIECIOCHO (18) HORAS DE CATEDRA EN LA SIGUIENTE ASIGANTURA “COMPONENTE FLEXIBLE - PROBLEMAS DEL APRENDIZAJE”</t>
  </si>
  <si>
    <t>No.FE182</t>
  </si>
  <si>
    <t>ORIENTAR CONOCIMIENTOS PROFESIONALES COMO DOCENTE INVITADO, EN EL DESARROLLO DE LAS ESPECIALIZACION “PEDAGOGIA DE LA EXPRESION LUDICA" COHORTE XVI, PRIMER PERIODO A REALIZARSE EN LA  UNIVERSIDAD SURCOLOMBIANA SEDE NEIVA, DICTANDO DIECIOCHO (18) HORAS DE CATEDRA EN LA SIGUIENTE ASIGANTURA “COMPONENTE FLEXIBLE - LUDI EXPRESION ECOLOGICA”</t>
  </si>
  <si>
    <t>No.FE183</t>
  </si>
  <si>
    <t>ORIENTAR CONOCIMIENTOS PROFESIONALES COMO DOCENTE INVITADO, EN EL DESARROLLO DE LAS ESPECIALIZACION “PEDAGOGIA DE LA EXPRESION LUDICA" COHORTE XVI, PRIMER PERIODO A REALIZARSE EN LA  UNIVERSIDAD SURCOLOMBIANA SEDE NEIVA, DICTANDO DIECIOCHO (18) HORAS DE CATEDRA EN LA SIGUIENTE ASIGANTURA “COMPONENTE FLEXIBLE - LUDI EXPRESION ESCENICA”</t>
  </si>
  <si>
    <t>LINDA CLARISSA PASQUEL BEDOYA</t>
  </si>
  <si>
    <t>No. FE-184</t>
  </si>
  <si>
    <t>PRESTAR SUS SERVICIOS DE APOYO A LA GESTIÓN ADMINISTRATIVA Y ACADÉMICA EN EL MANEJO DEL AULA INTELIGENTE Y EN EL AULA MULTIMEDIAL 430 DE LA FACULTAD DE EDUCACIÓN EN DESARROLLO DEL PROGRAMA DE MAESTRÍA EN EDUCACIÓN SEMESTRE B DEL 2013</t>
  </si>
  <si>
    <t>No. FE-185</t>
  </si>
  <si>
    <t>Prestar sus servicios de Asesoría y Apoyo financiera y administrativa en los proyectos del Instituto ILEUSCO cohorte IV año 2013.</t>
  </si>
  <si>
    <t>MERCEDES TORRES GONZÁLEZ</t>
  </si>
  <si>
    <t>No. FE-186</t>
  </si>
  <si>
    <t>Prestar sus servicios como apoyo a la gestión administrativa en ILEUSCO cohorte IV año 2013.</t>
  </si>
  <si>
    <t>No. FE-187</t>
  </si>
  <si>
    <t>Prestar sus servicios como apoyo profesional y académico en el laboratorio TELL ME MORE del ILEUSCO cohorte IV año 2013.</t>
  </si>
  <si>
    <t>No. FE-188</t>
  </si>
  <si>
    <t>No. FE-189</t>
  </si>
  <si>
    <t>Prestar sus servicios de Asesoría y Apoyo en el Sistema de Gestión Integral del Instituto de Lenguas Extranjeras ILEUSCO cohorte IV del año 2013.</t>
  </si>
  <si>
    <t xml:space="preserve">No. FE - 190 </t>
  </si>
  <si>
    <t>SE COMPROMETE CON LA UNIVERSIDAD DICTANDO 20 HORAS DE ASESORIA A 03 GRUPOS EN EL PROYECTO DE GRADO "CUALES SON LAS REPRESENTACIONES SOCIALES DE LOS NIÑOS Y NIÑAS DEL HUILA ACERCA DE LA PAZ Y LA GUERRA", EN EL DESARROLLO DE LA MAESTRIA EN EDUCACION Y CULTURA DE PAZ COHORTE I SEMESTRE II PERIODO B - 2013</t>
  </si>
  <si>
    <t>DORA PIEDAD RAMIREZ FLOREZ</t>
  </si>
  <si>
    <t>No. FE -191</t>
  </si>
  <si>
    <t>ELIANA JOHANA GONZALEZ VARGAS</t>
  </si>
  <si>
    <t>No. FE -192</t>
  </si>
  <si>
    <t>PRESTAR SUS SERVICIOS PARA DAR CONTINUIDAD DEL PROCESO DE AUTOEVALUACION DE ACUERDO A LAS CONDICIONES ESTABLECIDAS EN EL DECRETO 1295 DE 2010 POR EL CUAL SE REGLAMENTA EL RERGISTRO CALIFICADO Y EL MODELO DE AUTOEVALUACION INSTITUCIONAL DE LAS ESPECIALIZACIONES "INTEGRACION EDUCATIVA PARA LA DISCAPACIDAD, COMUNICACION Y CREATIVIDAD PARA LA DOCENCIA Y PEDAGOGIA DE LA EXPRESION LUDICA"</t>
  </si>
  <si>
    <t>GILMA ZUÑIGA CAMACHO</t>
  </si>
  <si>
    <t>No.'FE - 193</t>
  </si>
  <si>
    <t>EL CONTRATISTA se compromete con LA UNIVERSIDAD  a prestar sus servicios profesionales como Asesora Académica del desarrollo del proyecto piloto a nivel nacional de la Medias Técnicas especialidad Inglés en desarrollo del Contrato Interadministrativo No.1047 celebrado entre el Municipio de Neiva y la Universidad Surcolombiana, de acuerdo con la programación y asignación de actividades que para tal fin establezca el Coordinador del Contrato y la Universidad Surcolombiana.</t>
  </si>
  <si>
    <t>YOLIMA LAGUNA ROJAS</t>
  </si>
  <si>
    <t>ORIENTAR CONOCIMIENTOS PROFESIONALES COOMO DOCENTE INVITADO EN EL DESARROLLO DEL PROGRAMA DE MAESTRÍA EN EDUCACIÓN  DICTANDO 80 HORAS DE ASESORIAS A DOS TESIS</t>
  </si>
  <si>
    <t>CARPORACION HORIZONTE HUMANO</t>
  </si>
  <si>
    <t>No.FE-195</t>
  </si>
  <si>
    <t xml:space="preserve">PRESTAR SERVICIOS REALIZANDO EL FORTALECIMIENTO CAPACITACION Y CUALIFICACION DE DOCENTES DE AULA, PADRES DE FAMILIA, ESTUDIANTES Y DIRECTIVOS PARA LA INCLUSION DE POBLACION CON NEE EN EL DPTO. DEL HUILA DEACUERDO CON EL MARCO NORMATIVO DE LA INCLUSION EDUCATIVA, EN LOS 25 MPIOS DEL HUILA </t>
  </si>
  <si>
    <t>ORIENTAR CONOCIMIENTOS PROFESIONALES COMO DOCENTE EXTERNO O INVITADO, EN EL DESARROLLO DEL PROGRAMA DE MAESTRÍA EN EDUCACIÓN Y CULTURA DE PAZ, COHORTE I, SEGUNDO SEMESTRE A REALIZARSE EN LA UNIVERSIDAD SURCOLOMBIANA SEDE NEIVA, DICTANDO 36 HORAS DE CATEDRA DEL SEMINARIO LA PAZ COMO CULTURA</t>
  </si>
  <si>
    <t>MARIA FERNANDA JAIME</t>
  </si>
  <si>
    <t>FE-197</t>
  </si>
  <si>
    <t>EL DOCENTE se compromete con LA UNIVERSIDAD a orientar conocimientos dictando 126 horas cátedra en el área de Inglés en el nivel A1.2 del Marco Común Europeo a los docentes de secundaria del municipio de Neiva como docente invitado o externo en desarrollo del Contrato Interadministrativo No.1047 celebrado entre el Municipio de Neiva y la Universidad Surcolombiana, de acuerdo con la programación y asignación de actividades que para tal fin establezca el Coordinador del Contrato y la Universidad Surcolombiana.</t>
  </si>
  <si>
    <t xml:space="preserve">MARIA FERNANDA TRUJILLO </t>
  </si>
  <si>
    <t>FE-198</t>
  </si>
  <si>
    <t>DOCENTE se compromete con LA UNIVERSIDAD a orientar conocimientos dictando 126 horas cátedra en el área de Inglés en el nivel A 2.1 del Marco Común Europeo a los docentes de secundaria del municipio de Neiva como docente invitado o externo en desarrollo del Contrato Interadministrativo No.1047 celebrado entre el Municipio de Neiva y la Universidad Surcolombiana, de acuerdo con la programación y asignación de actividades que para tal fin establezca el Coordinador del Contrato y la Universidad Surcolombiana</t>
  </si>
  <si>
    <t>Luz Andrea Vargas Adames</t>
  </si>
  <si>
    <t>FE-199</t>
  </si>
  <si>
    <t>EL DOCENTE se compromete con LA UNIVERSIDAD a orientar conocimientos dictando 126 horas cátedra en el área de Inglés en el nivel B1.1 del Marco Común Europeo a los docentes de secundaria del municipio de Neiva como docente invitado o externo en desarrollo del Contrato Interadministrativo No.1047 celebrado entre el Municipio de Neiva y la Universidad Surcolombiana, de acuerdo con la programación y asignación de actividades que para tal fin establezca el Coordinador del Contrato y la Universidad Surcolombiana.</t>
  </si>
  <si>
    <t>FE-200</t>
  </si>
  <si>
    <t>ORIENTAR SUS CONOCIMIENTOS PROFESIONALES COMO DOCENTE EXTERNO O INVITADO EN EL DESARROLLO DEL DIPLOMADO EN DOCENCIA UNIVERSITARIA SEDE PITALITO Y SEDE NEIVA GRUPO I</t>
  </si>
  <si>
    <t>FABIO DE JESIS JURADO VALENCIA</t>
  </si>
  <si>
    <t>FE-201</t>
  </si>
  <si>
    <t>ORIENTAR CONOCIMIENTOS PROFESIONALES COOMO DOCENTE INVITADO EN EL DESARROLLO DEL PROGRAMA DE MAESTRÍA EN EDUCACIÓN SEPTIMA COHORTE PRIMER SEMESTRE DICTANDO 26 HORAS CÁTEDRA</t>
  </si>
  <si>
    <t>FE-202</t>
  </si>
  <si>
    <t>prestar sus servicios profesionales como Coordinador Técnico No. 1,de los departamentos de Meta (Villavicencio 03, Acacias 02, Puerto López 01, Granada 01) – Casanare (Yopal 02, Villanueva 01, Paz de Ariporo 01)</t>
  </si>
  <si>
    <t>CASANARE-META</t>
  </si>
  <si>
    <t>paz de ariporo,villanueva,Yopal,Villavicencio,Granada, Acacias,Puerto Lopez,Acacias.</t>
  </si>
  <si>
    <t>FE-203</t>
  </si>
  <si>
    <t xml:space="preserve">prestar sus servicios profesionales como Coordinador Técnico No. 3,de los departamentos del Huilña (Neiva, Garzon, Pitalito, Guadalupe y La Plata) Choco (Bahìa Solano, Quibdo e Itsmina) </t>
  </si>
  <si>
    <t>HUILA-CHOCO</t>
  </si>
  <si>
    <t>Guadalupe, Garzon, Pitalito, La Plata, Neiva, Bahia Solano, Quibdo, Itsmina,Rio Sucio.</t>
  </si>
  <si>
    <t>LINA MARIA ORTIZ CALDERON</t>
  </si>
  <si>
    <t>FE-204</t>
  </si>
  <si>
    <t>prestar sus servicios profesionales como Coordinador Técnico No. 1,de los departamentos de Guaviare (San Josè de Guaviare) Tolima (Ibague, Honda, Purificaciòn, Melgar, Chaparral y Libano)</t>
  </si>
  <si>
    <t>TOLIMA-GUAVIARE</t>
  </si>
  <si>
    <t>San Jose de Guaviare, Ibague, Honda, purificacion, Melgar, Chaparral y Libano</t>
  </si>
  <si>
    <t>ADRIANA CABRERA TEJADA</t>
  </si>
  <si>
    <t>FE-205</t>
  </si>
  <si>
    <t>prestar sus servicios profesionales como Coordinadora Administrativa y Financiera,  en la ejecución del Contrato de Prestación de Servicios No. 62-COL- FY 14, celebrado entre la Fundación Plan y la Universidad Surcolombiana</t>
  </si>
  <si>
    <t>NEIVA-HUILA</t>
  </si>
  <si>
    <t>LEIDY XIMENA GUEVERA S.</t>
  </si>
  <si>
    <t>FE-206</t>
  </si>
  <si>
    <t>prestar sus servicios profesionales como Profesional de Sistematización, en los departamentos de Choco, Casanare y Tolima en la ejecución del Contrato de Prestación de Servicios No. 62-COL- FY 14, celebrado entre la Fundación Plan y la Universidad Surcolombiana</t>
  </si>
  <si>
    <t>NEIVA, HUILA,GUAVIARE,CASANARE Y META</t>
  </si>
  <si>
    <t>paz de ariporo,villanueva,Yopal,Villavicencio,Granada, Acacias,Puerto Lopez,Acacias,Guadalupe, Garzon, Pitalito, La Plata, Bahia Solano, Quibdo, Itsmina,Rio Sucio.</t>
  </si>
  <si>
    <t>TANIA MARIA PASCUAS Q.</t>
  </si>
  <si>
    <t>FE-207</t>
  </si>
  <si>
    <t>prestar sus servicios profesionales como Profesional de Sistematización, en los departamentos de Huila, Meta y nGuaviare, en la ejecución del Contrato de Prestación de Servicios No. 62-COL- FY 14, celebrado entre la Fundación Plan y la Universidad Surcolombiana</t>
  </si>
  <si>
    <t>FE-208</t>
  </si>
  <si>
    <t>prestar sus servicios profesionales como Asistente Técnico y Financiero,  en la ejecución del Contrato de Prestación de Servicios No. 62-COL- FY 14, celebrado entre la Fundación Plan y la Universidad Surcolombiana</t>
  </si>
  <si>
    <t>NOELIA PEÑA SALAZAR</t>
  </si>
  <si>
    <t>FE-209</t>
  </si>
  <si>
    <t>prestar sus servicios Técnicos en Gestión Documental y archivo,  en la ejecución del Contrato de Prestación de Servicios No. 62-COL- FY 14, celebrado entre la Fundación Plan y la Universidad Surcolombiana</t>
  </si>
  <si>
    <t>MIGDONIA RODRIGUEZ</t>
  </si>
  <si>
    <t>FE-210</t>
  </si>
  <si>
    <t xml:space="preserve">orientar conocimientos profesionales como docente invitado, en el desarrollo del Diplomado de Cualificación de Agentes que intervienen en la Atención Integral a la Primera Infancia, sobre fundamentos políticos, técnicos y de gestión de la Estrategia Nacional de Cer0 a Siempre. </t>
  </si>
  <si>
    <t xml:space="preserve">MARILUZ BERMEO RODAS </t>
  </si>
  <si>
    <t>FE-211</t>
  </si>
  <si>
    <t>orientar conocimientos profesionales como docente invitado, en el desarrollo del Diplomado de Cualificación de Agentes que intervienen en la Atención Integral a la Primera Infancia, sobre fundamentos políticos, técnicos y de gestión de la Estrategia Nacional de Cer0 a 5iempre,</t>
  </si>
  <si>
    <t xml:space="preserve">TOLIMA </t>
  </si>
  <si>
    <t>SILVIA ESMETH CLEVES PERDOMO</t>
  </si>
  <si>
    <t>FE-212</t>
  </si>
  <si>
    <t xml:space="preserve">CASANARE </t>
  </si>
  <si>
    <t>CLAUDIA MILENA TRUJILLO</t>
  </si>
  <si>
    <t>FE-213</t>
  </si>
  <si>
    <t>LUIS BERNERIS HURTADO HURTADO</t>
  </si>
  <si>
    <t>FE-214</t>
  </si>
  <si>
    <t>JORGE ANDRES SANCHEZ</t>
  </si>
  <si>
    <t>FE-215</t>
  </si>
  <si>
    <t>FE-216</t>
  </si>
  <si>
    <t>DIEGO OMAR CHARRY</t>
  </si>
  <si>
    <t>FE-217</t>
  </si>
  <si>
    <t>OBSIRES CLEVES PERDOMO</t>
  </si>
  <si>
    <t>FE-218</t>
  </si>
  <si>
    <t>FE-219</t>
  </si>
  <si>
    <t>FE-220</t>
  </si>
  <si>
    <t>FE-221</t>
  </si>
  <si>
    <t>MAGALI VASQUEZ ERAZO</t>
  </si>
  <si>
    <t>FE-222</t>
  </si>
  <si>
    <t>GUILLERMO TOVAR TOVAR</t>
  </si>
  <si>
    <t>FE-223</t>
  </si>
  <si>
    <t>EDNA VIVIANA GUEVARA MENDEZ</t>
  </si>
  <si>
    <t>FE-224</t>
  </si>
  <si>
    <t>LUZ DELLY CAMPOS ARCHILLA</t>
  </si>
  <si>
    <t>FE-225</t>
  </si>
  <si>
    <t>MARISOL SIERRA PERDOMO</t>
  </si>
  <si>
    <t>FE-226</t>
  </si>
  <si>
    <t>FE-227</t>
  </si>
  <si>
    <t>FE-228</t>
  </si>
  <si>
    <t xml:space="preserve">GUADALUPE </t>
  </si>
  <si>
    <t>FE-229</t>
  </si>
  <si>
    <t>FE-230</t>
  </si>
  <si>
    <t>FE-231</t>
  </si>
  <si>
    <t>ELIANA CAROLINA NARVAEZ</t>
  </si>
  <si>
    <t>FE-232</t>
  </si>
  <si>
    <t>ANGELA PAOLA ALZATE  VARGAS</t>
  </si>
  <si>
    <t>FE-233</t>
  </si>
  <si>
    <t>MARISELA GONGORA  TRUJILLO</t>
  </si>
  <si>
    <t>FE-234</t>
  </si>
  <si>
    <t>MODALIDAD DE SELECCIÓN</t>
  </si>
  <si>
    <t>MAGDA PAOLA CUELLAR LEON</t>
  </si>
  <si>
    <t>FE-235</t>
  </si>
  <si>
    <t>LUCY STELLA DUGARTE NUÑEZ</t>
  </si>
  <si>
    <t>FE-236</t>
  </si>
  <si>
    <t>FE-237</t>
  </si>
  <si>
    <t xml:space="preserve">CLAUDIA JIMENA LOSADA PUENTES </t>
  </si>
  <si>
    <t>FE-238</t>
  </si>
  <si>
    <t xml:space="preserve">ANDRES JAVIER ANAYA </t>
  </si>
  <si>
    <t>FE-239</t>
  </si>
  <si>
    <t>prestar sus servicios profesionales como Asistente para organización de información y archivo, en la ejecución del Contrato de Prestación de Servicios No. 62-COL- FY 14, celebrado entre la Fundación Plan y la Universidad Surcolombiana</t>
  </si>
  <si>
    <t>FE-240</t>
  </si>
  <si>
    <t>Orientar conocimientos profesionales como docente invitado, en el desarrollo del Diplomado de Cualificación de Agentes que intervienen en la Atención Integral a la Primera Infancia, sobre fundamentos políticos, técnicos y de gestión de la Estrategia Nacional de Cer0 a 5iempre,</t>
  </si>
  <si>
    <t>$ 10.346.667</t>
  </si>
  <si>
    <t>FE-241</t>
  </si>
  <si>
    <t>NYDIA ESPERANZA CORDOBA REYES</t>
  </si>
  <si>
    <t>FE-242</t>
  </si>
  <si>
    <t>MARISOL GUTIERREZ DUEÑAS</t>
  </si>
  <si>
    <t>FE-243</t>
  </si>
  <si>
    <t>ISTMINA</t>
  </si>
  <si>
    <t>LILIANA ALEXANDRA CRUZ MUÑOZ</t>
  </si>
  <si>
    <t>FE-244</t>
  </si>
  <si>
    <t>NATHALIA YULIETH MENA CORDOBA</t>
  </si>
  <si>
    <t>FE-245</t>
  </si>
  <si>
    <t>$9.920.000</t>
  </si>
  <si>
    <t>FE-246</t>
  </si>
  <si>
    <t>$ 9.920.000</t>
  </si>
  <si>
    <t>MARIO ANDRES SOTELO LUNA</t>
  </si>
  <si>
    <t>FE-247</t>
  </si>
  <si>
    <t xml:space="preserve">Prestar servicios de apoyo a la geswtión administrativa a la Coordinación de proyección social de la Facultad de Edcuación </t>
  </si>
  <si>
    <t>FE-248</t>
  </si>
  <si>
    <t>PRESTAR SUS SERVICIOS PROFESIONALES DE DISEÑO  Y ANALISIS E INTERPRETACION  ESTADISTICA DE BASE DE DATOS CUALITATIVOS Y CUANTITATIVOS, PARA DEFINIR LOS PERFILES COGNITIVOS DE 637 ESTUDIANTES CON NECESIDADES EDUCATIVAS ESPECIALES</t>
  </si>
  <si>
    <t>ALGECIRAS, LA PLATA , GARZON, GUDALUPE , TARQUI,NATAGA, AIPE, CAMPOALEGRE,YAGUARA,VILLAVIEJA,GIGANTE, HOBO, PALERMO, RIVERA, BARAYA, TERUEL, TESALIA, PAICOL, AGRADO, PITAL ,GUADALUPE,LA ARGENTINA ,ISNOS ,OPORAPA Y SAN AGUSTIN.</t>
  </si>
  <si>
    <t xml:space="preserve">INSTITUTO NACIONAL PARA SORDOS </t>
  </si>
  <si>
    <t>FE-249</t>
  </si>
  <si>
    <t>EL CONTRATISTA SE COMPROMETE CON LA UNIVERSIDAD A PRESTAR SUS SERVICIOS DE  ASESORÍA  Y  ORIENTACIÓN  DEL PROCESO DE ORGANIZACIÓN Y CALIDAD DE LA OFERTA EDUCATIVA PERTINENTE PARA LOS ESTUDIANTES SORDOS EN EL DEPARTAMENTO DEL HUILA, EN LOS MUNICIPIOS DE GUADALUPE, LA PLATA, ALGECIRAS Y GARZÓN.</t>
  </si>
  <si>
    <t>GUADALUPE, LA PLATA, ALGECIRAS Y GARZÓN.</t>
  </si>
  <si>
    <t>ESNEIDER CARRILLO VEGA</t>
  </si>
  <si>
    <t>FE-250</t>
  </si>
  <si>
    <t>$ 9.173.333</t>
  </si>
  <si>
    <t>LORENA MONJE TRUJILLO</t>
  </si>
  <si>
    <t>FE-251</t>
  </si>
  <si>
    <t>EL DOCENTE se compromete con LA UNIVERSIDAD a orientar conocimientos dictando 140 horas cátedra en el área de inglés en los Niveles A.1.1. y A.1.2., del Marco Común Europeo a los prestadores de servicios turísticos del Departamento de Huila – Municipio de La Plata , como docente invitado o externo en desarrollo del Contrato Interadministrativo No.0625 celebrado entre el Departamento de Huila – Secretaria de Cultura y Turismo y  la Universidad Surcolombiana, de acuerdo con la programación y asignación de actividades que para tal fin establezca el Coordinador del Contrato y la Universidad Surcolombiana.</t>
  </si>
  <si>
    <t>JHON ANDERSON CERON APACHE</t>
  </si>
  <si>
    <t>FE-252</t>
  </si>
  <si>
    <t>EL DOCENTE se compromete con LA UNIVERSIDAD a orientar conocimientos dictando 140 horas cátedra en el área de inglés en los Niveles A.1.1. y A.1.2., del Marco Común Europeo a los prestadores de servicios turísticos del Departamento de Huila – Municipio de San Agustín , como docente invitado o externo en desarrollo del Contrato Interadministrativo No.0625 celebrado entre el Departamento de Huila – Secretaria de Cultura y Turismo y  la Universidad Surcolombiana, de acuerdo con la programación y asignación de actividades que para tal fin establezca el Coordinador del Contrato y la Universidad Surcolombiana.</t>
  </si>
  <si>
    <t>SAN AGUSTIN</t>
  </si>
  <si>
    <t xml:space="preserve">LUZ DARY TORRES GONZALEZ </t>
  </si>
  <si>
    <t>FE-253</t>
  </si>
  <si>
    <t xml:space="preserve">EL DOCENTE se compromete con LA UNIVERSIDAD a orientar conocimientos dictando 140 horas cátedra en el área de inglés en los Niveles A.1.1. y A.1.2., del Marco Común Europeo a los prestadores de servicios turísticos del Departamento de Huila – Municipio de Neiva, como docente invitado o externo en desarrollo del Contrato Interadministrativo No.0625 celebrado entre el Departamento de Huila – Secretaria de Cultura y Turismo y  la Universidad Surcolombiana, de acuerdo con la programación y asignación de actividades que para tal fin establezca el Coordinador del Contrato y la Universidad Surcolombiana. </t>
  </si>
  <si>
    <t xml:space="preserve">JULIAN ANDRES RODRIGUEZ </t>
  </si>
  <si>
    <t>FE-254</t>
  </si>
  <si>
    <t>EL DOCENTE se compromete con LA UNIVERSIDAD a orientar conocimientos dictando 140 horas cátedra en el área de inglés en los Niveles A.1.1. y A.1.2., del Marco Común Europeo a los prestadores de servicios turísticos del Departamento de Huila – Municipio de Villavieja , como docente invitado o externo en desarrollo del Contrato Interadministrativo No.0625 celebrado entre el Departamento de Huila – Secretaria de Cultura y Turismo y  la Universidad Surcolombiana, de acuerdo con la programación y asignación de actividades que para tal fin establezca el Coordinador del Contrato y la Universidad Surcolombiana</t>
  </si>
  <si>
    <t xml:space="preserve">CORPORACION CULTURAL ALARTE </t>
  </si>
  <si>
    <t>FE-255</t>
  </si>
  <si>
    <t>Prestar servicios artisticos en la realización de la IV versión Nacional e interpretacional del festival Surcolombiano de Teatro En Blanco y Negro , en las sedes de la Plata, Garzón y Pitalito</t>
  </si>
  <si>
    <t>LA PLATA, GARZON, PITALITO</t>
  </si>
  <si>
    <t xml:space="preserve">JAIRO ANDRES PUENTES </t>
  </si>
  <si>
    <t>FE-256</t>
  </si>
  <si>
    <t>EL CONTRATISTA, de profesión Administrador  de Empresas, se compromete con LA UNIVERSIDAD a prestar sus servicios de apoyo y asesoría  a la gestión administrativa  en los procesos sistemáticos, técnicos y administrativos  de las actividades desarrolladas, en la ejecución del Contrato Interadministrativo No. 0625 de 2013 celebrado entre el Departamento del Huila – Secretaria de Cultura y Turismo  y LA UNIVERSIDAD.</t>
  </si>
  <si>
    <t>FE-257</t>
  </si>
  <si>
    <t>EL CONTRATISTA, de profesión Licenciado en lenguas modernas ingles – Español, especialista en pedagogía e investigación en aula y magister en educación  se compromete con LA UNIVERSIDAD a prestar sus servicios como coordinador académico, en el desarrollo didáctico y de los procesos de evaluación en la, en ejecución del Contrato Interadministrativo No. 0625 de 2013 celebrado entre el Departamento del Huila– Secretaria de Cultura y Turismo  y LA UNIVERSIDAD.</t>
  </si>
  <si>
    <t>VIPS-001</t>
  </si>
  <si>
    <t>Prestar sus servicios para Apoyar la actualización y creación de bases de datos de investigación en la Vicerrectoría de Investigación</t>
  </si>
  <si>
    <t>P. SERVICIOS</t>
  </si>
  <si>
    <t>VIPS-002</t>
  </si>
  <si>
    <t>Prestar servicios tecnológicos en análisis y desarrollo de sistemas de información para recolectar organizar sistematizar y analizar información</t>
  </si>
  <si>
    <t>WILMAN ARTURO MONROY HERNANDEZ</t>
  </si>
  <si>
    <t>VIPS-003</t>
  </si>
  <si>
    <t>Prestar servicios de apoyo, asistencia y coordinación de labores relacionadas con desarrollo de eventos, difusión, y ejecución de convocatorias de ciencia y tecnología.</t>
  </si>
  <si>
    <t>VIPS-004</t>
  </si>
  <si>
    <t>Prestar servicios profesionales como bacteriologa Convenio USCO-RHODE ISLAND</t>
  </si>
  <si>
    <t>DIANA MARGARITA NAVARRO GUTIERREZ</t>
  </si>
  <si>
    <t>VIPS-005</t>
  </si>
  <si>
    <t xml:space="preserve">Prestar servicios profesionales de apoyo en la Vicerrectoría de Investigación y P. Social en lo relacionado con S.G.C., control internos, semilleros y proyectos de investigación. </t>
  </si>
  <si>
    <t>DIVIAN IVONNE HERNANDEZ MORENO</t>
  </si>
  <si>
    <t>VIPS-006</t>
  </si>
  <si>
    <t>Prestar sus servicios como Investigador en ejecución del Convenio especial de cooperación No. 00296 suscrito entre el SENA y la USCO.</t>
  </si>
  <si>
    <t>JOHN ALEXANDER CHAVARRO DIAZ</t>
  </si>
  <si>
    <t>VIPS-007</t>
  </si>
  <si>
    <t xml:space="preserve">Prestar sus servicios como Investigador de apoyo al componente de conversión de CO2 a CH4 en marco del Convenio de Colaboración DHS No. 5211532 suscrito entre ECOPETROL S.A. y la USCO. </t>
  </si>
  <si>
    <t>VIPS-008</t>
  </si>
  <si>
    <t>Prestar sus servicios como Coordinador Científico y Técnico de las actividades de Investigación del Convenio de Colaboración DHS No. 5211532 suscrito entre ECOPETROL S.A. y la USCO</t>
  </si>
  <si>
    <t>VIPS-009</t>
  </si>
  <si>
    <t>Prestar sus servicios como Auxiliar en vigilancia tecnológica en marco del Convenio de Colaboración DHS No. 5211532 suscrito entre ECOPETROL S.A. y la USCO</t>
  </si>
  <si>
    <t>VIPS-010</t>
  </si>
  <si>
    <t>prestar sus servicios como Investigador de campo y laboratorio del convenio de Colaboración DHS No. 5211532 suscrito entre ECOPETROL S.A. y la USCO.</t>
  </si>
  <si>
    <t>VIPS-011</t>
  </si>
  <si>
    <t>prestar sus servicios como Investigador para el apoyo a los procesos de análisis de laboratorio de recursos GeoAgroAmbientales  a desarrollar en marco del Convenio de Colaboración DHS No. 5211532 suscrito entre ECOPETROL S.A. y la USCO.</t>
  </si>
  <si>
    <t>VIPS-012</t>
  </si>
  <si>
    <t>prestar sus servicios profesionales como auxiliar en  estructuración de una política pública sobre el deporte y la recreación y la educación física  del Convenio Interadministrativo No. 835 de 2012 suscrito entre el Municipio de Neiva y la USCO</t>
  </si>
  <si>
    <t>VIPS-013</t>
  </si>
  <si>
    <t>Prestar servicios como coordinador general del “Programa de Acompañamiento e intervención integral a víctimas del conflicto político social y armado interno-PAVIP” de conformidad con el Acuerdo de Subsidio firmado con el Programa de Naciones Unidad para el Desarrollo-PNUD</t>
  </si>
  <si>
    <t>CAMILO ERNESTO ESPINOSA LEON</t>
  </si>
  <si>
    <t>VIPS-014</t>
  </si>
  <si>
    <t>prestar sus servicios profesionales como Coinvestigador   en el Convenio Interadministrativo de Ciencia y Tecnología No. 00008 suscrito entre la AUNAP y la USCO</t>
  </si>
  <si>
    <t>VIPS-015</t>
  </si>
  <si>
    <t>prestar sus servicios como Auxiliar  en el Convenio Interadministrativo de Ciencia y Tecnología No. 0008 suscrito entre la AUNAP y la USCO</t>
  </si>
  <si>
    <t>BEATRIZ ELENA ZAPATA BERRUECOS</t>
  </si>
  <si>
    <t>VIPS-016</t>
  </si>
  <si>
    <t>Prestar sus servicios profesionales como Investigadora   en el Convenio Interadministrativo de Ciencia y Tecnología No. 00008 suscrito entre la AUNAP y la USCO.</t>
  </si>
  <si>
    <t>JUAN FERNANDO CASTRILLON  CHAVARRO</t>
  </si>
  <si>
    <t>VIPS-017</t>
  </si>
  <si>
    <t>Prestar sus servicios Como Coordinador General del Convenio Interadministrativo No. 835 de 2012 suscrito entre el Municipio de Neiva y la USCO</t>
  </si>
  <si>
    <t>VIPS-018</t>
  </si>
  <si>
    <t>Prestar sus servicios como Auxiliar de investigación en ejecución del Convenio especial de cooperación No. 00296 suscrito entre el SENA y la USCO</t>
  </si>
  <si>
    <t>JAZMIN ANDREA OLAYA MUÑOZ</t>
  </si>
  <si>
    <t>VIPS-019</t>
  </si>
  <si>
    <t>Prestar sus servicios Profesionales como Coordinadora de Práctica de diagnóstico de los escenarios deportivos comunitarios en las actividades propias del convenio interadministrativo  No.  835 de 2012.</t>
  </si>
  <si>
    <t>VIPS-020</t>
  </si>
  <si>
    <t>Prestar sus servicios profesionales como Investigadora en el Convenio Interadministrativo de Ciencia y Tecnología No. 0008 suscrito entre la AUNAP y la USCO</t>
  </si>
  <si>
    <t>VIPS-021</t>
  </si>
  <si>
    <t>Prestar sus servicios de apoyo a la gestión administrativa en ejecución del Convenio Interadministrativo No. 835 de 2012 suscrito entre el Municipio de Neiva y la USCO.</t>
  </si>
  <si>
    <t>LINA PAOLA AMAYA BAHAMON</t>
  </si>
  <si>
    <t>VIPS-022</t>
  </si>
  <si>
    <t>Prestar sus servicios profesionales como auxiliar de investigación en la ejecución de las actividades del Convenio Interadministrativo No. 835 de 2012 suscrito entre el Municipio de Neiva y la USCO</t>
  </si>
  <si>
    <t>VIPS-023</t>
  </si>
  <si>
    <t>Prestar sus servicios profesionales como Coinvestigadora   en el Convenio Interadministrativo de Ciencia y Tecnología No. 00008 suscrito entre la AUNAP y la USCO.</t>
  </si>
  <si>
    <t>DERLY ALEXANDRA SANCHEZ HERNANDEZ</t>
  </si>
  <si>
    <t>VIPS-024</t>
  </si>
  <si>
    <t>Prestar sus servicios como Coordinadora operativa del área de comunicaciones  del “Programa de Acompañamiento e intervención integral a víctimas del conflicto político social y armado interno-PAVIP”</t>
  </si>
  <si>
    <t>VIPS-025</t>
  </si>
  <si>
    <t>Prestar sus servicios como Coordinadora operativa del área Mujer  del “Programa de Acompañamiento e intervención integral a víctimas del conflicto político social y armado interno-PAVIP”</t>
  </si>
  <si>
    <t>VIPS-026</t>
  </si>
  <si>
    <t xml:space="preserve">Prestar sus servicios profesionales  para formar parte del equipo de investigador responsable del convenio 619  de 2012, para aunar esfuerzos para fomentar la permanencia y graduación estudiantil mediante la ejecución del proyecto”Indagación Sistemática sobre los factores de permanencia y Graduación Estudiantil en la Universidad Surcolombiana.En las Facultades de Salud, Ingeniería  y Derecho </t>
  </si>
  <si>
    <t>LAURA CORDOBA MUÑOZ</t>
  </si>
  <si>
    <t>VIPS-027</t>
  </si>
  <si>
    <t>Prestar sus servicios profesionales  para formar parte del equipo de investigador responsable del convenio 619  de 2012, para aunar esfuerzos para fomentar la permanencia y graduación estudiantil mediante la ejecución del proyecto”Indagación Sistemática sobre los factores de permanencia y Graduación Estudiantil en la Universidad Surcolombiana.En las Facultades de Educación, Economía y Admón, Ciencias Sociales y Ciencias exactas.</t>
  </si>
  <si>
    <t>ELEONORA FONSECA GOMEZ</t>
  </si>
  <si>
    <t>VIPS-028</t>
  </si>
  <si>
    <t>Prestar sus servicios como Auxiliar de diagnóstico sobre el deporte asociado "Clubes de Neiva" Convenio Interadministrativo No. 835</t>
  </si>
  <si>
    <t>VIPS-029</t>
  </si>
  <si>
    <t>prestar sus servicios como Investigador en el convenio Especial de cooperación No 00296 suscrito entre el SENA y la Universidad Surcolombiana.</t>
  </si>
  <si>
    <t>MILTON MAURICIO MORALES VARGAS</t>
  </si>
  <si>
    <t>VIPS-030</t>
  </si>
  <si>
    <t>Prestar sus servicios de apoyo a la gestión administrativa en ejecución del Convenio Interadministrativo No. 835 de 2012 suscrito entre el Municipio de Neiva y la USCO</t>
  </si>
  <si>
    <t>VIPS-031</t>
  </si>
  <si>
    <t>Prestar sus servicios como Coordinadora de la línea de investigación: agroindustria, producción y desarrollo amigable con el medio ambiente para el Programa ONDAS.</t>
  </si>
  <si>
    <t>DIANA KATHERYNE ANDRADE MORENO</t>
  </si>
  <si>
    <t>VIPS-032</t>
  </si>
  <si>
    <t>Prestar sus servicios como Coordinadora de la línea de investigación: educación, didáctica y pedagogía para el Programa ONDAS.</t>
  </si>
  <si>
    <t>VIPS-033</t>
  </si>
  <si>
    <t>Prestar sus servicios como medico residente de pediatría dentro del convenio No 270-519-2011,”Caracterización de la respuesta de células secretoras de Anticuerpos Circulantes.</t>
  </si>
  <si>
    <t>VIPS-034</t>
  </si>
  <si>
    <t>Prestar sus servicios como joven investigador  para desarrollar el proyecto “Estilos de vida de los Estudiantes de la Facultad de Educación de la Universidad Surcolombiana”del convenio 0761  de 2012, suscrito entre la Fiduciaria Bogotá y la Universidad Surcolombiana.</t>
  </si>
  <si>
    <t>DORIAN YISELA CALA MARTINEZ</t>
  </si>
  <si>
    <t>VIPS-035</t>
  </si>
  <si>
    <t>Prestar sus servicios como joven investigador  para desarrollar el proyecto “Caracterización del componente de teoría de la mente en niños con diagnóstico de trastorno disocial"  convenio 0761  de 2012, suscrito entre la Fiduciaria Bogotá y la Universidad Surcolombiana.</t>
  </si>
  <si>
    <t>VIPS-036</t>
  </si>
  <si>
    <t>Prestar sus servicios como enfermera del proyecto el “PCR Automatizada Para El Diagnóstico  De La Fiebre Hemorrágica : Evaluación De La Sensibilidad Y Especificada de La Técnica LIAT (IQUMM) Para La Detención De La Viremia  del Dengue” en Convenio Con La Universidad De Rhode Island.</t>
  </si>
  <si>
    <t xml:space="preserve">ELIZABETH DIAZ CORTES </t>
  </si>
  <si>
    <t>VIPS-037</t>
  </si>
  <si>
    <t>Prestar sus servicios como Enfermera del proyecto el “PCR Automatizada Para El Diagnóstico  De La Fiebre Hemorrágica : Evaluación De La Sensibilidad Y Especificada de La Técnica LIAT (IQUMM) Para La Detención De La Viremia  del Dengue” en Convenio Con La Universidad De Rhode Island Del Grupo De Parasitología Y Medicina Tropical.</t>
  </si>
  <si>
    <t>HERNAN MAURICIO SENDOYA ALVAREZ</t>
  </si>
  <si>
    <t>VIPS-038</t>
  </si>
  <si>
    <t>Prestar sus servicios como coinvestigador en marco del proyecto   “Estudios Comparados de la Educación en la Salud Enfermería y Medicina de dos Universidades BRASIL - COLOMBIA contrato No 537 de 2012</t>
  </si>
  <si>
    <t>AURA CECILIA CORTES DUQUE</t>
  </si>
  <si>
    <t>VIPS-039</t>
  </si>
  <si>
    <t>Prestar sus servicios como Auxiliar de investigación en el desarrollo del proyecto “Estudios Comparados de la Educación en la Salud Enfermería y Medicina de dos Universidades BRASIL - COLOMBIA contrato No 537 de 2012</t>
  </si>
  <si>
    <t>GLORIA BIBIANA ZAMBRANO LEYVA</t>
  </si>
  <si>
    <t>VIPS-040</t>
  </si>
  <si>
    <t>Prestar sus servicio como Auxiliar de investigación en el desarrollo del proyecto   “Estudios Comparados de la Educación en la Salud Enfermería y Medicina de dos Universidades BRASIL - COLOMBIA contrato No 537 de 2012</t>
  </si>
  <si>
    <t>MICRODIAG LTDA.</t>
  </si>
  <si>
    <t>VIPS-041</t>
  </si>
  <si>
    <t>Realización de cuadros hemáticos automatizados para el Convenio No. 270 con COLCIENCIAS</t>
  </si>
  <si>
    <t>BIODIAGNOSTICA LTDA.</t>
  </si>
  <si>
    <t>VIPS-042</t>
  </si>
  <si>
    <t>Comprar Elementos de laboratorio dentro de las actividades del contrato No. 789/09 con COLCIENCIAS</t>
  </si>
  <si>
    <t>JOHN WILLIAM FLOREZ DIAZ</t>
  </si>
  <si>
    <t>VIPS-043</t>
  </si>
  <si>
    <t xml:space="preserve">Prestar sus servicios como Auxiliar de investigación en ejecución del Convenio especial de cooperación No. 00296 suscrito entre el SENA y la USCO. </t>
  </si>
  <si>
    <t>LUIS FERNANDO GASPAR SALAZAR</t>
  </si>
  <si>
    <t>VIPS-044</t>
  </si>
  <si>
    <t xml:space="preserve">Prestar sus servicios como Apoyo y asesoría en el proyecto de nvestigación LA RIQUEZA PETROLERA Y SU CONTRIBUCION AL CRECIMIENTO EMPRESARIAL EL EL HUILA. </t>
  </si>
  <si>
    <t>VIPS-045</t>
  </si>
  <si>
    <t>Prestar sus servicios como Ingeniero Electrónico  para adelantar actividades en los procesos de investigación aplicada en el desarrollo del proyecto diseño de un prototipo de sistemas de recirculación de agua tipo Acuaponia a pequeña escala"</t>
  </si>
  <si>
    <t>DIANA MERCEDES CASTAÑEDA UVAJOA</t>
  </si>
  <si>
    <t>VIPS-046</t>
  </si>
  <si>
    <t xml:space="preserve">Prestar sus servicios como Coinvestigador del proyecto "Cambio a isotipo IgG en niños infectados con dengue" </t>
  </si>
  <si>
    <t>LEONARDO MORENO COLLAZOS</t>
  </si>
  <si>
    <t>VIPS-047</t>
  </si>
  <si>
    <t xml:space="preserve">Prestar sus servicios de apoyo para dar soporte en programación de computadores a diferentes modelos matemáticos que surjan en el desarrollo de las investigaciones del grupo GIPP </t>
  </si>
  <si>
    <t>VIPS-048</t>
  </si>
  <si>
    <t xml:space="preserve">Prestar sus servicio como ingeniero para adelantar actividades en los procesos de investigación aplicada en el desarrollo del proyecto “diseño de un prototipo de sistemas de recirculación de agua tipo Acuaponia a pequeña escala” </t>
  </si>
  <si>
    <t>OSCAR MAURICIO BARRERA BERMEO</t>
  </si>
  <si>
    <t>VIPS-049</t>
  </si>
  <si>
    <t>Prestar sus servicios como Auxiliar del Centro Surcolombiano  de investigación en café</t>
  </si>
  <si>
    <t>VIPS-050</t>
  </si>
  <si>
    <t xml:space="preserve">Prestar sus servicio como auxiliar de laboratorio en el proyecto  de investigación "optimización y validación de un método de PCR en tiempo real para la detención de Microbaterium tuberculosis" </t>
  </si>
  <si>
    <t>VIPS-051</t>
  </si>
  <si>
    <t>Prestar sus servicios de apoyo y asesoria  en los procesos relativos al proyecto  "analisis de las políticas públicas en el Huila". Del grupo Nuevas visiones del Derecho</t>
  </si>
  <si>
    <t>PURIFICACION Y ANALISIS DE FLUIDOS</t>
  </si>
  <si>
    <t>VIPS-052</t>
  </si>
  <si>
    <t>Entregar a título de venta elementos y/o insumos para dar cumplimiento a los compromisos adquiridos dentro de las actividades del Convenio No. 270519-2011 suscrito con COLCIENCIAS.</t>
  </si>
  <si>
    <t>AMCM GROUP S.A.S</t>
  </si>
  <si>
    <t>VIPS-053</t>
  </si>
  <si>
    <t>Brindar el servicio DE RENOVACIÓN DE LA SUSCRIPCIÓN ANUAL DE BASES DE DATOS MULTIDISCIPLINARIAS Y ESPECIALIZADAS (EBSCOhost) PARA DIFERENTES AREAS DEL CONOCIMIENTO., a solicitud del Centro de Infomación y  Documentación de la Universidad Surcolombiana.</t>
  </si>
  <si>
    <t>NEGOCIOS Y GESTION LTDA.</t>
  </si>
  <si>
    <t>VIPS-054</t>
  </si>
  <si>
    <t>Entregar a título de venta elementos y/o insumos para dar cumplimiento a los compromisos adquiridos dentro de las actividades del Convenio suscrito con la Unievrsidad de Massachussets.</t>
  </si>
  <si>
    <t>EDINSON MUJICA RODRIGUEZ</t>
  </si>
  <si>
    <t>VIPS-055</t>
  </si>
  <si>
    <t>Prestar sus servicios como auxiliar de investigación en el componente de suelos en campo del proyecto "Estandarización y acreditación bajo la norma ISO/IEC 17025 de ensayos para análisis y evaluación de contraminación de suelos por metales en áreas dedicadas a la producción del cacao según contrato RC No. 0072-2013.</t>
  </si>
  <si>
    <t>VIPS-056</t>
  </si>
  <si>
    <t>Prestar sus servicios como coinvestigadora y analista química en el proyecto "Estandarización y acreditación bajo la norma ISO/IEC 17025 de ensayos para análisis y evaluación de contraminación de suelos por metales en áreas dedicadas a la producción del cacao según contrato RC No. 0072-2013.</t>
  </si>
  <si>
    <t>ANGELICA MARIA TORRENTE ANGARITA</t>
  </si>
  <si>
    <t>VIPS-057</t>
  </si>
  <si>
    <t>Prestar sus servicio como auxiliar de investigación  para adelantar actividades en los procesos de investigación aplicada en el desarrollo del proyecto “diseño de un prototipo de sistemas de recirculación de agua tipo Acuaponia a pequeña escala</t>
  </si>
  <si>
    <t>MARIA DEL MAR DUSSAN GARCIA</t>
  </si>
  <si>
    <t>VIPS-058</t>
  </si>
  <si>
    <t>Prestar sus servicios de Apoyo al Programa de Responsabilidad Social Universitaria, La Atención y Asesoramiento a Docentes, Estudiantes Y Comunidad Para La Ejecución de Proyectos.</t>
  </si>
  <si>
    <t>NATALY PEÑA GOMEZ</t>
  </si>
  <si>
    <t>VIPS-059</t>
  </si>
  <si>
    <t>Prestar sus servicio como co-investigadora   para desarrollar el proyecto de mediana cuantía “Elaboración de Mapas Sensoriales de Café de dos Subregiones Cafeteras del Sur Del Huila)”</t>
  </si>
  <si>
    <t>VIPS-060</t>
  </si>
  <si>
    <t xml:space="preserve"> Prestar sus servicio como Joven investigador para desarrollar el proyecto “La Descentralización en los Procesos de Desarrollo de la Nación:Un Análisis desde el caso Colombiano”</t>
  </si>
  <si>
    <t>YANETH LILIANA RUIZ OSORIO</t>
  </si>
  <si>
    <t>VIPS-061</t>
  </si>
  <si>
    <t>Prestar sus servicio como co-investigadora  para desarrollar el proyecto “Desarrollo del Método De Indice de Calidad para LA Tilapia  Roja(Oreochromis Ssp)”</t>
  </si>
  <si>
    <t>HENRY STEVEN REBOLLEDO CORTES</t>
  </si>
  <si>
    <t>VIPS-062</t>
  </si>
  <si>
    <t>Prestar sus servicio profesionales como Co-investigador n   para desarrollar el proyecto “Construcción De Una Prepuesta Educativa Para La Formación En Paz, Perdón Y Reconciliación Con Niños Y Niñas Desplazados Desde Un Enfoque Participativo”</t>
  </si>
  <si>
    <t>VIPS-063</t>
  </si>
  <si>
    <t>Prestar sus servicio como Joven investigador para desarrollar el proyecto “Representaciones Sociales Sobre Las Relaciones De Género En Niño,Niñas Y Docentes”</t>
  </si>
  <si>
    <t>LUISA FERNANDA AGUAS MUÑOZ</t>
  </si>
  <si>
    <t>VIPS-064</t>
  </si>
  <si>
    <t>Prestar sus servicios como Coordinadora operativa del área de comunicaciones  del “Programa de Acompañamiento e intervención integral a víctimas del conflicto político social y armado interno-PAVIP” de conformidad con el Acuerdo de Subsidio firmado con el Programa de Naciones Unidas para el Desarrollo-PNUD.</t>
  </si>
  <si>
    <t>NELSON MENDOZA SANTANA</t>
  </si>
  <si>
    <t>VIPS-065</t>
  </si>
  <si>
    <t>Prestar sus servicio como Joven investigador para desarrollar el proyecto “STRES DE RECUPERACIÓN Y CALIDAD DE VIDA EN FUTBOLISTAS”</t>
  </si>
  <si>
    <t>YEIMI ALEXANDRA CAMPO CERQUERA</t>
  </si>
  <si>
    <t>VIPS-066</t>
  </si>
  <si>
    <t xml:space="preserve">Prestar sus servicios como Auxiliar de investigación en el proyecto “Transformación de las cuencas hídricas del oriente de Neiva, por  el impacto del crecimiento poblacional a partir del año 1990”. </t>
  </si>
  <si>
    <t>MARIA ANGELICA SEGURA DURAN</t>
  </si>
  <si>
    <t>VIPS-067</t>
  </si>
  <si>
    <t>Prestar sus servicio como Joven investigador para desarrollar el proyecto “EFECTO PSICOSOCIAL DE UN PROGRAMA DE INTERVENCIÓN PSICOEDUCATIVA SOBRE EL MEJORAMIENTO DE LA CALIDAD DE VIDA EN FAMILIARES DE PACIENTES CON LESIÓN MEDULAR DE LA CIUDAD DE NEIVA- HUILA</t>
  </si>
  <si>
    <t>VIPS-068</t>
  </si>
  <si>
    <t>Prestar sus servicio como Joven investigador para desarrollar el proyecto “Sensibilizándonos Frente a La Exclusión Infantil”</t>
  </si>
  <si>
    <t>VIPS-069</t>
  </si>
  <si>
    <t>Prestar sus servicio como Joven investigador para desarrollar el proyecto “El Derecho De Familia,La Filiación E Impugnación De La Paternidad En Colombia”</t>
  </si>
  <si>
    <t>DERLY CIBELLY LARA FIGUEROA</t>
  </si>
  <si>
    <t>VIPS-070</t>
  </si>
  <si>
    <t>Prestar sus servicio como Joven investigador para desarrollar el proyecto “Caracteristicas de la Gestión y el Desarrollo de las Organizaciones Productoras de Cafes Especiales en el Departamento del Huila”</t>
  </si>
  <si>
    <t>MARIA FERNANDA PEREZ G.</t>
  </si>
  <si>
    <t>VIPS-071</t>
  </si>
  <si>
    <t>Prestar sus servicio como Joven investigador para desarrollar el proyecto “sensibilizándonos Frente a la Exclusión Infantil”</t>
  </si>
  <si>
    <t>A.R.C. ANALISIS Y C.I S.A.S</t>
  </si>
  <si>
    <t>VIPS-072</t>
  </si>
  <si>
    <t>Entregar a título de venta elementos y/o insumos para dar cumplimiento a los compromisos adquiridos dentro de las actividades del Convenio 270 suscrito con COLCIENCIAS.</t>
  </si>
  <si>
    <t>CESAR HERNANDO BOLIVAR HERRERA</t>
  </si>
  <si>
    <t>VIPS-074</t>
  </si>
  <si>
    <t>Prestar sus servicio como asesor nacional de la norma ISO/IEC 17025 para desarrollar el  proyecto “ESTANDARIZACIÓN Y acreditación bajo la norma ISO/IEC 17025 de ensayos para análisis y evaluación de contaminación suelos por metales en áreas dedicadas a la producción de cacao”Según contrato RC No 0072-2013</t>
  </si>
  <si>
    <t>HEIDY KARINA OTIZ BRAVO</t>
  </si>
  <si>
    <t>VIPS-075</t>
  </si>
  <si>
    <t>Prestar sus servicio como co-investigadora y analista química de laboratorio para desarrollar el proyecto “ESTANDARIZACIÓN Y acreditación bajo la norma ISO/IEC 17025 de ensayos para análisis y evaluación de contaminación suelos por metales en áreas dedicadas a la producción de cacao”Según contrato RC No 0072-2013</t>
  </si>
  <si>
    <t>VIPS-076</t>
  </si>
  <si>
    <t>Prestar sus servicios como Coinvestigador para desarrollar el proyecto ”ESTUDIO DE LOS FACTORES CONDICIONANTES DE LA INTENSIDAD DE LOS JUEGOS EN ESPACIO REDUCIDO Y LA ACTIVIDAD COMPETITIVA COMO MEDIOS DE ENTRENAMIENTO EN EL FUTBOL</t>
  </si>
  <si>
    <t>GIOVANNI LOZANO ESCOBAR</t>
  </si>
  <si>
    <t>VIPS-077</t>
  </si>
  <si>
    <t>VIPS-078</t>
  </si>
  <si>
    <t>Prestar sus servicios como Auxiliar de investigación para el proyecto de menor cuantia ”PERCEPCIONES DE LOS ESTUDIANTES, PROFESORES Y EGRESADOS DEL PROGRAMA DE LIC. EN EDUCACION BASICA CON ENFASIS EN HUMANIDADES LENGUA EXTRANJERA-INGLES</t>
  </si>
  <si>
    <t>VIPS-079</t>
  </si>
  <si>
    <t xml:space="preserve">Entregar a título de venta elementos y/o insumos para dar cumplimiento a la ejecución del proyecto de mediana cuantía "OPTIMIZACIÓN Y VALIDACION DE UN METODO DE PCR EN TIEMPO REAL PARA LA DETECCIÓN DE MYCOBACATERIUM TUBERCULOSIS EN SECRECIONES CORPORALES DE PACIENTES CON SOSPECHA DE TUBERCULOSIS " </t>
  </si>
  <si>
    <t>MANTELAB</t>
  </si>
  <si>
    <t>VIPS-080</t>
  </si>
  <si>
    <t xml:space="preserve">Entregar a título de venta elementos y/o insumos para dar cumplimiento a la ejecución del proyecto de mediana cuantía "OPTIMIZACIÓN Y VALIDACION DE UN METODO DE PCR EN TIEMPO REAL PARA LA DETECCIÓN DE MYCOBACATERIUM TUBERCULOSIS" </t>
  </si>
  <si>
    <t>VIPS-081</t>
  </si>
  <si>
    <t>Prestar sus servicios profesionales como Coinvestigador del proyecto de mediana cuantía CÓDIGO MDC2013CEN01</t>
  </si>
  <si>
    <t>VIPS-082</t>
  </si>
  <si>
    <t>Prestar sus servicio como auxiliar de investigación para desarrollar el proyecto “diseño de un prototipo de sistemas de recirculación de agua tipo Acuaponia a pequeña escala para la caracterización de los parámetros físico químicos del agua y la cantidad total de biomasa animal y vegetal producida por alimento comercial para la producción de tilapia y tomate”</t>
  </si>
  <si>
    <t>RAFAEL ROSADO PUCCINI</t>
  </si>
  <si>
    <t>VIPS-083</t>
  </si>
  <si>
    <t>Prestar sus servicios como Coinvestigador del proyecto de menor cuantía “Comparación de características de calidad del huevo entre reproductores silvestres y cautivos de capaz (pimelodus grosskopfii) con fines de optimización productiva de larvas y alevinos”</t>
  </si>
  <si>
    <t>VIPS-084</t>
  </si>
  <si>
    <t>Prestar sus servicios como auxiliar  de investigación para desarrollar actividades en  los siguientes proyectos ”ESTILOS DE VIDA DE LOS ESTUDIANTES DE LA FACULTAD DE EDUCACIÓN DE LA UNIVERSIDAD SURCOLOMBIANA” y “LA EDUCACIÓN FÍSICA Y SU APORTE EN LA PROMOCIÓN DE LA SALUD A TRAVÉZ DE LOS DOCENTES DE EDUCACÍÓN FÍSICA DE LAS INSTITUCIONES EDUCATIVAS DEL DEPARTAMENTO DEL HUILA”.</t>
  </si>
  <si>
    <t>VIPS-086</t>
  </si>
  <si>
    <t>Entregar a título de venta elementos para dar cumplimiento a las actividades del Convenio No. 270519  COLCIENCIAS -USCO.</t>
  </si>
  <si>
    <t>CRISTIAN EDUARDO CIFUENTES CESPEDES</t>
  </si>
  <si>
    <t>VIPS-087</t>
  </si>
  <si>
    <t>Prestar sus servicios de apoyo a los procesos de inteligencia competitiva relacionadas con procesos de conversión y aprovechamiento del CO2, en marco del Convenio de Colaboración DHS No. 5211532 suscrito entre ECOPETROL S.A. y la USCO.</t>
  </si>
  <si>
    <t>VIPS-088</t>
  </si>
  <si>
    <t>Entregar a título de venta elementos para dar cumplimiento a las actividades del proyecto de investigación de mediana cuantía con código MDC20113EDU02</t>
  </si>
  <si>
    <t>VIPS-090</t>
  </si>
  <si>
    <t>Entregar a título de venta elementos para dar cumplimiento a las actividades del Conveniosuscrito entre UNIVERSIDAD DE MASSACHUSSETS y  la USCO.</t>
  </si>
  <si>
    <t>JUAN CARLOS IBAÑEZ RIVERA</t>
  </si>
  <si>
    <t>VIPS-091</t>
  </si>
  <si>
    <t>Prestar sus servicio como Co-investigador para desarrollar el proyecto ”ESTUDIO DE LOS FACTORES CONDICIONANTES DE LA INTENSIDAD DE LOS JUEGOS EN ESPACIO REDUCIDO Y LA ACTIVIDAD COMPETITIVA COMO MEDIOS DE ENTRENAMIENTO EN EL FUTBOL”</t>
  </si>
  <si>
    <t>QUIMICA INTERNACIONAL LTDA.</t>
  </si>
  <si>
    <t>VIPS-093</t>
  </si>
  <si>
    <t>INDUSTRIAS QUANTIK SAS</t>
  </si>
  <si>
    <t>VIPS-094</t>
  </si>
  <si>
    <t>Entregar a título de venta elementos para dar cumplimiento a las actividades del proyecto de mediana cuantía "elaboración de mapas sensoriales de café de dos subregiones cafeteras del sur del Huila"</t>
  </si>
  <si>
    <t>JAIRO GARZON</t>
  </si>
  <si>
    <t>VIPS-097</t>
  </si>
  <si>
    <t>Elaborar elementos necesarios para dar cumplimiento a los compromisos adquiridos dentro de las actividades del Convenio interadministrativo No. 00008 suscrito con la AUNAP.</t>
  </si>
  <si>
    <t>VIPS-098</t>
  </si>
  <si>
    <t>Realizar la presentación de una obra de teatro dentro de las actividades del proyecto de proyección social EL PLACER DE LEER.</t>
  </si>
  <si>
    <t>NUEVOS RECURSOS LTDA.</t>
  </si>
  <si>
    <t>VIPS-099</t>
  </si>
  <si>
    <t>Entregar a título de venta un equipo en cumplimiento a las actividades del proyecto de menor cuantìa "desarrollo del método de indice de calidad para tilapia roja (oreochromis Ssp)"</t>
  </si>
  <si>
    <t xml:space="preserve">BIO SYSTEM </t>
  </si>
  <si>
    <t>VIPS-100</t>
  </si>
  <si>
    <t>Entregar a título de venta elementos para dar cumplimiento a las actividades del proyecto de investigación  “Mternally Derived Anti- Dengue Antibodies And Risk of infants:A Case- control study” convenio con la universidad de Massachusetts.</t>
  </si>
  <si>
    <t>GENTECH</t>
  </si>
  <si>
    <t>VIPS-104</t>
  </si>
  <si>
    <t>Entregar a título de venta elementos en cumplimento a las actividades del proyecto “Optimización y validación de un método de PCR en tiempo real para la detencción de Mycobacterium tuberculosis en secreciones corporales de pacientes con sospecha de tuberculosis ”</t>
  </si>
  <si>
    <t>QUIMIREL</t>
  </si>
  <si>
    <t>VIPS-105</t>
  </si>
  <si>
    <t>Entregar a título de venta insumos de laboratorio en cumplimento a las actividades del proyecto de mediana cuantía “Diàgnostico De Los Recursos Biòticos En El Centro De Investigaciòn Y Educaciòn Ambiental La Tribuna,Neiva,Huila Y Elaboraciòn Del Plan De Manejo Ambiental Con Miras A Su Conservaciòn Y Monitoreo”</t>
  </si>
  <si>
    <t>RAFAEL EDUARDO SERRANO BARCELÓ</t>
  </si>
  <si>
    <t>VIPS-107</t>
  </si>
  <si>
    <t>Prestar sus servicios como Cóinvestigador para Desarrollar actividades en el proyecto“Construcción de una propuesta educativa para la formación de la paz, perdón y reconciliación con niños y niñas desplazados desde un enfoque participativo”</t>
  </si>
  <si>
    <t>VIPS-108</t>
  </si>
  <si>
    <t>Prestar sus servicio como Asesor pedagógico y temático  en la linea “Derechos y Bienestar Infantil y Juvenil “en el desarrollo de las actividades de  los grupos investigación del programa ondas mediante el convenio 443 de 2012“</t>
  </si>
  <si>
    <t>YINERIETH GARCIA GARCIA</t>
  </si>
  <si>
    <t>VIPS-109</t>
  </si>
  <si>
    <t>Prestar sus servicios para Desarrollar actividades de asistencia y apoyo al Programa Ondas en ejecución del convenio 443 Y 476  de 2012</t>
  </si>
  <si>
    <t>LADY DANILZA RUBIANO ROJAS</t>
  </si>
  <si>
    <t>VIPS-110</t>
  </si>
  <si>
    <t>Prestar sus servicios como Auxiliar de Investigación del proyecto aproximación académica y valorativa al reconocimiento de la historia ambiental de Neiva.</t>
  </si>
  <si>
    <t>VIPS-111</t>
  </si>
  <si>
    <t>Prestar sus servicios como co-investigadora del proyecto de menor cuantiá “justificaciones morales infantiles acerca de las relaciones de genero</t>
  </si>
  <si>
    <t>CARLOS FRANCISCO LOPEZ LOPEZ</t>
  </si>
  <si>
    <t>VIPS-112</t>
  </si>
  <si>
    <t>Prestar sus servicios de apoyo y asesoría a los grupos de investigación del programa ondas en la linea “cultura ambiental y del buen vivir “en el desarrollo de las actividades del programa ondas en ejecución del convenio 443 de 2012“</t>
  </si>
  <si>
    <t>VIPS-113</t>
  </si>
  <si>
    <t>Prestar sus servicios profesionales de apoyo en el marco del proyecto de investigación ”OPORTUNIDADES DE TLC CON CANADA PARA EL DEPARTAMENTO DEL HUILA 2012</t>
  </si>
  <si>
    <t>JOHANA PATRICIA RAMIREZ ANDRADE</t>
  </si>
  <si>
    <t>VIPS-114</t>
  </si>
  <si>
    <t>Prestar sus servicios profesionales  como  apoyo en el proyecto ”Fenomenología de las interacciones fundamentales"</t>
  </si>
  <si>
    <t>ANTONY FORERO ARTUNDUAGA</t>
  </si>
  <si>
    <t>VIPS-115</t>
  </si>
  <si>
    <t>Prestar servicios de apoyo en el marco del proyecto de investigación ”comportamiento cultural y socioeconomico de los vendedores informales de minutos“</t>
  </si>
  <si>
    <t>VIPS-116</t>
  </si>
  <si>
    <t>Prestar sus servicios profesionales como auxiliar de investigación para desarrollar actividades en el proyecto”Participación en actividades de implementación y monitoreo de los experimentos relacionados con la producción y la caracterización de ovocitos de peces en la estación piscicola de gigante y en las instalaciones de la Usco- Neiva</t>
  </si>
  <si>
    <t>VIPS-117</t>
  </si>
  <si>
    <t>Prestar los servicios de Coordinación Logística y actividades de apoyo a la gestión de Coordinación Académica de la Réplica del Diplomado en Género y Justicia Transicional, ofrecido por la Universidad Surcolombiana.</t>
  </si>
  <si>
    <t>ANDRES  FELIPE SALINAS MORALES</t>
  </si>
  <si>
    <t>VIPS-118</t>
  </si>
  <si>
    <t>Acompañar, formar, y asesorar  a los grupos de investigación del programa ondas, en la línea de CIENCIAS DE LA COMPUTACION, ROBOTICA, AUTOMATIZACION, ELECTRONICA Y SUS  APLICACIONES.</t>
  </si>
  <si>
    <t>DREIDY VANESSA BAUTISTA SANCHEZ</t>
  </si>
  <si>
    <t>VIPS-119</t>
  </si>
  <si>
    <t>Prestar servicios como auxiliar de investigación para desarrollar actividades en el proyecto”Aproximación al desarrollo digestivo del capaz Pimelodus Grosskopfii durante la fase larval</t>
  </si>
  <si>
    <t>LUIS ALEJANDRO GONZALEZ CABRERA</t>
  </si>
  <si>
    <t>VIPS-120</t>
  </si>
  <si>
    <t>Prestar servicios como Joven investigador para desarrollar el proyecto “Diagnostico de las iniciativas empresariales beneficiadas con recursos del fondo emprender en el departamento del Huila 2002-2011”</t>
  </si>
  <si>
    <t>VIPS-121</t>
  </si>
  <si>
    <t>Suministrar servicio de alimentacion y alquiler de auditorio para dar cumplimiento a los compromisos adquiridos en ejecución del Convenio No. 015920 PNUD</t>
  </si>
  <si>
    <t>HUGO FERNANDO URQUINA SANCHEZ</t>
  </si>
  <si>
    <t>VIPS-122</t>
  </si>
  <si>
    <t>Prestar servicios como Coinvestigador para desarrollar  actividades   en el  marco del proyecto “Perfil cognitivo y funcionamiento en toma de decisiones en pacientes bipolares y deficit de atención e hiperactividad”</t>
  </si>
  <si>
    <t>NEGOCIOS Y GESTION</t>
  </si>
  <si>
    <t>VIPS-123</t>
  </si>
  <si>
    <t>Entregar a titulo de venta elementos de oficina en ejecucion de las actividades de diversos proyectos de investigacion  y de la vicerrectoria de investigacion y proyecciòn social.</t>
  </si>
  <si>
    <t xml:space="preserve">OSCAR FERNANDO GAVIRIA </t>
  </si>
  <si>
    <t>VIPS-124</t>
  </si>
  <si>
    <t>Realizar inventario de laboratorios de la universidad y apoyar actividades de vigilancia tecnológica    de las facultades  de ciencias exactas naturales  e ingeniería .</t>
  </si>
  <si>
    <t>VIPS-125</t>
  </si>
  <si>
    <t>Prestar servicios de apoyo y asesoría para desarrollar el proyecto "contrucción de identidady estructuras de poder y control en el aula de clases"</t>
  </si>
  <si>
    <t>VIPS-126</t>
  </si>
  <si>
    <t>Prestar sus servicios como apoyo asesoría para desarrollar actividades en el marco del proyecto "Hacia una genealogia de la investigación en la facultad de educación de la universidad surcolombiana "</t>
  </si>
  <si>
    <t>HENRY PIMENTEL</t>
  </si>
  <si>
    <t>VIPS-128</t>
  </si>
  <si>
    <t>Prestar servicios como auxiliar Administrativo en el marco del convenio 0296 de 2012 Sena - Usco</t>
  </si>
  <si>
    <t>FRANCISCO HERNANDO MOGGIO PALACIOS</t>
  </si>
  <si>
    <t>VIPS-129</t>
  </si>
  <si>
    <t>Suministrar e instalar un sistema de calentamiento de agua necesarios para dar cumplimiento a las actividades del Convenio No. 00008 de 2012 AUNAP-USCO.</t>
  </si>
  <si>
    <t>PROMAIN INGENIERIA LTDA.</t>
  </si>
  <si>
    <t>VIPS-131</t>
  </si>
  <si>
    <t>Entregar a título de venta elementos en cumplmiento a las actividades del proyecto de mediana cuantìa "elaboraciòn de mapas sensoriales de cafè de dos subregiones cafeteras del sur del Huila"</t>
  </si>
  <si>
    <t>EXOGENA LTDA.</t>
  </si>
  <si>
    <t>VIPS-136</t>
  </si>
  <si>
    <t>Entregar a título de venta elementos en cumplimento a las actividades del proyecto de “OPTIMIZACIÒN Y VALIDACIÒN DE UN MÈTODO DE PCR EN TIEMPO REAL PARA LA DETENCCIÒN DE MYCOBACTERIUM TUBERCULOSIS EN SECRECIONES CORPORALES DE PACIENTES CON SOSPECHA DE TUBERCULOSIS”</t>
  </si>
  <si>
    <t>BORIS ADRIAN TRUJILLO CERQUERA</t>
  </si>
  <si>
    <t>VIPS-139</t>
  </si>
  <si>
    <t>Prestar el servicios de grabación en audio y video de entrevistas a empresarios y empresas del sector piscícola en el Departamento del Huila en ejecución del proyecto “ Origen y evolución de la actividad piscicola en el Huila 1990-2010”</t>
  </si>
  <si>
    <t>VIPS-143</t>
  </si>
  <si>
    <t>Suministrar fotocopias para el PAVIP dentro de las actividades del Acuerdo No. 015920 PNUD-USCO</t>
  </si>
  <si>
    <t>VIPS-146</t>
  </si>
  <si>
    <t>Prestar sus servicios de apoyo en el   proyecto de investigación “PERCEPCIÒN DE CALIDAD DE VIDA, TENIENDO ENCUENTA LA SOBRE CARGA, EN CUIDADORES DE PACIENTES CON DEMENCIA DE LA CIUDAD DE NEIVA 2013”</t>
  </si>
  <si>
    <t>VIPS-147</t>
  </si>
  <si>
    <t>Entregar a título de venta elementos de laboratorio necesarios para dar   cumplimento a las actividades del convenio 0072 Colciencias -Usco de 2013</t>
  </si>
  <si>
    <t>COMPAÑÍA NACIONAL DE METROLOGIA S.A.S</t>
  </si>
  <si>
    <t>VIPS-148</t>
  </si>
  <si>
    <t>Entregar a título de venta “juego de pesas en acero inoxidable (10 piezas), clase f1 con estuche en madera y pinzas” y prestar el servicio de calibración  de los equipos de acuerdo a las  especificaciones cotizadas en cumplimento a las actividades del convenio 0072 Colciencias -Usco de 2013</t>
  </si>
  <si>
    <t>VIPS-149</t>
  </si>
  <si>
    <t>Prestar sus servicios de apoyo en el proyecto de investigación “PERCEPCIÒN DE CALIDAD DE VIDA, TENIENDO ENCUENTA LA SOBRE CARGA, EN CUIDADORES DE PACIENTES CON DEMENCIA DE LA CIUDAD DE NEIVA 2013”</t>
  </si>
  <si>
    <t>VIPS-152</t>
  </si>
  <si>
    <t xml:space="preserve">Prestar sus servicios para realizar la propuesta visual, toma, diseño y retoque del registro fotográfico de la revista entornos en volumen  26 No 1 de la Universidad Surcolombiana.   </t>
  </si>
  <si>
    <t>VIPS-153</t>
  </si>
  <si>
    <t>Prestar sus servicios como web máster  del periódico digital suregiòn.com.co para el manejo y alimentación de la plata forma virtual.</t>
  </si>
  <si>
    <t>JAIVER CHACUE EMBUS</t>
  </si>
  <si>
    <t>VIPS-154</t>
  </si>
  <si>
    <t xml:space="preserve">Prestar sus servicios de traducción del idioma Español  al idioma de Ingles de los 24 resúmenes, la presentación, el editorial  y el texto del dossier de la revista Entornos volumen 26 No 1 de la Universidad Surcolombiana   </t>
  </si>
  <si>
    <t>VIPS-156</t>
  </si>
  <si>
    <t>Prestar servicios como joven investigador para desarrollar el proyecto “Protección del estado Colombiano de los recursos hídricos  frente a los procesos de extranjerización de la tierra"</t>
  </si>
  <si>
    <t>OLGA MARIA LEYVA GONZALEZ</t>
  </si>
  <si>
    <t>VIPS-157</t>
  </si>
  <si>
    <t>Prestar sus servicios para realizar las memorias de la replica del diplomado en genero y justicia transicional de la facultad de derecho.</t>
  </si>
  <si>
    <t>VIPS-158</t>
  </si>
  <si>
    <t xml:space="preserve">Prestar sus servicios profesionales en trabajo social como apoyo a la CLINICA DEL BUEN TRATO proyecto de proyección Social solidario Facultad de Salud </t>
  </si>
  <si>
    <t>HELIBERTO ARIZA QUINTERO</t>
  </si>
  <si>
    <t>VIPS-159</t>
  </si>
  <si>
    <t>COORDINAR Y EJECUTAR EL CONVENIO 767 PROCESOS DE FORMACIÓN ARTISTICA Y CULTURAL POR LA PAZ Y LA CONVIVENCIA EN LA REGIÓN SURCOLOMBIANA HUILA CAQUETA Y PUTUMAYO ENTRE EL MINISTERIO DE CULTURA Y LA UNIVERSIDAD SURCOLOMBIANA.</t>
  </si>
  <si>
    <t>VIPS-163</t>
  </si>
  <si>
    <t>Prestar sus servicios profesionales como coordinador de estructuracion de una política pública sobre el deporte la recreación y la Educación Física en las actividades del Convenio interadministrativo No. 835 de 2012.</t>
  </si>
  <si>
    <t>GUSTAVO HUMBERTO POLANIA MOGOLLON</t>
  </si>
  <si>
    <t>VIPS-164</t>
  </si>
  <si>
    <t xml:space="preserve">Prestar sus servicios para acompañar, formar, y asesorar a los grupos de investigación del Programa ONDAS en la línea de Electrotecnia y energías para el futuro. </t>
  </si>
  <si>
    <t>ANDREA DEL PILAR PEREZ TAMAYO</t>
  </si>
  <si>
    <t>VIPS-165</t>
  </si>
  <si>
    <t>Prestar sus servicios como  auxiliar de investigación de práctica de diagnóstico sobre las practicas de actividad física y deporte desarrolladas por la comunidad que asiste a los escenarios deportivos de Neiva en las actividades del Convenio interadministrativo No. 835 de 2012.</t>
  </si>
  <si>
    <t>JHON JAROLD REYES MUÑOZ</t>
  </si>
  <si>
    <t>VIPS-166</t>
  </si>
  <si>
    <t>Prestar sus servicios como  auxiliar de investigación de diagnóstico sobre las p´racticas de actividad física y deporte desarrolladas por la comunidad que asiste a los escenarios deportivos de Neiva en las actividades del Convenio interadministrativo No. 835 de 2012.</t>
  </si>
  <si>
    <t>OPR DIGITAL</t>
  </si>
  <si>
    <t>VIPS-167</t>
  </si>
  <si>
    <t xml:space="preserve">Prestar sus servicios de diseño Gráfico, Diagramación digital,corrección de estilo, impresión y acabados de la revista ENTORNOS  volumen 26 No 1 de la Universidad Surcolombiana.  </t>
  </si>
  <si>
    <t>CORTUCA</t>
  </si>
  <si>
    <t>VIPS-168</t>
  </si>
  <si>
    <t>Prestar sus servicios para realizar las JORNADAS ARTISTICAS Y CULTURALES POR LA PAZ Y LA CONVIVENCIA EN LA REGIÓN SURCOLOMBIANA HUILA, CAQUTA Y PUTUMAYO en ejecución del Convenio No. 949  suscrito entre el Ministerio de Cultura y la Universidad Surcolombiana.</t>
  </si>
  <si>
    <t>ESPECIALISTAS DEL CAFÉ</t>
  </si>
  <si>
    <t>VIPS-170</t>
  </si>
  <si>
    <t>MARIA CRISTINA PATIÑO GONZALEZ</t>
  </si>
  <si>
    <t>VIPS-171</t>
  </si>
  <si>
    <t xml:space="preserve">Realizar asesoría y evaluación al proyecto de tesis doctoral EL DERECHO A LA REPARACION INTEGRAL DE LAS VICTIMAS DEL CONFLICTO INTERNO ARMADO COLOMBIANO:  Análisis comparado de los procesos penal ordinario, justicia y paz y contencioso administrativo, a fin identificar propuestas para garantizar el Derecho a la igualdad. </t>
  </si>
  <si>
    <t>LILIAN STEFANY PERDOMO TRUJILLO</t>
  </si>
  <si>
    <t>VIPS-172</t>
  </si>
  <si>
    <t>Prestar sus servicios como auxiliar de investigación de práctica de diagnóstico sobre las prácticas de actividad física y deporte desarrolladas por la comunidad que asiste a los escenarios deportivos de Neiva, en el convenio interadministrativo no.835 de 2012 celebrado entre el municipio de Neiva y la universidad Surcolombiana</t>
  </si>
  <si>
    <t>PAULA ANDREA GALLO OLAYA</t>
  </si>
  <si>
    <t>VIPS-173</t>
  </si>
  <si>
    <t>JORGE ELIECER MARTINEZ GAITAN</t>
  </si>
  <si>
    <t>VIPS-174</t>
  </si>
  <si>
    <t>Prestar servicios profesionales como diseñador de software que permita visibilizar y socializar los resultados del estudio sobre escenarios deportivo de la ciudad de Neiva en las actividades propias del convenio interadministrativo No 835 de 2012 celebrado entre el municipio de Neiva y la Universidad Surcolombiana</t>
  </si>
  <si>
    <t>VIPS-177</t>
  </si>
  <si>
    <t>Entregar a título de venta insumos de laboratorio para dar  cumplimiento a las actividades del proyecto de investigación  de menor y mediana cuantía  a cargo del docente RUBEN DARIO VALBUENA</t>
  </si>
  <si>
    <t>VIPS-178</t>
  </si>
  <si>
    <t xml:space="preserve">Entregar a título de venta elementos de laboratorio  para dar cumplimiento a las actividades del convenio 270 Colciencias usco  de 2012. </t>
  </si>
  <si>
    <t>MELQUIN ENRIQUE AREVALO RAMIREZ</t>
  </si>
  <si>
    <t>VIPS-180</t>
  </si>
  <si>
    <t xml:space="preserve">Prestar sus servicios de apoyo dentro de las actividades delproyecto de investigación de menor cuantía. </t>
  </si>
  <si>
    <t>JOSE RICARDO CANTOR LAGUNA</t>
  </si>
  <si>
    <t>VIPS-181</t>
  </si>
  <si>
    <t>Prestar sus servicios de apoyo dentro de las actividades del proyecto de investigación organizaciones sociales y educación popular.</t>
  </si>
  <si>
    <t>VIPS-182</t>
  </si>
  <si>
    <t>Prestar sus servicios profesionales como co-investigadora en el marco del convenio 619 de 2012 suscrito con el Ministerio de Educación Nacional.</t>
  </si>
  <si>
    <t>VIPS-183</t>
  </si>
  <si>
    <t>VIPS-187</t>
  </si>
  <si>
    <t>Prestar servicios técnicos de apoyo en la actualización y creación de bases de datos de investigación de la Vicerrectoría de Investigación de la Universidad Surcolombiana</t>
  </si>
  <si>
    <t>VIPS-188</t>
  </si>
  <si>
    <t>Prestar Servicios Tecnológicos en análisis y desarrollo de sistemas de información para recolectar, organizar, sistematizar y analizar información generada por el proceso de Investigación de la Universidad Surcolombiana</t>
  </si>
  <si>
    <t>QUIMICA MG SAS</t>
  </si>
  <si>
    <t>VIPS-189</t>
  </si>
  <si>
    <t>Entregar a título de venta elementos de laboratorio necesarios para dar cumplimento a las actividades del proyecto de menor cuantía” comparaciòn de caracteristicas de calidad del huevo entre productores silvestres y cautivos de capaz ( pimelodus grosskopfii) de 2013”</t>
  </si>
  <si>
    <t>VIPS-190</t>
  </si>
  <si>
    <t>Prestar servicio de elaboración de impresos y folletos para dar cumplimiento a las actividades del Convenio No. 835 de 2012.</t>
  </si>
  <si>
    <t>VIPS-192</t>
  </si>
  <si>
    <t>Prestar el servicio de HOSPEDAJE a TRES conferencistas del curso "aspectos epistemológicos teóricos y prácticos de la etnobiología" organizado por el grupo de investigación GIPB</t>
  </si>
  <si>
    <t>UNIVERSIDAD NACIONAL</t>
  </si>
  <si>
    <t>VIPS-194</t>
  </si>
  <si>
    <t>Prestar el servicio de análisis de ácidosgrasos de huevos de capaz necesarios para dar cumplimiento a las actividades del proyecto de menor cuantía.</t>
  </si>
  <si>
    <t>VIPS-196</t>
  </si>
  <si>
    <t>Prestar sus servicios profesionales para el diseño y administración de instrumentos virtuales para  la recolección y sistematización de información proyecto "analisis del proceso enseñanza aprendizaje del ingles"</t>
  </si>
  <si>
    <t>VIPS-197</t>
  </si>
  <si>
    <t>Prestar sus servicios profesionales de recolección y sistematización de información dentro del proyecto "analisis del proceso enseñanza aprendizaje del ingles"</t>
  </si>
  <si>
    <t>VIPS-199</t>
  </si>
  <si>
    <t>Prestar servicios profesionalesde asesoría en marco del proyecto G12013SAL01</t>
  </si>
  <si>
    <t>PURIFICACION Y ANALISIS DE FLUIDOS LTDA.</t>
  </si>
  <si>
    <t>VIPS-200</t>
  </si>
  <si>
    <t xml:space="preserve">Entregar a título de venta cámara de flujo laminar para dar cumplimiento a las actividades de los Convenios No. 270519 y 273519 suscritos con COLCIENCIAS </t>
  </si>
  <si>
    <t>ERIKA MARCELA TINOCO</t>
  </si>
  <si>
    <t>VIPS-201</t>
  </si>
  <si>
    <t>Prestar servicios profesionales para la Coordinación operativa del Área de Mujer y Genero del PROGRAMA DE ACOMNPAÑAMIENTO E INTERVENCIÓN INTEGRAL A VICTIMAS DEL CONFLICTO POLÍTICO, SOCIAL Y ARMADO INTERNO – PAVIP.</t>
  </si>
  <si>
    <t>LORENA ÑUSTEZ</t>
  </si>
  <si>
    <t>VIPS-202</t>
  </si>
  <si>
    <t>Prestar servicios profesionales para el apoyo y asesoría al informe de seguimiento a la implementación y ejecución de la ley de víctimas y restitución de tierras en el municipio de Neiva con el fin de identificar los avances y vacíos de atención en el proceso</t>
  </si>
  <si>
    <t>FERNANDO IVÀN RUIZ PERDOMO</t>
  </si>
  <si>
    <t>VIPS-203</t>
  </si>
  <si>
    <t>Prestar servicios profesionales para la Coordinación General del PROGRAMA DE ACOMNPAÑAMIENTO E INTERVENCIÓN INTEGRAL A VICTIMAS DEL CONFLICTO POLÍTICO, SOCIAL Y ARMADO INTERNO – PAVIP.</t>
  </si>
  <si>
    <t>VIPS-204</t>
  </si>
  <si>
    <t xml:space="preserve">Prestar  servicios de apoyo en el proyecto de investigación PERCEPCION DE CALIDAD DE VIDA EN CUIDADORES DE PACIENTES CON SECUELAS DE ENFERMEDAD NEUROLOGICA. </t>
  </si>
  <si>
    <t>VIPS-205</t>
  </si>
  <si>
    <t>Prestar  servicios profesionales en desarrollo de proyecto social solidario de la Facultad de Derecho.</t>
  </si>
  <si>
    <t>DIVA VIVIANA GONZALEZ SABOGAL</t>
  </si>
  <si>
    <t>VIPS-206</t>
  </si>
  <si>
    <t>Prestar  servicios de asesoría y apoyo profesional en desarrollo de proyecto social solidario de la Facultad de Derecho.</t>
  </si>
  <si>
    <t>VIPS-207</t>
  </si>
  <si>
    <t xml:space="preserve">Prestar  servicios de Estadística en el proyecto de investigación PERCEPCION DE CALIDAD DE VIDA EN CUIDADORES DE PACIENTES CON SECUELAS DE ENFERMEDAD NEUROLOGICA. </t>
  </si>
  <si>
    <t>VIPS-208</t>
  </si>
  <si>
    <t>Cumplir el papel de coinvestigadora y apoyo en educación médica en marco del proyecto   “Estudios Comparados de la Educación en la Salud Enfermería y Medicina de dos Universidades BRASIL - COLOMBIA contrato No 537 de 2012</t>
  </si>
  <si>
    <t>ARISTIDES PEÑA ZUÑIGA</t>
  </si>
  <si>
    <t>VIPS-209</t>
  </si>
  <si>
    <t>Prestar  servicios profesionales de acompañamiento técnico en desarrollo del proyecto de proyección social solidario de la Facultad de Derecho "observatorio de la infancia y la adolescencia"</t>
  </si>
  <si>
    <t>VIPS-210</t>
  </si>
  <si>
    <t>Prestar  servicios profesionales de acompañamiento técnico en desarrollo del proyecto de proyección social solidario de la Facultad de Derecho "observatorio del a infancia y la adolescencia"</t>
  </si>
  <si>
    <t>VIPS-211</t>
  </si>
  <si>
    <t>Prestar  servicios de apoyo en desarrollo de proyectos solidarios y de investigación de la Facultad de Derecho.</t>
  </si>
  <si>
    <t>VIPS-212</t>
  </si>
  <si>
    <t>Prestar  servicios profesionales para la Coordinación Operativo/a del Aérea de Comunicaciones del PROGRAMA DE ACOMPAÑAMIENTO E INTERVENCIÓN INTEGRAL A VICTIMAS DEL CONFLICTO POLÍTICO, SOCIAL Y ARMADO INTERNO – PAVIP</t>
  </si>
  <si>
    <t>26417696-1</t>
  </si>
  <si>
    <t>VIPS-213</t>
  </si>
  <si>
    <t>Entregar a título de venta insumos agroindustriales para dar cumplimiento a las actividades del Convenio Especial de Cooperación No. 00296 suscrito con el SENA.</t>
  </si>
  <si>
    <t>IAGEN S.A.S</t>
  </si>
  <si>
    <t>VIPS-215</t>
  </si>
  <si>
    <t>Prestar el servicio de análisis de laboratorio a muestras de intestino de peces, para dar   cumplimento a las actividades del Convenio No. 296 SENA-USCO.</t>
  </si>
  <si>
    <t>LUIS CARLOS MONROY GUTIERREZ</t>
  </si>
  <si>
    <t>VIPS-217</t>
  </si>
  <si>
    <t>Prestar el servicio de laboratorio para toma de muestras de sangre, para dar   cumplimento a las actividades del Convenio No. 296 SENA-USCO.</t>
  </si>
  <si>
    <t>VIPS-218</t>
  </si>
  <si>
    <t>Prestar el servicio de análisis hematológico a muestras de sangre de peces, para dar   cumplimento a las actividades del Convenio No. 296 SENA-USCO.</t>
  </si>
  <si>
    <t>VIPS-219</t>
  </si>
  <si>
    <t>Entregar a título de compra  de alevinos y concentrados necesarios para dar   cumplimento a las actividades del proyecto productivo para el programa de acompañamiento e intervencion integral en victimas del conflicto polìtico, social y armado PAVIP.</t>
  </si>
  <si>
    <t>VIPS-221</t>
  </si>
  <si>
    <t>Prestar  servicios profesionalesde psicología en el área de la neuropsicología para tamizar neuropsicologicamente los niños y niñas aisgnados en ejecución del Convenio No. 202 de 2013.</t>
  </si>
  <si>
    <t>CRISTINA CORONADO</t>
  </si>
  <si>
    <t>VIPS-222</t>
  </si>
  <si>
    <t>Prestar el servicio de impresos para publicaciones necesarios para dar   cumplimento a las actividades del proyecto productivo para el programa de acompañamiento e intervencion integral en victimas del conflicto polìtico, social y armado PAVIP.</t>
  </si>
  <si>
    <t>GABRIEL JAIME DUQUE</t>
  </si>
  <si>
    <t>VIPS-223</t>
  </si>
  <si>
    <t>Prestar el servicio de HOSPEDAJE Y ALIMENTACIÓN en ejecución de las actividades del  Acuerdo de subsidio No. 15920 de 2012.</t>
  </si>
  <si>
    <t>VIPS-224</t>
  </si>
  <si>
    <t>Entregar a título de venta elementos de papeleria necesarios para dar   cumplimento a las actividades del proyecto productivo para el programa de acompañamiento e intervencion integral en victimas del conflicto polìtico, social y armado PAVIP.</t>
  </si>
  <si>
    <t>VIPS-225</t>
  </si>
  <si>
    <t>Prestar  servicios profesionales para procesar los sistemas dinamicos del proeycto BIFURCACIONES DEL MODELO ECONOMICO DE GENERACIONES SUPERPUESTAS.</t>
  </si>
  <si>
    <t>FREDY FERNANDO OCHOA SAIZ</t>
  </si>
  <si>
    <t>VIPS-226</t>
  </si>
  <si>
    <t>Prestar el servicio de apoyo logístico consistente en alimentación, alquiler de auditorio y video beam para dar cumplimiento a los comporomisos adquiridos en ejecución del Convenio No. 15920 Acuerdo subsidio microcapital PNUD.</t>
  </si>
  <si>
    <t>OLGA ESPERANZA GONZALES SARMIENTO</t>
  </si>
  <si>
    <t>VIPS-229</t>
  </si>
  <si>
    <t>Prestar servicios de apoyo en el proyecto de investigación "MDC2013CEN01.</t>
  </si>
  <si>
    <t>VIPS-232</t>
  </si>
  <si>
    <t>Entregar a título de venta Batas para el personal del laboratorio LABGAA  en cumplimento a las actividades del convenio 0072 Colciencias -Usco de 2013</t>
  </si>
  <si>
    <t>VIPS-233</t>
  </si>
  <si>
    <t xml:space="preserve">Prestar sus servicios de impresos con destino a las Facultades de Derecho y Salud de la Universidad Surcolombiana.  </t>
  </si>
  <si>
    <t>MARIA JIMENA DUSSAN LARA</t>
  </si>
  <si>
    <t>VIPS-235</t>
  </si>
  <si>
    <t>Prestar servicios profesionales de apoyo en la estructuración y digitación de informe final artículo y demás documentos escritos en marco del proyecto "sindrome de burnout… "</t>
  </si>
  <si>
    <t>VIPS-236</t>
  </si>
  <si>
    <t>APOYO Y ASESORÍA EN EL PROCESO DE INVESTIGACIÓN DE “LA RIQUEZA PETROLERA Y SU CONTRIBUCION AL CRECIMIENTO EMPRESARIAL EN EL HUILA,1980-2010”.</t>
  </si>
  <si>
    <t>HEBER ZABALETA PARRA</t>
  </si>
  <si>
    <t>VIPS-237</t>
  </si>
  <si>
    <t>Prestar servicios profesionales en desarrollo del proyecto de proyección social solidario historia de la Universidad Surcolombiana,  de la Facultad de Derecho.</t>
  </si>
  <si>
    <t>VIPS-238</t>
  </si>
  <si>
    <t>Prestar servicios profesionales de asesoría y apoyo en desarrollo del proyecto de proyección social solidario Observatorio de la infancia y adolescencia de la Facultad de Derecho.</t>
  </si>
  <si>
    <t>VIPS-241</t>
  </si>
  <si>
    <t>Prestar servicios profesionales como coinvetigador del proyecto de investigación  "El derecho a la reparacion integral  como derecho fundamental" de la Facultad de Derecho.</t>
  </si>
  <si>
    <t>VIPS-243</t>
  </si>
  <si>
    <t>Prestar servicios como coinvetigador en desarrollo de las actividades del proyecto de investigación  "ELABORACION DE MAPAS SENSORIALES DE CAFÉ DE DOS SUBREGIONES CAFETERAS DEL SUR DEL HUILA"</t>
  </si>
  <si>
    <t>ROCHEM BIOCARE COLOMBIA SAS</t>
  </si>
  <si>
    <t>VIPS-244</t>
  </si>
  <si>
    <t>Entregar a título de venta un eqquipo de PCR en tiempo real de laboratorio, necesario para dar cumplimiento a las actividades del Convenio 270 COLCIENCIAS-USCO</t>
  </si>
  <si>
    <t xml:space="preserve">YEIMI ALEXANDRA CAMPO CERQUERA </t>
  </si>
  <si>
    <t>VIPS-245</t>
  </si>
  <si>
    <t>Prestar sus servicios de apoyo como auxiliar de investigacion en el proyecto "Transformación de las cuencas hídricas del oriente de Neiva ,por el impacto del crecimineto poblacional ,a aprtir del año 1990"</t>
  </si>
  <si>
    <t>DIEGO MAURICIO VELASCO TRUJILLO</t>
  </si>
  <si>
    <t>VIPS-246</t>
  </si>
  <si>
    <t xml:space="preserve">Prestar sus servicios de apoyo en el prpyecto de investigacion "imaginarios sociales y derechos sexuales y reproductivos de las mujeres de Neiva </t>
  </si>
  <si>
    <t>LUISA FERNANDA MUÑOZ BERNAL</t>
  </si>
  <si>
    <t>VIPS-248</t>
  </si>
  <si>
    <t>Prestar servicios profesionales de PSICOLOGÍA CON EL OBJETO DE BRINDAR APOYO EN LA FASE DE EVALUACION Y SISTEMATIZACIÓN DE RESULTADOS en ejecución del Contrato Interadministrativo 202 de 2013 suscrito con FIDUCIARIA BOGOTA- COLCIENCIAS.</t>
  </si>
  <si>
    <t>VIPS-249</t>
  </si>
  <si>
    <t>Prestar servicios profesionales de orientación pedagógica cpn padres de familia y docentes en marco de la ejecución del Contrato Interadministrativo 202 de 2013 suscrito con FIDUCIARIA BOGOTA- COLCIENCIAS.</t>
  </si>
  <si>
    <t>JUAN SEBASTIAN GARZON AVILA</t>
  </si>
  <si>
    <t>VIPS-250</t>
  </si>
  <si>
    <t>Entregar a título de venta equipos de laboratorio para el centro surcolombiano de investigaciòn de CAFÉ "CESURCAFE"</t>
  </si>
  <si>
    <t>VICTOR MANUEL ACOSTA MUÑOZ</t>
  </si>
  <si>
    <t>VIPS-251</t>
  </si>
  <si>
    <t>VIPS-252</t>
  </si>
  <si>
    <t>Prestar el servicio de HOSPEDAJE Y ALIMENTACION  a los conferencistas de los eventos SEMINARIO INTERNACIONAL DERECHO, PAZ SOLUCIONES AL CONFLICTO ARMADO del 10 al 14 de septiembre y SEMINARIO SOBRE VIOLENCIA DE GENERO Y SUS POSIBLES CAUSAS, así como APOYO LOGISTICO PARA LOS ASISTENTES del 26 al 27 de septiembre de 2013, eventos de PROYECCIÓN SOCIAL DE LA FACULTAD DE DERECHO.</t>
  </si>
  <si>
    <t>VIPS-253</t>
  </si>
  <si>
    <t>Prestar servicios profesionales de psicología en el área de la neuropsicología en marco de la ejecución del Contrato Interadministrativo 202 de 2013 suscrito con FIDUCIARIA BOGOTA-COLCIENCIAS</t>
  </si>
  <si>
    <t>ROLANDO CENTENO TAPIERO</t>
  </si>
  <si>
    <t>VIPS-256</t>
  </si>
  <si>
    <t xml:space="preserve">Prestar servicios de apoyo profesional dentro del proyecto “Origen y Evolución de la actividad piscícola en el Huila 1990-2010”. </t>
  </si>
  <si>
    <t>JUAN PABLO LOZADA</t>
  </si>
  <si>
    <t>VIPS-257</t>
  </si>
  <si>
    <t>Realizar la compilación de las memorias del SEMINARIO INTERNACINOAL DE DERECHO PAZ Y SALIDAS AL CONFLICTO INTERNO ARMADO COLOMBIANO, evento realizado por la Facultad de Derecho.</t>
  </si>
  <si>
    <t>INVESTIGAR LAMBDA SAS</t>
  </si>
  <si>
    <t>VIPS-258</t>
  </si>
  <si>
    <t>Entregar a título de compra e instalación y capacitación de los aplicativos: SISTEMA ORIENTACIÓN PROFESIONAL (SOP) y sistema de alertas tempranas (SAT) en desarrollo de las actividades del Convenio No. 619 de 2012.</t>
  </si>
  <si>
    <t>LUISA FERNANDA FANDIÑO ALARCON</t>
  </si>
  <si>
    <t>VIPS-259</t>
  </si>
  <si>
    <t>SUMINISTRO DE TIQUETES AÉREOS Y LOS DEMÁS SERVICIOS NECESARIOS PARA EL DESPLAZAMIENTO DE LOS DOCENTES, INVESTIGADORES Y PERSONALIDADES INVITADAS PARA LOS DIFERENTES PROCESOS Y EVENTOS DE INVESTIGACIÓN Y PROYECCIÓN SOCIAL, MEDIANTE LA MODALIDAD DE INTERMEDIACIÓN</t>
  </si>
  <si>
    <t>VIPS-261</t>
  </si>
  <si>
    <t>Prestar sus servicios para realizar el diseño preliminar Fase 1 de la plataforma de la Universidad  (Empresa-estado-sociedad)</t>
  </si>
  <si>
    <t>DANIEL LEONARDO CRUZ CASTRO</t>
  </si>
  <si>
    <t>VIPS-262</t>
  </si>
  <si>
    <t>Dictar 120 horas de capacitación teórico práctica en inteligencia de negocios y mineria de datos</t>
  </si>
  <si>
    <t>VIPS 269</t>
  </si>
  <si>
    <t xml:space="preserve">Entregar a título de venta elementos de papeleria necesarios para dar cumplimiento a las actividades del convenio 619 de 2012. </t>
  </si>
  <si>
    <t>ALVARO JAVIER CANGREJO ESQUIVEL</t>
  </si>
  <si>
    <t>VIPS-272</t>
  </si>
  <si>
    <t>Prestar servicios para realizar actividades de apoyo de proyección social para analiis de datos en marco del proyecto construcción de agendas del conocimiento</t>
  </si>
  <si>
    <t>VIPS-273</t>
  </si>
  <si>
    <t>Prestar servicios profesionales de asesorías jurídica en el proceso de planeación organización, contratación y ejecución del evento EXPOIDEAS</t>
  </si>
  <si>
    <t>VIPS-274</t>
  </si>
  <si>
    <t xml:space="preserve">Prestar servicios de impresiòn de Afiches y certificados  necesarios para el desarrollo del evento  "Seminario de Violencia de gènero,sus Posibles Causas"  evento de proyecciòn social de la facultad de Derecho. </t>
  </si>
  <si>
    <t>VIPS-275</t>
  </si>
  <si>
    <t>Prestar servicios de video grabación de clases de Inglés en ejecución del proyecto ANALISIS DEL PROCESO ENSEÑANZA-APRENDIZAJE DEL INGLES</t>
  </si>
  <si>
    <t>SAIR JULIETH GIRALDO DURANGO</t>
  </si>
  <si>
    <t>VIPS-276</t>
  </si>
  <si>
    <t>Prestar sus servicios como Coinvestigador en el Proyecto: “ELABORACION DE MAPAS SENSORIALES DE CAFE DE DOS SUBREGIONES CAFETERAS DEL SUR DEL HUILA”.</t>
  </si>
  <si>
    <t>VIPS-277</t>
  </si>
  <si>
    <t xml:space="preserve">Prestar servicios profesionales para diseñar y montar en el sistema de información de la Universidad Surcolombiana: tres (3) cursos virtuales sobre Modernización curricular en la educación superior-integración e interdisciplinariedad, docencia e investigación Universitaria, y evaluación por competencias; y tres programas virtuales. </t>
  </si>
  <si>
    <t>EDNA CAROLINA LOPEZ SAAVEDRA</t>
  </si>
  <si>
    <t>VIPS-278</t>
  </si>
  <si>
    <t>Prestar servicios profesionales de asesoría apoyo jurídico en desarrollo de proyecto solidario de la Fac. de Derecho, "asesoría y acompañamiento jurídico a las victimas del conflicto en el municipio de Neiva"</t>
  </si>
  <si>
    <t>MARIA  CRISTINA QUINTERO LOSADA</t>
  </si>
  <si>
    <t>VIPS-279</t>
  </si>
  <si>
    <t>Prestar servicios profesionales de psicología con el objeto de brindar apoyo en la fase de evaluación y sistematización de resultados en el marco en el marco del Convenio 202 de 2013 con Colciencias proyecto denominado “Intervención neurocognitiva componente "Teoria de la Mente" en niños escolares con Trastornos comportamentales</t>
  </si>
  <si>
    <t>INGENIERIA ELECTRONICA DEL HUILA LTDA.</t>
  </si>
  <si>
    <t>VIPS-280</t>
  </si>
  <si>
    <t>Entregar a título de venta insumos, y acesorios necesarios en cumplimIento a las actividades del proyecto de investigación  "Diseño implementación de un sistema de audiometrìa capaz  de monitorear la actividad  neuronal relacionada con la audición  del paciente”</t>
  </si>
  <si>
    <t>DMS EDICIONES E INVESTIGACIONES LTDA.</t>
  </si>
  <si>
    <t>VIPS-281</t>
  </si>
  <si>
    <t>Prestar el servicio de renovacion de afiliacion a UNA MEMBRESIA de la Universidad Surcolombiana a una base de datos "Virtual especializada"</t>
  </si>
  <si>
    <t>FRANCISCO GERMAN ARIAS DURAN</t>
  </si>
  <si>
    <t>VIPS-283</t>
  </si>
  <si>
    <t>Prestar asesoria especializada en temas del desarrolllo urbanistico y arquitectonico de la ciudad de neiva.</t>
  </si>
  <si>
    <t>VIPS-284</t>
  </si>
  <si>
    <t>Prestar sus servicios de impresos (cartillas) necesarios para dar cumplimiento a los compromisos adquiridos en el convenio No. 0296 suscrito con el SENA</t>
  </si>
  <si>
    <t>ELIZABETH AMOR ROMERO</t>
  </si>
  <si>
    <t>VIPS-285</t>
  </si>
  <si>
    <t xml:space="preserve">Prestar sus servicios tecnicos para desarrollar para desarrollar la produccion del material audiovisual del proyecto "Construccion de una propuesta educativa para la formacion en paz, perdon y reconciliacion con niños y niñas desplazadas desde un enfoque participativo" </t>
  </si>
  <si>
    <t>VIPS-286</t>
  </si>
  <si>
    <t>Prestar servicios de bacteriologa del proyecto</t>
  </si>
  <si>
    <t>VIPS-287</t>
  </si>
  <si>
    <t>Prestar servicio tecnico para la calibracion de algunos equipos de medicion de laboratorio de suelos LABGAA, para continuar con el desarrollo del CONTRATO 0072-2013 COLCIENCIAS-USCO</t>
  </si>
  <si>
    <t xml:space="preserve">OSCAR IVAN FORERO MOSQUERA </t>
  </si>
  <si>
    <t>VIPS-288</t>
  </si>
  <si>
    <t>Prestar servicios  de asesorías  en el proyecto de investigación "Hacia una geneología  de la investigación de la facultad de Educación de la Universidad surcolombiana"</t>
  </si>
  <si>
    <t xml:space="preserve">WILSON ROBERTO PERDOMO CORTES </t>
  </si>
  <si>
    <t>VIPS-289</t>
  </si>
  <si>
    <t>Prestar servicios  para la producción y edición de un video de 15 minutos -cortometraje documental  que sistematice los resultados del proyecto   de investigación "Hacia una geneología  de la investigación de la facultad de Educación de la Universidad surcolombiana"</t>
  </si>
  <si>
    <t xml:space="preserve">MARIA FERNANDA QUINTERO SUAREZ </t>
  </si>
  <si>
    <t>VIPS-290</t>
  </si>
  <si>
    <t xml:space="preserve">Prestar servicios de apoyo técnico en el desarrollo del proyecto solidario  de la facultad de Derecho "Asesoría y acompañamiento  Jurídico a las Victimas del conflicto en el Municipio de Neiva, en el marco  de la ley de victimas y restitución  de tierras" </t>
  </si>
  <si>
    <t>YOLIMA ROJAS LAGUNA</t>
  </si>
  <si>
    <t>VIPS-293</t>
  </si>
  <si>
    <t>Prestar los servicios de apoyo y asesoría para formar parte del equipo investigador responsable del Proyecto de Investigación “hacia una genealogía de la investigación en la Facultad de Educación de la Universidad Surcolombiana”, que permita establecer  la genealogía de la investigación en la Facultad de Educación durante el tiempo de su existencia</t>
  </si>
  <si>
    <t>VIPS-294</t>
  </si>
  <si>
    <t xml:space="preserve">Prestar sus servicios de apoyo y asesoría al proyecto   “Construcción de identidad y estructuras de poder y control en el aula de clase”,  que permita identificar y caracterizar las estructuras de poder y control que subyacen en el proceso de formación de profesionales en las diferentes áreas del conocimiento de la Universidad Surcolombiana a partir de su expresión en el aula y determinar su impacto en la construcción de subjetividad o identidad profesional. </t>
  </si>
  <si>
    <t>VIPS-297</t>
  </si>
  <si>
    <t xml:space="preserve">Prestar los servicios como analista química de laboratorio en el proyecto “ DIAGNÓSTICO DE LOS RECURSOS BIÓTICOS EN EL CENTRO DE INVESTIGACIÓN Y EDUCACIÓN AMBIENTAL LA TRIBUNA, NEIVA, HUILA Y ELABORACIÓN DEL PLAN DE MANEJO AMBIENTAL CON MIRAS A SU CONSERVACIÓN Y MONITOREO”. </t>
  </si>
  <si>
    <t>WILMER LICERIO LADINO GARZON</t>
  </si>
  <si>
    <t>VIPS-298</t>
  </si>
  <si>
    <t>Prestar sus servicios como Auxiliar de Investigación proyecto DESARROLLO DEL METODO INDICE DE CALIDAD  PARA TILAPIA ROJA</t>
  </si>
  <si>
    <t>VIPS-301</t>
  </si>
  <si>
    <t xml:space="preserve">Prestar sus servicios en la digitalización y reproducción de mapas geológicos y topográficos en ejecución  del proyecto "CORRELACION ESTATIGRAFICA DE LAS ROCAS JURASICAS DEL ALTO MAGDALENA EN EL HUILA CON LA CUENCA DEL ALTO PUTUMAYO, LA SERRANIA DE PERIJA Y LA SIERRA NEVADA DE SANTA MARTA" </t>
  </si>
  <si>
    <t>YIMMY FERNANDO CHARRY</t>
  </si>
  <si>
    <t>VIPS-302</t>
  </si>
  <si>
    <t>Prestar sus servicios para apoyar el Proyecto Solidario Estrategias de Articulación de Contenidos y la edición de los Programas de radio del Proyecto Jalémosle a la Participación</t>
  </si>
  <si>
    <t>FERNANDO CHARRY GONZALEZ</t>
  </si>
  <si>
    <t>VIPS-303</t>
  </si>
  <si>
    <t>Prestar sus servicios como Coordinador Local Administrativo y Logístico en el marco de la beca otorgada por el Ministerio de Cultura mediante Resolución 1473 de 2013</t>
  </si>
  <si>
    <t>VIPS-304</t>
  </si>
  <si>
    <t>Prestar sus servicios como coordinador local  del proceso de producción y montaje de dos cortometrajes en el marco de la beca otorgada por el Ministerio de Cultura mediante Resolución 1473 de 2013</t>
  </si>
  <si>
    <t>VIPS-305</t>
  </si>
  <si>
    <t>Prestar sus servicios para coordinar con ocho organizaciones sociales del Huila, el seguimiento de prensa al cubrimiento periodístico que realizan los medios regionales a la vulneración de los DDHH en la zona de afectación del Proyecto Hidroeléctrico el Quimbo y a la violencia de género. Así mismo, garantizar la elaboración del documento que dé cuenta de la calidad de la información</t>
  </si>
  <si>
    <t>OSCAR FERNANDO CATAÑO  VARGAS</t>
  </si>
  <si>
    <t>VIPS-306</t>
  </si>
  <si>
    <t>Evaluar la legibilidad los libros Del alumbramiento al crecimiento. La Universidad Surcolombiana entre 1976 y 2000 ¿Qué comunicación/educación en la postguerra colombiana?, y sobre nuestro entorno de la colección “Región Surcolombiana” (80 páginas), establecer los públicos potenciales a los que puede llegar el libro y promover su circulación entre ellos por medio de actos públicos e informaciones en medios masivos</t>
  </si>
  <si>
    <t>CRISTH ELIZABETH FLORES MEDINA</t>
  </si>
  <si>
    <t>VIPS-307</t>
  </si>
  <si>
    <t>Prestar sus servicios profesionales para el apoyo a la Proyección Social de la Facultad de ciencias Sociales y Humanas</t>
  </si>
  <si>
    <t>VIPS-308</t>
  </si>
  <si>
    <t>Entregar a título de venta reactivos de laboratorio para adelantar proyectos de investigación del grupo  Biología de la Reproducción</t>
  </si>
  <si>
    <t>VIPS-309</t>
  </si>
  <si>
    <t>Entregar a título de venta equipos SNAP para la realización de la técnica western blotin para adelantar pruebas de laboratorio del grupo  Biología de la Reproducción</t>
  </si>
  <si>
    <t>DISTRIBUIDORA Y COMERCIALIZADORA DIZAR LTDA.</t>
  </si>
  <si>
    <t>VIPS-311</t>
  </si>
  <si>
    <t xml:space="preserve">Entregar a título de venta reactivos de laboratorio necesarios para cumplir con las actividades del grupo parasitología y medicina tropical </t>
  </si>
  <si>
    <t>VIPS-312</t>
  </si>
  <si>
    <t xml:space="preserve">Prestar el servicio de ALIMENTACION E HIDRATACION a docentes y conferencistas y asistentes al II CURSO DE CAPACITACIÓN EN DETECCION TEMPRANA DEL CANCER DE MAMA en ejecución del Convenio N. 666 de 2012 Y HOSPEDAJE Y ALIMENTACIÓN a cuatro conferencistas CONGRESO DE INVESTIGACION EN SALUD. </t>
  </si>
  <si>
    <t>VIPS-313</t>
  </si>
  <si>
    <t>Prestar sus servicios para el suministro del holsting y la realización de capacitaciones al equipo de www.contactoradio.com.co para el manejo de la plataforma virtual</t>
  </si>
  <si>
    <t>DIANA MARCELA CELIS VILLARREAL</t>
  </si>
  <si>
    <t>VIPS-314</t>
  </si>
  <si>
    <t>Prestar  servicios profesionalesde psicología con el objeto de brindar apoyo en la evaluación y estudios de casos en ejecución del Convenio No. 202 de 2013.</t>
  </si>
  <si>
    <t>VIPS-320</t>
  </si>
  <si>
    <t>a prestar sus servicios para realizar el Analisis estàdistico de los casos entregados en el desarrollo del proyecto de Tesis Doctoral "EL DERECHO A LA REPARACIÒN INTEGRAL DE LAS VICTIMAS DEL CONFLICTO INTERNO ARMADO COLOMBIANO: Analisis comparado de los procesos penal ordinario, justicia y paz y contencioso administrativo,a fin de garantizar propuestas para garantizar el derecho a la igualdad."</t>
  </si>
  <si>
    <t>VIPS-324</t>
  </si>
  <si>
    <t>Prestar sus servicios para Diagramar y reproducir  el material de divulgaciòn del programa Ondas para desarrollar actividades del  convenio 476 entre Colciencias y  la Usco. 2012</t>
  </si>
  <si>
    <t>VIPS-326</t>
  </si>
  <si>
    <t>Entregar a título de Compra un kit en cumplimento a las actividades con cargo al convenios No 270519- 273519- 2011“ Identificaciòn de las cèlulas productoras de citoquinas Circulantes Inducidas en niños naturalmente infectados con virus dengue y su asociaciòn con la severidad Clìnica.</t>
  </si>
  <si>
    <t>VIPS-327</t>
  </si>
  <si>
    <t xml:space="preserve">Entregar a título de venta articulos de papeleria necesarios para dar cumplimento a las actividades del convenio 537 de 2012 celebrado entre la usco y Colciencias </t>
  </si>
  <si>
    <t>VICTOR HUGO RODRIGUEZ CRUZ</t>
  </si>
  <si>
    <t>VIPS-330</t>
  </si>
  <si>
    <t>Entregar a título de venta “un sistema de extracciòn de gases para el equipo de absorciòn atòmica (incluye instalaciòn y adecuaciòn) de acuerdo a las  especificaciones cotizadas en cumplimento a las actividades del convenio 0072 Colciencias -Usco de 2013</t>
  </si>
  <si>
    <t>ANDRES CAPERA LOMBO</t>
  </si>
  <si>
    <t>VIPS-332</t>
  </si>
  <si>
    <t>Prestar apoyo técnico en la Vicerrectoria de  Investigación y Proyección Social, en el área de investigación, relacionado con la recopilación de datos y digitalización de la información</t>
  </si>
  <si>
    <t>VIPS-333</t>
  </si>
  <si>
    <t>Prestar los servicios de apoyo de investigación al proyecto de investigación “Transformación de las cuencas hídricas del oriente de Neiva, por el impacto del crecimiento poblacional, a partir del año 1990</t>
  </si>
  <si>
    <t>VIPS-334</t>
  </si>
  <si>
    <t xml:space="preserve">Prestar servicios de PLANEACION Y EDICION DE LA REVISTA CRECER EMPRESARIAL de la Facultad de Economía y Admiistración. </t>
  </si>
  <si>
    <t>ANDRES FELIPE ROMERO ANDRADE</t>
  </si>
  <si>
    <t>VIPS-335</t>
  </si>
  <si>
    <t>Prestar sus servicios de médico residente de pediatría dentro del convenio No 273519-2011,“Identificación de las células productoras de citoquinas circulantes inducidas en niños naturalmente infectados con virus dengue y su asociación con la severidad clínica”, que se viene adelantando en el Laboratorio de Infección e Inmunidad de la Facultad de Salud.</t>
  </si>
  <si>
    <t>KETTY PAOLA SERRANO</t>
  </si>
  <si>
    <t>VIPS-336</t>
  </si>
  <si>
    <t>Prestar servicios de edición, diagramación e eimpresión del libro INDAGACION SISTEMATICA SOBRE LOS FACTORES DE PERMANENCIA Y GRADUACION ESTUDIANTILES EL LA USCO en marco del Convenio No. 619 MEN-USCO</t>
  </si>
  <si>
    <t>VIPS-337</t>
  </si>
  <si>
    <t>Prestar servcios para la elaborar  dos marcos flotantes en el marco del proyecto de investigaciòn "Origen y Evoluciòn de la Actividad Piscicola en el Departamento del Huila 1990 -2010</t>
  </si>
  <si>
    <t>ROLANDO BOTELLO RODIGUEZ</t>
  </si>
  <si>
    <t>VIPS-338</t>
  </si>
  <si>
    <t xml:space="preserve">Prestar apoyo dentro del as actividades del proyecto de investigacion "organizaciones sociales y educación popular en Neiva" </t>
  </si>
  <si>
    <t>MARIA ALEJANDRA SUAZA RAMIREZ</t>
  </si>
  <si>
    <t>VIPS-339</t>
  </si>
  <si>
    <t>Prestar servicios de apoyo logístico en proceso de organización y montaje de la feria del emprendimiento EXPOIDEAS</t>
  </si>
  <si>
    <t>KARENT LICETH VALDERRAMA</t>
  </si>
  <si>
    <t>VIPS-340</t>
  </si>
  <si>
    <t>Prestar servicios de apoyo logístico en proceso de organización montaje y logística de la feria del emprendimiento EXPOIDEAS</t>
  </si>
  <si>
    <t>HERNADO DE JESUS URIBE POVEDA</t>
  </si>
  <si>
    <t>VIPS-341</t>
  </si>
  <si>
    <t>Entregar a título de venta materiales para elaboración de escobas y traperos requeridos en el CIE de la Facultad de Economía</t>
  </si>
  <si>
    <t>VIPS-346</t>
  </si>
  <si>
    <t>Prestar servicios de apoyo profesional dentro del proyecto “Competencias laborales del productor de passifloras en el Departamento del Huila y sus relaciones con el plan de competitividad regional”.</t>
  </si>
  <si>
    <t>VIPS-347</t>
  </si>
  <si>
    <t>Prestar apoyo estadístico y consolidación de información de “ Competencias laborales del productor de passifloras en el Departamento del Huila y sus relaciones con el plan de competitividad regional” del profesor Hernando Gil Tovar</t>
  </si>
  <si>
    <t>BRIYITT LORENA RUBIO DIAZ</t>
  </si>
  <si>
    <t>VIPS-348</t>
  </si>
  <si>
    <t>JUAN CARLOS SEGURA DURAN</t>
  </si>
  <si>
    <t>VIPS-349</t>
  </si>
  <si>
    <t>Asesorar la fase final del proyecto para determinar la mejor opción de una figura ambiental de la USCO, que lleve a la formación de cadenas de valor</t>
  </si>
  <si>
    <t>EDITORIAL GENTE NUEVA</t>
  </si>
  <si>
    <t>VIPS-350</t>
  </si>
  <si>
    <t xml:space="preserve">Prestar sus servicios de diseño Gráfico, Diagramación digital  e impresión de los libros detallados en las especificaciones técnicas, solicitados por la Editorial de la Universidad Surcolombiana.  </t>
  </si>
  <si>
    <t>VIPS-351</t>
  </si>
  <si>
    <t>Coordinar la organización operativa y logística de todas las actividades programadas durante las ferias del programa Ondas</t>
  </si>
  <si>
    <t xml:space="preserve">CRISTIAN FERNANDO ORJUELA </t>
  </si>
  <si>
    <t>VIPS-353</t>
  </si>
  <si>
    <t>Prestar servicios técnicos especializados  para la construcción y elaboración  de la pagina web del proyecto "aproximación Académica  y valorativa al reconocimiento de la historia ambiental de Neiva"</t>
  </si>
  <si>
    <t>EQUIMED LTDA.</t>
  </si>
  <si>
    <t>VIPS-354</t>
  </si>
  <si>
    <t>Entregar a título de venta reactivos de laboratorio necesarios para dar cumplimento a las actividades del convenios 270 y 273 de 2011 con Colciencias Denominados "Caracterizaciòn de las repuestas de cèlulas secretoras anticuerpos totales y especificas de virus de dengue  en niños infectados naturalmente y su relaciòn con a severidad de la enfermedad" "Identificación de las células productoras de citoquinas circulantes inducidas en niños naturalmente infectados con virus de Dengue y su asociación con la severidad clínica"</t>
  </si>
  <si>
    <t>GRUPO KTEDRA SAS</t>
  </si>
  <si>
    <t>VIPS-360</t>
  </si>
  <si>
    <t>Entregar a título de venta Bibliografía con destino a proyectos de investigación y de proyección social.</t>
  </si>
  <si>
    <t>GUILLERMO IGNACIO CORTES SILVA</t>
  </si>
  <si>
    <t>VIPS-361</t>
  </si>
  <si>
    <t>Prestar sus servicios para realizar  Auditoría al sistema de gestión de calidad del Laboratorio de recursos Geoagroambientales,necesario para continuar con el desarrollo del contrato 0072 de 2013 Colciencias usco"</t>
  </si>
  <si>
    <t>KAREN MELISSA BONILLA TRUJILLO</t>
  </si>
  <si>
    <t>VIPS-362</t>
  </si>
  <si>
    <t>Prestar sus servicios realizando la corrección de estilo delinforme final del proyecto de tesis doctoral EL DERECHO A LA REPARACION INTEGRAL DE LAS VICTIMAS DEL CONFLICTO INTERNO ARMADO COLOMBIANO, del docente ALFREDO VARGAS ORTIZ.</t>
  </si>
  <si>
    <t>LABCARE DE COLOMBIA LIMITADA</t>
  </si>
  <si>
    <t>VIPS-363</t>
  </si>
  <si>
    <t>Entregar a título de venta  materiales de referencia certificados y pruebas de desempeño requerido para el desarrollo de las actividades  del Laboratorio de suelos LABGAA, para continuar con el desarrollo del CONTRATO 0072 - 2013 COLCIENCIAS – USCO.</t>
  </si>
  <si>
    <t>LIBRERÍA TEMIS S.A.</t>
  </si>
  <si>
    <t>VIPS-364</t>
  </si>
  <si>
    <t>VIPS-367</t>
  </si>
  <si>
    <t xml:space="preserve">Prestar sus servicios de traduccion del idioma Español al idioma Ingles de los 28 resúmenes, la presentación, el editorial  y el texto del dossier de la revista Entornos volumen 26 No 2 de la Universidad Surcolombiana   </t>
  </si>
  <si>
    <t xml:space="preserve">JADER RIVERA MONJE </t>
  </si>
  <si>
    <t>VIPS-368</t>
  </si>
  <si>
    <t>Prestar sus servicios  propuesta visual, toma, diseño y retoque  del registro fotografico la Revista Entornos No 26 Volumen 2,de la Universidad Surcolombiana.</t>
  </si>
  <si>
    <t>ELECTRONICA I+D LTDA.</t>
  </si>
  <si>
    <t>VIPS-369</t>
  </si>
  <si>
    <t>Entregar a título de venta elementos y dispositivos con destino al proyecto de investigaciòn "AUTOMATIZACIÒN Y TELEMETRÌA DE UNA INSTALACIÒN AGRÌCOLA (INVERNADERO) 2013</t>
  </si>
  <si>
    <t>VIPS-370</t>
  </si>
  <si>
    <t>Prestar sus servicios  para la producción y edición de un video de 15 minutos - cortometraje documental que contenga la experiencia investigativa desarrollada en el marco del convenio 619 de 2012, que permita divulgar a toda la comunidad educativa de la Universidad Surcolombiana las estrategias,actividades y productos  obtenidos en el desarrollo del convenio.</t>
  </si>
  <si>
    <t xml:space="preserve">LUIS IGNACIO MURCIA MOLINA </t>
  </si>
  <si>
    <t>VIPS-371</t>
  </si>
  <si>
    <t>Prestar sus servicios  profesionales para sistematizar la experiencia investigativa desarrollada en el marco del convenio 619 de 2012 celebrado entre el Ministerio de Educación Nacional y la Universidad Surcolombiana.</t>
  </si>
  <si>
    <t>INVFACER LTDA.</t>
  </si>
  <si>
    <t>VIPS-375</t>
  </si>
  <si>
    <t>VIPS-379</t>
  </si>
  <si>
    <t>Entregar a titulo de venta  los equipos de computo  y perífericos necesarios para la ejecucción del convenio Interadministrativo No 1300 de 2013 celebrado entre el Ministerio de Educación Nacional y la Universidad Surcolombiana.</t>
  </si>
  <si>
    <t>CARLOS FERNANDO BAHAMÓN GONZALEZ (ICONTEC)</t>
  </si>
  <si>
    <t>VIPS-380</t>
  </si>
  <si>
    <t>Prestar sus servicios para brindar una capacitación en "Fundamentos en la norma NTC-ISO/IEC 17025"  necesaria para la acreditación de los laboratorios de la Universidad.</t>
  </si>
  <si>
    <t>VIPS-383</t>
  </si>
  <si>
    <t>Entregar a título de venta de Reactivos e insumos de laboratorio para dar cumplimiento a las actividades del Convenio RC No 0072 - 2013 Colciencias -Usco</t>
  </si>
  <si>
    <t>CORPORACION COLOMBIANA DE INVESTIGACION AGROPECUARIA-CORPOICA</t>
  </si>
  <si>
    <t>VIPS-389</t>
  </si>
  <si>
    <t>Prestar servicio técnico para la calibración de algunos equipos de medición del Laboratorio de suelos LABGAA, para continuar con el desarrollo del CONTRATO 0072 - 2013 COLCIENCIAS – USCO.</t>
  </si>
  <si>
    <t>VIPS-390</t>
  </si>
  <si>
    <t>Prestar sus servicios de apoyo en el desarrollo del proyecto de investigación "Imaginarios sociales y derechos sexuales y reproductivos de las mujeres de Neiva"</t>
  </si>
  <si>
    <t>AVANTIKA COLOMBIA S.A.S</t>
  </si>
  <si>
    <t>VIPS-391</t>
  </si>
  <si>
    <t>Entrgar a titulo de venta medios de cultivo microbiologo, con destino al proyecto "Elaboracion de mapas sensoriales de café de dos subregiones cafeteras del sur del huila" del grupo de investigacion Agroindustria.</t>
  </si>
  <si>
    <t>JAIRO PERDOMO Y COMPAÑÍA S.A.S</t>
  </si>
  <si>
    <t>VIPS-392</t>
  </si>
  <si>
    <t>Entregar a título de venta Materiales con destino al semillero de investigaciòn VIRHOBAC "Aislamiento y caracterización de levaduras presentes en el fruto del Syzgium malaccense pomorroso en la comuna 1 de la ciudad de Neiva"</t>
  </si>
  <si>
    <t>O.P.R DIGITAL SAS</t>
  </si>
  <si>
    <t>VIPS-393</t>
  </si>
  <si>
    <t>Prestar sus servicios de diseño grafico, diagramacion digital, correcion de estilo, impresión y acabados de las revistas institucionales ENTORNOS volumen 26 No. 2 INGENIERIA Y REGION No. 10 de la Universidad Surcolombiana</t>
  </si>
  <si>
    <t>CLAUDIA MARCELA GOMEZ RAMIREZ</t>
  </si>
  <si>
    <t>VIPS-394</t>
  </si>
  <si>
    <t xml:space="preserve">Prestar servicios como auxiliar de investigacion dentro del marco del proyecto "intervencion neurocognitiva componente "teoria de la mente" en niños escolares con trastornos comportamentales, en ejecucion del convenio 202 de 2013 con colciencias  </t>
  </si>
  <si>
    <t>VIPS-395</t>
  </si>
  <si>
    <t>Entregar a titulo de venta elemento de papeleria e insumos de oficina  necesarios para dar cumplimiento a las actividades relacionadas del Convenio No. RC0072 entre colciencias - usco 2013</t>
  </si>
  <si>
    <t>INVERSIONES PROIN SAS</t>
  </si>
  <si>
    <t>VIPS-396</t>
  </si>
  <si>
    <t>Entregar a titulo de venta "materiales de bioseguridad para desarrollar actividades del convenio 072 Colciencias-Usco 2013</t>
  </si>
  <si>
    <t>VIPS-398</t>
  </si>
  <si>
    <t>Prestar sus servicios de apoyo en el desarrollo del Proyecto de Investigación "IMAGIANRIOS SOCIALES Y DERECHOS SEXUALES Y REPRODUCTIVOS DE LAS MUJERES DE NEIVA"</t>
  </si>
  <si>
    <t>2013/1213</t>
  </si>
  <si>
    <t>JAIRO ALBERTO COLORADO</t>
  </si>
  <si>
    <t>VIPS-399</t>
  </si>
  <si>
    <t xml:space="preserve">CAROLINA SANCHEZ FALLA </t>
  </si>
  <si>
    <t>VIPS-400</t>
  </si>
  <si>
    <t>VIPS-085</t>
  </si>
  <si>
    <t>Entregar a título de venta elementos para dar cumplimiento a las actividades del Contrato RC No. 537 suscrito entre COLCIENCIAS y  la USCO.</t>
  </si>
  <si>
    <t>VIPS-089</t>
  </si>
  <si>
    <t>Suministro de fotocopias proyectos menor cuantía, meidana cuantia, semilleros y Viceinvestigación.</t>
  </si>
  <si>
    <t xml:space="preserve">MILLER ARLED GUTIERREZ </t>
  </si>
  <si>
    <t>VIPS-092</t>
  </si>
  <si>
    <t>Entregar a título de venta elementos para dar cumplimiento a las actividades de proyectos de investigacion de mediana cuantía y de Semilleros</t>
  </si>
  <si>
    <t>FREEZ INGENIERIAS LTDA.</t>
  </si>
  <si>
    <t>VIPS-095</t>
  </si>
  <si>
    <t>Entregar a título de venta elementos en cumplmiento a las actividades del Grupo Parasitologìa y medicina tropical, proyecto de investigaciòn "Cambio de isotipo a IgG" en niños infectados con dengue como factor determinante de la patogenesis y severidad de la enfermedad".  Incluye instalaciòn.</t>
  </si>
  <si>
    <t>VIPS-096</t>
  </si>
  <si>
    <t>Brindar el servicio de mantenimiento a equipos en cumplimiento a las actividades del proyecto de investigación de mediana cuanatía con código MDC20113EDU02</t>
  </si>
  <si>
    <t>VIPS-101</t>
  </si>
  <si>
    <t>Entregar a título de venta elementos para dar cumplimiento a las actividades del proyecto de investigación  “DESARROLLO DEL METODO DE INDICE DE CALIDAD PARA LA TILAPIA ROJA (Oreochromis Ssp)”</t>
  </si>
  <si>
    <t>VIPS-102</t>
  </si>
  <si>
    <t>Entregar a título de venta elementos thoner y cartuchos de tinta para impresora, en ejecución de las actividades de diversos proyectos de investigación y de la Vicerrectoría de Investigación y P. Social</t>
  </si>
  <si>
    <t>VIPS-103</t>
  </si>
  <si>
    <t>Suministro de fotocopias proyectos menor cuantía, meidana cuantia, y Convenio 537.</t>
  </si>
  <si>
    <t>QUIOS LTDA.</t>
  </si>
  <si>
    <t>VIPS-106</t>
  </si>
  <si>
    <t>Entregar a título de venta elementos en cumplimento a las actividades del proyecto de semillero “Aislamiento y caracterización de posibles levaduras presentes en el fruto del syzygium malaccense (pomorroso) en la comuna 1 de la ciudad de Neiva”. Y proyecto M/C “Diàgnostico De Los Recursos Biòticos En El Centro De Investigaciòn Y Educaciòn Ambiental La Tribuna"</t>
  </si>
  <si>
    <t>SUBIECOM</t>
  </si>
  <si>
    <t>VIPS-127</t>
  </si>
  <si>
    <t>Entregar a título de venta elementos insumos para laboratorio para dar cumplimiento a las actividades del proyecto de investigación  “MASTERNALLYDERIVED ANTI -DENGUE ANTIBODIES AND RISK OF INFANTS: A CASE – CONTROL STUDY ”</t>
  </si>
  <si>
    <t>VIPS-130</t>
  </si>
  <si>
    <t>Entregar a título de venta elementos insumos para laboratorio para dar cumplimiento a las actividades del proyecto de investigación  “ESTANDARIZACION Y ACREDITACIÒN  BAJO LA NORMA ISO/ISE 17025 DE ENSAYOS PARA ANALISIS Y EVALUACION DE CONTAMINACION DE SUELOS POR METALES EN AREAS DEDICADAS A LA PRODUCCION DE CACAO”</t>
  </si>
  <si>
    <t>VIPS-132</t>
  </si>
  <si>
    <t>Elaborar material de divulgación para la oferta academica de pregrado 2013-2014 que ofrece la universidad surcolombiana para comunicar y promocionar los servicios  a las distintas institucines Educativas  de Neiva.</t>
  </si>
  <si>
    <t>SIGMA ELECTRONICA</t>
  </si>
  <si>
    <t>VIPS-133</t>
  </si>
  <si>
    <t>Entregar a título de venta insumos de laboratorio en cumplimento a las actividades del proyecto de investigación  "Diseño implementación de un sistema de audiometrìa capaz  de monitorear la actividad  neuronal relacionada con la audición  del paciente”</t>
  </si>
  <si>
    <t xml:space="preserve">CONSOLACION CARDENAS </t>
  </si>
  <si>
    <t>VIPS-134</t>
  </si>
  <si>
    <t>Entregar a título de venta insumos de laboratorio en cumplimento a las actividades de doss proyectos de investigación</t>
  </si>
  <si>
    <t>PRODUCLINICOS DEL SUR</t>
  </si>
  <si>
    <t>VIPS-135</t>
  </si>
  <si>
    <t>A&amp;B EQUIPOS MEDICOS S.A.S</t>
  </si>
  <si>
    <t>VIPS-137</t>
  </si>
  <si>
    <t>Entregar a título de venta elementos e insumos para laboratorio necesarios para dar cumplimiento a las actividades del proyecto de investigación  “diseño de implementacio de un sistema de audiometría capaz de monitorear la actividad neuronal relacionada con la audicion del paciente”</t>
  </si>
  <si>
    <t>VIPS-138</t>
  </si>
  <si>
    <t>Entregar a título de venta insumos de laboratorio en cumplimento a las actividades del convenio 270 entre la usco -colciencias."caracterizacion de la respuestas de la células secretoras  de anticuerpos  circulantes  totales especificas de virus de dengue en niños infectados naturalmente y su relacion con la severidad de la enfermedad"</t>
  </si>
  <si>
    <t>WILSON MURILLO ROJAS</t>
  </si>
  <si>
    <t>VIPS-140</t>
  </si>
  <si>
    <t xml:space="preserve">Entregar a título de venta equipos audiovisuales (audio y fotográficos), en ejecución de las actividades de diversos proyectos de investigación de menor y mediana cuantía.  entregar a título de venta equipos audiovisuales (audio y fotográficos), en ejecución de las actividades de diversos proyectos de investigación de menor y mediana cuantía. </t>
  </si>
  <si>
    <t>VIPS-141</t>
  </si>
  <si>
    <t>Entregar a título de venta insumos de laboratorio en cumplimento a las actividades del convenio 270 entre la usco -colciencias.</t>
  </si>
  <si>
    <t>VIPS-142</t>
  </si>
  <si>
    <t>Entregar a título de venta insumos de laboratorio en cumplimento a las actividades del proyecto de mediana cuantía “Cambio de isotipo a IgG en niños infectados con dengue como factor determinante de la patogénesis y severidad de la emfermedad”</t>
  </si>
  <si>
    <t>NICASIO HERNANDEZ</t>
  </si>
  <si>
    <t>VIPS-144</t>
  </si>
  <si>
    <t xml:space="preserve">Entregar a título de venta elementos para dar cumplimiento a los objetivos adquiridos en el Convenio No. 270519 suscrito entre Colciencias y la Usco.” </t>
  </si>
  <si>
    <t>MARTHA CUENCA VARGAS</t>
  </si>
  <si>
    <t>VIPS-145</t>
  </si>
  <si>
    <t xml:space="preserve">Entregar publicidad  en cumplimento a las actividades en marco del proyecto de investigación  “proyecto para el fortalecimiento y difusión sedes sur y Nor occidental del consultorio jurídico universidad surcolombiana 2013” </t>
  </si>
  <si>
    <t>ALVARO ALFONSO COGOLLO PACHECO</t>
  </si>
  <si>
    <t>VIPS-150</t>
  </si>
  <si>
    <t>Entregar a título de venta elementos para dar cumplimiento a las actividades del proyecto de investigacion de mediana cuantía "diagnóstico de los recursos bióticos en el centro de investigación y educación ambiental LA TRIBUNA Neiva Huila y elaboración del plan de manejo ambiental con miras a su conservación y monitoreo"</t>
  </si>
  <si>
    <t>VIPS-151</t>
  </si>
  <si>
    <t>Prestar sus servicios estadísticos en el proyecto de investigación, percepción, de calidad de vida teniendo en cuenta la sobre carga en cuidadores de pacientes con demencia.</t>
  </si>
  <si>
    <t>VIPS-155</t>
  </si>
  <si>
    <t xml:space="preserve">Entregar a titulo de venta de elementos de oficina en cumplimento de  las actividades  del proyecto“ fortalecimiento y difusión sedes sur y Nor-Occidental del consultorio jurídico universidad surcolombiana. </t>
  </si>
  <si>
    <t>GLOWI EVOLUCIONANDO CON LA MODA</t>
  </si>
  <si>
    <t>VIPS-160</t>
  </si>
  <si>
    <t>Entregar a titulo de venta uniformes para identificación del grupo de la facultad de salud en cumplimento a las actividades en el. Proyecto “CLINICA DEL BUEN TRATO” Facultad de Salud</t>
  </si>
  <si>
    <t>BIOWEB E.U.</t>
  </si>
  <si>
    <t>VIPS-161</t>
  </si>
  <si>
    <t>Entregar a título de venta insumos de laboratorio en ejecución de las actividades del proyecto de investigación diagnóstico de los recursos bióticos en el Centro de Investigación y Educación ambiental LA TRIBUNA Neiva a cargo de la profesora Sonia Echeverry.</t>
  </si>
  <si>
    <t>VIPS-162</t>
  </si>
  <si>
    <t>Entregar a título de venta elementos insumos para laboratorio para dar cumplimiento a las actividades del proyecto de investigación  “DISEÑO DE UN PROTOTIPO DE SISTEMA DE RECIRCULACION DE AGUA TIPO ACUAPONIA A PEQUEÑA ESCALA PARA LA CARACTERIZACION DE LOS PARAMETROS FISICO QUIMICOS DEL AGUA Y LA CANTIDAD DE BIOMASA ANIMAL..."</t>
  </si>
  <si>
    <t>QUIMIOLAB</t>
  </si>
  <si>
    <t>VIPS-169</t>
  </si>
  <si>
    <t>Entregar a título de venta reactivos para dar cumplimiento de las actividades del Convenio No. 270 suscrito entre la USCO y COLCIENCIAS</t>
  </si>
  <si>
    <t>VIPS-175</t>
  </si>
  <si>
    <t xml:space="preserve">Entregar a título de venta elementos de ferreteria necesarios para dar cumplimiento a las actividades del proyecto de investigación AUTOMATIZACION Y TELEMETRIA DE UNA INSTALACION AGRICOLA (INVERNADERO). </t>
  </si>
  <si>
    <t>G&amp;G SUCESORES</t>
  </si>
  <si>
    <t>VIPS-176</t>
  </si>
  <si>
    <t>Entregar a título de venta insumos de laboratorio en cumplimento a las actividades del convenio 273 entre la  Usco Colciencias  de 2011.</t>
  </si>
  <si>
    <t xml:space="preserve">PLINTEC LTDA </t>
  </si>
  <si>
    <t>VIPS-179</t>
  </si>
  <si>
    <t>Entregar a título de venta elementos electronicos  necesarios para dar cumplimiento a las actividades del proyecto de investigación "DISEÑO E COPLEMENTACION DE UN SISTEMA DE AUDIOMETRIA CAPAZ DE MONITOREAR LA ACTIVIDAD NEURONAL RELACIONADA  CON LA AUDICION DEL PACIENTE "</t>
  </si>
  <si>
    <t>VIPS-184</t>
  </si>
  <si>
    <t>Entregar a título de venta elementos necesarios para la ejecución de las actividades del proyecto de investigación “diagnóstico de los recursos bióticos en el Centro de Investigación y Educación ambiental LA TRIBUNA Neiva” a cargo de la profesora Sonia Echeverry.</t>
  </si>
  <si>
    <t>VIPS-185</t>
  </si>
  <si>
    <t>Entregar a título de venta elementos y/o insumos para dar cumplimiento a los compromisos adquiridos dentro de las actividades del Convenio No. 0296 de 2012 suscrito con COLCIENCIAS.</t>
  </si>
  <si>
    <t>BIOLOGIA MOLECULAR LTDA - BIOMOL LTDA</t>
  </si>
  <si>
    <t>VIPS-186</t>
  </si>
  <si>
    <t>Entregar a título de venta reactivos de laboratorio necesarios para dar cumplimiento a los compromisos adquiridos en el convenio No 270 de 2011. proyecto de investigación "Caracterización de la Respuesta  de las Células Secretoras de Anticuerpos Circulantes Totales y Especificas de virus de Dengue en niños Infectados Naturalmente y su Relación con a Severidad de la Emfermedad"</t>
  </si>
  <si>
    <t>VIPS-191</t>
  </si>
  <si>
    <t>Entregar a título de venta licencias windows con el fin de instalar y colocar en servicio de la herramienta cienciaometrica de analisis de patentes Goldfire para grupos interesados en realizar actividades de investigación.</t>
  </si>
  <si>
    <t>VIPS-193</t>
  </si>
  <si>
    <t>Prestar el servicio de APOYO LOGISTICO a los conferencistas del curso "aspectos epistemológicos teóricos y prácticos de la etnobiología" organizado por el grupo de investigación GIPB</t>
  </si>
  <si>
    <t>VIPS-195</t>
  </si>
  <si>
    <t>Prestar sus servicios de impresos para dar cumplimiento a las actividades del curso ASPECTOS EPISTEMOLOGICOS TEORICOS Y PRACTICOS DE LA ETNOBIOLOGIA</t>
  </si>
  <si>
    <t>VIPS-198</t>
  </si>
  <si>
    <t>Entregar a título de venta elementos para dar cumpkimiento a las actividades del contrato RC No. 537 COLCIENCIAS-USCO y proyecto percepción de calidad de vida en cuidadores de pacientes.... "</t>
  </si>
  <si>
    <t>VIPS-214</t>
  </si>
  <si>
    <t>Prestar el servicio de HOSPEDAJE Y ALIMENTACIÓN a una personal en ejecución de las actividades del proyecto PERCEPCION DE LA CALIDAD DE VIDA DE CUIDADORES DE PACIENTES … HERNANCO MONCALEANO PERDOMO DE NEIVA 2013</t>
  </si>
  <si>
    <t>VIPS-216</t>
  </si>
  <si>
    <t>Entregar a título de venta insumos de laboratorio en cumplimiento a las actividades del Convenio 273 de 2011.</t>
  </si>
  <si>
    <t>LINDE COLOMBIA S.A.</t>
  </si>
  <si>
    <t>VIPS-220</t>
  </si>
  <si>
    <t>Entregar a título de venta insumos de laboratorio necesarios para dar cumplimento a las actividades del convenio 270 entre la  Usco Colciencias  de 2011.</t>
  </si>
  <si>
    <t>VIPS-227</t>
  </si>
  <si>
    <t>Prestar el servicio de HOSPEDAJE y APOYO LOGISTICO a conferencistas e invitados especiales en ejecución del proyecto IMAGINANDO NUESTRA IMAGEN en marco de la Resolución No. 1473 del Ministerio de Cultura, desde el 22 de agosto hasta el 17 de noviembre de 2013.</t>
  </si>
  <si>
    <t>VIPS-228</t>
  </si>
  <si>
    <t>Entregar a título de venta  la adqusiciòn de 10 kit de legalizaciòn de WINDOWS 8 PRO SNGL OLP N L.</t>
  </si>
  <si>
    <t>VIPS-230</t>
  </si>
  <si>
    <t xml:space="preserve">Prestar servicios de impresión de 300 plegables 4x4 propalcote, que serviran  de apoyo a las actividades desarrolladas para el centro de interacción empresariales CIE de la facultad de economía y Administración </t>
  </si>
  <si>
    <t>CAMARA DE COMERCIO</t>
  </si>
  <si>
    <t>VIPS-231</t>
  </si>
  <si>
    <t>Entregar en alquiler un stand en el pabellón de servicios de EXPOHUILA a realizarse del 29 de agosto al 1 de septiembre de 2013.</t>
  </si>
  <si>
    <t>EQUIFARMAS S.A.</t>
  </si>
  <si>
    <t>VIPS-239</t>
  </si>
  <si>
    <t>Entregar a título de venta elementos e insumos Medicos y enfermeria   necesarios para dar cumplimiento a las actividades del proyecto de proyecciòn social  “ PROMOCIÒN DE LA DONACIÒN VOLUNTARIA DE SANGRE , Y ACOMPAÑAMIENTO Y TUTORIA A POBLACIÒN DESPLAZADA”de la facultad de salud.</t>
  </si>
  <si>
    <t>TECHIK LTDA.</t>
  </si>
  <si>
    <t>VIPS-240</t>
  </si>
  <si>
    <t>Entregar a título de venta elementos, insumos y accesorios para laboratorio necesarios para dar cumplimiento a las actividades del proyecto de investigación  “diseño de implementacio de un sistema de audiometría capaz de monitorear la actividad neuronal relacionada con la audicion del paciente”</t>
  </si>
  <si>
    <t>VIPS-242</t>
  </si>
  <si>
    <t xml:space="preserve">Prestar servicios de impresos y fotocopias necesarios para la realización del evento PRIMER FORO DE COYUNTURA ECONOMICA de la Facultad de Economía de la Universidad Surcolombiana.  </t>
  </si>
  <si>
    <t>VIPS-247</t>
  </si>
  <si>
    <t xml:space="preserve">Prestar servicios de diseño Gráfico, Diagramación digital,corrección de estilo, impresión de afiches y tarjetas en marco del seminaro internacional PAZ Y SALIDAS AL CONFLICTO ARMANDO INTERNO de la Facultad de Derecho de la Universidad Surcolombiana.  </t>
  </si>
  <si>
    <t xml:space="preserve">NICASIO HERNANDEZ GARZON </t>
  </si>
  <si>
    <t>VIPS-254</t>
  </si>
  <si>
    <t>Entregar a título de venta insumos de laboratorio en cumplimiento de las actividades.del convenio 273 de 2011</t>
  </si>
  <si>
    <t>VIPS-255</t>
  </si>
  <si>
    <t>Prestar servicios de impresos y productos publicitarios para el desarrollo de las actividades de los proyectos de proyecciòn social solidaria "Promociòn de la donaciòn voluntarìa de sangre"; Promoviendo Hàbitos saludables:Un camino hacia el auto Cuidado; Programa de Acompañamiento y tutorìa a Poblaciòn desplazada; Clìnica del buen trato ;y cuidado Domiciliario de la facultad de salud.</t>
  </si>
  <si>
    <t>VIPS-260</t>
  </si>
  <si>
    <t>Prestar el servicio de HIDRATACION Y ALIMENTACIÓN a docentes conferencistas y profesionales participantes del curso de capacitación DETENCION TEMPRANA DE CANCER DE MAMA</t>
  </si>
  <si>
    <t>OSCAR EDUARDO VALBUENA CALDERON</t>
  </si>
  <si>
    <t>VIPS-263</t>
  </si>
  <si>
    <t>Entregar a título de venta insumos agricolas para el manejo silvicultural para el cultivo de tomate,   necesarios para dar cumplimento a las actividades del proyecto de investigaciòn "AUTOMATIZACIÒN Y TELEMETRIA DE UNA INSTALACIÒN AGRÌCOLA (INVERNADERO)</t>
  </si>
  <si>
    <t>VIPS-264</t>
  </si>
  <si>
    <t>Entregar a título de venta articulos de o elementos de papeleria necesarios para dar   cumplimento a las actividades relacionadas CONVENIO 202 entre colciencias -Usco de 2013), DE LA FACULTAD DE SALUD.</t>
  </si>
  <si>
    <t xml:space="preserve">YOMARY ELENA MACIAS GARCÍA </t>
  </si>
  <si>
    <t>VIPS 265</t>
  </si>
  <si>
    <t>Entregar a titulo de venta, Materiales para la elaboraciòn de articulos de bisuterìa los cuales se utilizaràn en el desarrollo de proyectos productivos en las fundaciones  a las que el Centro de Interaccion Empresarial -CIE-  presta asesorìa en emprendimiento.</t>
  </si>
  <si>
    <t xml:space="preserve">MICROBIOLOGÍA Y GENETICA LTDA </t>
  </si>
  <si>
    <t>VIPS 267</t>
  </si>
  <si>
    <t>Entregar a título de venta  , materiales y reactivos con destino al proyecto de semillero de investigaciòn Ictiogenètica aplicada almanejo y conservaciòn de especies silvestres .</t>
  </si>
  <si>
    <t>VIPS 268</t>
  </si>
  <si>
    <t>Entregar a título de venta fotocopias con destino al Convenio 202 de 2013 COLCIENCIAS USCO</t>
  </si>
  <si>
    <t>VIPS 271</t>
  </si>
  <si>
    <t xml:space="preserve">Entregar a título de venta licenciamientos de sotfware para la implementación de herramientas de vigilancia tecnológica con destino a los equipos de investigación de las Facultades. </t>
  </si>
  <si>
    <t>VIPS -282</t>
  </si>
  <si>
    <t>Entregar a titulo de venta, bomba automatica para agua flojet para el desarrollo de las actividades dentro del proyecto de investigacion "Automatizacion y telemetria de una instalacion agricola (invernadero) 2013"</t>
  </si>
  <si>
    <t>VIPS 291</t>
  </si>
  <si>
    <t>Entregar a título de venta materiales necesarios para el desarrollo de las actividades del proyecto de Proyecciòn Social "HERBARIO SURCO-2013" de la facultada de Ingenierìa.</t>
  </si>
  <si>
    <t>MARIA YANETH BENAVIDES TELLEZ</t>
  </si>
  <si>
    <t>VIPS-292</t>
  </si>
  <si>
    <t>Entregar a título de venta  la adquisiciòn de Equipos y materiales  para continuar con el desarrollo del proyecto “DISEÑO DE UN PROTOTIPO DE SISTEMA DE RECIRCULACIÓN DE AGUA TIPO ACUAPONIA A PEQUEÑA ESCALA PARA LA CARACTERIZACIÓN DE LOS PARÁMETROS FÍSICO QUÍMICOS DEL AGUA Y LA CANTIDAD TOTAL DE BIOMASA ANIMAL Y VEGETAL PRODUCIDA POR ALIMENTO COMERCIAL PARA LA PRODUCCIÓN DE TILAPIA Y TOMATE” de mediana cuantía de Vicerrectoría de Investigaciones.</t>
  </si>
  <si>
    <t>VIPS-295</t>
  </si>
  <si>
    <t>Prestar servicios de elaboraciòn de pegables,certificados para el  seminario Internacional "Ordenamiento de las Ciudades y Gestiòn Empresarial para la Sustentabilidad.</t>
  </si>
  <si>
    <t>ORDEN  DE SERVICIOS</t>
  </si>
  <si>
    <t>VIPS-296</t>
  </si>
  <si>
    <t>Prestar el servicio de HOSPEDAJE Y ALIMENTACION  a  conferencista del evento, SEMINARIO CONVENIO USCO-SENA 0296 los dìas 15  y 16 de Octubre de 2013</t>
  </si>
  <si>
    <t>GRACIELA  CULMA DE TRUJILLO</t>
  </si>
  <si>
    <t>VIPS-299</t>
  </si>
  <si>
    <t xml:space="preserve">Entregar a título de venta  la adquisiciòn de Equipos y materiales  para el desarrollo de las actividades del proyecto de investigaciòn DISEÑO DE UN PROTOTIPO DE SISTEMA DE RECIRCULACIÓN DE AGUA TIPO ACUAPONIA A PEQUEÑA ESCALA PARA LA CARACTERIZACIÓN DE LOS PARÁMETROS FÍSICO QUÍMICOS DEL AGUA Y LA CANTIDAD TOTAL DE BIOMASA ANIMAL Y VEGETAL PRODUCIDA POR ALIMENTO COMERCIAL PARA LA PRODUCCIÓN DE TILAPIA Y TOMATE” </t>
  </si>
  <si>
    <t>FAIBER JOSE GASCA VALDERRAMA</t>
  </si>
  <si>
    <t>VIPS-300</t>
  </si>
  <si>
    <t xml:space="preserve">Entregar a título de venta  la adquisiciòn de Equipos y materiales  para continuar con el desarrollo del proyecto “DISEÑO DE UN PROTOTIPO DE SISTEMA DE RECIRCULACIÓN DE AGUA TIPO ACUAPONIA A PEQUEÑA ESCALA PARA LA CARACTERIZACIÓN DE LOS PARÁMETROS FÍSICO QUÍMICOS DEL AGUA Y LA CANTIDAD TOTAL DE BIOMASA ANIMAL Y VEGETAL PRODUCIDA POR ALIMENTO COMERCIAL PARA LA PRODUCCIÓN DE TILAPIA Y TOMATE” </t>
  </si>
  <si>
    <t xml:space="preserve">SIGMA ELECTRONICA </t>
  </si>
  <si>
    <t>VIPS-310</t>
  </si>
  <si>
    <t>Entregar a título de venta elementos y accesorios de equipos necesarios para dar cumplimiento a las actividades del proyecto de investigación "diseño de un sistema de audiometría capaz de monitorear la actividad neuronal..."</t>
  </si>
  <si>
    <t>HUMBERTO CASADIEGO QUINTERO</t>
  </si>
  <si>
    <t>VIPS-315</t>
  </si>
  <si>
    <t>Entregar a título de venta, Equipos " Planta Solar fotovoltaica"  necesario para el desarrollo de las actividades dentro del proyecto de investigaciòn "AUTOMATIZACIÒN Y TELEMETRÌA DE UNA INSTALACIÒN AGRÌCOLA (INVERNADERO) 2013"</t>
  </si>
  <si>
    <t>VIPS-316</t>
  </si>
  <si>
    <t>Prestar el servicio de HOSPEDAJE Y ALIMENTACION  a  los conferencistas de los eventos SEMINARIO INTERNACIONAL DE ECOLOGIA URBANA ORDENAMIENTO DELAS CIUDADES Y GESTION EMPRESARIAL</t>
  </si>
  <si>
    <t>VIPS-317</t>
  </si>
  <si>
    <t>Entregar a título de venta reactivos de laboratorio necesarios para dar cumplimento a las actividades del convenio 270 de 2011 Denominado "Caracterizaciòn de las repuestas de cèlulas secretoras anticuerpos totales y especificas de virus de dengue  en niños infectados naturalmente y su relaciòn con a severidad de la enfermedad"</t>
  </si>
  <si>
    <t>PROMOCIONES INDUSTRIALES COMERCIALES FINANCIERAS SAS</t>
  </si>
  <si>
    <t>VIPS-318</t>
  </si>
  <si>
    <t>Entregar a título de venta equipos para trabajar con cafe necesarios para el desarrollo de las actividades del proyecto de investigación de mediana cuantìa" ELABORACIÒN DE MAPAS SENSORIALES DE CÀFE DE DOS SUBREGIONES CAFETERAS DEL SUR DEL HUILA" de la facultada de Ingenierìa</t>
  </si>
  <si>
    <t>VIPS-319</t>
  </si>
  <si>
    <t>Prestar sus servicios de diseño e eimpresión de material publicitario para el proyecto  de proyección soscial " seminario internacional de ecología urbana, de la facultad de ciencias Exactas y Naturales.</t>
  </si>
  <si>
    <t>VIPS-321</t>
  </si>
  <si>
    <t>Entregar a título de venta Modulo de Examen de Pecho necesario para las practicas que realizaràn los mèdicos participantes en el desarrollo de las capacitaciones en detencciòn Temprana de Càncer de Mama Bajo la Metodologìa de Aprendizaje Activo ( Proyecciòn Social -Facultad de Salud).</t>
  </si>
  <si>
    <t>BANQUETES Y EVENTOS LUCHO</t>
  </si>
  <si>
    <t>VIPS-322</t>
  </si>
  <si>
    <t>Prestar el servicios de apoyo logistico del seminario internacional de ecología  urbana  a realizarse del 23 al 25 de Octubre de 2013</t>
  </si>
  <si>
    <t>BOBIRCOL LTDA</t>
  </si>
  <si>
    <t>VIPS-323</t>
  </si>
  <si>
    <t>Entregar a título de venta Un Extractor de aire con destino al proyecto de Investigación "Automatización y Telemetría de una Instalación Agricola (Invernadero)".</t>
  </si>
  <si>
    <t>VIPS-325</t>
  </si>
  <si>
    <t>Entregar a título de venta un cilindro para  laboratorio en cumplimento a las actividades del convenio 270 de 2011 "Caracterizaciòn de las repuestas de cèlulas secretoras anticuerpos totales y especificas de virus de dengue  en niños infectados naturalmente y su relaciòn con a severidad de la enfermedad"</t>
  </si>
  <si>
    <t>VIPS-328</t>
  </si>
  <si>
    <t>Entregar a título de venta MicroAmp 96-Well Tray/Retainer set for Veriti Systems necesario para cumplir con las actividades en el marco del convenio  No 270-2011 Colciencias Usco.denominado"Caracterizaciòn de las respuesta de cèlulas Secretoras de Anticuerpos circulantes totales y especificas de virus  de dengue en niños infectados naturalmente y su relaciòn con a severiedad de la enfermaedad"</t>
  </si>
  <si>
    <t>VIPS-329</t>
  </si>
  <si>
    <t>QUIMICOS Y REACTIVOS SAS -QUIMIREL</t>
  </si>
  <si>
    <t>VIPS-331</t>
  </si>
  <si>
    <t>Entregar a título de venta elementos de laboratorio necesarios para dar   cumplimento a las actividades dentro del proyecto de investigaciòn "Diagnóstico de los recursos bióticos en el Centro de Investigación y Educación ambiental La Tribuna, Neiva-Huila, y elaboración del plan de manejo ambiental con miras a su conservación y monitoreo"</t>
  </si>
  <si>
    <t>MEDQUILABO LTDA.</t>
  </si>
  <si>
    <t>VIPS-342</t>
  </si>
  <si>
    <t>Entregar a título de venta CRIOCAJAS necesario para cumplir con las actividades relacionadas en el proyecto de mediana cuantía "Cambio de Isotipo a IgG en niños infectados con dengue como factor determinante de la patogénesis y severidad de la emfermedad"</t>
  </si>
  <si>
    <t>JHON RAFAEL BENITEZ SALDAÑA</t>
  </si>
  <si>
    <t>VIPS-343</t>
  </si>
  <si>
    <t>Prestar servicios de Diseño e Impresión así: Material Publicitario para convocar, participar y desarrollar durante la ejecución de la Feria del Emprendimiento y la Innovación "Expoideas" y Cartillas requeridas por el Centro de Interacción Empresarial</t>
  </si>
  <si>
    <t>FUNDACION SIGAMOS ADELANTE FIL 3,16</t>
  </si>
  <si>
    <t>VIPS-344</t>
  </si>
  <si>
    <t>Prestar servicios de Diseño e Impresión de la edición Numero 25 de la revista Crecer Empresarial de la Facultad de Economía y Administracción.</t>
  </si>
  <si>
    <t>VIPS-345</t>
  </si>
  <si>
    <t>Entregar a titulo de venta elmentos de laboratorio necesarios para dar cumplimiento al proyecto de investigación diagnostico del os recursos biticos en el centro de Investigación ambiental "La Tribuna"</t>
  </si>
  <si>
    <t>CESAR ANDRES MUÑOZ CALDERON</t>
  </si>
  <si>
    <t>VIPS-352</t>
  </si>
  <si>
    <t>Prestar servicio de alquiler de juego didáctico de emprendimiento y material complementario</t>
  </si>
  <si>
    <t>JOSE JAVIER ESPITIA PAEZ</t>
  </si>
  <si>
    <t>VIPS-355</t>
  </si>
  <si>
    <t>Prestar el servicio de apoyo logístico para la organización y programación de tres actividades del proyecto MIERCOLES DE EMPRENDIMIENTO Y APUESTAS PRODUCTIVAS</t>
  </si>
  <si>
    <t>JESSICA ALEXANDRA SERRATO MENDEZ</t>
  </si>
  <si>
    <t>VIPS-356</t>
  </si>
  <si>
    <t>Entregar a título de venta "LAMINA OSCURECEDORA PARA CUARTO OSCURO"  necesarios para dar cumplimento a las actividades del convenio 270 de 2011 "Caracterizaciòn de las repuestas de cèlulas secretoras anticuerpos totales y especificas de virus de dengue  en niños infectados naturalmente y su relaciòn con a severidad de la enfermedad"</t>
  </si>
  <si>
    <t>VIPS-357</t>
  </si>
  <si>
    <t>Entregar a título de venta reactivos de laboratorio necesarios para dar cumplimiento a los compromisos adquiridos en el convenio No 270 de 2011. proyecto de investigación "Caracterización de la Respuesta  de las Células Secretoras de Anticuerpos Circulantes Totales y Especificas de virus de Dengue en niños Infectados Naturalmente y su Relación con a Severidad de la Enfermedad"</t>
  </si>
  <si>
    <t>VIPS-358</t>
  </si>
  <si>
    <t>Prestar los servicios de apoyo logistico durante las jornadas de capacitaciòn denominadas "PROCESOS DE FORMALIZACION  DE FAMY, MICRO, PEQUEÑAS Y MEDIANAS EMPRESAS" Y  EL SEMINARIO "NORMAS INTERNACIONALES DE AUDITORÍA Y ASEGURAMIENTO SEGUN IFAC".</t>
  </si>
  <si>
    <t>VIPS-359</t>
  </si>
  <si>
    <t>Prestar el servicio de HOSPEDAJE Y ALIMENTACION  a los conferencistas de los eventos SEMINARIO "Normas Internacionales de Auditoría y Aseguramiento según IFAC"</t>
  </si>
  <si>
    <t>VIPS-365</t>
  </si>
  <si>
    <t>a prestar servicio logistico para la feria de Emprendimiento y la Innovación "EXPOIDEAS".</t>
  </si>
  <si>
    <t>CARROUSEL ENTERPRICE LTDA.</t>
  </si>
  <si>
    <t>VIPS-366</t>
  </si>
  <si>
    <t>Prestar el servicio de APOYO LOGISTICO  PARA EL EVENTO DE CLAUSURA DEL PROYECTO "CATEDRA DE DERECHOS CONSTITUCIONALES DE LOS NIÑOS DEL ASENTAMIENTO ALVARO URIBE VELEZ"</t>
  </si>
  <si>
    <t>SOCIEDAD HOTELERA FALLA VELASQUEZ</t>
  </si>
  <si>
    <t>VIPS-372</t>
  </si>
  <si>
    <t xml:space="preserve">Prestar el servicio de HOSPEDAJE Y ALIMENTACION  a docente invitado en ejecución del proyecto GENEALOGIA DE LA INVESTIGACION DE LA FAC. DE EDUCACION </t>
  </si>
  <si>
    <t>VIPS-373</t>
  </si>
  <si>
    <t>Prestar  servicios de impresos (volantes, afiches y elaboración de pendones) para llevar acabo el lanzamiento de la revista virtual “HOMOECOMICOS” del programa de Economía</t>
  </si>
  <si>
    <t>DYNAMO ELECTRONICS S.A.S</t>
  </si>
  <si>
    <t>VIPS-374</t>
  </si>
  <si>
    <t>Entregar a título de venta elementos electrónicos con destino al trabajo de grado " DESARROLLO Y APLICACIÓN DE UN SISTEMA ELECTRÓNICO DE RECONOCIMIENTO DE VOZ PARA EL CONTROL DE UNA SILLA DE RUEDAS A ESCALA UTILIZANDO TECNOLOGIA ARDUINO Y SOFTWARE LIBRE" de estudiantes de pregrado.</t>
  </si>
  <si>
    <t>EDNA PATRICIA QUINTERO CORDOBA</t>
  </si>
  <si>
    <t>VIPS-376</t>
  </si>
  <si>
    <t xml:space="preserve"> Prestar el servicio de marqueteria de mapas para el proyecto SENSIBILIZAR A LA COMUNIDAD UNIVERSITARIA A PARTIR DE LA IDENTIFICACION DE LOS NIVELES DE RUIDO AMBIENTAL PARA FORTALECER LA EDUCACION Y GESTION AMBIENTAL DE LA USCO dentro de la convocatoria de financiamiento de trabajos de grado.</t>
  </si>
  <si>
    <t>VIPS-377</t>
  </si>
  <si>
    <t>Prestar  servicios de impresion   de 11  pendones y un  telón con el fin de desarrollar actividades  que viene realizando la Dirección General de Proyección Social en el marco del fortalecimiento de los grupos.</t>
  </si>
  <si>
    <t>MARTHA CECILIA CUENCA VARGAS (GRAFIPLAST)</t>
  </si>
  <si>
    <t>VIPS-378</t>
  </si>
  <si>
    <t xml:space="preserve"> Prestar el servicio de impresos para el proyecto SENSIBILIZAR A LA COMUNIDAD UNIVERSITARIA A PARTIR DE LA IDENTIFICACION DE LOS NIVELES DE RUIDO AMBIENTAL PARA FORTALECER LA EDUCACION Y GESTION AMBIENTAL DE LA USCO dentro de la convocatoria de financiamiento de trabajos de grado.</t>
  </si>
  <si>
    <t>INVERSIONES PALAGRO SAS</t>
  </si>
  <si>
    <t>VIPS-381</t>
  </si>
  <si>
    <t>Entregar a título de venta "equipos y materiales con destino al proyecto de investigación de mediana cuantía "Diseño de un prototipo de sistema de recirculación</t>
  </si>
  <si>
    <t>VIPS-382</t>
  </si>
  <si>
    <t>Entregar titulo de venta  elementos de ferretería necesarios para dar cumplimento a las actividades del proyecto de investigación  “AUTOMATIZACÌÒN Y TELEMETRÌA DE UNA INSTALACIÒN AGRÌCOLA (INVERNADERO)</t>
  </si>
  <si>
    <t>RICARDO QUINTERO MOSQUERA (AGROCOSUR)</t>
  </si>
  <si>
    <t>VIPS-384</t>
  </si>
  <si>
    <t>Entregar a título de venta  la adquisiciòn de Equipos y materiales  para continuar con el desarrollo del proyecto de mediana cuantía “DISEÑO DE UN PROTOTIPO DE SISTEMA DE RECIRCULACIÓN DE AGUA TIPO ACUAPONIA A PEQUEÑA ESCALA PARA LA CARACTERIZACIÓN DE LOS PARÁMETROS FÍSICO QUÍMICOS DEL AGUA Y LA CANTIDAD TOTAL DE BIOMASA ANIMAL Y VEGETAL PRODUCIDA POR ALIMENTO COMERCIAL PARA LA PRODUCCIÓN DE TILAPIA Y TOMATES”</t>
  </si>
  <si>
    <t>MARIA LOURDES  VARGAS</t>
  </si>
  <si>
    <t>VIPS-385</t>
  </si>
  <si>
    <t xml:space="preserve">Prestar el servicio  de APOYO LOGISTICO para el desarrollo de JORNADA DE TRABAJO DE GRUPOS DE INVESTIGACION DE ENFERMERIA. </t>
  </si>
  <si>
    <t>COMPAÑÍA COMERCIAL GOBE LTDA.</t>
  </si>
  <si>
    <t>VIPS-386</t>
  </si>
  <si>
    <t>Entregar a titulo de venta "licencia ATLAS.ti.V. de analisis version  7 licencia academica perpetua para 15 ususarios</t>
  </si>
  <si>
    <t>GERMAN FARFAN TEJADA (HOSTERIA)</t>
  </si>
  <si>
    <t>VIPS-387</t>
  </si>
  <si>
    <t>Prestar el servicio de apoyo logistico para realizacion de reuniones ampliadas de evaluacion de actividades con comites de proyeccion social y de investigacion.</t>
  </si>
  <si>
    <t>CORPORACION CINCCO</t>
  </si>
  <si>
    <t>VIPS-397</t>
  </si>
  <si>
    <t>Elaborar las memorias del congreso internacional de investigacion en salud</t>
  </si>
  <si>
    <t>VIPS-401</t>
  </si>
  <si>
    <t>Prestar el servicio de hosting del sitio web de la revista de la Facultad de Derecho de la Universidad Surcolombiana.</t>
  </si>
  <si>
    <t>EMPRESA DE SERVICIOS  ES LIMITADA</t>
  </si>
  <si>
    <t>VIPS-402</t>
  </si>
  <si>
    <t>Entregar a título de venta  cilindros de Gases  con destino al Laboratorío de Recursos  Geoagroambientales "LABGAA" para desarrollar actividades de los proyectos de investigación.</t>
  </si>
  <si>
    <t>CPS-001-A2013</t>
  </si>
  <si>
    <t>Prestar los Servicios como periodista en la Emisora Institucional de Radio Universidad Surcolombiana 89.7 F.M. de la Facultad de Ciencias Sociales y Humanas</t>
  </si>
  <si>
    <t>CPS-002-A2013</t>
  </si>
  <si>
    <t>Prestar los Servicios como Director de contenidos y  de programación en la Emisora Institucional Radio Universidad Surcolombiana 89.7 F.M. de la Facultad de Ciencias Sociales y Humanas</t>
  </si>
  <si>
    <t>RAMOS NUÑEZ OSCAR IVAN</t>
  </si>
  <si>
    <t>CPS-003-A2013</t>
  </si>
  <si>
    <t>Prestar los Servicios de operador de equipos de estudio en la Emisora Institucional Radio Universidad Surcolombiana 89.7 F.M. de la Facultad de Ciencias Sociales y Humanas</t>
  </si>
  <si>
    <t>CPS-004-A2013</t>
  </si>
  <si>
    <t>CPS-005-A2013</t>
  </si>
  <si>
    <t>CPS-006-A2013</t>
  </si>
  <si>
    <t>Prestar servicios profesionales jurídicos  especializados para el apoyo y asesoría  legal en la Vicerrectoría Administrativa de la Universidad Surcolombiana</t>
  </si>
  <si>
    <t>CPS-007-A2013</t>
  </si>
  <si>
    <t>Prestar los servicios profesionales como Asesor y Contador Público titulado Especializado en la coordinación de la oficina de contabilidad de la  Universidad Surcolombiana</t>
  </si>
  <si>
    <t>PERDOMO PEÑA JUAN PABLO</t>
  </si>
  <si>
    <t>CPS-008-A2013</t>
  </si>
  <si>
    <t>Prestar los servicios profesionales como contador publico,  en la elaboración de Informes a los entes de control, en la oficina de contabilidad de la  Universidad  Surcolombiana</t>
  </si>
  <si>
    <t>CPS-009-A2013</t>
  </si>
  <si>
    <t>Prestar los servicios profesionales en la elaboración de cuentas por pagar  y evaluador financiero de las propuestas de los procesos de contratación, en la oficina de contabilidad de la  Universidad Surcolombiana</t>
  </si>
  <si>
    <t>GUERRERO PALOMAR CARLOS ANDRES</t>
  </si>
  <si>
    <t>CPS-010-A2013</t>
  </si>
  <si>
    <t>Prestar servicios  de apoyo  en la elaboración de conciliaciones  bancarias de 52 cuentas de ahorro y corrientes que posee la Universidad, Conciliación de ingresos en las áreas contables,  presupuestal y derechos pecuniarios, en la oficina de contabilidad de la  Universidad Surcolombiana</t>
  </si>
  <si>
    <t>CPS-011-A2013</t>
  </si>
  <si>
    <t>Prestar servicios profesionales en Asesoría Financiera en la ejecución y liquidación de proyectos remunerados de los fondos especiales de la Universidad  Surcolombiana y  transferencia de excedentes</t>
  </si>
  <si>
    <t>CPS-012-A2013</t>
  </si>
  <si>
    <t>Prestar Servicios especializados en sistemas de información para la administración y soporte a los usuarios del Sistema Administrativo y Financiero LINIX en el Centro de Tecnologías de Información y Comunicaciones-CTIC de la Universidad Surcolombiana</t>
  </si>
  <si>
    <t>CPS-013-A2013</t>
  </si>
  <si>
    <t>Prestar sus servicios en la Administración Funcional del Sistema Financiero de la Universidad Surcolombiana</t>
  </si>
  <si>
    <t>CPS-014-A2013</t>
  </si>
  <si>
    <t>Prestar servicios profesionales de  asesoría y apoyo  en la oficina de fondos especiales de la Universidad Surcolombiana</t>
  </si>
  <si>
    <t>CPS-015-A2013</t>
  </si>
  <si>
    <t>Prestar servicios  de apoyo  en la conciliación contable y presupuestal del proceso de interfase de ingresos, llevar el control del plan de acción por fuente Inversión  y la elaboración del informe detallado de inversión mensualizado, en la oficina de presupuesto de la  Universidad Surcolombiana</t>
  </si>
  <si>
    <t>GONZALEZ BEDOYA CARLOS ALBERTO</t>
  </si>
  <si>
    <t>CPS-016-A2013</t>
  </si>
  <si>
    <t>Prestar servicios profesionales en el Área Financiera (Fondos Especiales y Grupo de Liquidación de Derechos Pecuniarios) de la Universidad Surcolombiana</t>
  </si>
  <si>
    <t>CPS-017-A2013</t>
  </si>
  <si>
    <r>
      <t>Prestar servicios profesionales en el Área Financiera (Grupo de Liquidación de Derechos Pecuniarios y Tesoreria) de la Universidad Surcolombiana</t>
    </r>
    <r>
      <rPr>
        <b/>
        <sz val="10"/>
        <rFont val="Arial"/>
        <family val="2"/>
        <charset val="1"/>
      </rPr>
      <t xml:space="preserve"> </t>
    </r>
  </si>
  <si>
    <t>CPS-018-A2013</t>
  </si>
  <si>
    <t>Prestar servicios profesionales para el apoyo y asesoría en los diferentes procesos y procedimientos contractuales desarrollados en la vicerrectoría administrativa de la universidad surcolombiana</t>
  </si>
  <si>
    <t>CPS-019-A2013</t>
  </si>
  <si>
    <r>
      <t>Prestar los servicios de Apoyo y asesoría en los trámites de la vinculación y pago de  contratistas de Prestación de Servicios, Jóvenes Investigadores, Pasantes y otras nominas que pueden surgir durante la ejecución de este contrato, en el Área de Personal, mediante el manejo del Sistema de Información de contratistas.,</t>
    </r>
    <r>
      <rPr>
        <sz val="10"/>
        <rFont val="Arial"/>
        <family val="2"/>
        <charset val="1"/>
      </rPr>
      <t xml:space="preserve"> de la Universidad Surcolombiana.</t>
    </r>
  </si>
  <si>
    <t>CPS-020-A2013</t>
  </si>
  <si>
    <t>prestar sus servicios de apoyo y asesoría en los procesos de la etapa precontractual en distintamente de la modalidad de selección en la unidad de contratación</t>
  </si>
  <si>
    <t>CPS-021-A2013</t>
  </si>
  <si>
    <t>Prestar los servicios profesionales jurídicos especializados para la coordinación de la unidad de contratación de la universidad Surcolombiana</t>
  </si>
  <si>
    <t>CPS-022-A2013</t>
  </si>
  <si>
    <t>prestación de servicios de apoyo a  la gestión los procesos de  contratación, en la proyección de las minutas y todos los trámites inherentes a la unidad de contratación – vicerrectoría administrativa de la Universidad Surcolombiana</t>
  </si>
  <si>
    <t>CPS-023-A2013</t>
  </si>
  <si>
    <t>Prestar los Servicios Profesionales de Apoyo a la gestión administrativa en el Área de Recursos</t>
  </si>
  <si>
    <t>SE ADICIONO $358,204 21 AL 27 DE DICIEMBRE 2013</t>
  </si>
  <si>
    <t>CPS-024-A2013</t>
  </si>
  <si>
    <t>Prestar los Servicios para realizar actividades de Apoyo logístico en bodega  en el  Área de Recursos</t>
  </si>
  <si>
    <t>SE ADICIONO $303,095 21 AL 27 DE DICIEMBRE 2014 Y SE RESTO $456,611 ACTA ADICIONAL Y VALORES QUE NO CORRESPONDE</t>
  </si>
  <si>
    <t>CPS-025-A2013</t>
  </si>
  <si>
    <t>Prestar servicios profesionales consistentes en acompañamiento  y asesoría  legal en la Secretaria General en los diferentes procedimientos administrativos que le corresponden, específicamente en las áreas académicas, de proyección social y contratación administrativ</t>
  </si>
  <si>
    <t>SE ADICIONO $633,745 21 AL 27 DE DICIEMBRE 2013</t>
  </si>
  <si>
    <t>CPS-026-A2013</t>
  </si>
  <si>
    <t>prestar sus servicios profesionales jurídicos para el apoyo y asesoría legal en la Oficina Jurídica</t>
  </si>
  <si>
    <t>SE ADICIONO $633,745 DEL 21 AL 27 DE DICIEMBRE 2013</t>
  </si>
  <si>
    <t>COLORADO MOYA SANDRA PAOLA</t>
  </si>
  <si>
    <t>CPS-027-A2013</t>
  </si>
  <si>
    <t>SE ADICIONO $905,350 21 AL 30 DE DICIEMBRE 2013</t>
  </si>
  <si>
    <t>CPS-028-A2013</t>
  </si>
  <si>
    <t>CPS-029-A2013</t>
  </si>
  <si>
    <t>CPS-030-A2013</t>
  </si>
  <si>
    <t>Prestar Servicio técnicos de coordinación a las actividades del área de mantenimiento, a todos los equipos informáticos de la Universidad de acuerdo con las normas técnicas y procedimientos establecidos por el Centro de Tecnologías de Información y Comunicaciones</t>
  </si>
  <si>
    <t>CABRERA LASSO JAVIER</t>
  </si>
  <si>
    <t>CPS-031-A2013</t>
  </si>
  <si>
    <t>Prestar Servicios como tecnólogo en sistemas de información para el desarrollo y mantenimiento de aplicativos de matriculas, adiciones y cancelaciones, modulo de notas docentes y evaluación docentes que hacen parte del sistema académico en el CTIC de la Universidad Surcolombiana</t>
  </si>
  <si>
    <t>CPS-032-A2013</t>
  </si>
  <si>
    <t>Prestar Servicios profesionales como asesor para el desarrollo y mantenimiento de los Sistemas de Información de Gestión Administrativa y Académico en el Centro de Tecnologías de Información y Comunicaciones-CTIC de la Universidad Surcolombiana</t>
  </si>
  <si>
    <t>SE ADICIONO $413,312 21 AL 27 DE DICIEMBRE 2013</t>
  </si>
  <si>
    <t>CPS-034-A2013</t>
  </si>
  <si>
    <t>Prestar Servicios profesionales en administración y mantenimiento de la red de datos y el parque de equipos de informáticos</t>
  </si>
  <si>
    <t>CPS-033-A2013</t>
  </si>
  <si>
    <t>Prestar Servicios profesionales en los procesos de análisis, diseño, desarrollo e implementación y mantenimiento de Sistemas de información específicamente en lo relacionado con los sistemas de: requerimientos, interface con sistema LINIX y liquidación de matrícula y facturación,  en el Centro de Tecnologías de Información y Comunicaciones-CTIC de la Universidad Surcolombiana.</t>
  </si>
  <si>
    <t>SE ADICIONO $466,667 DEL 21 AL 27 DE DICIEMBRE 2013</t>
  </si>
  <si>
    <t>CPS-035-A2013</t>
  </si>
  <si>
    <t>Prestar Servicios profesionales en los procesos de análisis, diseño, desarrollo e implementación y mantenimiento de Sistemas de información específicamente lo relacionado con Aplicativos planta física, programación académica, convocatoria docentes, y  SIPPA; en el Centro de Tecnologías de Información y Comunicaciones-CTIC de la Universidad Surcolombiana</t>
  </si>
  <si>
    <t>SE ADICIONO $413,312 DEL 21 AL 27 DE DICIEMBRE 2013</t>
  </si>
  <si>
    <t>CPS-036-A2013</t>
  </si>
  <si>
    <t>Prestar sus servicios de apoyo y asesoría en los asuntos jurídicos y administrativos de la Dirección Administrativa de Control Disciplinario Interno</t>
  </si>
  <si>
    <t>CPS-037-A2013</t>
  </si>
  <si>
    <t>Prestación de servicios de apoyo a la gestión institucional en el Área de Bienestar Universitario de la Universidad Surcolombiana</t>
  </si>
  <si>
    <t>CPS-038-A2013</t>
  </si>
  <si>
    <t>Prestar servicios  de Apoyo en  la elaboración de la solicitud de devolución del IVA pagado por la Universidad en la compra de bienes y servicios, en la oficina de Contabilidad</t>
  </si>
  <si>
    <t>CPS-039-A2013</t>
  </si>
  <si>
    <t>Prestación de servicios técnicos para el apoyo a la gestión en los diferentes procesos secretariales y de atención al público de la Oficina de Control Interno de la Universidad Surcolombiana</t>
  </si>
  <si>
    <t>SE ADICIONO $275,541 DEL 21 AL 27 DE DICIEMBRE 2013</t>
  </si>
  <si>
    <t>CPS-040-A2013</t>
  </si>
  <si>
    <t>Prestar sus servicios profesionales como Auditor en la Oficina de Control Interno de la Universidad Surcolombiana</t>
  </si>
  <si>
    <t>CERQUERA ROJAS CARLOS ALBERTO</t>
  </si>
  <si>
    <t>CPS-041-A2013</t>
  </si>
  <si>
    <t>Prestar servicios profesionales de apoyo a la gestión administrativa del proceso de Formación, de la Vicerrectoría Académica de la Universidad Surcolombiana</t>
  </si>
  <si>
    <t>CPS-042A2013</t>
  </si>
  <si>
    <t>Prestar servicios como auxiliar de apoyo a la gestión, en lo referente a la programación académica y planta física de la Vicerrectoría Académica</t>
  </si>
  <si>
    <t>CPS-043-A2013</t>
  </si>
  <si>
    <r>
      <t>Prestar servicios de apoyo en el Área Financiera (Grupo de Liquidación de Derechos Pecuniarios) de la Universidad Surcolombiana, en lo relacionado con el registro de cartera de los estudiantes de la Universidad</t>
    </r>
    <r>
      <rPr>
        <b/>
        <sz val="10"/>
        <rFont val="Arial"/>
        <family val="2"/>
        <charset val="1"/>
      </rPr>
      <t xml:space="preserve"> </t>
    </r>
  </si>
  <si>
    <t>CPS-044-A2013</t>
  </si>
  <si>
    <t>Prestar servicios de apoyo en el Área Financiera (Grupo de Liquidación de Derechos Pecuniarios) de la Universidad Surcolombiana, en lo relacionado con el registro de cartera de los estudiantes de la Universidad</t>
  </si>
  <si>
    <t>CPS-045-A2013</t>
  </si>
  <si>
    <t>Prestar los servicios de Apoyo en el manejo, control, archivo, actualización y custodia de la historias laborales de los servidores públicos, trabajadores oficiales y demás personal que tenga vinculo contractual, legal y reglamentario con la Universidad Surcolombiana y del personal que haya tenido Historia laboral en el Área de Personal</t>
  </si>
  <si>
    <t>CPS-046-A2013</t>
  </si>
  <si>
    <t>Prestación de Servicios con el fin de realizar las actividades de Asesoría Jurídica en el Área de Gestión Institucional de Personal de la Universidad Surcolombiana</t>
  </si>
  <si>
    <t>CPS-047-A2013</t>
  </si>
  <si>
    <t>Prestación de sus servicios profesionales como Asesor Jurídico externo de la Oficina Asesora Jurídica</t>
  </si>
  <si>
    <t>CPS-048-A2013</t>
  </si>
  <si>
    <t>Prestación de Servicios para el apoyo de la gestión en el área de archivo y conservación de documentos de las dependencias de Rectoría y Oficina Asesora Jurídica de la Universidad Surcolombiana</t>
  </si>
  <si>
    <t>SE ADICIONO $247,987 DEL 21 AL 27 DE DICIEMBRE 2013</t>
  </si>
  <si>
    <t>CPS-049-A2013</t>
  </si>
  <si>
    <t>Prestar servicio de Apoyo en los procesos académicos propios del Centro de Admisiones, Registro y Control Académico</t>
  </si>
  <si>
    <t>CPS-050-A2013</t>
  </si>
  <si>
    <t>CPS-051-A2013</t>
  </si>
  <si>
    <t>CPS-052-A2013</t>
  </si>
  <si>
    <t>CPS-053-A2013</t>
  </si>
  <si>
    <t>CPS-054-A2013</t>
  </si>
  <si>
    <t>CPS-055-A2013</t>
  </si>
  <si>
    <t>Apoyo a la gestión institucional en el Area de Servicios Generales</t>
  </si>
  <si>
    <t>CPS-056-A2013</t>
  </si>
  <si>
    <t>Realizar el mantenimiento Preventivo y Correctivo de los Equipos de Aires Acondicionados y de refrigeración de propiedad de</t>
  </si>
  <si>
    <t>CPS-057-A2013</t>
  </si>
  <si>
    <r>
      <t>Prestar servicios profesionales en la recuperación y seguimiento de la cartera de los estudiantes de pregrado y postgrado de la Universidad Surcolombiana, en el Área Financiera</t>
    </r>
    <r>
      <rPr>
        <b/>
        <sz val="10"/>
        <rFont val="Arial"/>
        <family val="2"/>
        <charset val="1"/>
      </rPr>
      <t xml:space="preserve"> </t>
    </r>
  </si>
  <si>
    <t>CPS-058-A2013</t>
  </si>
  <si>
    <t>Prestar Servicios de apoyo administrativo en el proceso de Gestión Institucional del Área Financiera de la Universidad Surcolombiana</t>
  </si>
  <si>
    <t>CPS-059-A2013</t>
  </si>
  <si>
    <t>Prestar servicios de apoyo a  la gestión administrativa en la unidad de contratación – vicerrectoría administrativa de la universidad Surcolombiana</t>
  </si>
  <si>
    <t>CPS-060-A2013</t>
  </si>
  <si>
    <t>Prestar  servicios de apoyo a  la gestión en las diferentes actividades y procedimientos en la unidad de contratación – vicerrectoría administrativa de la universidad</t>
  </si>
  <si>
    <t>MENDEZ JORGE ENRIQUE</t>
  </si>
  <si>
    <t>CPS-061-A2013</t>
  </si>
  <si>
    <t>Prestar servicios de apoyo y asesoría jurídica en las diferentes etapas de  los procesos  contractuales adelantados a través de la unidad de contratación de la Universidad Surcolombiana</t>
  </si>
  <si>
    <t>CPS-062-A2013</t>
  </si>
  <si>
    <t>prestación de servicios para el apoyo a la gestión en el área de archivo y conservación de documentos de  la Vicerrectoría Administrativa de la Universidad Surcolombiana</t>
  </si>
  <si>
    <t>CPS-063-A2013</t>
  </si>
  <si>
    <t>Prestar servicios de  apoyo a la gestión en los diferentes procesos y procedimientos secretariales y de atención al público de  la Vicerrectoría Administrativa de la Universidad Surcolombiana</t>
  </si>
  <si>
    <t>CPS-064-A2013</t>
  </si>
  <si>
    <t>Prestar servicios profesionales en la administración funcional del Sistema Financiero de la Universidad Surcolombiana y brindar asesoría y apoyo a la División Financiera y en la oficina de Fondos Especiales</t>
  </si>
  <si>
    <t>CPS-065-A2013</t>
  </si>
  <si>
    <t>Prestar los servicios de apoyo a la gestión de la Secretaria General, Consejos Superior y Académico para ejercer actividades de archivo documental</t>
  </si>
  <si>
    <t>CPS-066-A2013</t>
  </si>
  <si>
    <t>Prestar sus servicios de apoyo y asesoría profesionales en la Oficina de Control Interno de la Universidad Surcolombiana</t>
  </si>
  <si>
    <t>CPS-067-A2013</t>
  </si>
  <si>
    <t>Prestar servicios de apoyo en el Área Financiera (Tesorería) de la Universidad Surcolombiana</t>
  </si>
  <si>
    <t>CPS-068-A2013</t>
  </si>
  <si>
    <t>prestar sus servicios de apoyo a la gestión administrativa  en la coordinación de la sede de Garzón, de la Universidad Surcolombiana</t>
  </si>
  <si>
    <t>CPS-069-A2013</t>
  </si>
  <si>
    <t>prestar sus servicios de apoyo a la gestión administrativa  en la coordinación de la sede de La Plata, de la Universidad Surcolombiana</t>
  </si>
  <si>
    <t>CPS-070-A2013</t>
  </si>
  <si>
    <t>prestar sus servicios de apoyo a la gestión administrativa  en la coordinación de la sede de Pitalito, de la Universidad Surcolombiana</t>
  </si>
  <si>
    <t>ORDOÑEZ CABRERA MARTHA CECILIA</t>
  </si>
  <si>
    <t>CPS-071-A2013</t>
  </si>
  <si>
    <t>Prestar sus servicios de apoyo en la gestión administrativa en la sede de La Plata, de la Universidad Surcolombiana</t>
  </si>
  <si>
    <t>CPS-072-A2013</t>
  </si>
  <si>
    <t>prestar sus servicios de apoyo a la gestión administrativa en la sede de Garzón, de la Universidad Surcolombiana</t>
  </si>
  <si>
    <t>COLLAZOS CANTILLO STHEPANNY</t>
  </si>
  <si>
    <t>CPS-073-A2013</t>
  </si>
  <si>
    <t>prestar sus servicios de apoyo a la gestión  administrativa en la sede de Pitalito  de la Universidad Surcolombiana</t>
  </si>
  <si>
    <t>CPS-074-A2013</t>
  </si>
  <si>
    <t>prestar sus servicios de apoyo como Coordinadora del Laboratorio de Química adscrito a la Facultad de Ciencias Exactas y Naturales para ejercer actividades de manejo de equipos, preservación y medición de elementos químicos, programación académica y de atención al público de la Universidad Surcolombiana</t>
  </si>
  <si>
    <t>CPS-075-A2013</t>
  </si>
  <si>
    <t>prestar sus servicios de apoyo en la gestión administrativas del Programa  de Matemáticas Aplicada de la Facultad de Ciencias Exactas y Naturales de la Universidad Surcolombiana</t>
  </si>
  <si>
    <t>CPS-076-A2013</t>
  </si>
  <si>
    <t>prestar sus servicios de apoyo a la gestión administrativa en el  Programa de Tecnología  en Acuicultura Continental  de la Facultad de  Ciencias Exactas Y Naturales de la Universidad Surcolombiana</t>
  </si>
  <si>
    <t>CPS-077-A2013</t>
  </si>
  <si>
    <t>Servicios de apoyo a  la  Gestión Administrativa,  en la Secretaria Académica de la Facultad de Economía y Administración</t>
  </si>
  <si>
    <t>CPS-078-A2013</t>
  </si>
  <si>
    <t>prestar los servicios de apoyo a la Gestión Administrativa en el programa Administración de Empresas</t>
  </si>
  <si>
    <t>CPS-079-A2013</t>
  </si>
  <si>
    <t>prestar los servicios de apoyo en la gestión administrativa del Programa de Licenciatura Educación Artística y Cultural de la Facultad de Educación de la Universidad Surcolombiana</t>
  </si>
  <si>
    <t>CPS-080-A2013</t>
  </si>
  <si>
    <t>Prestar los servicios de apoyo a la gestión administrativa en el programa de Licenciatura en Educación Básica con énfasis en Ciencias Naturales y Educación Ambiental de la Facultad de Educación de la Universidad Surcolombiana</t>
  </si>
  <si>
    <t>CPS-081-A2013</t>
  </si>
  <si>
    <t>Prestar sus servicios de apoyo a la gestión administrativa en los  Programas de Tecnología en  Obras Civiles y Desarrollo de Software  de la Facultad de  Ingeniería de la Universidad Surcolombiana</t>
  </si>
  <si>
    <t>CPS-082-A2013</t>
  </si>
  <si>
    <t>prestar sus servicios de apoyo y asesoría en el Programa de Tecnología en Obras Civiles de la Facultad de Ingeniería</t>
  </si>
  <si>
    <t>CPS-083-A2013</t>
  </si>
  <si>
    <t>prestar sus servicios de apoyo a la gestión administrativa en el Laboratorio de Infección e Inmunidad  de la Facultad de Salud de la Universidad Surcolombiana</t>
  </si>
  <si>
    <t>CPS-084-A2013</t>
  </si>
  <si>
    <r>
      <t>Prestar servicio de apoyo a la gestión administrativa en el Departamento de Ciencias Básicas de la Facultad  de salud</t>
    </r>
    <r>
      <rPr>
        <b/>
        <sz val="10"/>
        <rFont val="Arial"/>
        <family val="2"/>
        <charset val="1"/>
      </rPr>
      <t xml:space="preserve"> </t>
    </r>
  </si>
  <si>
    <t>CPS-085-A2013</t>
  </si>
  <si>
    <t>Apoyo a la Gestión Administrativa en el Departamento de Medicina Social y Preventiva de la Facultad de Salud</t>
  </si>
  <si>
    <t>CPS-086-A2013</t>
  </si>
  <si>
    <t>prestar sus servicios profesionales y especializados en el área Administrativa y Financiera como asistente en la Secretaria de la Facultad de Salud</t>
  </si>
  <si>
    <t>CPS-087-A2013</t>
  </si>
  <si>
    <t>prestar sus servicios de Apoyo y Asesoría en la gestión académico-administrativa en la Secretaria Académica</t>
  </si>
  <si>
    <t>SE ADICIONO $413,312 DEL 15 MARZO  AL 21JUNIO-2013</t>
  </si>
  <si>
    <t>CPS-088-A2013</t>
  </si>
  <si>
    <t>Prestar servicios de apoyo a la gestión, seguimiento y control documental, en el Sistema de Archivo Institucional, desde el Archivo Central</t>
  </si>
  <si>
    <t>CPS-089-A2013</t>
  </si>
  <si>
    <t>CPS-090-A2013</t>
  </si>
  <si>
    <t>Prestar servicios de apoyo a la gestión administrativa en la Dirección General de Currículo</t>
  </si>
  <si>
    <t>CPS-091-A2013</t>
  </si>
  <si>
    <t>prestar servicios profesionales para realizar las funciones de Apoyo y Asesoría  Académica y Administrativa al Programa de Ciencias Políticas de la Facultad de Derecho de la Universidad Surcolombiana</t>
  </si>
  <si>
    <t>CPS-092-A2013</t>
  </si>
  <si>
    <t>prestar servicios de apoyo a la gestión administrativa en el Programa de Ciencias Políticas  de la Universidad Surcolombiana</t>
  </si>
  <si>
    <t>CPS-093-A2013</t>
  </si>
  <si>
    <t>Prestación de servicios de apoyo a la gestión administrativa en el  Programa de Derecho de la Universidad Surcolombiana</t>
  </si>
  <si>
    <t>CPS-094-A2013</t>
  </si>
  <si>
    <t>prestación de servicios para la dirección de las actividades que se programen, asignen y/o se presenten de manera eventual en la Granja Experimental de la USCO Facultad de Ingeniería</t>
  </si>
  <si>
    <t>SE ADICIONO $511,719 DEL 21   AL 30 DICIEMBRE-2013</t>
  </si>
  <si>
    <t>CPS-095-A2013</t>
  </si>
  <si>
    <t>Prestar servicios profesionales como Psicóloga en las actividades del sub-programa de  Medicina Preventiva y del Trabajo en el Programa de Salud Ocupacional de Bienestar Universitario</t>
  </si>
  <si>
    <t>CPS-096-A2013</t>
  </si>
  <si>
    <t>Prestar servicios profesionales de Ingeniera Industrial en el Programa de Salud Ocupacional  de Bienestar Universitario de la Universidad Surcolombiana</t>
  </si>
  <si>
    <t>CPS-097-A2013</t>
  </si>
  <si>
    <t>Prestar servicios de apoyo en la atención de Salud Oral en consultorio Odontológico  del  Área de Bienestar Universitario</t>
  </si>
  <si>
    <t>CPS-098-A2013</t>
  </si>
  <si>
    <t>Prestar Los Servicios Profesionales  en Actividades De Medicina Preventiva y del trabajo en el Programa de Salud Ocupacional de la Institución</t>
  </si>
  <si>
    <t>CPS-099-A2013</t>
  </si>
  <si>
    <t>GRISALES TAMAYO NILTON CESAR</t>
  </si>
  <si>
    <t>CPS-100-A2013</t>
  </si>
  <si>
    <r>
      <t>Prestar sus servicios como Técnico Industrial en el área de Servicios Generales de la Universidad Surcolombiana</t>
    </r>
    <r>
      <rPr>
        <b/>
        <sz val="10"/>
        <rFont val="Arial"/>
        <family val="2"/>
        <charset val="1"/>
      </rPr>
      <t xml:space="preserve"> </t>
    </r>
  </si>
  <si>
    <t>SE ADICIONO $511,719 DEL 21 AL 27 DE DICIEMBRE 2013</t>
  </si>
  <si>
    <t>CPS-101-A2013</t>
  </si>
  <si>
    <t>Prestar el servicio de Secretaría Académica en la Facultad de Ciencias Sociales y Humanas</t>
  </si>
  <si>
    <t>CPS-102-A2013</t>
  </si>
  <si>
    <t>prestar sus servicios de Secretaria como apoyo a la gestión administrativa en el Laboratorio de Medicina Genómica de la Facultad de Salud</t>
  </si>
  <si>
    <t>CPS-103-A2013</t>
  </si>
  <si>
    <t>Prestar los servicios como auxiliar en el Laboratorio de Simulación de la Facultad de Salud</t>
  </si>
  <si>
    <t>CPS-104-A2013</t>
  </si>
  <si>
    <t>Apoyo y asesoría en el proceso de cobro coactivo; y Acompañamiento en la Asesoría Jurídica en la Vicerrectoría Administrativa</t>
  </si>
  <si>
    <t>CPS-105-A2013</t>
  </si>
  <si>
    <t>Prestar sus servicios profesionales como Asesor Jurídico externo de la Oficina Asesora Jurídica</t>
  </si>
  <si>
    <t>CPS-106-A2013</t>
  </si>
  <si>
    <r>
      <t>prestar servicios profesionales como Asesor Jurídico externo de la Oficina Asesora Jurídica</t>
    </r>
    <r>
      <rPr>
        <sz val="10"/>
        <rFont val="Arial"/>
        <family val="2"/>
        <charset val="1"/>
      </rPr>
      <t>.</t>
    </r>
  </si>
  <si>
    <t>CPS-107-A2013</t>
  </si>
  <si>
    <t>SE CORRIGIO EL VALOR</t>
  </si>
  <si>
    <t>SOLANO ÑAÑEZ BLEYNER</t>
  </si>
  <si>
    <t>CPS-108-A2013</t>
  </si>
  <si>
    <r>
      <t>Prestar servicios profesionales como licenciada, en la gestión administrativa del proceso de Formación, de la Vicerrectoría Académica de la Universidad Surcolombiana</t>
    </r>
    <r>
      <rPr>
        <sz val="10"/>
        <rFont val="Arial"/>
        <family val="2"/>
        <charset val="1"/>
      </rPr>
      <t>.</t>
    </r>
  </si>
  <si>
    <t>CPS-109-A2013</t>
  </si>
  <si>
    <t>Prestar servicios Profesionales en la Unidad de Planeamiento Económico y Administrativo de la Oficina de Planeación de la Universidad Surcolombiana</t>
  </si>
  <si>
    <t>CORREA FLOREZ ANGY MARCELA</t>
  </si>
  <si>
    <t>CPS-110-A2013</t>
  </si>
  <si>
    <t>Prestar Servicio de apoyo en la socialización, consolidación y aprobación del plan estratégico de desarrollo 2013-2027 en los componentes de ejes, programas y subproyectos; plan financiero; y seguimiento y evaluación del Plan</t>
  </si>
  <si>
    <t>MURILLO  RAMIREZ LEIDY ROCIO</t>
  </si>
  <si>
    <t>CPS-111-A2013</t>
  </si>
  <si>
    <r>
      <t>Prestar Servicio de apoyo en la socialización, consolidación y aprobación al plan estratégico de desarrollo 2013-2027 en los componentes de metodología, proyecto educativo universitario, diagnóstico y contexto nacional e internacional del documento consolidado del Plan</t>
    </r>
    <r>
      <rPr>
        <sz val="10"/>
        <rFont val="Arial"/>
        <family val="2"/>
        <charset val="1"/>
      </rPr>
      <t>, en la Oficina de Planeación</t>
    </r>
  </si>
  <si>
    <t>CPS-112-A2013</t>
  </si>
  <si>
    <t>Prestación de servicios de apoyo al programa gestión de egresados</t>
  </si>
  <si>
    <t>CPS-113-A2013</t>
  </si>
  <si>
    <t>Prestar servicios técnicos como auxiliar de apoyo logístico y técnico, en lo referente al procedimiento en gestión administrativa y el  archivo de documentos soporte del proceso de Formación, de la Vicerrectoría Académica de la Universidad Surcolombiana</t>
  </si>
  <si>
    <t>CPS-114-A2013</t>
  </si>
  <si>
    <t>Prestar Servicios de Apoyo Financiero a  la Gestión Administrativa en La Vicerrectoría de Investigación y Proyección Social</t>
  </si>
  <si>
    <t>CPS-115-A2013</t>
  </si>
  <si>
    <t>Prestar apoyo en la coordinacion del programa de Jovenes Investigadores USCO-Colciencias en la Vicerrectoria de Investigacion y Proyeccion  de la Universidad Surcolombiana</t>
  </si>
  <si>
    <t>CPS-116-A2013</t>
  </si>
  <si>
    <t>Prestar los servicios profesionales  para Liderar y coordinar las actividades de gestión tecnológica y de innovación para la Vicerrectoría de Investigación y Proyección Social</t>
  </si>
  <si>
    <t>CPS-117-A2013</t>
  </si>
  <si>
    <t>Prestar servicios de apoyo y asesoría legal en los procesos y procedimientos de la Vicerrectoría de Investigación y Proyección Social</t>
  </si>
  <si>
    <t>CPS-118-A2013</t>
  </si>
  <si>
    <t>Prestar Servicios profesionales en administración de MCU, instalación y configuración de software para servidores en sistemas operativos Windows server y Linux RedHat, configuración de Instalación de Firewall y configuración de DNS</t>
  </si>
  <si>
    <t>CPS-119-A2013</t>
  </si>
  <si>
    <t>Prestar los Servicios profesionales como Diseñador Gráfico (web-master) para realizar las labores inherentes al Sistema de Gobierno en Línea, en el Centro de Tecnologías de Información y Comunicaciones-CTIC de la Universidad Surcolombiana</t>
  </si>
  <si>
    <t>CPS-120-A2013</t>
  </si>
  <si>
    <t>Prestar Servicios profesionales de Análisis, diseño, soporte, actualización y mantenimiento del Sistema de Información de Bienestar Universitario SIBU</t>
  </si>
  <si>
    <t>CPS-121-A2013</t>
  </si>
  <si>
    <t>Prestar Servicios técnicos en los procesos de análisis, diseño y desarrollo e implementación y mantenimiento de Sistemas de información específicamente en lo relacionado con el sistema de: requerimientos y servicios y correspondencia interna, en el Centro de Tecnologías de Información y Comunicaciones-CTIC de la Universidad Surcolombiana</t>
  </si>
  <si>
    <t>SE ADICIONO $358,204 DEL 21 AL 27 DE DICIEMBRE 2013</t>
  </si>
  <si>
    <t>CPS-122-A2013</t>
  </si>
  <si>
    <t>Prestar servicios profesionales y de apoyo en los procesos y procedimientos del Sistema de Gestión de Calidad en la Oficina de Planeación de la Universidad Surcolombiana</t>
  </si>
  <si>
    <t>CPS-123-A2013</t>
  </si>
  <si>
    <t>CPS-124-A2013</t>
  </si>
  <si>
    <t>Prestar servicios de coordinación y asesoría en los procesos y procedimientos de la Unidad de Gestión Ambiental  en la Oficina de Planeación de la Universidad Surcolombiana. Con el fin de realizar actividades que mitiguen, corrijan y controlen los aspectos ambientales que se generan en las actividades diarias de la Institución</t>
  </si>
  <si>
    <t>CPS-125-A2013</t>
  </si>
  <si>
    <t>Prestar servicios profesionales de apoyo a la Unidad de Gestión Ambiental en la Oficina Asesora de Planeación en los procesos y procedimientos para la implementación y mantenimiento del Sistema de Gestión Ambiental de la Universidad</t>
  </si>
  <si>
    <t>CPS-128-A2013</t>
  </si>
  <si>
    <t>Prestar servicios de apoyo en los procesos y procedimientos del Sistema de Gestión de Calidad en la Oficina de Planeación de la Universidad Surcolombiana</t>
  </si>
  <si>
    <t>GALINDO REYES CARLOS ALBERTO</t>
  </si>
  <si>
    <t>CPS-129-A2013</t>
  </si>
  <si>
    <t>Prestar servicios de coordinación y apoyo en los procesos y procedimientos del Sistema de Gestión de Calidad en la Oficina de Planeación de la Universidad Surcolombiana</t>
  </si>
  <si>
    <t>CPS-130-A2013</t>
  </si>
  <si>
    <t>Prestar los servicios de Coordinar la Oficina de Comunicaciones de la Universidad Surcolombiana a través de la Rectoría de la Institución</t>
  </si>
  <si>
    <t>LOSADA LONDOÑO RAFAEL HERNANDO</t>
  </si>
  <si>
    <t>CPS-131-A2013</t>
  </si>
  <si>
    <t>Prestar servicios técnicos para la instalación, adaptación y administración del Sistema de Control de Acceso a la Universidad Surcolombiana</t>
  </si>
  <si>
    <t>CPS-132-A2013</t>
  </si>
  <si>
    <t>Prestar sus servicios profesionales como Asesor Jurídico externo en asuntos de alta complejidad en la Oficina Asesora Jurídica</t>
  </si>
  <si>
    <t>MONTENEGRO FIGUEROA YEIMIS YOANA</t>
  </si>
  <si>
    <t>CPS-133-A2013</t>
  </si>
  <si>
    <r>
      <t>Prestar servicios de apoyo a la Unidad de Gestión Ambiental de la Oficina Asesora de Planeación en los procesos y procedimientos para la implementación del Sistema de Gestión Ambiental realizando énfasis en el Plan de Manejo Ambiental de la Institución Surcolombiana</t>
    </r>
    <r>
      <rPr>
        <sz val="10"/>
        <rFont val="Arial"/>
        <family val="2"/>
        <charset val="1"/>
      </rPr>
      <t>.</t>
    </r>
  </si>
  <si>
    <t>TOVAR YAÑEZ YASMIN</t>
  </si>
  <si>
    <t>CPS-134-A2013</t>
  </si>
  <si>
    <t>CPS-135-A2013</t>
  </si>
  <si>
    <t>Prestar los servicios de apoyo a la Gestión Financiera en lo relacionado con correspondencia, el archivo y la documentación</t>
  </si>
  <si>
    <t>CPS-136-A2013</t>
  </si>
  <si>
    <t>Apoyo a la gestión administrativa en el Programa de Física</t>
  </si>
  <si>
    <t>GARCIAS BAUTISTA RODRIGO ALEXIS</t>
  </si>
  <si>
    <t>CPS-137-A2013</t>
  </si>
  <si>
    <t>Prestar sus servicios  para realizar el mantenimiento Preventivo y Correctivo de los Equipos de Aires Acondicionados y de refrigeración de  propiedad de  la Institución</t>
  </si>
  <si>
    <t>CPS-138-A2013</t>
  </si>
  <si>
    <t>Prestación de Servicios de apoyo a la gestión administrativa en el Consultorio Jurídico de la Facultad de Derecho de la Universidad Surcolombiana</t>
  </si>
  <si>
    <t>CPS-139-A2013</t>
  </si>
  <si>
    <t>Prestación de Servicios de apoyo y asesoría del Centro de Conciliación de la Facultad de Derecho de la Universidad Surcolombiana</t>
  </si>
  <si>
    <t>CPS-140-A2013</t>
  </si>
  <si>
    <t>Prestación de servicios de un profesional en Ciencia Política para asesore y apoye a la Facultad de Derecho en lo concerniente al funcionamiento curricular del Programa de Ciencia Política, que permita al Programa avanzar en su proceso de consolidación</t>
  </si>
  <si>
    <t>GOMEZ GOMEZ SANDRA BIBIANA</t>
  </si>
  <si>
    <t>CPS-141-A2013</t>
  </si>
  <si>
    <t>Prestar Servicios de apoyo a  la gestión administrativa y financiera, en la Decanatura de la Facultad de Economía y Administración de la Universidad Surcolombiana</t>
  </si>
  <si>
    <t>CPS-142-A2013</t>
  </si>
  <si>
    <t>Prestar sus servicios de apoyo técnico en las actividades  prescripción  y control del ejercicio y demás actividades propias del Laboratorio de Evaluación y Desarrollo del Rendimiento Físico (LEDRF) del programa de Educación Física de la Facultad de Educación</t>
  </si>
  <si>
    <t>CPS-143-A2013</t>
  </si>
  <si>
    <t>prestar sus servicios de apoyo Profesional  en las actividades de evaluación, prescripción  y control del ejercicio, apoyo y asesoría en actividades investigativas y demás actividades propias del Laboratorio de Evaluación y Desarrollo del Rendimiento Físico (Gimnasio de fuerza y Unidad de Evaluación) del programa de Educación Física de la Facultad de Educación</t>
  </si>
  <si>
    <t>CPS-144-A2013</t>
  </si>
  <si>
    <t>Prestar  servicios de apoyo en el  laboratorio de Autocad y los auditorios  de la Facultad de Ingeniería</t>
  </si>
  <si>
    <t>CPS-145-A2013</t>
  </si>
  <si>
    <t>Prestar  servicios para realizar actividades como auxiliar de laboratorio en el desarrollo de prácticas académicas en proyectos de docencia, investigación y proyección social, en el laboratorio de aguas  de la Facultad de Ingeniería</t>
  </si>
  <si>
    <t>CPS-146-A2013</t>
  </si>
  <si>
    <t>Prestar  servicios Asesor de la Facultad de Salud de  la  Universidad Surcolombiana con el fin de promover a nivel Municipal y Departamental el estudio de las Ciencia de la Salud, además de gestionar recursos con  entidades del mismo orden a fin de mejorar la infraestructura de la Facultad de Salud de la Universidad  Surcolombiana</t>
  </si>
  <si>
    <t>CPS-147-A2013</t>
  </si>
  <si>
    <t>Prestar  servicios de Apoyo en actividades Informáticas en la Biblioteca de la Facultad de Salud de la Universidad Surcolombiana</t>
  </si>
  <si>
    <t>CPS-148-A2013</t>
  </si>
  <si>
    <t>Prestar servicios de apoyo a la gestión administrativa en la Oficina de Relaciones Nacionales e Internacionales</t>
  </si>
  <si>
    <t>CPS-149-A2013</t>
  </si>
  <si>
    <t>Prestar Servicios técnicos consistentes en la realización del mantenimiento preventivo y correctivo y coordinación de garantías, de los equipos informáticos y mantenimientos de puntos de red de acuerdo con las normas técnicas y procedimientos establecidos por el Centro de Tecnologías de Información y Comunicaciones</t>
  </si>
  <si>
    <t>CASTAÑEDA CALDERON OSCAR ANDRES</t>
  </si>
  <si>
    <t>CPS-150-A2013</t>
  </si>
  <si>
    <t>CPS-151-A2013</t>
  </si>
  <si>
    <t>CPS-152-A2013</t>
  </si>
  <si>
    <t>LARA TRIVIÑO ELIANA PAOLA</t>
  </si>
  <si>
    <t>CPS-153-A2013</t>
  </si>
  <si>
    <r>
      <t>Prestar Servicios de apoyo administrativo en la oficina de Fondos Especiales de la Universidad Surcolombiana</t>
    </r>
    <r>
      <rPr>
        <sz val="10"/>
        <rFont val="Arial"/>
        <family val="2"/>
        <charset val="1"/>
      </rPr>
      <t xml:space="preserve"> </t>
    </r>
  </si>
  <si>
    <t>CPS-154-A2013</t>
  </si>
  <si>
    <t>Prestar servicios de apoyo a la Dirección General de Proyección Social</t>
  </si>
  <si>
    <t>ROJAS MARIN NATHALIE</t>
  </si>
  <si>
    <t>CPS-155-A2013</t>
  </si>
  <si>
    <t>Prestar servicios de apoyo a la gestión administrativa de la vicerrectoría de Investigación y Proyección Social</t>
  </si>
  <si>
    <t>LOZANO MARTINEZ SILVESTRE</t>
  </si>
  <si>
    <t>CPS-156-A2013</t>
  </si>
  <si>
    <t>Prestar servicios de apoyo en los procesos y procedimientos de la Unidad de Gestión Ambiental  en la Oficina de Planeación de la Universidad Surcolombiana enfocados en el manejo de los residuos solidos, educación ambiental e implementación del sistema de gestión ambiental</t>
  </si>
  <si>
    <t>CPS-157-A2013</t>
  </si>
  <si>
    <t>Prestar servicios de apoyo en el área de rehabilitación física y kinesiología, apoyo de actividades recreativas y de aprovechamiento del tiempo libre, y de proyección social para toda la comunidad universitaria en la Oficina de Coordinación de Deportes</t>
  </si>
  <si>
    <t>CPS-158-A2013</t>
  </si>
  <si>
    <t>Prestar servicios de apoyo para entrenamiento y formación deportiva en baloncesto administrativo, desarrollo de actividades recreativas y de aprovechamiento del tiempo libre, y de proyección social para todos los docentes y funcionarios en la Oficina de Coordinación de Deportes, así como la administración de todos los escenarios deportivos</t>
  </si>
  <si>
    <t>CPS-159-A2013</t>
  </si>
  <si>
    <t>Prestar Servicios profesionales para asesorar y apoyar el funcionamiento, análisis, diseño, desarrollo, implementación y actualización del Sistema Académico y de los Sistemas de Información SNIES, SPADIES, en el Centro de Tecnologías de Información y Comunicaciones-CTIC de la Universidad Surcolombiana</t>
  </si>
  <si>
    <t>CPS-160-A2013</t>
  </si>
  <si>
    <t>Prestar Servicios Servicio de Apoyo en el  Área de Recursos (bodega)</t>
  </si>
  <si>
    <t>SE ADICIONO $241,987 DEL 21 AL 27 DE DICIEMBRE 2013</t>
  </si>
  <si>
    <t>LOSADA PEREZ FABIO</t>
  </si>
  <si>
    <t>CPS-161-A2013</t>
  </si>
  <si>
    <r>
      <t>Prestar Servicios Servicio de asesoría en los aspectos relacionados con la Rectoría de la Universidad Surcolombiana</t>
    </r>
    <r>
      <rPr>
        <sz val="10"/>
        <rFont val="Arial"/>
        <family val="2"/>
        <charset val="1"/>
      </rPr>
      <t xml:space="preserve"> </t>
    </r>
  </si>
  <si>
    <t>CPS-162-A2013</t>
  </si>
  <si>
    <r>
      <t>Realizar la preproducción, producción y postproducción del programa institucional de televisión “Vía Universitaria</t>
    </r>
    <r>
      <rPr>
        <sz val="12"/>
        <rFont val="Arial"/>
        <family val="2"/>
        <charset val="1"/>
      </rPr>
      <t>”</t>
    </r>
  </si>
  <si>
    <t>CPS-163-A2013</t>
  </si>
  <si>
    <t>Prestar los servicios de Coordinar la elaboración y diseño del Boletín Institucional USCONEXION de forma física y virtual con información de las Sedes de Neiva, Pitalito, Garzón y La Plata</t>
  </si>
  <si>
    <t>CPS-164-A2013</t>
  </si>
  <si>
    <r>
      <t xml:space="preserve">Prestar los servicios de Planear, elaborar, y editar el periódico institucional </t>
    </r>
    <r>
      <rPr>
        <i/>
        <sz val="10"/>
        <rFont val="Arial"/>
        <family val="2"/>
        <charset val="1"/>
      </rPr>
      <t>Desde La U</t>
    </r>
    <r>
      <rPr>
        <sz val="10"/>
        <rFont val="Arial"/>
        <family val="2"/>
        <charset val="1"/>
      </rPr>
      <t>, como espacio auténtico de información universitaria y formación de opinión pública calificada</t>
    </r>
  </si>
  <si>
    <t>HERMIDA CALDERON MANUEL FERNANDO</t>
  </si>
  <si>
    <t>CPS-165-A2013</t>
  </si>
  <si>
    <r>
      <t>Prestar los servicios profesionales en la</t>
    </r>
    <r>
      <rPr>
        <sz val="11"/>
        <color rgb="FF000000"/>
        <rFont val="Arial"/>
        <family val="2"/>
        <charset val="1"/>
      </rPr>
      <t xml:space="preserve"> </t>
    </r>
    <r>
      <rPr>
        <sz val="10"/>
        <color rgb="FF000000"/>
        <rFont val="Arial"/>
        <family val="2"/>
        <charset val="1"/>
      </rPr>
      <t>Oficina de Control Interno de la Universidad Surcolombiana</t>
    </r>
  </si>
  <si>
    <t>LONDOÑO MORA JESSICA PAOLA</t>
  </si>
  <si>
    <t>CPS-166-A2013</t>
  </si>
  <si>
    <r>
      <t>Prestar los servicios profesionales en la</t>
    </r>
    <r>
      <rPr>
        <sz val="11"/>
        <color rgb="FF000000"/>
        <rFont val="Arial"/>
        <family val="2"/>
        <charset val="1"/>
      </rPr>
      <t xml:space="preserve"> </t>
    </r>
    <r>
      <rPr>
        <sz val="10"/>
        <color rgb="FF000000"/>
        <rFont val="Arial"/>
        <family val="2"/>
        <charset val="1"/>
      </rPr>
      <t>Oficina de Control Interno de la Universidad Surcolombiana</t>
    </r>
    <r>
      <rPr>
        <sz val="10"/>
        <rFont val="Arial"/>
        <family val="2"/>
        <charset val="1"/>
      </rPr>
      <t>.</t>
    </r>
  </si>
  <si>
    <t>LOSADA DIAZ EVER ALFONSO</t>
  </si>
  <si>
    <t>CPS-167-A2013</t>
  </si>
  <si>
    <t>Prestar sus servicios de apoyo al Área de Mantenimiento de la Universidad Surcolombiana.</t>
  </si>
  <si>
    <t>RAMIREZ TOVAR LORENA</t>
  </si>
  <si>
    <t>CPS-168-A2013</t>
  </si>
  <si>
    <t>RODRIGUEZ ANGULO LINA PAOLA</t>
  </si>
  <si>
    <t>CPS-169-A2013</t>
  </si>
  <si>
    <t>Profesional de Apoyo a la Gestión y Ejecución de Proyectos de la Oficina de Proyección Social e Investigación de la Facultad de Salud de la Universidad Surcolombiana</t>
  </si>
  <si>
    <t>CPS-170-A2013</t>
  </si>
  <si>
    <t>Apoyo para entrenamiento y formación deportiva en fútbol, desarrollo de actividades recreativas y de aprovechamiento del tiempo libre, y de proyección social para toda la comunidad universitaria, en la Oficina de Coordinación de Deportes</t>
  </si>
  <si>
    <t>CPS-171-A2013</t>
  </si>
  <si>
    <t>Apoyo para entrenamiento y formación deportiva en voleibol, desarrollo de actividades recreativas y de aprovechamiento del tiempo libre, y de proyección social para toda la comunidad universitaria, en la Oficina de Coordinación de Deportes</t>
  </si>
  <si>
    <t>CPS-172-A2013</t>
  </si>
  <si>
    <t>Apoyo para entrenamiento y formación deportiva en fútbol de estudiantes de pregrado, desarrollo de actividades recreativas y de aprovechamiento del tiempo libre, y de proyección social para toda la comunidad universitaria, en la Oficina de Coordinación de Deportes</t>
  </si>
  <si>
    <t>CPS-173-A2013</t>
  </si>
  <si>
    <t>Apoyo para entrenamiento y formación deportiva en baloncesto, desarrollo de actividades recreativas y de aprovechamiento del tiempo libre y demás actividades inherentes a esta labor, proyección social para toda la comunidad universitaria, en la Oficina de Coordinación de Deportes</t>
  </si>
  <si>
    <t>CPS-174-A2013</t>
  </si>
  <si>
    <t>Apoyo para entrenamiento y formación deportiva de fútbol sala, desarrollo de actividades recreativas y de aprovechamiento del tiempo libre, y de proyección social para toda la comunidad universitaria, en la Oficina de Coordinación de Deportes</t>
  </si>
  <si>
    <t>CPS-175-A2013</t>
  </si>
  <si>
    <t>Apoyo para entrenamiento y formación deportiva en natación, desarrollo de actividades recreativas y de aprovechamiento del tiempo libre, y de proyección social para toda la comunidad universitaria, en la Oficina de Coordinación de Deportes</t>
  </si>
  <si>
    <t>CPS-176-A2013</t>
  </si>
  <si>
    <t>Apoyo para entrenamiento y formación deportiva en taekwondo, desarrollo de actividades recreativas y de aprovechamiento del tiempo libre y de proyección social para toda la comunidad universitaria, en la Oficina de Coordinación de Deportes</t>
  </si>
  <si>
    <t>CPS-177-A2013</t>
  </si>
  <si>
    <t>Apoyo para propiciar espacios y liderar procesos artísticos y deportivos en las diferentes Sedes de la Universidad, en la Oficina de Extensión Cultural</t>
  </si>
  <si>
    <t>CPS-178-A2013</t>
  </si>
  <si>
    <t>Apoyo para el manejo del equipo de amplificación de sonido.</t>
  </si>
  <si>
    <t>CPS-179-A2013</t>
  </si>
  <si>
    <t>Apoyo conformando y dirigiendo la coral de la Universidad, orientar los talleres de formación, realizar arreglos y montajes de páginas musicales colombianas, latinoamericanas y universales, en la Oficina de Extensión Cultural</t>
  </si>
  <si>
    <t>CPS-180-A2013</t>
  </si>
  <si>
    <t>Apoyo para conformar y dirigir el grupo de música andina de la Universidad, orientar talleres de formación, realizar arreglos y montajes de páginas musicales acorde a los ritmos andinos y del folclor latinoamericano, en la Oficina de Extensión Cultural</t>
  </si>
  <si>
    <t>CPS-181-A2013</t>
  </si>
  <si>
    <t>Apoyo para conformar y dirigir el grupo de música autóctona de los funcionarios y docentes de la Universidad, orientar talleres de formación, realizar arreglos y montajes de páginas musicales colombianas, en la Oficina de Extensión Cultural</t>
  </si>
  <si>
    <t>CPS-182-A2013</t>
  </si>
  <si>
    <t>Apoyo para diseñar y elaborar los diferentes carteles murales informativos, realizar las curadurias y montajes de las expresiones plásticas, incluyendo escenografías, en la Oficina de Extensión Cultural</t>
  </si>
  <si>
    <t>ORDOÑEZ RIVERA CARLOS ALBERTO</t>
  </si>
  <si>
    <t>CPS-183-A2013</t>
  </si>
  <si>
    <t>Apoyo para conformar y dirigir grupos de música colombiana (solistas, duetos, tríos y grupos folclóricos) vocal instrumental, realizar arreglos y montaje de páginas musicales colombianas, latinoamericanas y universales, en la Oficina de Extensión Cultural</t>
  </si>
  <si>
    <t>JHORMAN HERVEY FARFAN CALDERON</t>
  </si>
  <si>
    <t>CPS-184-A2013</t>
  </si>
  <si>
    <t>Prestar los servicios de apoyo para conformar y dirigr el grupo de teatro de la Universidad ,orientra los talleres de formación, realizar un montaje teatral por semestre.</t>
  </si>
  <si>
    <t>CPS-185-A2013</t>
  </si>
  <si>
    <t>Apoyo para entrenamiento y formación deportiva en rugby, desarrollo de actividades recreativas y de aprovechamiento del tiempo libre, y de proyección social para toda la comunidad universitaria, en la Oficina de Coordinación de Deportes</t>
  </si>
  <si>
    <t>EMBUS SOLORZANO LINA MARCELA</t>
  </si>
  <si>
    <t>CPS-186-A2013</t>
  </si>
  <si>
    <t>Prestar servicio de apoyo coordinando y dirigiendo el cine club de la universidad, los festivales colombianos, latinoamericanos y europeos, orientar los talleres de formación, y ser veedor de las proyecciones y foros que se realicen dentro de la universidad</t>
  </si>
  <si>
    <t>CPS-187-A2013</t>
  </si>
  <si>
    <t>Apoyo y asesoría en procesos técnicos, en el Centro de Documentación, Producción Intelectual y Publicaciones</t>
  </si>
  <si>
    <t>CPS-188-A2013</t>
  </si>
  <si>
    <t>Apoyo en circulación y préstamo en la Sede Central  del Centro de Documentación, Producción Intelectual y Publicaciones</t>
  </si>
  <si>
    <t>CPS-189-A2013</t>
  </si>
  <si>
    <t>Apoyo en circulación y préstamo en la sede Central del Centro de Documentación, Producción Intelectual y Publicaciones</t>
  </si>
  <si>
    <t>CPS-190-A2013</t>
  </si>
  <si>
    <t>Apoyo en circulación y préstamo de la sede central del Centro de Documentación, Producción Intelectual y Publicaciones</t>
  </si>
  <si>
    <t>CPS-191-A2013</t>
  </si>
  <si>
    <t>Apoyo en circulación y préstamo en la Sede Central del Centro de Documentación, Producción Intelectual y Publicaciones</t>
  </si>
  <si>
    <t>CPS-192-A2013</t>
  </si>
  <si>
    <r>
      <t>Asistente de Producción y Edición del Canal Universitario Zoom</t>
    </r>
    <r>
      <rPr>
        <sz val="10"/>
        <rFont val="Arial"/>
        <family val="2"/>
        <charset val="1"/>
      </rPr>
      <t xml:space="preserve"> en el Centro de Producción Audiovisual de la Facultad de Ciencias Sociales y Humanas</t>
    </r>
  </si>
  <si>
    <t>CPS-193-A2013</t>
  </si>
  <si>
    <t>Prestar sus servicios técnicos en el Centro de Documentación Especializado en Ciencias Sociales y Humanas y Estudios Regionales de la Facultad de Ciencias Sociales y Humanas</t>
  </si>
  <si>
    <t>CPS-194-A2013</t>
  </si>
  <si>
    <t>Prestar el servicio de apoyo al  Laboratorio de Física adscrito a la Facultad de Ciencias Exactas y Naturales para ejercer actividades  de manejo de equipos, preservación y medición de elementos químicos, programación académica y de atención al público</t>
  </si>
  <si>
    <t>CPS-195-A2013</t>
  </si>
  <si>
    <t>Apoyo a la gestión administrativa en el Centro de Interacción Empresarial CIE de la Facultad de Economía y Administración</t>
  </si>
  <si>
    <t>CPS-196-A2013</t>
  </si>
  <si>
    <r>
      <t>Apoyo a las actividades propias de la Facultad de Ciencias Exactas y Naturales</t>
    </r>
    <r>
      <rPr>
        <sz val="10"/>
        <rFont val="Arial"/>
        <family val="2"/>
        <charset val="1"/>
      </rPr>
      <t>.</t>
    </r>
  </si>
  <si>
    <t>CPS-197-A2013</t>
  </si>
  <si>
    <t>Apoyo para conformar y dirigir el grupo de danzas de la Universidad, orientar los talleres de formación, realizar tres planimetrías del folclor colombiano, latinoamericanas y/o universales, en la Oficina de Extensión Cultural</t>
  </si>
  <si>
    <t>CPS-198-A2013</t>
  </si>
  <si>
    <t>Prestación de sus servicios de apoyo en los procesos de cubrimiento periodistico y actualizacion de informacion al sistema de egresados de la Universidad Surcolombiana.</t>
  </si>
  <si>
    <t>PERDOMO SANDOVAL MARTHA YUVELY</t>
  </si>
  <si>
    <t>CPS-200-A2013</t>
  </si>
  <si>
    <t>Prestar sus servicios  de apoyo logístico a la gestion administrativa en el Area de Servicios Generales, en el manejo de llaves de los salones.</t>
  </si>
  <si>
    <t>CPS-201-A2013</t>
  </si>
  <si>
    <r>
      <t>Prestar sus servicios como auxiliar de laboratorio de pruebas especiales de la Facultad de Ingeniería,</t>
    </r>
    <r>
      <rPr>
        <sz val="10"/>
        <rFont val="Arial"/>
        <family val="2"/>
        <charset val="1"/>
      </rPr>
      <t xml:space="preserve"> de la Universidad Surcolombiana</t>
    </r>
  </si>
  <si>
    <t>CPS-202-A2013</t>
  </si>
  <si>
    <t>Apoyo en las actividades académicas que se realizan, y/o que se presenten de manera eventual, en los laboratorios de Control de Calidad y Procesos Agroindustriales de la Facultad de Ingeniería</t>
  </si>
  <si>
    <t>CPS-203-A2013</t>
  </si>
  <si>
    <r>
      <t xml:space="preserve">Prestar sus servicios </t>
    </r>
    <r>
      <rPr>
        <sz val="10"/>
        <rFont val="Arial"/>
        <family val="2"/>
        <charset val="1"/>
      </rPr>
      <t>de Asistente de dirección y producción en  el centro de Formación  y la Producción Radiofónica de la  Facultad de Ciencias Sociales y Humanas.</t>
    </r>
    <r>
      <rPr>
        <b/>
        <sz val="10"/>
        <rFont val="Arial"/>
        <family val="2"/>
        <charset val="1"/>
      </rPr>
      <t xml:space="preserve"> </t>
    </r>
  </si>
  <si>
    <t>N/A</t>
  </si>
  <si>
    <t>CPS-204-A2013</t>
  </si>
  <si>
    <r>
      <t xml:space="preserve">servicios </t>
    </r>
    <r>
      <rPr>
        <sz val="10"/>
        <rFont val="Arial"/>
        <family val="2"/>
        <charset val="1"/>
      </rPr>
      <t>de asistencia de Dirección y Producción en el Centro de Producción Audiovisual de la Facultad de Ciencias Sociales y Humanas.</t>
    </r>
    <r>
      <rPr>
        <b/>
        <sz val="10"/>
        <rFont val="Arial"/>
        <family val="2"/>
        <charset val="1"/>
      </rPr>
      <t xml:space="preserve"> </t>
    </r>
  </si>
  <si>
    <t>CPS-205-A2013</t>
  </si>
  <si>
    <r>
      <t xml:space="preserve">Prestar sus servicios </t>
    </r>
    <r>
      <rPr>
        <sz val="10"/>
        <rFont val="Arial"/>
        <family val="2"/>
        <charset val="1"/>
      </rPr>
      <t>de apoyo para el mantenimiento de laboratorios de Informática de Tecnología en Desarrollo de Software.</t>
    </r>
  </si>
  <si>
    <t>CPS-206-A2013</t>
  </si>
  <si>
    <r>
      <t>a Prestar sus servicios de Realizar actividades  de apoyo en los talleres y laboratorios del programa  de Educación artística de la Facultad de Educación de la Universidad Surcolombiana.</t>
    </r>
    <r>
      <rPr>
        <sz val="10"/>
        <rFont val="Arial"/>
        <family val="2"/>
        <charset val="1"/>
      </rPr>
      <t xml:space="preserve"> </t>
    </r>
  </si>
  <si>
    <t>CPS-207-A2013</t>
  </si>
  <si>
    <r>
      <t xml:space="preserve">Prestar sus servicios </t>
    </r>
    <r>
      <rPr>
        <sz val="10"/>
        <rFont val="Arial"/>
        <family val="2"/>
        <charset val="1"/>
      </rPr>
      <t xml:space="preserve">de apoyo a la gestión administrativa en el Programa de Licenciatura de Educación Física con Énfasis Educación Física, Recreación y Deporte de la Universidad Surcolombiana </t>
    </r>
  </si>
  <si>
    <t>SORIANO SCARPETTA LUZ DARY</t>
  </si>
  <si>
    <t>CPS-208-A2013</t>
  </si>
  <si>
    <t>Apoyo a la gestión administrativa y logistica en la Sede de Garzon</t>
  </si>
  <si>
    <t>CHARRY CALDERON MILENA</t>
  </si>
  <si>
    <t>CPS-209-A2013</t>
  </si>
  <si>
    <t>CASTELLANOS FORERO FEDERICO</t>
  </si>
  <si>
    <t>CPS-210-A2013</t>
  </si>
  <si>
    <t>Prestar sus servicios de apoyo profesional para la Oficina Asesora de Planeación en la elaboración y gestión de proyectos</t>
  </si>
  <si>
    <t>ADICION $6,494,898 DEL 02 DE SEPTIEMBRE AL 20 DE DICIEMBRE 2013</t>
  </si>
  <si>
    <t>MURCIA LLANOS NAUDY JULLIETTE</t>
  </si>
  <si>
    <t>CPS-211-A2013</t>
  </si>
  <si>
    <r>
      <t xml:space="preserve">a </t>
    </r>
    <r>
      <rPr>
        <sz val="9"/>
        <color rgb="FF000000"/>
        <rFont val="Arial"/>
        <family val="2"/>
        <charset val="1"/>
      </rPr>
      <t>Prestar sus servicios de apoyo  en Circulación y Préstamo de la Sede Central del Centro de Información y Documentación</t>
    </r>
  </si>
  <si>
    <t>TIMARAN TORRES JUAN DAVID</t>
  </si>
  <si>
    <t>CPS-212-A2013</t>
  </si>
  <si>
    <t>Prestar sus servicios de apoyo  en Circulación y Préstamo de la Sede Central del Centro de Información y Documentación</t>
  </si>
  <si>
    <t>VARGAS LEIVA DIEGO OMAR</t>
  </si>
  <si>
    <t>CPS-213-A2013</t>
  </si>
  <si>
    <t>BERNATTE ANGARITA MARLY JANETH</t>
  </si>
  <si>
    <t>CPS-214-A2013</t>
  </si>
  <si>
    <t>CPS-215-A2013</t>
  </si>
  <si>
    <t>Prestar los servicios en el diseño gráfico para los cursos con apoyo virtual en la plataforma www.uscovirtual.com de la Universi</t>
  </si>
  <si>
    <t>CPS-216-A2013</t>
  </si>
  <si>
    <t>Prestar el Servicio  de Administrador de la plataforma MOODLE contemplada en el Plan Estratégico de Incorporación de TIC para  garantizar  su adecuado  manejo</t>
  </si>
  <si>
    <t>RUA RESTREPO JAVIER FERNANDO</t>
  </si>
  <si>
    <t>CPS-217-A2013</t>
  </si>
  <si>
    <t>Prestar sus servicios de apoyo para la complementación de jornadas de formación previstas en el curso de Astronomía del Programa de Licenciatura en Educación Básica con énfasis en Ciencias Naturales y Educación Ambiental mediante conferencias y practicas en el Observatorio Astronómico Desierto de la Tatacoa - Huila</t>
  </si>
  <si>
    <t>CPS-218-A2013</t>
  </si>
  <si>
    <t>Prestar sus servicios de apoyo en el Área de Psicología con el fin de elaborar el proyecto institucional de sexualidad responsable y apoyo en el desarrollo de las actividades estipuladas en el plan de acción del proyecto de sexualidad (salud y derechos sexuales y reproductivos, sexualidad de alto riesgo, prevención del VIH, equidad de genero, capacitación y remisión de casos de violencia sexual) en el Área de Bienestar Universitario</t>
  </si>
  <si>
    <t>CARVAJAL SOLORZANO FERNANDA</t>
  </si>
  <si>
    <t>CPS-219-A2013</t>
  </si>
  <si>
    <t>Prestar sus servicios como auxiliar del Programa de Doctorado en Ciencias Agrarias</t>
  </si>
  <si>
    <t>CPS-220-A2013</t>
  </si>
  <si>
    <t>Prestar sus servicios de atención de primer nivel para consulta médica a los estudiantes de la Sede de Garzón de la Universidad Surcolombiana</t>
  </si>
  <si>
    <t>CPS-221-A2013</t>
  </si>
  <si>
    <t>Prestar sus servicios de atención de primer nivel para consulta odontológica a los estudiantes de la Sede de Garzón de la Universidad Surcolombiana</t>
  </si>
  <si>
    <t>CPS-222-A2013</t>
  </si>
  <si>
    <t>Prestar sus servicios de atención de primer nivel para consulta odontológica a los estudiantes de la Sede de Pitalito de la Universidad Surcolombiana</t>
  </si>
  <si>
    <t>BERNATE TOVAR LINA FERNANDA</t>
  </si>
  <si>
    <t>CPS-223-A2013</t>
  </si>
  <si>
    <t>Prestar sus servicios de atención de primer nivel para atención psicológica a los estudiantes de la Sede de Garzón de la Universidad Surcolombiana</t>
  </si>
  <si>
    <t>CPS-224-A2013</t>
  </si>
  <si>
    <t>prestar sus Servicios de asesoria para el fortalecimiento de una estrategia de base comunitaria que permita la atencion oportuna e integral al consumo de spa y mitigacion de su impacto en la comunidad universitaria a partir de la implementacion de una zona de prientacion universitaria (ZOU).</t>
  </si>
  <si>
    <t>PARRA OSORIO ADRIANA MARIA</t>
  </si>
  <si>
    <t>CPS-225-A2013</t>
  </si>
  <si>
    <t>Prestar los servicios como auxiliar de investigacion con el proposito de realizar un analisis epidemiologico que permita icentificar factores asociados al consumo de drogas a partir de sistema de vigilancia e investigacion que brindeninformacion actualizada del consumo los fatores conexos y los problemas asociados.</t>
  </si>
  <si>
    <t>Se corrigiò el valor</t>
  </si>
  <si>
    <t>YANCE RESTREPO NINIS BEATRIZ</t>
  </si>
  <si>
    <t>CPS-226-A2013</t>
  </si>
  <si>
    <t>Prestar sus servicios de atención de primer nivel para consulta médica a los estudiantes de la Sede La Plata de la Universidad Surcolombiana</t>
  </si>
  <si>
    <t>BASTIDAS GUEVARA LUZ MERY</t>
  </si>
  <si>
    <t>CPS-227-A2013</t>
  </si>
  <si>
    <t>Prestar sus servicios de atención de primer nivel para atención psicológica a los estudiantes de la Sede de La Plata de la Universidad Surcolombiana</t>
  </si>
  <si>
    <t>CPS-228-A2013</t>
  </si>
  <si>
    <t>Prestar sus servicios de atención de primer nivel para consulta odontológica a los estudiantes de la Sede de La Plata de la Universidad Surcolombiana</t>
  </si>
  <si>
    <t>HOYOS MUÑOZ DERLY LILIANA</t>
  </si>
  <si>
    <t>CPS-229-A2013</t>
  </si>
  <si>
    <t>Prestar sus servicios de atención de primer nivel para atención psicológica a los estudiantes de la Sede de Pitalito de la Universidad Surcolombiana</t>
  </si>
  <si>
    <t>CPS-230-A2013</t>
  </si>
  <si>
    <t>Prestar servicios de asesoría metodológica en los procesos de Autoevaluación con fines de Acreditación o Renovación de Registro Calidad de los Programas Académicos  en la recolección y análisis de información de los indicadores numéricos, especiales, opinión, conocimiento y en la construcción y aplicación de instrumentos para el desarrollo de dicha Autoevaluación desde la Dirección General de Currículo</t>
  </si>
  <si>
    <t>ESCOBAR ARTUDUAGA LIBIA RUTH</t>
  </si>
  <si>
    <t>CPS-231-A2013</t>
  </si>
  <si>
    <t>Prestar servicios profesionales como asesora del proceso de acreditación institucional de la Universidad Surcolombiana, fase de autoevaluación, en cuanto concierne a la recolección, sistematización, procesamiento e interpretación de la información de los indicadores de opinión</t>
  </si>
  <si>
    <t>CPS-232-A2013</t>
  </si>
  <si>
    <t>Prestar servicios de apoyo como auxiliar de acreditación para el Programa de Licenciatura en Educación Artística y Cultural</t>
  </si>
  <si>
    <t>MARTINEZ RIAÑO JOHANA JUDITH</t>
  </si>
  <si>
    <t>CPS-233-A2013</t>
  </si>
  <si>
    <t>Prestar sus servicios de actividades administrativas de apoyo a la gestión administrativa del Programa de Licenciatura Educación Artística y Cultura de la Facultad de Educación de la Universidad Surcolombiana</t>
  </si>
  <si>
    <t>CPS-234-A2013</t>
  </si>
  <si>
    <t>Prestar servicios profesionales como Coordinador y Gestor de Emprendimiento e Innovación de los proyectos Fondo Emprender de la Universidad Surcolombiana, brindando asesoría, acompañamiento  e instrucción de la plataforma del programa  a estudiantes, docentes  y egresados en la presentación particular de planes de negocio Fondo Emprender y de manera general a otros fondos de apoyo que se puedan presentar , como parte de las actividades de fortalecimiento del Centro de interacción empresarial que lidera la Facultad de Economía y administración de la Universidad Surcolombiana</t>
  </si>
  <si>
    <t>CPS-235-A2013</t>
  </si>
  <si>
    <t>Prestar servicios de apoyo a la Oficina de Autoevaluación para el proceso de Re acreditación del Programa de Ingeniería Agrícola</t>
  </si>
  <si>
    <t>GARCIA MONTEALEGRE NAZLI PATRICIA</t>
  </si>
  <si>
    <t>CPS-236-A2013</t>
  </si>
  <si>
    <r>
      <t>Prestar servicios como auxiliar  de  acreditación del Programa de Ingeniería de Petróleos</t>
    </r>
    <r>
      <rPr>
        <sz val="9"/>
        <rFont val="Arial"/>
        <family val="2"/>
        <charset val="1"/>
      </rPr>
      <t>.</t>
    </r>
  </si>
  <si>
    <t>MORA CORONADO OSCAR FERNANDO</t>
  </si>
  <si>
    <t>CPS-237-A2013</t>
  </si>
  <si>
    <t>Prestar servicios de apoyo logístico para el buen funcionamiento y desarrollo de las actividades académicas que se desarrollan en las Aulas de clase ubicadas en el edificio de Economía y Administración de Empresas 1,2,3 y 4 pisos</t>
  </si>
  <si>
    <t>JIMENEZ ROJAS KAREN JOHANNA</t>
  </si>
  <si>
    <t>CPS-239-A2013</t>
  </si>
  <si>
    <t>Prestar servicios de apoyo para el desarrollo de actividades secretariales para toda la comunidad universitaria en la Oficina de Coordinación de Deportes</t>
  </si>
  <si>
    <t>RIAÑO CORDOBA CINDY JHORDANY</t>
  </si>
  <si>
    <t>CPS-242-A2013</t>
  </si>
  <si>
    <t>Profesionales  para apoyar y asesorar a la secretaria academica de la Facultad de Ingenieria de Uuniversidad.</t>
  </si>
  <si>
    <t>OCHOA MONTOYA WILLIAN GILBERTO</t>
  </si>
  <si>
    <t>CPS-243-A2013</t>
  </si>
  <si>
    <t>Prestar sus servicios de atención de primer nivel para consulta médica a los estudiantes de la Sede de Pitalito de la Universidad Surcolombiana</t>
  </si>
  <si>
    <t>CPS-244-A2013</t>
  </si>
  <si>
    <r>
      <t>Prestar sus servicios profesionales en Psicología al Área de Bienestar Universitario en lo relacionado con el desarrollo de las actividades de diseño y aplicación de estrategias para elaboración de planes de difusión pedagógica, así como para la construcción de módulos de talleres de formación y capacitación sobre identidad y convivencia a la comunidad universitaria, para el desarrollo</t>
    </r>
    <r>
      <rPr>
        <b/>
        <i/>
        <sz val="9"/>
        <color rgb="FFFF6600"/>
        <rFont val="Arial"/>
        <family val="2"/>
        <charset val="1"/>
      </rPr>
      <t xml:space="preserve"> </t>
    </r>
    <r>
      <rPr>
        <sz val="9"/>
        <color rgb="FFFF6600"/>
        <rFont val="Arial"/>
        <family val="2"/>
        <charset val="1"/>
      </rPr>
      <t>del proyecto: “Identidad y Convivencia Ciudadana en el marco del desarrollo de la actividad del Plan de Acción Institucional: Prevención y Resolución de Conflictos de la Universidad Surcolombiana</t>
    </r>
  </si>
  <si>
    <t>CPS-245-A2013</t>
  </si>
  <si>
    <t>Prestar sus servicios en calidad de Coordinador de la Actividad  “Identidad y Convivencia Ciudadana”, en el marco del desarrollo del Proyecto: Prevención y Resolución de Conflictos de la Universidad Surcolombiana.</t>
  </si>
  <si>
    <t>CPS-246-A2013</t>
  </si>
  <si>
    <r>
      <t>Prestar sus servicios profesionales en Psicología al Área de Bienestar Universitario en lo relacionado con el</t>
    </r>
    <r>
      <rPr>
        <b/>
        <i/>
        <sz val="9"/>
        <color rgb="FFFF6600"/>
        <rFont val="Arial"/>
        <family val="2"/>
        <charset val="1"/>
      </rPr>
      <t xml:space="preserve"> </t>
    </r>
    <r>
      <rPr>
        <sz val="9"/>
        <color rgb="FFFF6600"/>
        <rFont val="Arial"/>
        <family val="2"/>
        <charset val="1"/>
      </rPr>
      <t>asesoramiento</t>
    </r>
    <r>
      <rPr>
        <i/>
        <sz val="9"/>
        <color rgb="FFFF6600"/>
        <rFont val="Arial"/>
        <family val="2"/>
        <charset val="1"/>
      </rPr>
      <t> </t>
    </r>
    <r>
      <rPr>
        <sz val="9"/>
        <color rgb="FFFF6600"/>
        <rFont val="Arial"/>
        <family val="2"/>
        <charset val="1"/>
      </rPr>
      <t>y ejecución de técnicas específicas psicológicas  tendientes a realizar un diagnóstico Institucional,  a través del diseño y ejecución de instrumentos de medición, desarrollando las estrategias para la promoción e implementación del proyecto: “Identidad y Convivencia Ciudadana en el marco del desarrollo de la actividad del Plan de Acción Institucional: Prevención y Resolución de Conflictos de la Universidad Surcolombiana</t>
    </r>
  </si>
  <si>
    <t>CPS-247-A2013</t>
  </si>
  <si>
    <t>Prestar de Servicios de apoyo a la labor del Área de Bienestar Universitario a través del proyecto “Identidad y Convivencia Ciudadana” en el marco de la Actividad del Plan de Acción Institucional: Prevención y Resolución de Conflictos al Proyecto de Identidad y Convivencia Ciudadana para brindar Asesoría Jurídica en los procesos y trámites de carácter legal y contractual que adelanta dicha dependencia y la Facultad de Derecho, en desarrollo de las diferentes actividades que realiza el proyecto mencionado.</t>
  </si>
  <si>
    <t>CPS-248-A2013</t>
  </si>
  <si>
    <t>Prestar sus servicios para la ejecución de trabajos artísticos y culturales al Área de Bienestar Universitario en lo relacionado con el desarrollo del evento campaña de expectativa “PEÑA CULTURAL POR A IDENTIDAD Y LA CONVIVENCIA, en las instalaciones de la Sede Central de la Universidad realizando el lanzamiento al público del proyecto “Identidad y Convivencia,  Ciudadana en el marco del desarrollo de la actividad del Plan de Acción Institucional: Prevención y Resolución de Conflictos de la Universidad Surcolombiana, así como, desarrollar las convocatoria</t>
  </si>
  <si>
    <t>CPS-249-A2013</t>
  </si>
  <si>
    <t>Prestar servicios como auxiliar  de  acreditación del Programa de Licenciatura en Educación Física y Deportes dentro del proceso de renovación de registro calificado</t>
  </si>
  <si>
    <t>VIVEROS GUTIERREZ RENE</t>
  </si>
  <si>
    <t>CPS-250-A2013</t>
  </si>
  <si>
    <t>Prestar servico en dar capacitación en competencias genéricas (competencia Razonamiento Cuantitativo) a estudiantes de la Universidad Surcolombiana en las sedes Central,Facultad de Salud, delos municipios de Garzón,Pitalito y la Plata, para la presentación de las pruebas SABER PRO durante el mes de mayo de 2013.</t>
  </si>
  <si>
    <t>CPS-251-A2013</t>
  </si>
  <si>
    <r>
      <t>Prestar servicios en dar c</t>
    </r>
    <r>
      <rPr>
        <sz val="9"/>
        <color rgb="FF000000"/>
        <rFont val="Arial"/>
        <family val="2"/>
        <charset val="1"/>
      </rPr>
      <t>apacitación en competencias genéricas (Competencia Lectura Crítica) a estudiantes de la Universidad Surcolombiana en las Sedes Central, Facultad de Salud, de los municipios de Garzón, Pitalito y la Plata, para la presentación de la pruebas SABER PRO durante el mes de mayo de  2013</t>
    </r>
  </si>
  <si>
    <t>CPS-252-A2013</t>
  </si>
  <si>
    <r>
      <t>Prestar servicios en dar c</t>
    </r>
    <r>
      <rPr>
        <sz val="9"/>
        <color rgb="FF000000"/>
        <rFont val="Arial"/>
        <family val="2"/>
        <charset val="1"/>
      </rPr>
      <t>apacitación en competencias genéricas (Competencia Escritura) a estudiantes de la Universidad Surcolombiana en las Sedes Central, Facultad de Salud, de los municipios de Garzón, Pitalito y la Plata, para la presentación de la pruebas SABER PRO durante el mes de mayo de  2013</t>
    </r>
    <r>
      <rPr>
        <sz val="9"/>
        <rFont val="Arial"/>
        <family val="2"/>
        <charset val="1"/>
      </rPr>
      <t xml:space="preserve">. </t>
    </r>
  </si>
  <si>
    <t>CEDEÑO SALCEDO YELITHZA</t>
  </si>
  <si>
    <t>CPS-253-A2013</t>
  </si>
  <si>
    <r>
      <t>Prestar servicios en dar c</t>
    </r>
    <r>
      <rPr>
        <sz val="9"/>
        <color rgb="FF000000"/>
        <rFont val="Arial"/>
        <family val="2"/>
        <charset val="1"/>
      </rPr>
      <t>apacitación en competencias genéricas (Competencia Ingles) a estudiantes de la Universidad Surcolombiana en las Sedes Central, Facultad de Salud, de los municipios de Garzón, Pitalito y la Plata, para la presentación de la pruebas SABER PRO durante el mes de mayo de  2013</t>
    </r>
  </si>
  <si>
    <t>ZUÑIGA CORDOBA OSCAR HUBER</t>
  </si>
  <si>
    <t>CPS-254-A2013</t>
  </si>
  <si>
    <r>
      <t>Prestar servicios en dar c</t>
    </r>
    <r>
      <rPr>
        <sz val="9"/>
        <color rgb="FF000000"/>
        <rFont val="Arial"/>
        <family val="2"/>
        <charset val="1"/>
      </rPr>
      <t>apacitación en competencias genéricas (Competencia Cuidadanas) a estudiantes de la Universidad Surcolombiana en las Sedes Central, Facultad de Salud, de los municipios de Garzón, Pitalito y la Plata, para la presentación de la pruebas SABER PRO durante el mes de mayo de  2013</t>
    </r>
  </si>
  <si>
    <t>DIAZ QUIMBAYO ANDREA DEL PILAR</t>
  </si>
  <si>
    <t>CPS-255-A2013</t>
  </si>
  <si>
    <t>LOZADA JUAN PABLO</t>
  </si>
  <si>
    <t>CPS-256-A2013</t>
  </si>
  <si>
    <t>Apoyar en la gestión administrativa al Área de Bienestar Universitario en lo relacionado con la elaboración  de oficios, comunicaciones, bases de datos, recolección de información y demás actividades necesarias  acorde con los objetivos de la Actividad  “Identidad y Convivencia Ciudadana”  en el marco del desarrollo del Proyecto: Prevención y Resolución de Conflictos de la Universidad Surcolombiana</t>
  </si>
  <si>
    <t>CPS-258-A2013</t>
  </si>
  <si>
    <t>Prestar Servicios de Apoyo a la Gestión en los Seminarios de Grado de los Programas de Contaduría Pública, Administración de Empresas, Economía y Administración Financiera de la Facultad de Economía y Administración.</t>
  </si>
  <si>
    <t>CPS-260-A2013</t>
  </si>
  <si>
    <t>Prestar servicio de apoyo como Auxiliar de Acreditación para el Programa de Matemática Aplicada para que preste los servicios de apoyo dentro del proceso de Acreditación del programa mencionado</t>
  </si>
  <si>
    <t>CAMPO CERQUERA YEIMI ALEXANDRA</t>
  </si>
  <si>
    <t>CPS-261-A2013</t>
  </si>
  <si>
    <t>Prestar servicios de secretaria  en el proceso de Autoevaluación con fines de Acreditación Institucional de la Universidad Surcolombiana</t>
  </si>
  <si>
    <t>CORTES FLOREZ MILLER EDUARDO</t>
  </si>
  <si>
    <t>CPS-262-A2013</t>
  </si>
  <si>
    <t>Prestar sus servicios profesionales para el diseño del Manual de Identidad y Convivencia Ciudadana e imagen corporativa, así como la elaboración de un video institucional con duración  de 4 minutos, donde se presente una breve reseña histórica de la Universidad Surcolombiana, resaltando los elementos característicos de identidad y  los servicios que ofrece</t>
  </si>
  <si>
    <t>CPS-263-A2013</t>
  </si>
  <si>
    <t>Prestar sus servicios de capacitación  en competencias básicas  para el uso de las TIC  para estudiantes de la Universidad Surcolombiana.</t>
  </si>
  <si>
    <t>CUENCA RIVAS VANESSA</t>
  </si>
  <si>
    <t>CPS-264-A2013</t>
  </si>
  <si>
    <t>Prestar sus servicios como auxiliar de trabajo comunitario con el propósito de desarrollar una estrategia pedagógica de prevención del consumo de sustancias psicoactivas y promoción de estilos de vida saludable basada en herramientas IEC con estudiantes de instituciones publicas de la cuidad de Neiva y familias de la USCO</t>
  </si>
  <si>
    <t>CPS-265-A2013</t>
  </si>
  <si>
    <t>SARRIA ALVAREZ JOHN JAIRO</t>
  </si>
  <si>
    <t>CPS-266-A2013</t>
  </si>
  <si>
    <t>Prestar sus servicios profesionales para el desarrollo de la capacitación en ritmos colombianos y las nuevas tendencias dancísticas modernas para el grupo de danzas conformado en la sede del Municipio de La Plata</t>
  </si>
  <si>
    <t>SILVA LARA ESAU</t>
  </si>
  <si>
    <t>CPS-267-A2013</t>
  </si>
  <si>
    <t>Prestar servicios de apoyo y asesoría en el  Programa de Tecnología en  Desarrollo de Software de la Facultad de Ingeniería de la Universidad Surcolombiana</t>
  </si>
  <si>
    <t>CUELLAR SANTANILLA CARLOS EDUARDO</t>
  </si>
  <si>
    <t>CPS-268-A2013</t>
  </si>
  <si>
    <t>Prestar servicios de apoyo a la gestión en el Laboratorio de Física adscrito a la Facultad de Ciencias Exactas y Naturales</t>
  </si>
  <si>
    <t>GONZALEZ  VARGAS ELIANA JOHANA</t>
  </si>
  <si>
    <t>CPS-269-A2013</t>
  </si>
  <si>
    <t>Prestar sus servicios de apoyo como auxiliar de autoevaluación dentro del proceso de autoevaluación y acreditación del Programa de Licenciatura en Pedagogía Infantil</t>
  </si>
  <si>
    <t>PEREDES  MUÑOZ ANDRÉS FELIPE</t>
  </si>
  <si>
    <t>CPS-270-A2013</t>
  </si>
  <si>
    <t>Prestar servicios técnico en administración del sitema KOHA para la Biblioteca Central.</t>
  </si>
  <si>
    <t>CPS-271-A2013</t>
  </si>
  <si>
    <t>Prestar Servicio de apoyo en la socialización, consolidación y aprobación al plan estratégico de desarrollo 2013-2027 en los componentes de metodología, proyecto educativo universitario, diagnóstico y contexto nacional e internacional del documento consolidado del Plan, en la Oficina de Planeación</t>
  </si>
  <si>
    <t>CPS-272-B2013</t>
  </si>
  <si>
    <t>Apoyo a las actividades propias de la Facultad de Ciencias Exactas y Naturales.</t>
  </si>
  <si>
    <t>CPS-273-B2013</t>
  </si>
  <si>
    <t>Prestar Servicios profesionales en administración y mantenimiento de la red de datos y el parque de equipos de informaticos.</t>
  </si>
  <si>
    <t>RAMON COVALEDA LUIS ALBERTO</t>
  </si>
  <si>
    <t>CPS-274-B2013</t>
  </si>
  <si>
    <t>Prestar Servicios profesionales en administración  de MCU, instalación y configuración de software para servidores en sistemas operativos windows server y Linux RedHat, configuración de instalaciín de Firewall y configuración de DNS</t>
  </si>
  <si>
    <t>CPS-275-B2013</t>
  </si>
  <si>
    <t>CPS-276-B2013</t>
  </si>
  <si>
    <t>CPS-277-B2013</t>
  </si>
  <si>
    <t>Prestar servicios profesionales para realizar las funciones de Apoyo y Asesoría  Académica y Administrativa al Programa de Ciencias Políticas de la Facultad de Derecho de la Universidad Surcolombiana</t>
  </si>
  <si>
    <t>CPS-278-B2013</t>
  </si>
  <si>
    <t>Prestar los servcios de apoyo a la gestión ,seguimiento y control documental en el sitema de archivo  institucional ,desde el archivo central.</t>
  </si>
  <si>
    <t>ROJAS BARRERA ESTANISLAO</t>
  </si>
  <si>
    <t>CPS-279-A2013</t>
  </si>
  <si>
    <t>Prestar Servicios de apoyo con el fin de realizar actividades que propenden al desarrollo de la primera fase del proyecto de reingeniería del proceso de generación y registros de ingreso de los sistemas de información –académico y financiero- de la Institución, en cumplimiento al Plan de Acción suscrito con el Ministerio de Educación Nacional- Universidad Industrial de Santander, en el marco del proyecto GEFIES (Gestión Financiera en las Instituciones de Educación Superior) este apoyo lo prestar en la oficina de contabilidad de la Universidad Surcolombiana</t>
  </si>
  <si>
    <t>CPS-280-B2013</t>
  </si>
  <si>
    <t>CPS-281-B2013</t>
  </si>
  <si>
    <t>CPS-282-B2013</t>
  </si>
  <si>
    <t>CPS-283-B2013</t>
  </si>
  <si>
    <t>CPS-284-B2013</t>
  </si>
  <si>
    <t>CPS-285-B2013</t>
  </si>
  <si>
    <t>CPS-286-B2013</t>
  </si>
  <si>
    <t>SE ADICIONO $320,209 DEL 21 AL 27 DE DICIEMBRE 2013</t>
  </si>
  <si>
    <t>CPS-287-B2013</t>
  </si>
  <si>
    <t>Prestar sus servicios profesionales y especializados en el área Administrativa y Financiera como asistente en la Secretaria de la Facultad de Salud</t>
  </si>
  <si>
    <t>CPS-288-B2013</t>
  </si>
  <si>
    <t>Prestar sus servicios de Apoyo y Asesoría en la gestión académico-administrativa en la Secretaria Académica de la Facultad de Salud.</t>
  </si>
  <si>
    <t>CPS-289-B2013</t>
  </si>
  <si>
    <t>Prestar servicios profesionales en la gestión administrativa del  proceso de formación, de la Vicerrectoría  Académica de la Universidad Surcolombiana.</t>
  </si>
  <si>
    <t>CPS-290-B2013</t>
  </si>
  <si>
    <t>CPS-291-B2013</t>
  </si>
  <si>
    <t>CPS-292-B2013</t>
  </si>
  <si>
    <t>CPS-293-B2013</t>
  </si>
  <si>
    <t>CPS-294-B2013</t>
  </si>
  <si>
    <t>CPS-295-B2013</t>
  </si>
  <si>
    <t>CPS-296-B2013</t>
  </si>
  <si>
    <t>CPS-297-B2013</t>
  </si>
  <si>
    <t>CPS-299-B2013</t>
  </si>
  <si>
    <t>Prestar servicios de apoyo a la gestión administrativa de Direccion General Proyección Social</t>
  </si>
  <si>
    <t>CPS-300-B2013</t>
  </si>
  <si>
    <t>CPS-302-B2013</t>
  </si>
  <si>
    <t>CPS-305-B2013</t>
  </si>
  <si>
    <t>SE ADICIONO $1,913,043 DEL 24 DE NOVIEMBRE  AL 20 DE DICIEMBRE 2013, SE CORRIGIO EL VALOR</t>
  </si>
  <si>
    <t>CPS-306-B2013</t>
  </si>
  <si>
    <t>SE ADICIONO $1,594,203 DEL 24 DE NOVIEMBRE  AL 20 DE DICIEMBRE 2013</t>
  </si>
  <si>
    <t>CPS-307-B2013</t>
  </si>
  <si>
    <t>CPS-308-B2013</t>
  </si>
  <si>
    <t>SE ADICIONO $2,558,297 DEL 24 DE NOVIEMBRE  AL 20 DE DICIEMBRE 2013</t>
  </si>
  <si>
    <t>CPS-309-B2013</t>
  </si>
  <si>
    <t>SE ADICIONO $1,381,642 DEL 24 DE NOVIEMBRE  AL 20 DE DICIEMBRE 2013</t>
  </si>
  <si>
    <t>CPS-311-B2013</t>
  </si>
  <si>
    <t>SE ADICIONO $259,796 DEL 21 AL 27 DE DICIEMBRE 2013</t>
  </si>
  <si>
    <t>CPS-312-B2013</t>
  </si>
  <si>
    <t>SE ADICIONO $354,267 DEL 21 AL 27 DE DICIEMBRE 2013</t>
  </si>
  <si>
    <t>CPS-313-B2013</t>
  </si>
  <si>
    <t>CPS-314-B2013</t>
  </si>
  <si>
    <t>Prestar sus servicios de apoyo como Coordinadora del Laboratorio de Química adscrito a la Facultad de Ciencias Exactas y Naturales para ejercer actividades de manejo de equipos, preservación y medición de elementos químicos, programación académica y de atención al público de la Universidad Surcolombiana</t>
  </si>
  <si>
    <t>SE ADICIONO $872,491 DEL 21 AL 27 DE DICIEMBRE 2013</t>
  </si>
  <si>
    <t>CPS-315-B2013</t>
  </si>
  <si>
    <t>Prestar sus servicios de apoyo en la gestión administrativas del Programa  de Matemáticas Aplicada de la Facultad de Ciencias Exactas y Naturales de la Universidad Surcolombiana</t>
  </si>
  <si>
    <t>CPS-316-B2013</t>
  </si>
  <si>
    <t>Apoyo a la gestión administrativa en el Departamento de Psicopedagogia</t>
  </si>
  <si>
    <t>CPS-317-B2013</t>
  </si>
  <si>
    <t>CPS-318-B2013</t>
  </si>
  <si>
    <t>CPS-319-B2013</t>
  </si>
  <si>
    <t>CPS-320-B2013</t>
  </si>
  <si>
    <t>CPS-321-B2013</t>
  </si>
  <si>
    <t>CPS-322-B2013</t>
  </si>
  <si>
    <t>Prestar los servicios de apoyo a la Gestión Administrativa en el programa Administración de Empresas</t>
  </si>
  <si>
    <t>CPS-323-B2013</t>
  </si>
  <si>
    <t>Prestar sus servicios de apoyo a la gestión administrativa en el  Programa de Tecnología  en Acuicultura Continental y Programa de Fisica de la Facultad de  Ciencias Exactas Y Naturales de la Universidad Surcolombiana</t>
  </si>
  <si>
    <t>CPS-324-B2013</t>
  </si>
  <si>
    <t>CPS-325-B2013</t>
  </si>
  <si>
    <r>
      <t>Prestar servicio de apoyo a la gestión administrativa en el Departamento de Ciencias Básicas de la Facultad  de salud</t>
    </r>
    <r>
      <rPr>
        <b/>
        <sz val="10"/>
        <color rgb="FF000000"/>
        <rFont val="Arial"/>
        <family val="2"/>
        <charset val="1"/>
      </rPr>
      <t xml:space="preserve"> </t>
    </r>
  </si>
  <si>
    <t>CPS-326-B2013</t>
  </si>
  <si>
    <t>Prestar servicios de apoyo y asesoria academica y administrativa en la sede de La Plata</t>
  </si>
  <si>
    <t>CPS-327-B2013</t>
  </si>
  <si>
    <t>Prestar los servicios de apoyo a la gestión administrativa en el programa de Licenciatura en Educación artistica y cultural de la Facultad de educación de la Universidad Surcolombiana.</t>
  </si>
  <si>
    <t>CPS-328-B2013</t>
  </si>
  <si>
    <t>CPS-329-B2013</t>
  </si>
  <si>
    <t>CPS-330-B2013</t>
  </si>
  <si>
    <t>Prestar sus servicios de apoyo a la gestión  administrativa en la sede de Pitalito  de la Universidad Surcolombiana</t>
  </si>
  <si>
    <t>SE ADICIONO $354,267 DEL 14 AL 20 DE DICIEMBRE 2013</t>
  </si>
  <si>
    <t>CPS-331-B2013</t>
  </si>
  <si>
    <t>Prestar sus servicios de apoyo a la gestión administrativa  en la coordinación de la sede de Garzón, de la Universidad Surcolombiana</t>
  </si>
  <si>
    <t>CPS-332-B2013</t>
  </si>
  <si>
    <t>SE ADICIONO $412,312 DEL 14 AL 20 DE DICIEMBRE 2013</t>
  </si>
  <si>
    <t>CPS-333-B2013</t>
  </si>
  <si>
    <t>CPS-334-B2013</t>
  </si>
  <si>
    <t>Prestación de servicios de apoyo a la gestión administrativa en el  Programa de Derecho de la Universidad Surcolombiana.</t>
  </si>
  <si>
    <t>CPS-335-B2013</t>
  </si>
  <si>
    <t>Prestar sus servicios de apoyo a la gestión administrativa en la sede de Garzón, de la Universidad Surcolombiana</t>
  </si>
  <si>
    <t>SE ADICIONO $275,541 DEL 14 AL 20 DE DICIEMBRE 2013</t>
  </si>
  <si>
    <t>MOLINA POLANIA DAINER ANTONIO</t>
  </si>
  <si>
    <t>CPS-336-B2013</t>
  </si>
  <si>
    <t>CPS-337-B2013</t>
  </si>
  <si>
    <t>SE ADICIONO $1,968,151 DEL 01 DE NOVIEMBRE AL 20 DE DICIEMBRE 2013</t>
  </si>
  <si>
    <t>MONTEALEGRE FIGUEROA YEIMIS YOANA</t>
  </si>
  <si>
    <t>CPS-338-B2013</t>
  </si>
  <si>
    <t>Prestar servicios de apoyo a la Unidad de Gestión Ambiental de la Oficina Asesora de Planeación en los procesos y procedimientos para la implementación del Sistema de Gestión Ambiental realizando énfasis en el Plan de Manejo Ambiental de la Institución Surcolombiana.</t>
  </si>
  <si>
    <t>SE ADICIONO $1,968,151 DEL 01 DE NOVIEMBRE AL 20 DE DICIEMBRE 2013, SE CORRIGIO EL VALOR</t>
  </si>
  <si>
    <t>CPS-339-B2013</t>
  </si>
  <si>
    <t>Prestar sus servicios de Secretaria como apoyo a la gestión administrativa en el Laboratorio de Medicina Genómica de la Facultad de Salud</t>
  </si>
  <si>
    <t>CPS-341-B2013</t>
  </si>
  <si>
    <t>01/082013</t>
  </si>
  <si>
    <t>GARZON MUÑOZ LEIDY LAURA</t>
  </si>
  <si>
    <t>Prestar sus servicios como auxiliar del Programa de Doctorado en Ciencias Agrarias y Agroindustriales</t>
  </si>
  <si>
    <t>CPS-342-B2013</t>
  </si>
  <si>
    <t>CPS-343-B2013</t>
  </si>
  <si>
    <t>CPS-344-B2013</t>
  </si>
  <si>
    <t>CPS-345-B2013</t>
  </si>
  <si>
    <t>CPS-346-B2013</t>
  </si>
  <si>
    <t>CPS-347-B2013</t>
  </si>
  <si>
    <t xml:space="preserve">SE ADICIONO $495,974 DEL 14 AL 31 DE DICIEMBRE 2013, SE CORRIGIO EL VALOR </t>
  </si>
  <si>
    <t>CPS-348-B2013</t>
  </si>
  <si>
    <t xml:space="preserve">SE ADICIONO $637,681 DEL 14 AL 31 DE DICIEMBRE 2013, SE CORRIGIO EL VALOR </t>
  </si>
  <si>
    <t>MOSQUERA LOCHE DIANA CAROLINA</t>
  </si>
  <si>
    <t>CPS-349-B2013</t>
  </si>
  <si>
    <t>CPS-350-B2013</t>
  </si>
  <si>
    <t>CPS-351-B2013</t>
  </si>
  <si>
    <t>Asistente de Producción y Edición del Canal Universitario Zoom en el Centro de Producción Audiovisual de la Facultad de Ciencias Sociales y Humanas</t>
  </si>
  <si>
    <t>CPS-352-B2013</t>
  </si>
  <si>
    <t>Prestar servicios de asistente de direccion y produccion en el centro de formacion y produccion radiofonica de la Facultad de Ciencias Sociales y Humanas.</t>
  </si>
  <si>
    <t>CPS-353-B2013</t>
  </si>
  <si>
    <t>CPS-354-B2013</t>
  </si>
  <si>
    <t>ORTEGON GONZALEZ DIEGO ALBERTO</t>
  </si>
  <si>
    <t>CPS-355-B2013</t>
  </si>
  <si>
    <t>CPS-356-B2013</t>
  </si>
  <si>
    <t>CPS-357-B2013</t>
  </si>
  <si>
    <t>CPS-358-B2013</t>
  </si>
  <si>
    <t>CPS-359-B2013</t>
  </si>
  <si>
    <t>CPS-360-B2013</t>
  </si>
  <si>
    <t>CPS-361-B2013</t>
  </si>
  <si>
    <t>CPS-362-B2013</t>
  </si>
  <si>
    <t>CPS-363-B2013</t>
  </si>
  <si>
    <t>CPS-364-B2013</t>
  </si>
  <si>
    <t>Prestar servicios de apoyo para conformar y dirigir el grupo de Teatro de la universidad, orientar los talleres de formación, realizar un montaje teatral por semestre. , de la Universidad Surcolombiana</t>
  </si>
  <si>
    <t>CPS-365-B2013</t>
  </si>
  <si>
    <t>CPS-366-B2013</t>
  </si>
  <si>
    <t>Prestar sus servicios de apoyo para el mantenimiento de laboratorios de Informática de Tecnología en Desarrollo de Software.</t>
  </si>
  <si>
    <t>CPS-367-B2013</t>
  </si>
  <si>
    <t>CPS-368-B2013</t>
  </si>
  <si>
    <t>CPS-369-B2013</t>
  </si>
  <si>
    <t>CPS-370-B2013</t>
  </si>
  <si>
    <t>CPS-371-B2013</t>
  </si>
  <si>
    <t>CPS-372-B2013</t>
  </si>
  <si>
    <r>
      <t>Prestar servicios de asistencia de Dirección y Producción en el Centro de Producción Audiovisual de la Facultad de Ciencias Sociales y Humanas.</t>
    </r>
    <r>
      <rPr>
        <b/>
        <sz val="10"/>
        <color rgb="FF000000"/>
        <rFont val="Arial"/>
        <family val="2"/>
        <charset val="1"/>
      </rPr>
      <t xml:space="preserve"> </t>
    </r>
  </si>
  <si>
    <t>CPS-374-B2013</t>
  </si>
  <si>
    <t>CPS-375-B2013</t>
  </si>
  <si>
    <t>Prestar sus servicios de apoyo Profesional  en las actividades de evaluación, prescripción  y control del ejercicio, apoyo y asesoría en actividades investigativas y demás actividades propias del Laboratorio de Evaluación y Desarrollo del Rendimiento Físico (Gimnasio de fuerza y Unidad de Evaluación) del programa de Educación Física de la Facultad de Educación</t>
  </si>
  <si>
    <t>CPS-376-B2013</t>
  </si>
  <si>
    <t>Prestar sus servicios de Realizar actividades  de apoyo en los talleres y laboratorios del programa  de Educación artística de la Facultad de Educación de la Universidad Surcolombiana.</t>
  </si>
  <si>
    <t>CPS-377-B2013</t>
  </si>
  <si>
    <t>Prestar sus servicios como auxiliar de laboratorio de pruebas especiales de la Facultad de Ingeniería, de la Universidad Surcolombiana</t>
  </si>
  <si>
    <t>CPS-378-B2013</t>
  </si>
  <si>
    <t>Prestar Servicios Servicio de asesoría en los aspectos relacionados con la Rectoría de la Universidad Surcolombiana</t>
  </si>
  <si>
    <t>CPS-379-B2013</t>
  </si>
  <si>
    <t>CPS-380-B2013</t>
  </si>
  <si>
    <t>CPS-381-B2013</t>
  </si>
  <si>
    <t>CPS-382-B2013</t>
  </si>
  <si>
    <t>CPS-383-B2013</t>
  </si>
  <si>
    <t>CPS-384-B2013</t>
  </si>
  <si>
    <t>CPS-385-B2013</t>
  </si>
  <si>
    <t>Prestar sus servicios de apoyo y asesoría en el Programa de Tecnología en Obras Civiles de la Facultad de Ingeniería</t>
  </si>
  <si>
    <t>CPS-386-B2013</t>
  </si>
  <si>
    <t>CPS-396-B2013</t>
  </si>
  <si>
    <t>CPS-397-B2013</t>
  </si>
  <si>
    <t>Prestar servicios de asesoría metodológica en los procesos de Autoevaluación con fines de Acreditación o Renovación de Registro de Calidad de los programas Académicos en la recolección y análisis de información de los indicadores numéricos, especiales, opinión, conocimiento y en la construcción y aplicación de instrumentos para el desarrollo de dicha Autoevaluación desde la Dirección General de Currículo</t>
  </si>
  <si>
    <t>GARZON MUÑOZ JUAN DAVID</t>
  </si>
  <si>
    <t>CPS-398-B2013</t>
  </si>
  <si>
    <t>Prestar servicio de Poyo como auxiliar de Acreditación  para el Programa de Economía para que desarrolle los servicios de apoyo dentro del proceso de Acreditación del programa mencionado</t>
  </si>
  <si>
    <t xml:space="preserve">SE ADICIONO $1,271,110 DEL 31 DE OCTUBRE AL 13 DE DICIEMBRE 2013, SE CORRIGIO EL VALOR </t>
  </si>
  <si>
    <t>SERRATO OSORIO JHON JAMERS</t>
  </si>
  <si>
    <t>CPS-399-B2013</t>
  </si>
  <si>
    <t>Prestar el servicio como auxiliar para digitar el documento, para ayuda a la recolección de la información de base y apoyar las diferentes actividades que conlleven el desarrollo del proceso de creación del Programa de Ingeniería de Mecánica</t>
  </si>
  <si>
    <t>CPS-401-B2013</t>
  </si>
  <si>
    <t>realizar el proceso de caracterización de usuarios, diseño de reportes para el tema de datos abiertos y diseño de procedimientos y formatos para el manejo de incidentes de seguridad informática de la Universidad Surcolombiana según lineamientos de Gobierno en Línea</t>
  </si>
  <si>
    <t>GOMEZ POLO MARIA DANIELA</t>
  </si>
  <si>
    <t>CPS-402-B2013</t>
  </si>
  <si>
    <t>Apoyar  el proceso  de Autoevaluación confines de reacreditación del programa de Derecho de la Universidad Surcolombiana desarrollando las actividades de Auxiliar</t>
  </si>
  <si>
    <t>POLANIA CASTAÑEDA JAIZA GIBETH</t>
  </si>
  <si>
    <t>CPS-403-B2013</t>
  </si>
  <si>
    <t>Prestar servicios de apoyo como auxiliar de acreditación para el Programa de Comunicación Social y Periodismo para que presente los servicios de apoyo dentro del proceso de renovación de la acreditación del Programa mencionado</t>
  </si>
  <si>
    <t>CPS-404-B2013</t>
  </si>
  <si>
    <t>Prestar sus servicios de apoyo a la gestión administrativa en el Programa de Licenciatura de Educación Física con Énfasis Educación Física, Recreación y Deporte de la Universidad Surcolombiana</t>
  </si>
  <si>
    <t>QUINTERO SUAREZ MARIA FERNANDA</t>
  </si>
  <si>
    <t>CPS-405-B2013</t>
  </si>
  <si>
    <t>Prestar servicios de apoyo a la gestión administrativa en el Programa de Ciencias Políticas  de la Universidad Surcolombiana</t>
  </si>
  <si>
    <t>CONDE GUTIERREZ GABRIELA</t>
  </si>
  <si>
    <t>CPS-406-B2013</t>
  </si>
  <si>
    <t>Prestar sus servicios de atención de primer nivel para consulta Odontológica a los estudiantes de la Sede de Garzón de la Universidad Surcolombiana</t>
  </si>
  <si>
    <t>CPS-407-B2013</t>
  </si>
  <si>
    <t>CPS-408-B2013</t>
  </si>
  <si>
    <t>CPS-409-B2013</t>
  </si>
  <si>
    <t>CAQUIMBO CUBILLOS OSCAR JAVIER</t>
  </si>
  <si>
    <t>CPS-410-B2013</t>
  </si>
  <si>
    <t>Prestar sus  servicios de atención de primer nivel para consulta médica a los estudiantes de la Sede La Plata de la Universidad Surcolombiana</t>
  </si>
  <si>
    <t>12/0/2013</t>
  </si>
  <si>
    <t>CPS-411-B2013</t>
  </si>
  <si>
    <t>CPS-412-B2013</t>
  </si>
  <si>
    <t>SANCHEZ GARCIAS JORGE ELIECER</t>
  </si>
  <si>
    <t>CPS-413-B2013</t>
  </si>
  <si>
    <t>CPS-414-B2013</t>
  </si>
  <si>
    <t>CPS-415-B2013</t>
  </si>
  <si>
    <t>Realizar tareas de apoyo logístico para elbuen funcionamiento y desarrollode las actividades académicas que se desarrollen en las aulas de clase ubicadas en la sede central , edificio donde esta ubicada la Facultad de Educación ,1,2,3,y 4 pisos.</t>
  </si>
  <si>
    <t>CPS-416-B2013</t>
  </si>
  <si>
    <t>Realizar tareas de apoyo logidtico para el buen funcionamiento de las actividades académicas que se desarrollan en las aulas de clase ubicadas en la sede centtal, edificio en donde esta ubicada la Facultad de Educación 1,2,3 y 4 pisos.</t>
  </si>
  <si>
    <t>CPS-418-B2013</t>
  </si>
  <si>
    <t>TRUJILLO COLLAZOS AYRA MARIETA</t>
  </si>
  <si>
    <t>CPS-419-B2013</t>
  </si>
  <si>
    <t>Prestar servicios de apoyo con el fin de realizar actividades que propendan al desarrollo de la primera fase del proyecto de reingeniería del proceso de generación y registro de ingresos de los sistemas de información-Académico y financiero- de la Institución, en cumplimiento al plan de Acción suscrito con el ministerio de Educación Nacional- Universidad Industrial de Santander, en el marco del proyecto GEFIES (Gestión Financiera en las Instituciones de Educación Superior) este apoyo lo prestara en la oficina de contabilidad de la Universidad Surcolombiana</t>
  </si>
  <si>
    <t>CPS-420-B2013</t>
  </si>
  <si>
    <t>CPS-421-B2013</t>
  </si>
  <si>
    <t>CPS-422-B2013</t>
  </si>
  <si>
    <t>CPS-423-B2013</t>
  </si>
  <si>
    <t>prestar servicio para planear, elaborar y editar el periódico institucional desde la U, como espacio autentico de información universitaria y formación de opinión publica calificada</t>
  </si>
  <si>
    <t>MONROY TRUJILLO YENNIFERTH</t>
  </si>
  <si>
    <t>CPS-424-B2013</t>
  </si>
  <si>
    <t>Prestar sus servicios como comunicadora para desarrollar las actividades relacionados con la determinación del impacto social. Académico de los egresados del programa de ingeniería agrícola y establecer mecanismos de participación activa con empleadores para identificar indicadores que nos permitan fortalecer el perfil profesional de nuestros egresados, en el marco del proceso de reacrediatción que se adelantara en el programa</t>
  </si>
  <si>
    <t>CPS-425-B2013</t>
  </si>
  <si>
    <t>CPS-426-B2013</t>
  </si>
  <si>
    <t>Prestar sus servicios de asesoría metodológica en los procesos de autoevaluación con fines de Acreditación o Renovación de Registro de Calidad de los programas académicos en la recolección y análisis de información de los indicadores numéricos, especiales, opinión, conocimiento y en la construcción y aplicación de instrumentos para el desarrollo de dicha Autoevaluación desde la Dirección General de Currículo</t>
  </si>
  <si>
    <t>CPS-427-B2013</t>
  </si>
  <si>
    <t>Prestar servicios de auxiliar en el proceso de Autoevaluación con fines de acreditación Institucional, en la facultad de Ciencias Sociales y Humana</t>
  </si>
  <si>
    <t>VARGAS POLANIA EIVAR FERNANDO</t>
  </si>
  <si>
    <t>CPS-428-B2013</t>
  </si>
  <si>
    <t>Prestar servicios de auxiliar en el proceso de Autoevaluación con fines de acreditación Institucional, en la facultad de Educación</t>
  </si>
  <si>
    <t>SALAS ANDRADES DIANA MIREYA</t>
  </si>
  <si>
    <t>prestar sus servicios profesionales como asesor Jurídico externo de la oficina asesora Jurídica</t>
  </si>
  <si>
    <t>CPS-429-B2013</t>
  </si>
  <si>
    <t>Prestar servicio de apoyo como auxiliar de Acreditación para el programa de Licenciatura en Educación Artística y Cultural.</t>
  </si>
  <si>
    <t>CELIS MELGAR CLAUDIA PATRICIA</t>
  </si>
  <si>
    <t>CPS-430-B2013</t>
  </si>
  <si>
    <t>Prestar servicio de apoyo como auxiliar para renovación de registro calificado del programa de Especialziación de Enfermería  en cuidado crítico.</t>
  </si>
  <si>
    <t>CUELLAR LOSADA ALEXANDRA</t>
  </si>
  <si>
    <t>CPS-431-B2013</t>
  </si>
  <si>
    <t>Prestar servicio de apoyo como Auxiliar de Reacreditación para el programa de enfermería de la Facultad de Salud.</t>
  </si>
  <si>
    <t>CONTRATO NO REGISTRADO EN INFORME 3 TRIMESTRE</t>
  </si>
  <si>
    <t>CPS-432-B2013</t>
  </si>
  <si>
    <t>NANCY PARRA NIETO</t>
  </si>
  <si>
    <t>CPS-OP-433-B2013</t>
  </si>
  <si>
    <t>Prestar servicio de apoyo asesoría en los trámites de vinculación y retiro del personal de prestación de servicios,en el área de personal,mediante el manejo de sistema de información de contratista.</t>
  </si>
  <si>
    <t>VALENCIA VELASQUEZ KAROL XIOMARA</t>
  </si>
  <si>
    <t>CPS-OP-434-B2013</t>
  </si>
  <si>
    <t>prestar los servicios de auxiliar en el proceso de Autoevaluación con fines de Acreditación Institucional,en la Facultad de Ingeniería.</t>
  </si>
  <si>
    <t>POLANIA OSPINA JORGE MAURICIO</t>
  </si>
  <si>
    <t>CPS-OP-435-B2013</t>
  </si>
  <si>
    <r>
      <t>Prestar los</t>
    </r>
    <r>
      <rPr>
        <sz val="9"/>
        <color rgb="FF000000"/>
        <rFont val="Arial"/>
        <family val="1"/>
      </rPr>
      <t xml:space="preserve"> </t>
    </r>
    <r>
      <rPr>
        <sz val="9"/>
        <color rgb="FF000000"/>
        <rFont val="Arial"/>
        <family val="2"/>
      </rPr>
      <t>servicios</t>
    </r>
    <r>
      <rPr>
        <sz val="9"/>
        <color rgb="FF000000"/>
        <rFont val="Arial"/>
        <family val="1"/>
      </rPr>
      <t xml:space="preserve"> de auxiliar en el proceso de Autoevaluación con fines de Acreditación Institucional,en la Facultad de Ciencias Exactas y Naturales.</t>
    </r>
  </si>
  <si>
    <t>VELAZCO TRUJILLO DIEGO MAURICIO</t>
  </si>
  <si>
    <t>CPS-OP-436-B2013</t>
  </si>
  <si>
    <t>Prestar servicios de apoyo para sistematizar y organizar información en el proceso de Autoevaluación con fines de Acreditación Institucional.</t>
  </si>
  <si>
    <t>CPS-OP-437-B2013</t>
  </si>
  <si>
    <r>
      <t>Prestar</t>
    </r>
    <r>
      <rPr>
        <sz val="9"/>
        <color rgb="FF000000"/>
        <rFont val="Arial"/>
        <family val="1"/>
      </rPr>
      <t xml:space="preserve"> servicio de apoyo  para sistematizar  y organizar  información en el proceso de Autoevaluación con fines de Acreditación Institucional.</t>
    </r>
  </si>
  <si>
    <t>JIMENEZ SILVA JEFFREY RICARDO</t>
  </si>
  <si>
    <t>CPS-OP-438-B2013</t>
  </si>
  <si>
    <r>
      <t>Prestar los</t>
    </r>
    <r>
      <rPr>
        <sz val="9"/>
        <color rgb="FF000000"/>
        <rFont val="Arial"/>
        <family val="1"/>
      </rPr>
      <t xml:space="preserve"> </t>
    </r>
    <r>
      <rPr>
        <sz val="9"/>
        <color rgb="FF000000"/>
        <rFont val="Arial"/>
        <family val="2"/>
      </rPr>
      <t>servicios</t>
    </r>
    <r>
      <rPr>
        <sz val="9"/>
        <color rgb="FF000000"/>
        <rFont val="Arial"/>
        <family val="1"/>
      </rPr>
      <t xml:space="preserve"> de apoyo como auxiliar de Acreditación para el programa de Psicología para que preste los servicios de apoyo dentro del proceso de renovación de Acreditación del programa mencionado</t>
    </r>
  </si>
  <si>
    <t>CAMPO CERQUERA YESENIA LIZETH</t>
  </si>
  <si>
    <t>CPS-OP-439-B2013</t>
  </si>
  <si>
    <t>prestar los servicios de auxiliar en el proceso de Autoevaluación con fines de Acreditación Institucional de la Universidad Surcolombiana.</t>
  </si>
  <si>
    <t>CPS-OP-442-B2013</t>
  </si>
  <si>
    <t>Prestar sus servicios en el módulo 2. Educación a distancia tradicional, dentro del Diplomado en TIC para docentes de la Universidad Surcolombiana</t>
  </si>
  <si>
    <t>CASTAÑEDA CERQUERA JORGE ELIECER</t>
  </si>
  <si>
    <t>CPS-OP-443-B2013</t>
  </si>
  <si>
    <t>Prestar sus servicios en el módulo 1. Informática Básica, dentro del diplomado en TIC para docentes de la Universidad Surcolombiana.</t>
  </si>
  <si>
    <t>VIVEROS GUTIERREZ  RENE</t>
  </si>
  <si>
    <t>CPS-OP-444-B2013</t>
  </si>
  <si>
    <t>capacitar en competencias genéricas (Competencia Razonamiento Cuantitativo) a estudiantes de la Universidad Surcolombiana en las Sede Central,Facultad de Salud, de los municipios de Garzón, Pitalito y la Plata, para la presentación de las pruebas SABER PRO durante el mes de Octubre de 2013</t>
  </si>
  <si>
    <t>CPS-OP-445-B2013</t>
  </si>
  <si>
    <t>capacitar en competencias genéricas (Competencia Lectura Crítica) a estudiantes de la Universidad Surcolombia en las Sedes Central, Facultad de Salud, de los municipios de Garzón, Pitalito y la Plata, para la presentación de la pruebas SABER PRO durante el mes de octubre de 2013.</t>
  </si>
  <si>
    <t>CPS-OP-446-B2013</t>
  </si>
  <si>
    <t>capacitar en competencias genéricas (competencia Escritura)  a estudiantes de la Universidad Surcolombiana  en las Sedes Central, Facultad de Salud, de los municipios de Garzón, Pitalito y la Plata, para la presentación de la pruebas SABER PRO durante el mes de octubre de 2013</t>
  </si>
  <si>
    <t>GOMÉZ TRUJILLO ARLYN</t>
  </si>
  <si>
    <t>CPS-OP-447-B2013</t>
  </si>
  <si>
    <r>
      <t xml:space="preserve"> </t>
    </r>
    <r>
      <rPr>
        <sz val="9"/>
        <color rgb="FF000000"/>
        <rFont val="Arial"/>
        <family val="1"/>
      </rPr>
      <t>Prestar sus servicios como auxiliar de acreditación del programa de Licenciatura en Ciencias Naturales y Educación Ambiental de la Facultad de Educación</t>
    </r>
  </si>
  <si>
    <t>CPS-OP-448-B2013</t>
  </si>
  <si>
    <t>continuar con el servicio de apoyo como Auxiliar de Acreditación para el programa de Matemáticas Aplicada dentro del proceso de Acreditacion del programa mencionado</t>
  </si>
  <si>
    <t>CPS-OP-450-B2013</t>
  </si>
  <si>
    <t>Presta servicio de apoyo administrativo  dentro del proceso de Reacreditación de alta calidad del programa de lengua castellana de la Facultad de Educación.</t>
  </si>
  <si>
    <t>CPS-OP-451-B2013</t>
  </si>
  <si>
    <t>compromete a capacitar en competencias genéricas (Competencia Inglés) a estudiantes de la Universidad Surcolombiana  en las Sedes Central, Facultad de Salud, de los municipios de Garzón, Pitalito y la Plata, para la presentación de la pruebas SABER PRO durante el mes de octubre de 2013</t>
  </si>
  <si>
    <t>ZUÑIGA CORDOBA OSCAR HUMBER</t>
  </si>
  <si>
    <t>CPS-OP-452-B2013</t>
  </si>
  <si>
    <t>Capacitar en competencias genéricas(competencias ciudadanas) a estudiantes de la Universidad Surcolombiana en las sedes central,Facultad de Salud de los municipios de Garzón,Pitalito y la Plata para la presentaciónde las pruebas SABER PRO durante el mes de octubre de 2013.</t>
  </si>
  <si>
    <t>BAUTISTA SANCHEZ DREIDY VANESSA</t>
  </si>
  <si>
    <t>CPS-453-B2013</t>
  </si>
  <si>
    <t>prestar sus servicios técnicos de apoyo a las actividades relacionadas con la revisión y analisís de la información que hay que suministrar a los entes externos y de la reportada en sistemas de información como el SIRECI, en la oficina de Control Interno de la Universidad Surcolombiana.</t>
  </si>
  <si>
    <t>MARTINEZ MENESES MARLY ROCIO</t>
  </si>
  <si>
    <t>CPS-OP-454-B2013</t>
  </si>
  <si>
    <r>
      <t xml:space="preserve">Prestar </t>
    </r>
    <r>
      <rPr>
        <sz val="9"/>
        <color rgb="FF000000"/>
        <rFont val="Arial"/>
        <family val="1"/>
      </rPr>
      <t>servicios de atención de primer nivel para consulta médica a los estudiantes de la sede de pitalito de la Universidad Surcolombiana.</t>
    </r>
  </si>
  <si>
    <r>
      <t>continuar con el servicio de apoyo como Auxiliar de Acreditación para el programa   de Licenciatura en Educación Fisica y Deportes</t>
    </r>
    <r>
      <rPr>
        <sz val="9"/>
        <color rgb="FF000000"/>
        <rFont val="Arial"/>
        <family val="1"/>
      </rPr>
      <t xml:space="preserve"> para que preste los servicios dentro del proceso de Renovación de Registro Calificado del programa mencionado</t>
    </r>
  </si>
  <si>
    <t>LEON CUELLAR JHON HAMMER</t>
  </si>
  <si>
    <t>CPS-OP-455-B2013</t>
  </si>
  <si>
    <t>Prestar sus servicios en calidad de asistente de investigación y realización para la elaboración de un (1) programa de televisión sobre minería artesanal en el Juncal-Palermo para el programa institucional Ágora Surcolombiana.</t>
  </si>
  <si>
    <t>RUEDA ORDOÑEZ EDUARDO</t>
  </si>
  <si>
    <t>CPS-OP-456-B2013</t>
  </si>
  <si>
    <t>prestar los servicios de auxiliar en el proceso de Autoevaluación con fines de Acreditación Institucional,en la Facultad de Economía y Adminstración</t>
  </si>
  <si>
    <t>PERDOMO CORTÉS DIANA BEATRIZ</t>
  </si>
  <si>
    <t>CPS-OP-457-B2013</t>
  </si>
  <si>
    <t>Prestar los servicos de auxiliar en el procesos de Autoevaluación con fines de acreditación Institucional , en la Facultad de Derecho.</t>
  </si>
  <si>
    <t>ORTIZ FERNANDEZ LORY MARITZA</t>
  </si>
  <si>
    <t>CPS-OP-458-B2013</t>
  </si>
  <si>
    <t>prestar servicios de investigación cuantitativa que se encargue de apoyar el analisís cuantitativo y de lectura de gráficas de datos contenidos en el SPSS dentro de la investigación que está desarrollando en la actualidad y la cual ha sido denominada “Analisís epidemiológicosobre el consumo de drogas sintéticas y sus principales factores de riesgo/protección asociados, enlapoblación estudiantil de la Universdad Surcolombiana”</t>
  </si>
  <si>
    <t>IBAÑEZ SOLANO GLORIA ELENA</t>
  </si>
  <si>
    <t>CPS-OP-459-B2013</t>
  </si>
  <si>
    <r>
      <t xml:space="preserve"> </t>
    </r>
    <r>
      <rPr>
        <sz val="9"/>
        <color rgb="FF000000"/>
        <rFont val="Arial"/>
        <family val="1"/>
      </rPr>
      <t>prestar servicios de apoyo como auxiliar de Acreditación para el Programa de Medicina para que preste los servicios de apoyo dentro del proceso de Acreditación del programa mencionado.</t>
    </r>
  </si>
  <si>
    <t>CPS-OP-460-B2013</t>
  </si>
  <si>
    <t>brindar apoyo a la Oficina de Autoevaluación para el proceso de Renovación de registro Calificado del Programa Tecnología en Obras Civiles</t>
  </si>
  <si>
    <t>CPS-OP-461-B2013</t>
  </si>
  <si>
    <r>
      <t xml:space="preserve"> </t>
    </r>
    <r>
      <rPr>
        <sz val="9"/>
        <color rgb="FF000000"/>
        <rFont val="Arial"/>
        <family val="1"/>
      </rPr>
      <t>apoyar el proceso de Autoevaluación con fines de Reacreditación del Programa de Ingeniería Agrícola, en el diseño de entrevistas estructuradas y semiestructuradas, la recolección y analisís de información de indicadores de opinión y conocimiento con empleadores en el sector regional y nacional.</t>
    </r>
  </si>
  <si>
    <t>CPS-OP-462-B2013</t>
  </si>
  <si>
    <t>prestar los servicios de apoyo a la Gestión en los seminarios de Grado de los programas de Contaduría Pública, Administración de Empresas, Economía y Administración Financiera de la Facultad de Economía y Administración.</t>
  </si>
  <si>
    <t>GARCIA  GUZMAN CAMILO ANDRÉS</t>
  </si>
  <si>
    <t>CPS-OP-463-B2013</t>
  </si>
  <si>
    <t>EL CONTRATISTA, se compromete con LA UNIVERSIDAD a prestar los servicios de auxiliar en el proceso de Autoevaluación con fines de Acreditación Institucional,en la Facultad de Salud.</t>
  </si>
  <si>
    <t>CASTRO RAMIREZ MARIA IVONNE</t>
  </si>
  <si>
    <t>CPS-OP-465-B2013</t>
  </si>
  <si>
    <t>Prestar servicio de atención de primer nivel para consulta odontológica a lso estudiantes y realización de exámenes odontológicos a los aspirantes admitidos de la sede la Plata de la Universidad Surcolombiana.</t>
  </si>
  <si>
    <t>LUIS ALEJANDRO PABON CORTES</t>
  </si>
  <si>
    <t>CPS-OP-466-B2013</t>
  </si>
  <si>
    <t>prestar servicios de atención de primer nivel para atención psicológica a los estudiantes de la Sede La Plata de la Universidad Surcolombiana.</t>
  </si>
  <si>
    <t>RODRIGO MARIN SANCHEZ</t>
  </si>
  <si>
    <t>FCE 001</t>
  </si>
  <si>
    <t>PRESTAR SERVICIOS DE APOYO A LA GESTION EN LA ESTACION PISCICOLA DE GIGANTE (DEPARTAMENTO DEL HUILA) EN LAS ACTIVIDADES PROPIAS DEL CONVENIO INTERADMINISTRATIVO DE CIENCIA Y TECNOLOGIA N 00008 ENTRE LA AUNAP Y LA UNIVERSIDAD SURCOLOMBIANA</t>
  </si>
  <si>
    <t>ALBENIS ROCHA</t>
  </si>
  <si>
    <t>FCE 002</t>
  </si>
  <si>
    <t>PRESTAR SERVICIOS DE APOYO A LA GESTION EN LA ESTACION PISCICOLA DE GIGANTE (DEPARTAMENTO DEL HUILA) EN LAS ACTIVIDADES PROPIAS DE OPERACION LOGISTICA MANTENIMIENTO Y DEMAS SERVICIOS QUE SEAN NECESARIOS SEGUN LO ESTABLECIDO EN EL CONVENIO INTERADMINISTRATIVO DE CIENCIA Y TECNOLOGIA N 00008 ENTRE LA AUNAP Y LA UNIVERSIDAD SURCOLOMBIANA</t>
  </si>
  <si>
    <t>JEISSON ANDRES VIVEROS VALENCIA</t>
  </si>
  <si>
    <t>FCE 003</t>
  </si>
  <si>
    <t>23/012013</t>
  </si>
  <si>
    <t>NATALIA TORRES FORERO</t>
  </si>
  <si>
    <t>FCE 004</t>
  </si>
  <si>
    <t>LUIS GUILLERMO SANCHEZ PERNETT</t>
  </si>
  <si>
    <t>FCE 005</t>
  </si>
  <si>
    <t>FAIBER HERNAN PUYO CASTRO</t>
  </si>
  <si>
    <t>FCE 006</t>
  </si>
  <si>
    <t>JOHAN URBANO CUENCA DURAN</t>
  </si>
  <si>
    <t>FCE 007</t>
  </si>
  <si>
    <t>JORGE ARIAS YATE</t>
  </si>
  <si>
    <t>FCE 008</t>
  </si>
  <si>
    <t>DAIVER STIVER ROJAS PULIDO</t>
  </si>
  <si>
    <t>FCE 009</t>
  </si>
  <si>
    <t>AUGUSTO RAMIREZ CUENCA</t>
  </si>
  <si>
    <t>12130556 4</t>
  </si>
  <si>
    <t>FCE 001 I13B</t>
  </si>
  <si>
    <t>PRESTAR EL SERVICIO DE MANTENIMIENTO Y EL SUMINISTRO DE RESPUESTOS AL VEHICULO TOYOTA (PLACA OXB 094) AL SERVICIO DE LA ESTACION PISCICOLA DE GIGANTE HUILA SEGUN LOS ESTABLECIDOS EN EL CONVENIO INTERADMINISTATIVO N 00008 DE 2012 SEGUNDO PERIODO</t>
  </si>
  <si>
    <t>FCE 003 I13 B</t>
  </si>
  <si>
    <t>ENTREGAR A TITULO DE VENTA LOS ELEMENTOS DE PAPELERIA NECESARIOS PARA EL DESARROLLO DEL CONVENIO INTERADMINISTRATIVO N 00008 DE 2012</t>
  </si>
  <si>
    <t>FCE 004 I13 B</t>
  </si>
  <si>
    <t>COMPRAVENTA INSUMOS AGROINDUSTRIALES NECESARIOS PARA CONTINUAR CON EL DESARROLLO DEL CONVENIO INTERADMINISTRATIVO N 00008 DE 2012</t>
  </si>
  <si>
    <t>FCE 005 I13 B</t>
  </si>
  <si>
    <t>SILVIA MOSQUERA FIERRO</t>
  </si>
  <si>
    <t>FCE 006 I13 B</t>
  </si>
  <si>
    <t>COMPRAVENTA ELEMENTOS DE FERRETERIA NECESARIOS PARA CONTINUAR CON EL DESARROLLO DEL CONVENIO INTERADMINISTRATIVO N 00008 DE 2012</t>
  </si>
  <si>
    <t>AUTOSERVICIO JUANCHO</t>
  </si>
  <si>
    <t>FCE 007 I13 B</t>
  </si>
  <si>
    <t>ENTREGAR A TITULO DE VENTA LOS ELEMENTOS DE ASEO Y FERRETERIA NECESARIOS PARA EL DESARROLLO DEL CONVENIO INTERADMINISTRATIVO N 00008 DE 2012</t>
  </si>
  <si>
    <t>FCE 001 I13 S</t>
  </si>
  <si>
    <t>PRESTAR EL SERVICIO DE VIGILANCIA PRIVADA EN LA ESTACION PISCICOLA DE GIGANTE HUILA SEGUN LO ESTABLECIDO EN EL CONVENIO INTERADMINISTRATIVO N 00008 DE 2012</t>
  </si>
  <si>
    <t>JUAN CARLOS HOME</t>
  </si>
  <si>
    <t>FCE 002 I13 S</t>
  </si>
  <si>
    <t>PRESTAR EL SERVICIO DE MANTENIMIENTO SUMINISTRO DE REPUESTOS E INSTALACION A LOS VEHICULOS DE LA ESTACION PISCICOLAS DE GIGANTE SEGUN LO ESTABLECIDO EN EL CONVENIO INTERADMINISTRATIVO N 00008 DE 2012</t>
  </si>
  <si>
    <t>LUIS GABRIEL TRUJILLO PEDROZA</t>
  </si>
  <si>
    <t>FCE 003 I13 S</t>
  </si>
  <si>
    <t>PRESTAR EL SERVICIO DE ARREGLO DE 2 CAVAS TRANSPORTADORAS DE ALEVINOS EN LA ESTACION PISCICOLA DE GIGANTE HUILA SEGUN LO ESTABLECIDO EN EL CONVENIO INTERADMINISTRATIVO N 00008 DE 2012</t>
  </si>
  <si>
    <t>HENRY HERNANDEZ FIERRO</t>
  </si>
  <si>
    <t>FCE 004 I13 S</t>
  </si>
  <si>
    <t>PRESTAR EL SERVICIO DE JARDINERIA EN LA ESTACION PISCICOLA E GIGANTE HUILA DRGUN LO ESTABLECIDO EN EL CONVENIO INTERADMINISTRATIVO N 00008 DE 2012</t>
  </si>
  <si>
    <t>CESAR AGUSTO ROJAS MUNOZ</t>
  </si>
  <si>
    <t>FCE 001 I13 B</t>
  </si>
  <si>
    <t>ENTREGAR A TITULO DE VENTA LOS ELEMENTOS NECESARIOS PARA EL DESARROLLO DEL CONVENIO INTERADMINISTRATIVO N 00008 DE 2012</t>
  </si>
  <si>
    <t>INCODELCO LTDA</t>
  </si>
  <si>
    <t>ACTUALIZACION DE LAS REDES ELECTRICAS INTERNAS DE BAJA TENSION VOZ Y DATOS EN LABORATORIOS DE PROCESOS Y DE LARVICULTURA DE LA ESTACION PISCICOLA DEL ALTO MAGDALENA MUNICIPIO DE GIGANTE HUILA</t>
  </si>
  <si>
    <t>FCE 008 I13 B</t>
  </si>
  <si>
    <t>COMPRAVENTA DE UNA NEVERA NECESARIA PARA EL DESARROLLO DE LAS ACTIVIDADES DEL DESARROLLO DEL CONVENIO INTERADMINISTRATIVO N 00008 DE 2012</t>
  </si>
  <si>
    <t>FCE 010 I13 B</t>
  </si>
  <si>
    <t>ENTREGAR A TITULO DE VENTA ELEMENTOS DE LABORATORIO NECESARIOS PARA EL CONVENIO INTERADMINISTRATIVO N 00008 DE 2012</t>
  </si>
  <si>
    <t>FCE 009 I13 B</t>
  </si>
  <si>
    <t>PRESTAR EL SERVICIO DE COMPRAVENTA DE REGULADORES DE OXIGENO PARA LA ESTACION PISCICOLA DE GIGANTE HUILA SEGUN LO ESTABLECIDO EN EL CONVENIO INTERADMINISTRATIVO N 00008 DE 2012</t>
  </si>
  <si>
    <t>FCE 012 I13 B</t>
  </si>
  <si>
    <t>COMPRAVENTA IMPRESORA NECESARIA PARA CONTINUAR CON EL DESARROLLO DEL CONVENIO INTERADMINISTRATIVO N 00008 DE 2012</t>
  </si>
  <si>
    <t>FCE 005 I13 S</t>
  </si>
  <si>
    <t>PRESTAR EL SERVICIO DE MANTENIMIENTO PREVENTIVO DE EQUIPOS EN LA ESTACION PISCICOLA DE GIGANTE HUILA SEGUN LO ESTABLECIDO EN EL CONVENIO INTERADMINISTRATIVO N 00008 DE 2012</t>
  </si>
  <si>
    <t>OPTIMUS CENTRO DE ATENCION INTEGRAL EN SALUD LTDA</t>
  </si>
  <si>
    <t>FCEN 006 2013</t>
  </si>
  <si>
    <t>PRESTAR LOS SERVICIOS MEDICOS DE EXAMENES OCUPACIONALES Y VACUNAS AL PERSONAL A VINCULAR EN EL CONTRATO DE SERVICIOS N CEQ 612 SUSCRITO ENTRE EMGESA Y LA UNIVERSIDAD SURCOLOMBIANA</t>
  </si>
  <si>
    <t>FCEN 010</t>
  </si>
  <si>
    <t>PRESTAR SERVICIOS PROFESIONALES COMO ASESOR JURIDICO DEL CONTRATO DE PRESTACION DE SERVICIOS N CEQ 612 SUSCRITO ENTRE EMGESA Y LA UNIVERSIDAD SURCOLOMBINA</t>
  </si>
  <si>
    <t xml:space="preserve"> CAMILO ERNESTO ESPINOSA LEON</t>
  </si>
  <si>
    <t>FCEN 011</t>
  </si>
  <si>
    <t>PRESTAR SERVICIOS TECNCOS EN EL AREA DE REPOBLAMIENTO EN ACUICULTURA CONTINENTAL Y TRASLADO DE PECES COMO PARTE ESCENCIAL DEL ASPECTO RELACIONADO CON EL APOYO A LA OPERACION DE ESTACIONES PISCICOLAS CON EL FIN DE REALIZAR LOS ESTUDIOS Y ADECUACIONES METODOLOGICAS PARA ESTABLECER ALTERNATIVAS DE TRASLADO DE ESPECIES EN EL AREA DE INFLUENCIA PROYECTO HIDROELECTRICO EL QUIMBO</t>
  </si>
  <si>
    <t>JOSE ALBERTO CORTES PEDROZA</t>
  </si>
  <si>
    <t>FCEN 012</t>
  </si>
  <si>
    <t>PRESTAR SERVICIOS TENICOS EN EL AREA DE REPOBLAMIENTO DE ACUICULTURA CONTINENTAL Y TRASLADO DE PECES COMO PARTE ESCENCIAL DEL ASPECTO RELACIONADO CON EL APOYO A LA OPERACION DE ESTACIONES PISCICOLAS CON EL FIN DE REALIZAR LOS ESTUDIOS Y ADECUACIONES METODOLOGICAS PARA ESTABLECER ALTERNATIVAS DE TRASLADO DE ESPECIES EN EL AREA DE INFLUENCIA PROYECTO HIDROELECTRICO EL QUIMBO</t>
  </si>
  <si>
    <t>LUISA PAOLA ESPINOSA LEON</t>
  </si>
  <si>
    <t>FCEN 013</t>
  </si>
  <si>
    <t>PRESTAR SERVICIOS TECNICOS EN EL AREA MOLECULAR COMO PARTE ESENCIAL DEL ASPECTO RELACIONADO CON EL APOYO A LA OPERACION DE ESTACIONES PISCICOLAS CON EL FIN DE ESTABLECER LOS LINEAMIENTOS BIOLOGICOS Y AMBIENTALES PARA EL MANEJO DEL RECURSO ICTICO Y REPOBLAMIENTO DEL RECURSO PESQUERO EN EL AREA DE INFLUENCIA PROYECTO HIDROELECTRICO EL QUIMBO</t>
  </si>
  <si>
    <t>ANGIE KATHERINE CANDIA NIETO</t>
  </si>
  <si>
    <t>FCEN 014</t>
  </si>
  <si>
    <t>PRESTAR SERVICIOS PROFESIONALES COMO BIOLOGA DE MACROINVERTEBRADOS COORDINANDO Y EJECUTANDO EL TRABAJO DE CAMPO LABORATORIO Y ANALISIS DE INFORMACION RELACIONADA CON LA CALIDAD DE HABITAT Y LA EVALUACION DE ORGANISMOS DE LOS GRUPOS DE MACROINVERTEBRADOS Y PERIFITON PRESENTES EN LOS ECOSISTEMAS ACUATICOS DEL AREA DE INFLUENCIA DEL PROYECTO HIDROELECTRICO EL QUIMBO</t>
  </si>
  <si>
    <t>FEDERICO MOSQUERA GUERRA</t>
  </si>
  <si>
    <t>FCEN 015</t>
  </si>
  <si>
    <t>PRESTAR SERVICIOS PROFESIONALES COMO BIOLOGO LIDERANDO LA EJECUCION DE LOS ESTUDIOS ECOLOGICOS Y AMBIENTALES DE LOS RECURSOS HIDRICOS E HIDROBIOLOGICOS DEL AREA DE INFLUENCIA DEL PROYECTO HIDROELECTRICO EL QUIMBO EN EJECUCION DEL CONTRATO DE PRESTACION DE SERVICIOS No CEQ 612 SUSCRITO ENTRE EMGESA ESP SA Y LA UNIVERSIDAD SURCOLOMBIANA</t>
  </si>
  <si>
    <t>KELLY VANESSA RIVERA COLEY</t>
  </si>
  <si>
    <t>FCEN 016</t>
  </si>
  <si>
    <t>PRESTAR SERVICIOS PROFESIONALES COMO BIOLOGA DE ICTIOPLANCTYON COORDINANDO Y EJECUTANDO TRABAJO DE CAMPO LABORATORIO Y ANALISIS DE INFORMACIONN RELACIONADOS CON LA IDENTIFICACION Y CARACTERIZACION DE LOS HABITATS REPRODUCTIVOS Y ZONAS DE CRIA ASOCIADOS A LA FAUNA ICTICA (ICTIOPLANCTON) Y DE LAS RUTAS MIGRATORIAS PARA LAS ESPECIES DE PECES DE MAYOR IMPORTANCIA COMERCIAL DEL AREA</t>
  </si>
  <si>
    <t>YINETH ANDREA PARRADO SANABRIA</t>
  </si>
  <si>
    <t>FCEN 017</t>
  </si>
  <si>
    <t>PRESTAR SERVICIOS PROFESIONALES COMO MEDICO VETERINARIO Y ZOOTECNISTA COORDINANDO Y EJECUTANDO TRABAJO DE CAMPOI LABORATORIO Y ANALISIS DE INFORMACION RELACIONADOS CON EL MANEJO EN CAUTIVERIO DE HUEVOS LARVAS ALEVINOS JUVENILES Y ADULTOS DE PECES VIVOS PROVENIENTES DEL AREA DE INFLUENCIA DEL PROYECTO HIDROELECTRICO EL QUIMBO EN EJECUCION DEL CONTRATO DE SERVICIOS No CEQ 612</t>
  </si>
  <si>
    <t>HEYBAR YONATHAN CAICEDO ESCOBAR</t>
  </si>
  <si>
    <t>FCEN 018</t>
  </si>
  <si>
    <t>PRESTAR SERVICIOS COMO TECNOLOGO APOYANDO LA EJECUCION DE LOS ESTUDIOS ECOLOGICOS Y AMBIENTALES DE LOS RECURSOS HIDRICOS E HIDROBIOLOGICOS DEL AREA DE INFLUENCIA DEL PROYECTO HIDROELECTRICO EL QUIMBO</t>
  </si>
  <si>
    <t>JONATHAN EFRAIN SARMIENTO RODRIGUEZ</t>
  </si>
  <si>
    <t>FCEN 019</t>
  </si>
  <si>
    <t>PRESTAR SERVICIOS PROFESIONALES COMO INGENIERO PESQUERO COORDINANDO Y EJECUTANDO EL TRABAJO DE CAMPO LABORATORIO Y ANALISIS DE INFORMACION RELACIONADA CON LA EVALUACION DE LA ACTIVIDAD PESQUERA DINAMICA SOCIO ECONOMICA DE LA PESCA Y BIOLOGIA PESQUERA EN EL AREA DE INFLUENCIA DEL PROYECTO HIDROELECTRICO EL QUIMBO EN EJECUCION DEL CONTRATO DE SERVICIOS No CEQ 612</t>
  </si>
  <si>
    <t>NESTOR NED TORRES ZAMBRANO</t>
  </si>
  <si>
    <t>FCEN 020</t>
  </si>
  <si>
    <t>PRESTAR SERVICIOS PROFESIONALES COMO LIDER DE LA EVALUACION PESQUERA DINAMICA SOCIO ECONOMICA DE LA PESCA LA BIOLOGIA PESQUERA Y EL CONOCIMIENTO LOCAL SOBRE LAS ESPECIES COMERCIALES EN EL AREA DE INFLUENCIA DEL PROYECTO HIDROELECTRICO EL QUIMBO</t>
  </si>
  <si>
    <t>FABIAN MAURICIO LOZANO DEVIA</t>
  </si>
  <si>
    <t>FCEN 021</t>
  </si>
  <si>
    <t>PRESTAR SERVICIOS TECNICOS COMO TECNOLOGO APOYANDO ACTIVIDADES RELACIONADAS CON LA EVALUACION DE LA ACTIVIDAD PESQUERA DINAMICA SOCIO ECONOMICA DE LA PESCA LA BIOLOGIA PESQUERA Y EL CONOCIMIENTO LOCAL SOBRE LAS ESPECIES COMERCIALES EN EL AREA DE INFLUENCIA DEL PROYECTO HIDROELECTRICO EL QUIMBO</t>
  </si>
  <si>
    <t>LUZ MARY PATINO MURILLO</t>
  </si>
  <si>
    <t>FCEN 022</t>
  </si>
  <si>
    <t>PRESTAR SERVICIOS PROFESIONALES COORDINANDO Y EJECUTANDO LOS PROCESOS DE EDUCACION AMBIENTAL Y SENSIBILIZACION DE LAS COMUNIDADES RELACIONADOS CON LOS COMPONENTES FAUNA ICTICA RECURSOS PESQUEROS Y OPERACIONES PISCICOLAS DEL PROYECTO</t>
  </si>
  <si>
    <t>CLAUDIA CASTELLANOS CASTILLO</t>
  </si>
  <si>
    <t>FCEN 023</t>
  </si>
  <si>
    <t>PRESTAR SERVICIOS PROFESIONALES COMO COORDINADORA DE LOS ASPECTOS TECNICOS CIENTIFICIOS Y OPERATIVOS DEL CONTRATO CEQ 612 SUSCRITO ENTRE EMGESA Y LA USCO HACIENDO LOS ENLACES DE COMUNICACION Y EJECUCION CORRESPONDIENTES ENTRE EL COORDINADOR GENERAL DEL PROYECTO LOS COORDINADORES PROFESIONALES Y DEMAS PERSONAL VINCULADO A CADA UNO DE LOS COMPONENTES DEL MISMO</t>
  </si>
  <si>
    <t>EDWARD GERARDO CAMPOS LOZADA</t>
  </si>
  <si>
    <t>FCEN 024</t>
  </si>
  <si>
    <t>PRESTAR SERVICIOS PROFESIONALES COMO TECNICO EN SEGURIDAD INDUSTRIAL EN EJECUCION AL CONTRATO No CEQ 612 SUSCRITO ENTRE EMGESA ESP SA Y LA UNIVERSIDAD SURCOLOMBIANA</t>
  </si>
  <si>
    <t>SANDRA MILENA POLO OVIEDO</t>
  </si>
  <si>
    <t>FCEN 025</t>
  </si>
  <si>
    <t>PRESTAR SERVICIOS PROFESIONALES COMO COORDINADORA HSEQ COORDINANDO EL MANEJO DE LA NORMATIVIDAD Y EL CUMPLIMIENTO DE LAS POLITICAS DE SEGURIDAD Y SALUD EN EL TRABAJO EVALUAR EL SISTEMA DE GESTION DE LA SEGURIDAD Y SALUD EN EL TRABAJO SG SST HIGIENE Y SEGURIDAD INDUSTRIAL PARA ASEGURAR LA SALUD Y EL BIENESTAR FISICO DE LOS TRABAJADORES EN EJECUCION DEL CONTRATO DE SERVICIOS CEQ 612</t>
  </si>
  <si>
    <t>FCEN 026</t>
  </si>
  <si>
    <t>PRESTAR SERVICIOS PROFESIONALES COMO ASISTENTE ADMINISTRATIVA DEL CONTRATO DE SERVICIOS CEQ 612 SUSCRITO ENTRE EMGESA Y LA USCO</t>
  </si>
  <si>
    <t>MARIA ISABEL PAREJA CARMONA</t>
  </si>
  <si>
    <t>FCEN 027</t>
  </si>
  <si>
    <t>PRESTAR SERVICIOS PROFESIONALES COMO BIOLOGA ASESORA AL INTERIOR DEL COMPONENTE DE EVALUACION DE LA FAUNA ICTICA DEL PROYECTO DURANTE LA FASE DE INICIO DE LOS TRABAJOS DE CAMPO LABORATORIO Y ANALISIS DE INFORMACION RELACIONADOS CON LA IDENTIFICACION Y CARACTERIZACION DE LOS HABITATS REPRODUCTIVOS Y ZONAS DE CRIA ASOCIADOS A LA FAUNA ICTICA (ICTIOPLANCTON) Y DE LAS RUTAS MIGRATORIAS</t>
  </si>
  <si>
    <t xml:space="preserve">LUIS JOSE GARCIA MELO </t>
  </si>
  <si>
    <t>FCEN 028</t>
  </si>
  <si>
    <t>PRESTAR SERVICIOS COMO BIOLOGO ASESOR AL INTERIOR DEL COMPONENTE DE EVALUACION DE LA FAUNA ICTICA DEL PROYECTO DURANTE LA FASE DE INICIO DE LOS ESTUDIOS BIOLOGICOS ECOLOGICOS Y AMBIENTALES DE LOS RECURSOS HIDRICOS E HIDROBIOLOGICOS DEL AREA DE INFLUENCIA DEL PROYECTO HIDROELECTRICO EL QUIMBO</t>
  </si>
  <si>
    <t>FCEN 002 2013</t>
  </si>
  <si>
    <t>SUMINISTRAR FOTOCOPIAS A BLANCO Y NEGRO PARA LA EJECUCION DEL CONTRATO DE SERVICIOS N CEQ 612 EMGESA Y LA USCO</t>
  </si>
  <si>
    <t xml:space="preserve">HEBER HERNANDEZ OSPINA </t>
  </si>
  <si>
    <t>FCEN 030</t>
  </si>
  <si>
    <t>PRESTAR SERVICIOS COMO AUXILIAR DE CAMPO PARA EL TRABAJO RELACIONADO CON EL APOYO AL EQUIPO DE TRABAJO DEL PROYECTO PARA LA COLECTA DE MUESTRAS E INFORMACIONES DE ECOSISTEMAS Y ORGANISMOS ACUATICOS DENTRO DEL AREA DE INFLUENCIA DEL PROYECTO HIDROELECTRICO EL QUIMBO EN EJECUCION DEL CONTRATO DE SERVICIOS No CEQ 612 SUSCRITO ENTRE EMGESA Y LA USCO</t>
  </si>
  <si>
    <t>EMPERATRIZ GUTIERREZ MEJIA</t>
  </si>
  <si>
    <t>FCEN 031</t>
  </si>
  <si>
    <t>PRESTAR SERVICIOS COMO AUXILIAR DE CAMPO APOYANDO Y PARTICIPANDO ACTIVAMENTE EN LA COLECTA DE DATOS MUESTRAS E INFORMACIONES RELACIONADAS CON LA EVALUACION BIOLOGICO PESQUERA DE LOS RECURSOS PESQUEROS DE IMPORTANCIA COMERCIAL DEL AREA DE INFLUENCIA DEL PROYECTO HIDROELECTRICO EL QUIMBO EN EJECUCION DEL CONTRATO DE SERVICIOS No CEQ 612 SUSCRITO ENTRE EMGESA Y LA USCO</t>
  </si>
  <si>
    <t>OMAR MOYA SANTAMARIA</t>
  </si>
  <si>
    <t>FCEN 007 2013</t>
  </si>
  <si>
    <t>PRESTAR EL SRVICIO DE TRANSPORTE DE PASAJEROS CON VEHICULO TIPO BUSETA CON CAPACIDAD PARA 27 PASAJEROS EN EJECUCION DEL CONTRATO DE SERVICIOS N CEQ 612 EMGESA Y LA UNIVERSIDAD SURCOLOMBIANA</t>
  </si>
  <si>
    <t>GARZON GIGANTE</t>
  </si>
  <si>
    <t>LIBARDO TRUJILLO TRUJILLO</t>
  </si>
  <si>
    <t>FCEN 008 2013</t>
  </si>
  <si>
    <t>PRESTAR EL SERVICIO DE TRANSPORTE TERRESTRE DE PASAJEROS CON DOS VEHICULOS TIPO CAMIONETA DOBLE CABINA 4X4 CON CAPACIDAD CADA UNA PARA 5 PASAJEROS EN EJECUCION DEL CONTRATO DE SERVICIOS N CEQ 612 EMGESA Y USCO</t>
  </si>
  <si>
    <t>MARIA ALBENIS VALDERRAMA DE FLOREZ</t>
  </si>
  <si>
    <t>FCEN 009 2013</t>
  </si>
  <si>
    <t>PRESTAR EL SERVICIO DE RESTAURANTE PARA LA ALIMENTACION DEL PERSONAL QUE ESTARA A CARGO DE LA EJECUCION DEL CONTRATO DE SERVICIOS N CEQ 612 EMGESA USCO</t>
  </si>
  <si>
    <t>INVERSIONES FLOREZ ALDANA</t>
  </si>
  <si>
    <t>FCEN 010 2013</t>
  </si>
  <si>
    <t>PRESTAR EL SERVICIO DE ARRENDAMIENTO DE BIEN INMUEBLE EN EJECUCION DEL CONTRATO DE SERVICIOS N CEQ 612 EMGESA USCO</t>
  </si>
  <si>
    <t>FCEN 013 2013</t>
  </si>
  <si>
    <t>ENTREGAR A TITULO DE VENTA LOS ELEMENTOS DE DOTACION Y ELEMENTOS DE PROTECCION PARA EL PERSONAL QUE ESTARA A CARGO DE LA EJECUCION DEL CONTRATO DE SERVICIOS N CEQ 612 EMGESA USCO</t>
  </si>
  <si>
    <t xml:space="preserve">LUIS EDUARDO BELTRAN </t>
  </si>
  <si>
    <t>FCEN 014 2013</t>
  </si>
  <si>
    <t>ENTREGAR A TITULO DE VENTA LAS DIVISIONES PUESTOS DE TRABAJOS Y ARCHIVADORES CON SU RESPECTIVA INSTALACION Y LA ADECUACION Y MANTENIMIENTO DE LAMPARAS FLUORESCENTES PUNTOS ELECTRICOS Y CANALETAS PARA VOZ DATOS E INSTALACIONES ELECTRICAS EN LAS OFICINAS DEL PISO 13 DEL EDIFCIO DE LA CAJA AGRARIA DONDE FUNCIONARA LA EJECUCION DEL CONTRATO DE SERVICIOS N CEQ 612 EMGESA USCO</t>
  </si>
  <si>
    <t>FCEN 015 2013</t>
  </si>
  <si>
    <t>ENTREGAR A TITULO DE VENTA LOS MATERIALES E INSUMOS DE LABORATORIOS PARA LA EJECUCION DEL CONTRATO DE SERVICIOS N CEQ 612 EMGESA USCO</t>
  </si>
  <si>
    <t>SERVICAT LTDA</t>
  </si>
  <si>
    <t>FCEN 016 2013</t>
  </si>
  <si>
    <t>ENTREGAR A TITULO DE VENTA UN EQUIPO DE ELECTROPESCA PARA LA EJECUCION DEL CONTRATO DE SERVICIOS N CEQ 612 EMGESA USCO</t>
  </si>
  <si>
    <t>FCEN 017 2013</t>
  </si>
  <si>
    <t>ENTREGAR A TITULO DE VENTA DE LOS MATERIALES E INSUMOS DE LABORATORIOS PARA LA EJECUCION DEL CONTRATO SERVICIOS N CEQ 612 EMGESA USCO</t>
  </si>
  <si>
    <t>JOSE ARTURO TORRES</t>
  </si>
  <si>
    <t>FCEN 032</t>
  </si>
  <si>
    <t>PRESTAR LOS SERVICIOS COMO AUXILIAR DE CAMPO APOYANDO Y PARTICIPANDO ACTIVAMENTE EN LA COLECTA DE DATOS MUESTRAS E INFORMACIONES RELACIONADAS CON LA EVALUACION BIOLOGICO PESQUERA DE LOS RECURSOS PESQUEROS DE IMPORTANCIA COMERCIAL DEL AREA DE INFLUENCIA DEL PROYECTO HIDROELECTRICO EL QUIMBO EN EJECUCION DEL CONTRATO DE SERVICIOS N CEQ 612 EMGESA USCO</t>
  </si>
  <si>
    <t>LEONOR AVILES GAITAN</t>
  </si>
  <si>
    <t>FCEN 011 2013</t>
  </si>
  <si>
    <t>PRESTAR EL SERVICIO DE CONFECCION DE BORDADOS CONLOS LOGOS INSTITUCIONALES Y SUMINISTRO DE GORRAS BORDADAS PARA EL PERSONAL DEL CONTRATO SERVICIOS N CEQ 612 EMGESA USCO</t>
  </si>
  <si>
    <t>RIGOBERTO MAYOR POLANIA</t>
  </si>
  <si>
    <t>FCEN 033</t>
  </si>
  <si>
    <t>PRESTAR SUS SERVICIOS PROFESIONALES EN EL APOYO Y ASESORIA EN EL AREA DE GESTION INETGRAL DE LOS ESTUDIOS GEOLOGICOS Y DE BIOLOGIA PESQUERA PROYECTO HIDROELECTRICO EL QUIMBO</t>
  </si>
  <si>
    <t>RUBIEL ARMANDO RAMIREZ TORRES</t>
  </si>
  <si>
    <t>FCEN 034</t>
  </si>
  <si>
    <t>PRESTAR SERVICIOS COMO AUXILIAR DE CAMPO APOYANDO Y PARTICIPANDO ACTIVAMENTE EN LA COLECTA DE DATOS MUESTRAS E INFORMACIONES RELACIONADAS CON LA EVALUACION BIOLOGICO PESQUERA DE LOS RECURSOS PESQUEROS DE IMPORTANCIA COMERCIAL DEL AREA DE INFLUENCIA DEL PROYECTO HIDROELECTRICO EL QUIMBO EN EJECUCION DEL CONTRATO CEQ 612 EMGESA USCO</t>
  </si>
  <si>
    <t>VICTOR DANIEL PLAZAS RODRIGUEZ</t>
  </si>
  <si>
    <t>FCEN 035</t>
  </si>
  <si>
    <t>PRESTAR SERVICIOS COMO AUXILIAR DE CAMPO APOYANDO Y PARTICIPANDO ACTIVAMENTE EN LA COLECTA DE DATOS MUESTRAS E INFORMACIONES RELACIONADAS CON LA EVALUACION BIOLOGICO PESQUERA DE LOS RECURSOS PESQUEROS DE IMPORTANCIA COMERCIAL DEL AREA DE INFLUENCIA DEL PROYECTO HIDROELECTRICO EL QUIMBO EN EJECUCION DEL CONTRATO DE SERVICIOS NO CEQ 612 EMGESA USCO</t>
  </si>
  <si>
    <t>WILSON BAUTISTA CALDERON</t>
  </si>
  <si>
    <t>FCEN 036</t>
  </si>
  <si>
    <t>PRESTAR SERVICIOS COMO AUXILIAR DE CAMPO APOYANDO Y PARTICIPANDO ACTIVAMENTE EN LA COLECTA DE DATOS MUESTRAS E INFORMACIONES RELACIONADAS CON LA EVALUACION BIOLOGICA PESQUERA DE LOS RECURSOS PESQUEROS DE IMPORTANCIA COMERCIAL DEL AREA DE INFLUENCIA DEL PROYECTO HIDROELECTRICO EL QUIMBO EN EJECUCION DEL CONTRATO DE SERVICIOS NO CEQ 612 EMGESA USCO</t>
  </si>
  <si>
    <t>RAFAEL ALVARADO CALDERON</t>
  </si>
  <si>
    <t>FCEN 037</t>
  </si>
  <si>
    <t>PRESTAR SERVICIOS COMO AUXILIAR DE CAMPO APOYANDO Y PARTICIPANDO ACTIVMENTE EN LA COLECTA DE DATOS MUESTRAS E INFORMACIONES RELACIONADAS CON LA EVALUACION BIOLOGICO PESQUER DE LOS RECURSOS PESQUEROS DE IMPORTANCIA COMERCIAL DEL AREA DE INFLUENCIA DEL PROYECTO HIDROELECTRICO EL QUIMBO EN EJECUCION DEL CONTRATO DE SERVICIOS No CEQ 612 EMGESA USCO</t>
  </si>
  <si>
    <t>AQUATECNIKA LTDA</t>
  </si>
  <si>
    <t>FCEN 012 2013</t>
  </si>
  <si>
    <t>PRESTAR EL SERVICIO DE LABORATORIO MEDIANTE EL ANALISIS DE MUESTRAS DE AGUAS DE COLIFORMES TOTALES Y FECALES PARA LA EJECUCION DEL CONTRATO DE SERVICIOS N CEQ 612 EMGESA USCO</t>
  </si>
  <si>
    <t>ENTREGAR A TITULO DE VENTA EN LAS INSTALACIONES DEL ALMACEN DEL ENTE EDUCATIVO UBICADAS EN LA SEDE CENTRAL DE LA UNIVERSIDAD SURCOLOMBIANA LA PAPELERIA Y UTILES DE OFICINA Y MATERIALES DE LABORATORIO EN EJECUCION DEL CONTRATO SERVICIOS N CEQ 612 EMGESA USCO</t>
  </si>
  <si>
    <t>LINA MARCELA ORTIZ ARROYABE</t>
  </si>
  <si>
    <t>FCEN 038</t>
  </si>
  <si>
    <t>PRESTAR SERVICIOS PROFESIONALES EN EL AREA ECOLOGIA TRASLADO Y REPOBLAMIENTO DE PECES NATIVOS DE LA CUENCA DEL ALTO MAGDALENA COMO PARTE ESENCIAL DEL ASPECTO RELACIONADO CON EL APOYO A OPERACIONES PISCICOLAS CON EL FIN DE REALIZAR LOS ESTUDIOS Y ADECUACIONES METODOLOGICAS PARA ESTABLECER ALTERNATIVAS DE REPOBLAMIENTO Y TRASLADO DE ESPECIES</t>
  </si>
  <si>
    <t>NEIVA GIGANTE</t>
  </si>
  <si>
    <t>FCEN 019 2013</t>
  </si>
  <si>
    <t>ENTREGAR A TITULO DE VENTA EN LAS INSTALACIONES DEL ALMACEN DEL ENTE EDUCATIVO UBICADAS EN LA SEDE CENTRAL DE LA UNIVERSIDAD SURCOLOMBIANA ARCHIVADORES PARA LA OFICINA DE LA FACULTAD DE CIENCIAS EXACTAS DONDE SE LLEVA A CABO EL DESARROLLO DE LA PARTE ADMINISTRATIVA DEL CONTRATO DE SERVICIOS No CEQ 612 EMGESA USCO</t>
  </si>
  <si>
    <t>JUAN SEBASTIAN FERNANDEZ RAMOS</t>
  </si>
  <si>
    <t>FCEN 020 2013</t>
  </si>
  <si>
    <t>ENTREGAR A TITULO DE VENTA EN LAS INSTALACIONES DEL ALMACEN DEL ENTE EDUCATIVO UBICADAS EN LA SEDE CENTRAL DE LA UNIVERSIDAD SURCOLOMBIANA LOS MATERIALES DE LABORATORIO EN EJECUCION DEL CONTRATO DE SERVICIOS No CEQ 612 EMGESA USCO</t>
  </si>
  <si>
    <t>WILLIAM CAICEDO BONELO</t>
  </si>
  <si>
    <t>FCEN 039</t>
  </si>
  <si>
    <t>PRESTAR SERVICIOS COMO AUXILIAR DE CAMPO PARA EL TRABAJO RELACIONADO CON EL APOYO AL EQUIPO DE TRABAJO DEL PROYECTO PARA LA COLECTA DE MUESTRAS E INFORMACIONES DE ECOSISTEMAS Y ORGANISMOS ACUATICOS DENTRO DEL AREA DE INFLUENCIA DEL PROYECTO HIDROELECTRICO EL QUIMBO EN EJECUCION DEL CONTRATO DE SERVICIOS No CEQ 612 EMGESA USCO</t>
  </si>
  <si>
    <t>FCEN 040</t>
  </si>
  <si>
    <t>PRESTAR SERVICIOS COMO AUXILIAR DE CAMPO PARA EL TRABAJO RELACIONADO CON EL APOYO AL EQUIPO DE TRABAJO DEL PROYECTO PARA LA COLECTA DE MUESTRAS E INFORMACIONES DE ECOSISTEMAS Y ORGANISMOS ACUATICOS DENTRO DEL AREA DE INFLUENCIA DEL PROYECTO HIDROELETRICO EL QUIMBO EN EJECUCION DEL CONTRATO DE SERVICIOS No CEQ 612 EMGESA USCO</t>
  </si>
  <si>
    <t>FCEN 041</t>
  </si>
  <si>
    <t>PRESTAR SERVICIOS COMO AUXILIAR DE CAMPO APOYANDO Y PARTICIPANDO ACTIVAMENTE EN LA COLECTA DE DATOS MUESTRAS E INFORMACIONES RELACIONADAS CON LA EVALUACION BIOLOGICO PESQUERA DE LOS RECURSOS PESQUEROS DE IMPORTANCIA COMERCIAL DEL AREA DE INFLUENCIA DEL PROYECTO HIDROELECTRICO EL QUIMBO EN EJECUCION DEL CONTRATO DE PRESTACION DE SERVICIOS No CEQ 612 EMGESA USCO</t>
  </si>
  <si>
    <t>FCEN 042</t>
  </si>
  <si>
    <t>PRESTAR SERVICIOS COMO AUXILIAR DE CAMPO APOYANDO Y PARTICIPANDO ACTIVAMENTE EN LA COLECTA DE DATOS MUESTRAS E INFORMACIONES RELACIONADAS CON LA EVALUACION BIOLOGICO PESQUERA DE LOS RECURSOS PESQUEROS DE IMPORTANCIA COMERCIAL DEL AREA DE INFLUENCIA DEL PROYECTO HIDROELECTRICO EL QUIMBO EN EJECUCION DEL CONTRATO DE SERVICIOS No CEQ 612 EMGESA USCO</t>
  </si>
  <si>
    <t>GRUPO INDUSTRIAL TAPIMUEBLES LTDA</t>
  </si>
  <si>
    <t>FCEN 011 I13B</t>
  </si>
  <si>
    <t>ENTREGAR A TITULO DE VENTA LOS ELEMENTOS DE OFICINA NECESARIOS PARA LA DOTACION DE LA SALA DE INFORMATICA LA VENADA</t>
  </si>
  <si>
    <t>FCEN 029</t>
  </si>
  <si>
    <t>FCEN-043</t>
  </si>
  <si>
    <t>PRESTAR SUS SERVICIOS PROFESIONALES EN EL APOYOY ASESORIA EN EL AREA DE GESTION INTEGRAL DE LOS ESTUDIOS ECOLOGICOS Y DE BIOLOGIA PESQUERA PROYECTO HIDROELECTRICO EL QUIMBO, ESPECIFICAMENTE EN LO QUE RESPECTA AL TEMA DE CALIDAD, MEDIANTE LA IMPLEMENTACION Y SEGUIMIENTO DEL PLAN DE CALIDAD PARA EL PROYECTO, EN EJECUCION AL CONTRATO DE SERVICIOS N. CEQ-612 SUSCRITO ENTRE EMGESA Y LA USCO</t>
  </si>
  <si>
    <t>PRESTACION DE SERVICIOS PROFESIONALES</t>
  </si>
  <si>
    <t>NEIVA, GIGANTE, LA PLATA, AGRADO</t>
  </si>
  <si>
    <t>FCEN-044</t>
  </si>
  <si>
    <t>PRESTAR SERVICIOS COMO AUXILIAR DE CAMPO APOYANDO Y PARTICIPANDO ACTIVMENTE EN LA COLECTA DE DATOS, MUESTRAS E INFORMACIONES RELACIONADAS CON LA EVALUACION BIOLOGICO-PESQUER DE LOS RECURSOS PESQUEROS DE IMPORTANCIA COMERCIAL DEL AREA DE INFLUENCIA  DEL PROYECTO HIDROELECTRICO EL QUIMBO EN EJECUCION DEL CONTRATO DE SERVICIOS No. CEQ-612 EMGESA-USCO</t>
  </si>
  <si>
    <t>GIGANTE, LA PLATA, AGRADO</t>
  </si>
  <si>
    <t>FCEN-045</t>
  </si>
  <si>
    <t>PRESTAR SERVICIOS COMO AUXILIAR DE CAMPO APOYANDO Y PARTICIPANDO ACTIVMENTE EN LA COLECTA DE DATOS, MUESTRAS E INFORMACIONES RELACIONADAS CON LA EVALUACION BIOLOGICO-PESQUERA DE LOS RECURSOS PESQUEROS DE IMPORTANCIA COMERCIAL DEL AREA DE INFLUENCIA  DEL PROYECTO HIDROELECTRICO EL QUIMBO EN EJECUCION DEL CONTRATO DE SERVICIOS No. CEQ-612 EMGESA-USCO</t>
  </si>
  <si>
    <t>FCEN-046</t>
  </si>
  <si>
    <t>WILSON RAMIRO BAUTISTA CALDERON</t>
  </si>
  <si>
    <t>FCEN-047</t>
  </si>
  <si>
    <t>WILSON RODRIGO CRUZ FLOR</t>
  </si>
  <si>
    <t>FCEN-048</t>
  </si>
  <si>
    <t>PRESTAR SERVICIOS DE APOYO EN LABORATORIO EN EL AREA MOLECULAR COMO PARTE ESENCIAL DEL ASPECTO RELACIONADO CON EL APOYO A LA OPERACIÓN DE ESTACIONES PISCICOLAS CON EL FIN DE ESTABLECER LOS LINEAMIENTOS BIOLOGICOS Y AMBIENTALES PARA EL MANEJO DEL RECURSO ICTICO Y REPOBLAMIENTO DEL RECURSO PESQUERO EN EL AREA DE INFLUENCIA PROYECTO HIDROELECTRICO EL QUIMBO, EN EJECUCION DEL CONTRATO DE SERVICIOS N. CEQ-612 EMGESA-USCO</t>
  </si>
  <si>
    <t>NIEVA, GIGANTE, LA PLATA, AGRADO</t>
  </si>
  <si>
    <t>GRACE MARGARITA TALERO MARTIN</t>
  </si>
  <si>
    <t>FCEN-049</t>
  </si>
  <si>
    <t>PRESTAR SERVICIOS PROFESIONALES COMO BIOLOGA COORDINANDO Y EJECUTANDO EL TRABAJO DE CAMPO Y ANALISIS DE INFORMACION RELACIONADOS  CON LOS SABERES LOCALES ACERCA DE LA BIOLOGIA DE LAS ESPECIES DE INTERES COMERCIAL DEL AREA DE INFLUENCIA DEL PROYECTO HIDROELECTRICO EL QUIMBO, EN EJECUCION DEL CONTRATO DE SERVICIOS N. CEQ-612 EMGESA-USCO</t>
  </si>
  <si>
    <t>DEICY MORENO ACHIPIZ</t>
  </si>
  <si>
    <t>FCEN-050</t>
  </si>
  <si>
    <t>CESAR ANDRES RUBIO PEREZ</t>
  </si>
  <si>
    <t>FCEN-051</t>
  </si>
  <si>
    <t>CONSTRUSUELOS SUMINISTROS LTDA</t>
  </si>
  <si>
    <t>FCEN-013</t>
  </si>
  <si>
    <t>PRESTAR EL SERVICIO DE LABORATORIO MEDIANTE MUESTRAS DE CLOROFILA PARA LA EJECUCION DEL CONTRATO DE SERVICIOS N. CEQ-612 SUSCRITO ENTRE EMGESA E.S.P. Y LA UNIVERSIDAD SURCOLOMBIANA</t>
  </si>
  <si>
    <t>CONTRATO MEDIANTE SELECCIÓN DIRECTA</t>
  </si>
  <si>
    <t>FCEN-022</t>
  </si>
  <si>
    <t>ENTREGAR A TITULO DE VENTA LOS REACTIVOS DE LABORATORIO PARA LA EJECUCION DEL CONTRATO DE SERVICIOS N. CEQ-612 SUSCRITO ENTRE EMGESA E.S.P. S.A. Y LA UNIVERSIDAD SURCOLOMBIANA</t>
  </si>
  <si>
    <t>POLCO S.A.S.</t>
  </si>
  <si>
    <t>FCEN-026</t>
  </si>
  <si>
    <t>ENTREGAR A TITULO DE VENTA LOS MATERIALES DE LABORATORIO PARA LA EJECUCION DEL CONTRATO DE SERVICIOS N. CEQ-612 SUSCRITO ENTRE EMGESA Y LA UNIVERSIDAD SURCOLOMBIANA</t>
  </si>
  <si>
    <t>FCEN-028</t>
  </si>
  <si>
    <t>ENTREGAR A TITULO DE VENTA EN LAS INSTALACIONES DEL ALMACEN DEL ENTE EDUCATIVO UBICADAS EN LA SEDE CENTRAL DE LA UNIVERSIDAD SURCOLOMBIANA, JAULAS FLOTANTES Y CONCENTRADO PARA PECES EN EJECUCION AL CONTRATO DE SERVICIOS N. CEQ-612 SUSCRITO ENTRE EMGESA Y LA UNIVERSIDAD SURCOLOMBIANA</t>
  </si>
  <si>
    <t>FCEN-030</t>
  </si>
  <si>
    <t>ENTREGAR A TITULO DE VENTA EN LAS INSTALACIONES DEL ALMACEN DEL ENTE EDUCATIVO UBICADAS EN LA SEDE CENTRAL DE LA UNIVERSIDAD SURCOLOMBIANA, LOS MATERIALES E INSUMOS DE LABORATORIO CON PROVEEDOR EXCLUSIVO DE LA MARCA INVITROGEN EN EJECUCION DEL CONTRATO DE SERVICIOS No. CEQ-612 SUSCRITO ENTRE EMGESA E.S.P. S.A. Y LA UNIVERSIDAD SURCOLOMBIANA</t>
  </si>
  <si>
    <t>COMERCIALIZADORA INTERNACIONAL M&amp;M INSTRUMENTOS TECNICOS S.A.S.</t>
  </si>
  <si>
    <t>FCEN-023</t>
  </si>
  <si>
    <t>ENTREGAR A TITULO DE VENTA EN LAS INSTALACIONES DEL ALMACEN DEL ENTE EDUCATIVO UBICADAS EN LA SEDE CENTRAL DE LA UNIVERSIDAD SURCOLOMBIANA, LOS EQUIPOS DE CAMPO EN EJECUCION DEL CONTRATO DE SERVICIOS N. CEQ-612 SUSCRITO ENTRE EMGESA E.S.P.  S.A Y LA UNIVERSIDAD SURCOLOMBIANA</t>
  </si>
  <si>
    <t>INVERSIONES AUDIOCOLOR S.A.S.</t>
  </si>
  <si>
    <t>FCEN-029</t>
  </si>
  <si>
    <t>ENTREGAR A TITULO DE VENTA EN LAS INSTALACIONES DEL ALMACEN DEL ENTE EDUCATIVO UBICADAS EN LA SEDE CENTRAL DE LA UNIVERSIDAD SURCOLOMBIANA, CONGELADORES Y REFRIGERADORES PARA EL DESARROLLO DEL CONTRATO DE SERVICIOS N. CEQ-612 SUSCRITO ENTRE EMGESA E.S.P. Y LA UNIVERSIDAD SURCOLOMBIANA</t>
  </si>
  <si>
    <t>RUBEN DARIO JAIMES HERNANDEZ</t>
  </si>
  <si>
    <t>FCEN-027</t>
  </si>
  <si>
    <t>ENTREGAR A TITULO DE VENTA EQUIPO PORTATIL PARA OXIGENO PARA LA EJECUCION DEL CONTRATO DE SERVICIOS N. CEQ-612 SUSCRITO ENTRE EMGESA E.S.P. S.A. Y LA UNIVERSIDAD SURCOLOMBIANA</t>
  </si>
  <si>
    <t>FCEN-025</t>
  </si>
  <si>
    <t>ENTREGAR A TITULO DE VENTA EN LAS INSTALACIONES DEL ALMACEN DEL ENTE EDUCATIVO UBICADAS EN LA SEDE CENTRAL DE LA UNIVERSIDAD SURCOLOMBIANA, LOS EQUIPOS DE LABORATORIO EN EJECUCION AL CONTRATO DE SERVICIOS N. CEQ-612 SUSCRITO ENTRE EMGESA E.S.P. S.A. Y LA UNIVERSIDAD SURCOLOMBIANA</t>
  </si>
  <si>
    <t>DOLLY DEL SOCORRO GARCIA FOLLECO</t>
  </si>
  <si>
    <t>FCEN-024</t>
  </si>
  <si>
    <t>ENTREGAR A TITULO DE VENTA DOS REDES DE ARRASTRE PARA COLECTA DE ICTIOPLANCTON, EN EJECUCION DEL CONTRATO DEL CONTRATO SERVICIOS N. CEQ-612 SUSCRITO ENTRE EMGESA E.S.P. S.A Y LA UNIVERSIDAD SURCOLOMBIANA</t>
  </si>
  <si>
    <t>FCEN-021</t>
  </si>
  <si>
    <t>ENTREGAR A TITULO DE VENTA LOS EQUIPOS DE COMPUTO Y AYUDA AUDIOVISUAL PARA LA EJECUCION DEL CONTRATO DE SERVICIOS N. CEQ-612 SUSCRITO ENTRE EMGESA E.S.P. S.A Y LA UNIVERSIDAD SURCOLOMBIANA</t>
  </si>
  <si>
    <t xml:space="preserve">JULIAN ANGEL CESPEDES DURAN </t>
  </si>
  <si>
    <t>FCEN-016</t>
  </si>
  <si>
    <t>PRESTAR EL SERVICIO DE PRODUCCIÓN Y POSPRODUCCIÓN  DE UN VIDEO INSTITUCIONAL DE LAS ACTIVIDADES DESARROLLADAS EN EL MARCO DEL CONTRATO DE SERVICIOS No. CEQ-612 SUSCRITO ENTRE EMGESA E.S.P. S.A Y LA UNIVERSIDAD SURCOLOMBIANA</t>
  </si>
  <si>
    <t>CONTRATO DE SERVICIOS</t>
  </si>
  <si>
    <t xml:space="preserve">COMPAÑÍA LIDER DE PROFESIONALES EN SALUD  S.A.S. </t>
  </si>
  <si>
    <t>FCEN-015</t>
  </si>
  <si>
    <t>REALIZAR CAPACITACIONES EN TEMAS DE SEGURIDAD SOCIAL Y LABORAL, AL PERSONAL VINCULADO EN EL CONTRATO DE SERVICIOS No. CEQ-612 SUSCRITO ENTRE EMGESA E.S.P. S.A Y LA UNIVERSIDAD SURCOLOMBIANA</t>
  </si>
  <si>
    <t xml:space="preserve">LABORATORIO DIAGNOSTICAMOS S.A.S. </t>
  </si>
  <si>
    <t>FCEN-014</t>
  </si>
  <si>
    <t>PRESTAR EL SERVICIO DE LABORATORIO MEDIANTE ANALISIS FISICOQUIMICO DE AGUA SUPERFICIAL PARA LA EJECUCION DEL CONTRATO DE SERVICIOS No. CEQ-612 SUSCRITO ENTRE EMGESA E.S.P. S.A Y LA UNIVERSIDAD SURCOLOMBIANA</t>
  </si>
  <si>
    <t>FCEN-032</t>
  </si>
  <si>
    <t>ENTREGAR A TITULO DE VENTA EQUIPOS FOTOGRAFICOS, DE VIDEO Y PERIFERICOS PARA LA EJECUCION DEL CONTRATO DE SERVICIOS No. CEQ-612 SUSCRITO ENTRE EMGESA E.S.P. S.A Y LA UNIVERSIDAD SURCOLOMBIANA</t>
  </si>
  <si>
    <t>CONTRATO DE COMPRA</t>
  </si>
  <si>
    <t>SANDRA PATRICIA TOVAR PERDOMO</t>
  </si>
  <si>
    <t>FCEN-031</t>
  </si>
  <si>
    <t>ENTREGAR A TITULO DE VENTA LOS MATERIALES Y EQUIPOS DE CAMPO PARA LA EJECUCION DEL CONTRATO DE SERVICIOS No. CEQ-612 SUSCRITO ENTRE EMGESA E.S.P. Y LA UNIVERSIDAD SURCOLOMBIANA</t>
  </si>
  <si>
    <t>FCEN-033</t>
  </si>
  <si>
    <t>ENTREGAR A TITULO DE VENTA EN LAS INSTALACIONES DEL ALMACEN DEL ENTE EDUCATIVO UBICADAS EN LA SEDE CENTRAL DE LA UNIVERSIDAD SURCOLOMBIANA, LOS EQUIPOS DE LABORATORIO EN EJECUCION AL CONTRATO DE SERVICIOS No. CEQ-612 SUSCRITO ENTRE EMGESA E.S.P. Y LA UNIVERSIDAD SURCOLOMBIANA</t>
  </si>
  <si>
    <t>EXOGENA LIMITADA</t>
  </si>
  <si>
    <t>FCEN-034</t>
  </si>
  <si>
    <t>ENTREGAR A TITULO DE VENTA EN LAS INSTALACIONES DEL ALMACEN DEL ENTE EDUCATIVO UBICADAS EN LA SEDE CENTRAL DE LA UNIVERSIDAD SURCOLOMBIANA, LOS MATERIALES E INSUMOS DE LABORATORIO CON PROVEEDOR EXCLUSIVO DE LA MARCA APPLIED BIOSYSTEMS EN EJECUCION DEL CONTRATO DE SERVICIOS No. CEQ-612 SUSCRITO ENTRE EMGESA E.S.P. Y LA UNIVERSIDAD SURCOLOMBIANA</t>
  </si>
  <si>
    <t>YULI   MORA VASQUEZ</t>
  </si>
  <si>
    <t>FCEN-035</t>
  </si>
  <si>
    <t>REALIZAR EL DISEÑO, DIAGRAMACIÓN E IMPRESIÓN DE PLEGABLES, AFICHES, FICHAS TIPO CARNET, LABEL PARA CD, PENDONES, ALIRICOS, TARJETAS CON SOBRE E IMPRESIONES (LASSER Y PLOTER) Y EMPASTES DUROS PARA LA EJECUCION DEL CONTRATO DE SERVICIOS No. CEQ-612 SUSCRITO ENTRE EMGESA E.S.P. Y LA UNIVERSIDAD SURCOLOMBIANA</t>
  </si>
  <si>
    <t>REGIMEN DE CONTRATACIÓN APLICADA</t>
  </si>
  <si>
    <t>DEPARTAMENTO DE EJECUCIÓN</t>
  </si>
  <si>
    <t>MUNICIPIO DE EJECUCIÓN</t>
  </si>
  <si>
    <t>FS-001A2014</t>
  </si>
  <si>
    <t>El Contratista se compromete a prestar  los servicios  de apoyo  a la gestión  Financiera  en  los postgrados clínicos  anestesiología ginecología medicina interna y pediatría</t>
  </si>
  <si>
    <t>FS-002A2014</t>
  </si>
  <si>
    <t>El Contratista se compromete a prestar  los servicios  de apoyo  a la gestión  Académica y administrativa en  los postgrados clínicos  anestesiología ginecología medicina interna y pediatría</t>
  </si>
  <si>
    <t>MARIA GORETTY NUÑEZ</t>
  </si>
  <si>
    <t>FS-003A2014</t>
  </si>
  <si>
    <t>El Contratista se compromete a prestar  los servicios  de apoyo  a la gestión administrativa  en el postgrados de Medicina interna de  la facultad de salud proyecto 02-1094</t>
  </si>
  <si>
    <t>FS-004A2014</t>
  </si>
  <si>
    <t>Apoyo a la gestión administrativa  de la Coordinación de Proyección Social   proyecto Plan de Acción Exc.facsalud 2014py 212-03</t>
  </si>
  <si>
    <t>FS-005A2014</t>
  </si>
  <si>
    <t>El Contratista se compromete a prestar  los servicios  de apoyo  a la gestión administrativa y financiero en los postgrados de la facultad de salud proyecto 02-1124-02-1132y 02-1096</t>
  </si>
  <si>
    <t>FS-006A2014</t>
  </si>
  <si>
    <t>El Docente externo se compromete a dictar modulo en epidemiologia clínica proyecto 02-1072/13</t>
  </si>
  <si>
    <t>FS-007A2014</t>
  </si>
  <si>
    <t>El Docente externo se compromete a dictar modulo en epidemiologia  proyecto 02-1096</t>
  </si>
  <si>
    <t>FS-008A2014</t>
  </si>
  <si>
    <t>GLORIA LUCIA HENAO LONDOÑO</t>
  </si>
  <si>
    <t>FS-009A2014</t>
  </si>
  <si>
    <t>FS-010A2014</t>
  </si>
  <si>
    <t>FS-011A2014</t>
  </si>
  <si>
    <t>FS-012A2014</t>
  </si>
  <si>
    <t>prestar el suministro de fotocopias e impresos para los estudiantes de la Especialización en Epidemiologia proyecto 02-1096</t>
  </si>
  <si>
    <t>LEIDY VIVIANA CARDOZO BAHAMON</t>
  </si>
  <si>
    <t>FS-013A2014</t>
  </si>
  <si>
    <t>Servicios de apoyo  para actividades de bienestar universitario especialización en Epidemiologia  proyecto 02-1096</t>
  </si>
  <si>
    <t>AIR TOURS NEIVA S.A.S</t>
  </si>
  <si>
    <t>FS-014A2014</t>
  </si>
  <si>
    <t xml:space="preserve">Compra y/o suministro de pasajes aéreos para docentes externos de la Especialización  en Epidemiologia proyecto 02-1096  </t>
  </si>
  <si>
    <t>FS-015A2014</t>
  </si>
  <si>
    <t>prestar los servicios de hospedaje a los docentes externos de la Especialización en Epidemiologia proyecto 02--1096</t>
  </si>
  <si>
    <t>FS-016A2014</t>
  </si>
  <si>
    <t>Prestar los servicios de ayudas audiovisuales en la especialización de Epidemiologia proyecto 02-1096</t>
  </si>
  <si>
    <t>COLVANES S.A.S</t>
  </si>
  <si>
    <t>FS-017A2014</t>
  </si>
  <si>
    <t>Prestar los servicios de porte de mensajería especializada a nivel internacional ,nacional y regional  entrega correspondencia de los postgrados de la facultad de salud proyecto02-1096</t>
  </si>
  <si>
    <t>FS-018A2014</t>
  </si>
  <si>
    <t xml:space="preserve">Compra y/o suministro de papelería y útiles de oficina para el funcionamiento de la  Especialización  en Epidemiologia proyecto 02-1096  </t>
  </si>
  <si>
    <t>FS-019A2014</t>
  </si>
  <si>
    <t>Suministro de módulos , para los estudiantes de la Especialización el Epidemiologia  proyecto 02- 1096</t>
  </si>
  <si>
    <t>FS-020A2014</t>
  </si>
  <si>
    <t>Suministro de pasajes aéreos para los docentes externos de la Especialización en Pediatría periodo 2014 proyecto 02- 1091</t>
  </si>
  <si>
    <t>CALPES S.A.</t>
  </si>
  <si>
    <t>FS-021A2014</t>
  </si>
  <si>
    <t>Prestar los servicios de hospedaje para los docentes invitados de la  Especialización en Pediatría Periodo 2014   proyecto 02-1091</t>
  </si>
  <si>
    <t xml:space="preserve">INVERSIONES TURISTICAS DEL HUILA LTDA-INTURHUILA </t>
  </si>
  <si>
    <t>FS-022A2014</t>
  </si>
  <si>
    <t>Prestar los servicios de alquiler del aula salón Águila Andina del Centro de convenciones para la XXIV jornada de Pediatría  y el simposio de Enfermedades tropicales  proyecto 02-1091</t>
  </si>
  <si>
    <t>FS-023A2014</t>
  </si>
  <si>
    <t xml:space="preserve">Prestar el suministro de fotocopias e impresos para los estudiantes de la Especialización en los postgrados clínicos  </t>
  </si>
  <si>
    <t>JORGE ALBERTO ORDOÑEZ SUSA</t>
  </si>
  <si>
    <t>FS-024A2014</t>
  </si>
  <si>
    <t>Docente externo en el desarrollo del diplomado de verificadores de las condiciones de habilitación de prestadores de servicios de salud  novena cohorte proyecto 02-1129</t>
  </si>
  <si>
    <t>FS-025A2014</t>
  </si>
  <si>
    <t>FS-026A2014</t>
  </si>
  <si>
    <t>YESID ALARCON RODRIGUEZ</t>
  </si>
  <si>
    <t>FS-027A2014</t>
  </si>
  <si>
    <t>FS-028A2014</t>
  </si>
  <si>
    <t>FS-029A2014</t>
  </si>
  <si>
    <t>FS-030A2014</t>
  </si>
  <si>
    <t>31855106-4</t>
  </si>
  <si>
    <t>FS-031A2014</t>
  </si>
  <si>
    <t>ANDREA DEL SOCORRO GARRIDO</t>
  </si>
  <si>
    <t>FS-032A2014</t>
  </si>
  <si>
    <t>Servicios de apoyo en el laboratorio de medicina genómica de la facultad de salud proyecto 03-1121</t>
  </si>
  <si>
    <t>FS-033A2014</t>
  </si>
  <si>
    <t>Prestar los servicios profesionales como Bacterióloga  en el laboratorio de medicina genómica proyecto 03-1121</t>
  </si>
  <si>
    <t>FS-034A2014</t>
  </si>
  <si>
    <t>FS-035A2014</t>
  </si>
  <si>
    <t>Servicios profesionales como coordinador del postgrado  de Medicina Interna proyecto 02-1094</t>
  </si>
  <si>
    <t>FS-036A2014</t>
  </si>
  <si>
    <t>El Contratista se compromete a prestar  los servicios  de apoyo  a la gestión administrativa y manejo de archivo, en la Secretaria Administrativa de la facultad de salud</t>
  </si>
  <si>
    <t>FS-037A2014</t>
  </si>
  <si>
    <t>El Contratista se compromete a prestar  los servicios  de apoyo  a la gestión administrativa para el proceso de autoevaluación y renovación de registros calificados  de los programas de la facultad de salud</t>
  </si>
  <si>
    <t>FS-038A2014</t>
  </si>
  <si>
    <t>El Contratista se compromete a prestar  los servicios  de apoyo  a la gestión administrativa  en la Secretaria Académica de la facultad de salud</t>
  </si>
  <si>
    <t>JOHNATAN  OTERO DEVIA</t>
  </si>
  <si>
    <t>FS-039A2014</t>
  </si>
  <si>
    <t>El Contratista se compromete a prestar  los servicios  de asesoría en los asuntos jurídicos y administrativos de la facultad de salud</t>
  </si>
  <si>
    <t>FREDY HERNAN PERDOMO</t>
  </si>
  <si>
    <t>FS-040A2014</t>
  </si>
  <si>
    <t>Se compromete a vender e instalar 3 cámaras verifocal y el mantenimiento a todos los equipos instalados proyecto plan  de acción excedentes 2014 proyecto Py 421-01</t>
  </si>
  <si>
    <t>FS-041A2014</t>
  </si>
  <si>
    <t>El Docente externo se compromete al desarrollo  de la asignatura en la especialización en Enfermería  Nefrología y Urología   proyecto 02-1124</t>
  </si>
  <si>
    <t>OCTAVIO ANDRES  ECHEVERRI CARDONA</t>
  </si>
  <si>
    <t>FS-042A2014</t>
  </si>
  <si>
    <t>Compra de cortinas para aulas de la Facultad de Salud  proyecto 421-21</t>
  </si>
  <si>
    <t>FS-043A2014</t>
  </si>
  <si>
    <t>Compra o suministro de papelería y útiles de oficina para especialización en medicina interna proyecto 02-1094</t>
  </si>
  <si>
    <t>FS-044A2014</t>
  </si>
  <si>
    <t>Suministro de papelería  especialización en Pediatría  proyecto 02-1091</t>
  </si>
  <si>
    <t>FS-045A2014</t>
  </si>
  <si>
    <t>Suministro de papelera a especialización en Anestesiología y Reanimación al proyecto 02-1093</t>
  </si>
  <si>
    <t>FS-046A2014</t>
  </si>
  <si>
    <t>Suministro de papelería a especialización en Cirugía general proyecto 02-1092</t>
  </si>
  <si>
    <t>FS-047A2014</t>
  </si>
  <si>
    <t>Docente externo dictar clases  en el desarrollo asignatura de la especialización en  enfermería en cuidado critico proyecto 02-1132</t>
  </si>
  <si>
    <t>FS-048A2014</t>
  </si>
  <si>
    <t>FS-049A2014</t>
  </si>
  <si>
    <t>FS-050A2014</t>
  </si>
  <si>
    <t>Docente externo dictar clases  en el desarrollo del curso preuniversitario  proyecto 02-1122</t>
  </si>
  <si>
    <t>FS-051A2014</t>
  </si>
  <si>
    <t>FS-052A2014</t>
  </si>
  <si>
    <t>FS-053A2014</t>
  </si>
  <si>
    <t xml:space="preserve">Servicios de prestación  como asistente de la editorial de la revista de la facultad de salud </t>
  </si>
  <si>
    <t>FS-054A2014</t>
  </si>
  <si>
    <t>Compra y/o suministro de papelería y útiles de oficina para el funcionamiento de la  Especialización  en Ginecología y obstetricia proyecto 02-1095</t>
  </si>
  <si>
    <t>FS-055A2014</t>
  </si>
  <si>
    <t>Docente externo en la Especialización en Pediatría proyecto 02-1091</t>
  </si>
  <si>
    <t>FS-056A2014</t>
  </si>
  <si>
    <t>FS-057A2014</t>
  </si>
  <si>
    <t>Prestar los servicios de refrigerios para actividades de bienestar  universitario en la especialización en pediatría proyecto  02-1091</t>
  </si>
  <si>
    <t>FS-058A2014</t>
  </si>
  <si>
    <t xml:space="preserve">Suministrar materiales e insumos (reactivos) para el laboratorio de genómica proyecto 03-1121 </t>
  </si>
  <si>
    <t>ARC ANALISIS Y C,I   S.A.S.</t>
  </si>
  <si>
    <t>FS-059A2014</t>
  </si>
  <si>
    <t>VIDCOL  S.A.S</t>
  </si>
  <si>
    <t>FS-060A2014</t>
  </si>
  <si>
    <t>JAIRO ALBERTO CORONADO CASTAÑO</t>
  </si>
  <si>
    <t>FS-061A2014</t>
  </si>
  <si>
    <t>YADIRA CEDEÑO CEDEÑO</t>
  </si>
  <si>
    <t>FS-062A2014</t>
  </si>
  <si>
    <t>Servicios de apoyo a la gestión administrativa en el curso preuniversitario proyecto 02-1122</t>
  </si>
  <si>
    <t>FS-063A2014</t>
  </si>
  <si>
    <t>Servicios de apoyo para actividades de bienestar universitario para docentes  y estudiantes del curso preuniversitario proyecto  02-1122</t>
  </si>
  <si>
    <t>FS-064A2014</t>
  </si>
  <si>
    <t>Suministro de exámenes tipo ICFES para los estudiantes del curso preuniversitario proyecto 02-1122</t>
  </si>
  <si>
    <t>FS-065A2014</t>
  </si>
  <si>
    <t>Servicios de hospedaje y alimentación  para docentes externos en el diplomado de verificadores proyecto 02-1129</t>
  </si>
  <si>
    <t>FS-067A2014</t>
  </si>
  <si>
    <t>suministro de papelería y útiles de escritorio para el curso preuniversitario proyecto  02-1122</t>
  </si>
  <si>
    <t>FS-068A2014</t>
  </si>
  <si>
    <t>Suministrar  fotocopias para el desarrollo del curso preuniversitario proyecto 02-1122</t>
  </si>
  <si>
    <t>FS-069A2014</t>
  </si>
  <si>
    <t>Compra de muebles para el desarrollo del curso preuniversitario al  proyecto 02-1122</t>
  </si>
  <si>
    <t xml:space="preserve">LUIS CARLOS RODRIGUEZ RAMIREZ </t>
  </si>
  <si>
    <t>FS-070A2014</t>
  </si>
  <si>
    <t xml:space="preserve">Dictar clases como docente externo en la Especialización en Epidemiologia proyecto 02--1096 </t>
  </si>
  <si>
    <t>FS-071A2014</t>
  </si>
  <si>
    <t>Suministro de materiales e insumos con destino al laboratorio  de medicina genómica proyecto 03-1121</t>
  </si>
  <si>
    <t>FS-072A2014</t>
  </si>
  <si>
    <t>Servicios de diseño diagramación e impresión de 500 ejemplares de la revista de la Facultad de Salud proyecto 02-2014</t>
  </si>
  <si>
    <t>FS-073A2014</t>
  </si>
  <si>
    <t>Suministrar  pasajes aéreos para los docentes externos del Diplomado de Verificadores de la novena cohorte  proyecto 02-1129</t>
  </si>
  <si>
    <t>FS-074A2014</t>
  </si>
  <si>
    <t>Servicios de apoyo logístico el diplomado de verificadores  proyecto 02-1129</t>
  </si>
  <si>
    <t>FS-075A2014</t>
  </si>
  <si>
    <t>Compra de material bibliográfico para la biblioteca de la facultad de salud con excedentes plan de acción 2014</t>
  </si>
  <si>
    <t>FS-076A2014</t>
  </si>
  <si>
    <t>Suministros de aseo y cafetería para la facultad de salud con cargo al plan de acción excedentes 2014</t>
  </si>
  <si>
    <t>FS-077A2014</t>
  </si>
  <si>
    <t>Suministro de papelería y útiles de escritorio para el desarrollo del diplomado  de verificadores proyecto  02-1129</t>
  </si>
  <si>
    <t>FS-078A2014</t>
  </si>
  <si>
    <t>Suministro de fotocopias e impresos  para los docentes del diplomado de verificadores proyecto  02-1129</t>
  </si>
  <si>
    <t>FS-079A2014</t>
  </si>
  <si>
    <t>Servicios para la gestión administrativa de los convenios de docencia servicio, proceso de autoevaluación, renovación de registro calificado y acreditación de alta calidad de la facultad de salud proyecto Exc.plan de acción</t>
  </si>
  <si>
    <t>FS-080A2014</t>
  </si>
  <si>
    <t>Servicios de apoyo para actividades de bienestar universitario para docentes  y estudiantes e invitados especiales a reuniones de Consejos de Facultad plan de acción excedentes 2014</t>
  </si>
  <si>
    <t>FS-081A2014</t>
  </si>
  <si>
    <t>Servicios de mantenimiento preventivo y correctivo de los aires acondicionados de las especializaciones clínicas de la Facultad de Salud  proyectos 02-1091-02-1092-02-1093-02-1094-02-1095 del 2014</t>
  </si>
  <si>
    <t>CLAUDIA ELENA OLAVE BLACKBURN</t>
  </si>
  <si>
    <t>FS-082A2014</t>
  </si>
  <si>
    <t>Compra de muebles para la  especialización en cirugía general proyecto 02-1092</t>
  </si>
  <si>
    <t>FS-083A2014</t>
  </si>
  <si>
    <t>Suministro de fotocopias e impresos  para los docentes del diplomado bases fisiológicas  para profesionales en enfermería primera cohorte proyecto  02-1135</t>
  </si>
  <si>
    <t>CLAUDIA YANETH RODRIGUEZ TRIVIÑO</t>
  </si>
  <si>
    <t>FS-084A2014</t>
  </si>
  <si>
    <t xml:space="preserve">Dictar clases como docente externo  diplomado bases fisiológicas  para profesionales en enfermería primera cohorte proyecto  02-1135 </t>
  </si>
  <si>
    <t>FS-085A2014</t>
  </si>
  <si>
    <t>Suministro de módulos para los estudiantes del diplomado de verificadores proyecto 02-1129</t>
  </si>
  <si>
    <t>FS-086A2014</t>
  </si>
  <si>
    <t>Dictar clases como docente externo en  el Diplomado  de verificadores proyecto 02--1129</t>
  </si>
  <si>
    <t>2014/06/16</t>
  </si>
  <si>
    <t>FS-087A2014</t>
  </si>
  <si>
    <t>Dictar clases como docente externo en el Diplomado  de verificadores proyecto 02--1129</t>
  </si>
  <si>
    <t>FS-088B2014</t>
  </si>
  <si>
    <t>Servicios de de apoyo a la Gestion Administrativa postgrado  de medicina interna proyecto 02-1094</t>
  </si>
  <si>
    <t>2014/06/25</t>
  </si>
  <si>
    <t>FS-089B2014</t>
  </si>
  <si>
    <t>Servicios de apoyo a la Gestion Financiera en los postgrados clinicos de la facultad de salud proyectos 02-1091-1092-1093-1094-1095</t>
  </si>
  <si>
    <t>FS-090B2014</t>
  </si>
  <si>
    <t>Servicios de apoyo a la Gestion Academica y Administrativa en los postgrados clinicos de la facultad de salud proyectos 02-1091-1092-1093-1094-1095</t>
  </si>
  <si>
    <t>FS-091B2014</t>
  </si>
  <si>
    <t>El Contratista se compromete a prestar  los servicios  de apoyo  a la gestion Academica,administrativa y financiero en los postgrados de la facultad de salud proyecto especializ.epidemiologia  02-1096</t>
  </si>
  <si>
    <t>HERNAN ALEJANDRO OLANO GARCIA</t>
  </si>
  <si>
    <t>FD-CPSP No.001</t>
  </si>
  <si>
    <t xml:space="preserve">EN SU CALIDAD DE DOCENTE INVITADO, ORIENTAR EL MÓDULO DENOMINADO HISTORIA DEL DERECHO Y LAS INSTITUCIONES DEL SEMINARIO HISTORIA DEL DERECHO, DEL PRIMER SEMESTRE DE LA MAESTRÍA EN DERECHO PÚBLICO DE LA FACULTAD DE CIENCIAS JURÍDICAS Y POLÍTICAS DE LA UNIVERSIDAD SURCOLOMBIANA. </t>
  </si>
  <si>
    <t>MARIO ALBERTO CAJAS SARRIA</t>
  </si>
  <si>
    <t>FD-CPSP No.002</t>
  </si>
  <si>
    <t>EN SU CALIDAD DE DOCENTE INVITADO, ORIENTAR EL MÓDULO DENOMINADO HISTORIA DEL DERECHO JUDICIAL DEL SEMINARIO HISTORIA DEL DERECHO, DEL PRIMER SEMESTRE DE LA MAESTRÍA EN DERECHO PÚBLICO DE LA FACULTAD DE CIENCIAS JURÍDICAS Y POLÍTICAS DE LA UNIVERSIDAD SURCOLOMBIANA.</t>
  </si>
  <si>
    <t>ROSEMBERT ARIZA SANTAMARIA</t>
  </si>
  <si>
    <t>FD-CPSP No.003</t>
  </si>
  <si>
    <t xml:space="preserve">EN SU CALIDAD DE DOCENTE INVITADO, ORIENTAR EL MÓDULO DENOMINADO METODOLOGÍAS Y PROYECTOS DE INVESTIGACIÓN EN DERECHO AL INTERIOR DEL CURSO METODOLOGÍA DE LA INVESTIGACIÓN EN CIENCIAS SOCIALES Y JURÍDICAS, DEL PRIMER SEMESTRE DE LA MAESTRÍA EN DERECHO PÚBLICO DE LA FACULTAD DE CIENCIAS JURÍDICAS Y POLÍTICAS DE LA UNIVERSIDAD SURCOLOMBIANA. </t>
  </si>
  <si>
    <t>JUAN CARLOS GARZON MARTINEZ</t>
  </si>
  <si>
    <t>FD-CPSP No.004</t>
  </si>
  <si>
    <t xml:space="preserve">EN SU CALIDAD DE DOCENTE INVITADO, EL SEMINARIO ELECTIVA II, DENOMINADO ACCIÓN CONTENCIOSA ADMINISTRATIVA, PROGRAMADO PARA EL PRIMER SEMESTRE DE LA MAESTRÍA EN DERECHO PÚBLICO DE LA FACULTAD DE CIENCIAS JURÍDICAS Y POLÍTICAS DE LA UNIVERSIDAD SURCOLOMBIANA. </t>
  </si>
  <si>
    <t>DANILO ALFONSO ROJAS BETANCOURTH</t>
  </si>
  <si>
    <t>FD-CPSP No.005</t>
  </si>
  <si>
    <t>EN SU CALIDAD DE DOCENTE INVITADO, ORIENTAR EL SEMINARIO ELECTIVA I, DENOMINADO RESPONSABILIDAD DEL ESTADO, DEL PRIMER SEMESTRE DE LA MAESTRÍA EN DERECHO PÚBLICO DE LA FACULTAD DE CIENCIAS JURÍDICAS Y POLÍTICAS DE LA UNIVERSIDAD SURCOLOMBIANA.</t>
  </si>
  <si>
    <t>JOHANNA DEL PILAR CORTES NIETO</t>
  </si>
  <si>
    <t>FD-CPSP No.006</t>
  </si>
  <si>
    <t>EN SU CALIDAD DE DOCENTE INVITADA, ORIENTAR EL MÓDULO MODELOS CONSTITUCIONALES Y DE DERECHO PÚBLICO DEL SEMINARIO DERECHO PÚBLICO COMPARADO, DEL PRIMER SEMESTRE DE LA MAESTRÍA EN DERECHO PÚBLICO DE LA FACULTAD DE CIENCIAS JURÍDICAS Y POLÍTICAS DE LA UNIVERSIDAD SURCOLOMBIANA.</t>
  </si>
  <si>
    <t>ANA PATRICIA PABON MANTILLA</t>
  </si>
  <si>
    <t>FD-CPSP No.007</t>
  </si>
  <si>
    <t xml:space="preserve">ORIENTAR EL MÓDULO DENOMINADO ESCUELAS Y MÉTODOS DE INTERPRETACIÓN JURÍDICA DEL SEMINARIO PRINCIPIOS DE INTERPRETACIÓN DE DERECHO PÚBLICO, DEL PRIMER SEMESTRE DE LA MAESTRÍA EN DERECHO PÚBLICO DE LA FACULTAD DE CIENCIAS JURÍDICAS Y POLÍTICAS DE LA UNIVERSIDAD SURCOLOMBIANA. </t>
  </si>
  <si>
    <t>FD-CPSP No.008</t>
  </si>
  <si>
    <t>REALIZAR LA ASESORÍA ACADÉMICA Y ADMINISTRATIVA AL PROGRAMA DE POSGRADO EN MAESTRÍA EN DERECHO PÚBLICO DE LA FACULTAD DE CIENCIAS JURÍDICAS Y POLÍTICAS DE LA UNIVERSIDAD SURCOLOMBIANA.</t>
  </si>
  <si>
    <t>OSCAR HUBER ZUÑIGA CORDOBA</t>
  </si>
  <si>
    <t>FD-CPSP-009</t>
  </si>
  <si>
    <t>REALIZAR LA ASESORÍA JURÍDICA AL PROGRAMA DE POSGRADO EN MAESTRÍA EN DERECHO PÚBLICO DE LA FACULTAD DE CIENCIAS JURÍDICAS Y POLÍTICAS DE LA UNIVERSIDAD SURCOLOMBIANA.</t>
  </si>
  <si>
    <t>GLORIA ELENA IBAÑEZ SOLANO</t>
  </si>
  <si>
    <t>FD-010</t>
  </si>
  <si>
    <t>REALIZAR LAS ACTIVIDADES SECRETARIALES DEL PROGRAMA DE POSGRADO EN MAESTRÍA EN DERECHO PÚBLICO DE LA FACULTAD DE CIENCIAS JURÍDICAS Y POLÍTICAS DE LA UNIVERSIDAD SURCOLOMBIANA.</t>
  </si>
  <si>
    <t xml:space="preserve">DANIEL FRANCISCO POLO PAREDES </t>
  </si>
  <si>
    <t>FD-011</t>
  </si>
  <si>
    <t>REALIZAR LAS ACTIVIDADES DE AUXILIAR DEL PROGRAMA DE POSGRADO EN MAESTRÍA EN DERECHO PÚBLICO DE LA FACULTAD DE CIENCIAS JURÍDICAS Y POLÍTICAS DE LA UNIVERSIDAD SURCOLOMBIANA</t>
  </si>
  <si>
    <t>JORGE HERNAN BARRERA ARIAS</t>
  </si>
  <si>
    <t>FCJP-COP-0012</t>
  </si>
  <si>
    <t>REMODELACION DEL AULA - 326 Y CAMBIO DE PUERTA DEL AULA 350 DE LA FACULTAD DE CIENCIAS JURÍDICAS Y POLÍTICAS EN LA SEDE CENTRAL DE LA UNIVERSIDAD SURCOLOMBIANA</t>
  </si>
  <si>
    <t>OBRA PUBLICA</t>
  </si>
  <si>
    <t>CALPES S.A.-HOTEL NEIVA PLAZA</t>
  </si>
  <si>
    <t>FCJP-0013</t>
  </si>
  <si>
    <t>SERVICIO DE HOSPEDAJE Y MANUTENCIÓN PARA LOS DOCENTES DE LA MAESTRÍA EN DERECHO PÚBLICO DE LA FACULTAD DE CIENCIAS JURÍDICAS Y POLÍTICAS DE LA UNIVERSIDAD SURCOLOMBIANA</t>
  </si>
  <si>
    <t>OSCAR ALBERTO RUBIANO CUELLAR</t>
  </si>
  <si>
    <t>FCJP-0014</t>
  </si>
  <si>
    <t>COMPRAVENTA DE CUATRO (4) AIRES ACONDICIONADOS ECOLÓGICOS DESTINADOS A LA MAESTRÍA DE DERECHO PÚBLICO Y AL PROGRAMA DE DERECHO Y DE CIENCIA POLÍTICA DE LA FACULTAD DE CIENCIAS JURÍDICAS Y POLÍTICAS DE LA UNIVERSIDAD SURCOLOMBIANA</t>
  </si>
  <si>
    <t>REPRESENTACIONES AVILA SALDAÑA Y COMPAÑÍA AVIACOR LTDA.</t>
  </si>
  <si>
    <t>FCJP-0015</t>
  </si>
  <si>
    <t>COMPRA DE TIQUETES AÉREOS PARA LOS DOCENTES DE LA MAESTRÍA EN DERECHO PÚBLICO DE LA FACULTAD DE CIENCIAS JURÍDICAS Y POLÍTICAS DE LA UNIVERSIDAD SURCOLOMBIANA”,</t>
  </si>
  <si>
    <t>VALAU EXPRESS LTDA.</t>
  </si>
  <si>
    <t>FCJP-0016</t>
  </si>
  <si>
    <t>COMPRAVENTA DE EQUIPOS Y MEDIOS TECNOLÓGICOS PARA LA MAESTRÍA EN DERECHO PÚBLICO DE LA FACULTAD DE DERECHO DE LA UNIVERSIDAD SURCOLOMBIANA</t>
  </si>
  <si>
    <t>FCJP-0017</t>
  </si>
  <si>
    <t>COMPRAVENTA DE MUEBLES DE OFICINA Y SILLAS UNIVERSITARIAS PARA LA MAESTRÍA EN DERECHO PÚBLICO Y MUEBLES E INSTALACIÓN DE DIVISIONES TIPO MODULAR Y DE MESA DE JUNTAS CON SILLAS PARA LA FACULTAD DE CIENCIAS JURÍDICAS Y POLÍTICAS DE LA UNIVERSIDAD SURCOLOMBIANA</t>
  </si>
  <si>
    <t>FCJP-0018</t>
  </si>
  <si>
    <t>COMPRA DE PAPELERÍA CON DESTINO A LA MAESTRÍA EN DERECHO PÚBLICO DE LA FACULTAD DE CIENCIAS JURÍDICAS Y POLÍTICAS DE LA UNIVERSIDAD SURCOLOMBIANA</t>
  </si>
  <si>
    <t>FCJP-0019</t>
  </si>
  <si>
    <t>SUMINISTRO DE FOTOCOPIAS Y ENTREGA DE PORTAFOLIOS CON DESTINO A LA MAESTRÍA EN DERECHO PÚBLICO DE LA FACULTAD DE CIENCIAS JURÍDICAS Y POLÍTICAS DE LA UNIVERSIDAD SURCOLOMBIANA</t>
  </si>
  <si>
    <t>SUMNISTRO</t>
  </si>
  <si>
    <t>MARIA DORIS CEDEÑO</t>
  </si>
  <si>
    <t>FCJP-0020</t>
  </si>
  <si>
    <t>COMPRAVENTA DE BIBLIOGRAFIA CON EL FIN DE DOTAR AL PROGRAMA DE DERECHO - SEDE PITALITO, DE LA FACULTAD DE CIENCIAS JURIDICAS Y POLTICAS DE LA UNIVERSIDAD SURCOLOMBIANA</t>
  </si>
  <si>
    <t>WILLIAM JAVIER SALAZAR MEDINA</t>
  </si>
  <si>
    <t>FD-CPSP-021</t>
  </si>
  <si>
    <t>EN SU CALIDAD DE DOCENTE INVITADO, ORIENTAR ELEL MÓDULO ORÍGENES DEL PENSAMIENTO JURÍDICO OCCIDENTAL DENTRO DEL SEMINARIO HISTORIA DEL DERECHO Y EL MÓDULO TEORÍAS TRANSNACIONALES DEL DERECHO DEL SEMINARIO DERECHO PÚBLICO COMPARADO, DEL PRIMER SEMESTRE DE LA MAESTRÍA EN DERECHO PÚBLICO DE LA FACULTAD DE CIENCIAS JURÍDICAS Y POLÍTICAS DE LA UNIVERSIDAD SURCOLOMBIANA.</t>
  </si>
  <si>
    <t>HOLMAN HERNANDO ZUÑIGA CORDOBA</t>
  </si>
  <si>
    <t>FCJP-0022</t>
  </si>
  <si>
    <t>COMPRAVENTA E INSTALACIÓN DE AVISOS PARA LA FACULTAD DE CIENCIAS JURÍDICAS Y POLÍTICAS DE LA UNIVERSIDAD SURCOLOMBIANA</t>
  </si>
  <si>
    <t>FCJP-0024</t>
  </si>
  <si>
    <t>COMPRAVENTA E INSTALACIÓN DE PERSIANAS PARA EL AULA 326 DE LA FACULTAD DE CIENCIAS JURÍDICAS Y POLÍTICAS DE LA UNIVERSIDAD SURCOLOMBIANA EN DONDE SE DESARROLLARÁ LA MAESTRÍA EN DERECHO PÚBLICO</t>
  </si>
  <si>
    <t>FI-001- A 2014</t>
  </si>
  <si>
    <t>PRESTAR EL SERVICIO DE APOYO ADMINISTRATIVO A LA MAESTRÍA  EN INGENIERIA Y GESTIÓN AMBIENTAL PRIMER SEMESTRE ACADEMICO 2014- COHORTES 01 Y 02  DE LA FACULTAD DE INGENIERIA</t>
  </si>
  <si>
    <t>FI-002- A 2014</t>
  </si>
  <si>
    <t>PRESTAR EL SERVICIO DE APOYO ADMINISTRATIVO A LA MAESTRIA EN ECOLOGIA Y GESTION DE ECOSITEMAS ESTRATEGICOS-" PRIMER SEMESTRE ACADEMICO 2014- COHORTES 04 Y 05" DE LA FACULTAD DE INGENIERIA.</t>
  </si>
  <si>
    <t>ALVARO HERNANDO CARDONA</t>
  </si>
  <si>
    <t>FI-003- A 2014</t>
  </si>
  <si>
    <t>ORIENTAR EL CURSO "POLÍTICA Y LEGISLACIÓN AMBIENTAL"  DE LA COHORTE 02 DE LA MAESTRÍA  EN INGENIERIA Y GESTIÓN AMBIENTAL  2014 A DE LA FACULTAD DE INGENIERIA.</t>
  </si>
  <si>
    <t>GABRIEL HERRERA TORRES</t>
  </si>
  <si>
    <t>FI-004- A 2014</t>
  </si>
  <si>
    <t>ORIENTAR EL CURSO "CONTAMINACIÓN ATMOSFÉRICA Y CALIDAD DEL AIRE"  DE LA COHORTE 01 DE LA MAESTRÍA  EN INGENIERIA Y GESTIÓN AMBIENTAL  2014 A DE LA FACULTAD DE INGENIERIA.</t>
  </si>
  <si>
    <t>JENNIFER KATIUSCA CASTRO CAMACHO</t>
  </si>
  <si>
    <t>FI-005- A 2014</t>
  </si>
  <si>
    <t>PRESTAR EL SERVICIO DE APOYO ADMINISTRATIVO A LA ESPECIALIZACION EN INGENIERIA AMBIENTAL PRIMER SEMESTRE ACADEMICO 2014- COHORTES 27 Y 28, DE LA FACULTAD DE INGENIERIA</t>
  </si>
  <si>
    <t>FI- 006-A- 2014</t>
  </si>
  <si>
    <t>ENTREGAR A TITULO DE VENTA LIBROS ESPECIALIZADOS CON DESTINO A LA MAESTRIA EN INGENIERÍA Y GESTIÒN AMBIENTAL-COHORTE 01 Y 02, FACULTAD DE INGENIERÍA</t>
  </si>
  <si>
    <t>FI- 007-A- 2014</t>
  </si>
  <si>
    <t>ENTREGAR A TITULO DE VENTA EQUIPOS LABORATORIO CON DESTINO A LA MAESTRIA EN INGENIERÍA Y GESTIÒN AMBIENTAL-COHORTES 01 Y 02, FACULTAD DE INGENIERÍA</t>
  </si>
  <si>
    <t>BLAMIS DOTACIONES LABORATORIOS SAS</t>
  </si>
  <si>
    <t>FI- 008-A- 2014</t>
  </si>
  <si>
    <t>EDITORA SURCOLOMBIANA S.A</t>
  </si>
  <si>
    <t>FI- 009-A 2014</t>
  </si>
  <si>
    <t xml:space="preserve">PRESTAR EL SERVICIO DE PUBLICIDAD CONSISTENTE EN LA EDICION DE 10 AVISOS PUBLICITARIOS PARA PROMOCIONARY DIFUNDIR  LAS INSCRIPCIONES A LA  MAESTRÍA EN INGENIERÍA Y GESTIÓN AMBIENTAL A OFRECERSE EN EL SEGUNDO SEMESTRE DE 2014 </t>
  </si>
  <si>
    <t>AL MOMENTO  DE LIQUIDACIÒN  DEL CONTRARO SE PRESENTO UN SALDO A FAVOR DE LA UNIVERSIDAD POR VALOR DE 150.000.</t>
  </si>
  <si>
    <t>FI- 010-A- 2014</t>
  </si>
  <si>
    <t>SUMINISTRAR LA PAPELERIA Y UTILIS DE OFICINA CON DESTINO A  LA MAESTRÍA  EN INGENIERIA Y GESTIÓN AMBIENTAL Y LA ESPECIALIZACIÓN EN INGENIERÍA AMBEINTAL</t>
  </si>
  <si>
    <t>FI-011- A- 2014</t>
  </si>
  <si>
    <t xml:space="preserve">TRANSPORTAR A ESTUDIANTES Y DOCENTES DE LAS COHORTES 01 Y 02 DE LA  MAESTRÍA  EN INGENIERIA Y GESTIÓN AMBIENTAL  Y DE LA COHORTE 27 DE LA ESPECAILIZACION DE INGENEIRA AMBIENTAL  PARA  PRACTICAS  EXTRAMUROS DEL PRIMER SEMESTRE ACADEMICO 2014  </t>
  </si>
  <si>
    <t>NEIVA- PALERMO- YAGUARÁ -CAMPOALEGRE-SANTA MARIA</t>
  </si>
  <si>
    <t>SE PRESENTO UN SALDO A FAVOR DE LA UNIVERSIDAD POR VALOR DE 400.000</t>
  </si>
  <si>
    <t>FI-012- A- 2014</t>
  </si>
  <si>
    <t>PRESTAR EL SERVICIO DE SUMINISTRO DE FOTOCOPIAS PARA LA MAESTRÍA EN INGENIERÍA Y GESTIÓN AMBIENTAL-COHORTES 01 Y 02  Y LA ESPECIALIZACIÓN EN INGENIERÍA AMBIENTAL DE LA FACULTAD DE INGENIERÍA</t>
  </si>
  <si>
    <t>FI-013- A  2014</t>
  </si>
  <si>
    <t>PRESTAR EL SERVICIO DE HOSPEDAJE Y ALIMENTACION A LOS DOCENTES INVITADOS PARA A MAESTRÍA EN INGENIERÍA Y GESTIÓN AMBIENTAL</t>
  </si>
  <si>
    <t>FI-014- A  2014</t>
  </si>
  <si>
    <t>ORIENTAR EL CURSO "AGUAS RESIDUALES" DE LA COHORTE 27 DE LA ESPECIALIZACION EN INGENIERIA AMBIENTAL-2014A DE LA FACULTAD DE INGENIERIA.</t>
  </si>
  <si>
    <t>FI-015- A  2014</t>
  </si>
  <si>
    <t>ORIENTAR EL CURSO "GESTION DE RESIDUOS SOLIDOS Y ESPECIALES" DE LA COHORTE 27 DE LA ESPECIALIZACION EN INGENIERIA AMBIENTAL - 2014A DE LA FACULTAD DE INGENIEIRA .</t>
  </si>
  <si>
    <t>FI-016- A  2014</t>
  </si>
  <si>
    <t>ORIENTAR EL SEMINARIO DE GRADO 12 DE LA ESPECIALIZACION EN INGENIERIA</t>
  </si>
  <si>
    <t>LINA ALEXANDRA MENDOZA MEZA</t>
  </si>
  <si>
    <t>FI-017- A 2014</t>
  </si>
  <si>
    <t>PRESTAR SUS SERVICIOS DE APOYO A LAS LABORES ACADÉMICAS Y ADMINISTRATIVAS EN EL SEGUNDO PROCESO DE AUTOEVALUACIÓN DE LA MAESTRÍA EN ECOLOGÍA Y GESTIÓN DE ECOSISTEMAS ESTRATÉGICOS DE LA FACULTAD DE INGENIERÍA PARA RENOVACIÓN DEL REGISTRO CALIFICADO</t>
  </si>
  <si>
    <t>FI-018- A 2014</t>
  </si>
  <si>
    <t>PRESTAR EL SERVICIO DE TRANSPORTE A ESTUDIANTES Y DOCENTE DE LA COHORTE 04 DE LA MAESTRÍA EN ECOLOGÍA Y GESTIÓN DE ECOSISTEMAS ESTRATÉGICOS, PARA LA PRÁCTICA EXTRAMUROS DEL PRIMER SEMESTRE ACADÉMICO 2014</t>
  </si>
  <si>
    <t>HUILA-SANTA MARTA-GUAJIRA</t>
  </si>
  <si>
    <t>NEIVA-SANTA MARTA- CABO DE LA VELA-NEIVA</t>
  </si>
  <si>
    <t>PUNTO D AGENCIA DE DISEÑO LTDA</t>
  </si>
  <si>
    <t>FI-019- A 2014</t>
  </si>
  <si>
    <t>PRESTAR SUS SERVICIOS DE DISEÑO E IMPRESIÓN DE AFICHES Y PLEGABLES PARA PUBLICITAR LA MAESTRÍA EN ECOLOGÍA Y GESTIÓN DE ECOSISTEMAS ESTRATÉGICOS</t>
  </si>
  <si>
    <t>FI-020- A 2014</t>
  </si>
  <si>
    <t>PRESTAR EL SERVICIO DE PUBLICIDAD CONSISTENTE EN LA EDICIÓN DE TRES (3) AVISOS PUBLICITARIOS PARA PROMOCIONAR Y DIFUNDIR LAS INSCRIPCIONES A LA MAESTRÍA EN ECOLOGÍA Y GESTIÓN DE ECOSISTEMAS ESTRATÉGICOS, A OFRECERSE EN EL SEGUNDO SEMESTRE DEL 2014</t>
  </si>
  <si>
    <t xml:space="preserve">CINDY JHORDANY RIAÑO CORDOBA </t>
  </si>
  <si>
    <t>FI-025-A-2014</t>
  </si>
  <si>
    <t>PRESTAR SUS SERVICIOS PROFESIONALES PARA ASESORAR Y APOYAR LAS ACTIVIDADES JURIDICAS DE LA FACULTAD DE INGENIERIA DE LA UNIVERSIDAD SURCOLOMBIANA</t>
  </si>
  <si>
    <t>FI-026-A-2014</t>
  </si>
  <si>
    <t>PRESTAR SUS SERVICIOS   DE APOYO EN LAS ACTIVIADES RELACIONADAS CON LA EDICION , EVALUACION DE ARTICULOS Y PUBLICACIÒN DE LA REVISTA INGENIERIA Y REGION DE LA FACULTAD DE INGENIERIA</t>
  </si>
  <si>
    <t xml:space="preserve">OLGA LUCIA CALDERON RUBIANO  </t>
  </si>
  <si>
    <t>FI-028-A-2014</t>
  </si>
  <si>
    <t>PRESTAR SUS SERVICIOS PROFESIONALES COMO ANALISTA QUIMICO EN LA REALIZACION DE LOS ANALISIS DE SUELOS EN EL LABORATORIO DE SUELOS DE LA FACULTAD DE INGENIERIA</t>
  </si>
  <si>
    <t>CRISTIAN RONNEY REYES MORALES</t>
  </si>
  <si>
    <t>FI-029-A-2014</t>
  </si>
  <si>
    <t>PRESATR SUS SERVICIOS EN LA REALIZACION DE ANALISIS FISICO DE MUESTRAS DE SUELOS EN EL LABORATORIO DE SUELOS DE LA FACULTAD DE INGENIERIA</t>
  </si>
  <si>
    <t>JOSE FERNANDO RUBIO NAVARRO</t>
  </si>
  <si>
    <t>No. 003 -FCSH-2014</t>
  </si>
  <si>
    <t>El contratista quien es magister en Historia  y ciencia antigua de la universita Lateranense, se compromete con la Universidad a prestar sus servicios como docente invitado dentro del Programa en Maestria en Conflicto, Territorio y cultura quinta cohorte. 2014-1</t>
  </si>
  <si>
    <t xml:space="preserve">GIOVANNY CORDOBA RODRIGUEZ </t>
  </si>
  <si>
    <t>No.  004 FCSH-2014</t>
  </si>
  <si>
    <t>El Contratista quien es Magister en Conflicto, territorio y cultura, se compromete con la Universidad a prestar sus servicios como docente invitado dentro del Programa Mestria en Conflicto, Territorio y Cultura quinta cohorte 2014-1; ASESORANDO TESIS DE ACUERDO CON LA PROGRAMACION Y ASIGNACION DE ACTIVIDADES para tal fin  establezca la Universidad</t>
  </si>
  <si>
    <t>EDGAR MACHADO</t>
  </si>
  <si>
    <t>No. 005 FCSH-2014</t>
  </si>
  <si>
    <t>El contratista quien es Magister en filosofia de la Universidad Nacional de Colombia, se compromete con la Universidad a prestar sus servicios como docente invitado dentro del programa de postgrados en Maestria en Conflicto, Territorio y Cultura quinta cohorte cuarto semestre 2014-1 asesorando tesis de acuerdo con la progrsmacion y asgnacion de actividades para tal fin establezca la Universidad.</t>
  </si>
  <si>
    <t>No. 009 FCSH-2014</t>
  </si>
  <si>
    <t>El Contratista quien es Magister en Conflicto, territorio y cultura, y con experiencia en comunicación intercultural y procesos culturales afros, se compromete con la universidada prestar sus servicios como docente invitado dentro del programa de postgrados en Maestria en Conflicto, Territorio y Cultura  semestre de continuidad 2014-1, en la linea de intervencion en Comunicacion y conflicto.</t>
  </si>
  <si>
    <t>No. 010 FCSH-2014</t>
  </si>
  <si>
    <t>El Contratista quien es Magister en Conflicto, territorio y cultura, y tiene experiencia en investigacion  sobre participacion en la escuela  se compromete con la universidada prestar sus servicios como docente invitado dentro del programa de postgrados en Maestria en Conflicto, Territorio y Cultura  semestre de continuidad 2014-1 en la linea de intervencion en educacion y conflicto.</t>
  </si>
  <si>
    <t>No. 011 FCSH-2014</t>
  </si>
  <si>
    <t>El Contratista quien es Magister en Conflicto, territorio y cultura, y con  experiencia en investigacion en educacion popular y trabajo comunitario se compromete con la universidada prestar sus servicios como docente invitado dentro del programa de postgrados en Maestria en Conflicto, Territorio y Cultura  semestre de continuidad 2014-1, en la linea de conflicto y subjetividad.</t>
  </si>
  <si>
    <t>No. 001 - FCSH-2014</t>
  </si>
  <si>
    <t>El Contratista se compromete con la Universidad a prestar sus servicios de apoyo a la gestión administrativa del Postgrado Maestria en Conflicto, Territorio y Cultura que ofrece la Facultad de Ciencias Sociales y Humanas</t>
  </si>
  <si>
    <t>SERVIFOTOLITO (TITO MORA TRUJILLO)</t>
  </si>
  <si>
    <t>12127303-7</t>
  </si>
  <si>
    <t>FCSH-MCTC-2014-1-008</t>
  </si>
  <si>
    <t>El contratista se compromete con la Universidad a suministrar material para la publicacion de la Maestria en Conflicto, Territorio y Cultura, quinta cohorte cuarto semestre, 2014-1. de acurdo con la cotizacion presntada el 16 de enero de 2014, la cual hace parte integral de la presente orden.</t>
  </si>
  <si>
    <t>AIRES NEIVA LTDA. (RAMIRO ESCOBAR PUENTES)</t>
  </si>
  <si>
    <t>800,120,677-2</t>
  </si>
  <si>
    <t>FCSH-MCTC-2014-1-006</t>
  </si>
  <si>
    <t>El contratista se compromete con la Universidad a suministrar a titulo de venta un (1) aire acondicionado con destino al mejoramiento de la planta fisica de la oficina de la Maestria en Conflicto, Territorio y Cultura quinta cohorte.</t>
  </si>
  <si>
    <t>ALMACEN Y PAPELERIA CARTAGENA (JORGE ENRIQUE QUINTERO TRUJILLO)</t>
  </si>
  <si>
    <t>12094697-1</t>
  </si>
  <si>
    <t>FCSH-MCTC-2014-1-007</t>
  </si>
  <si>
    <t>El contratista se compromete con la universidad a entregar a titulo de venta los elementos e implementos de oficina necesarios para el desarrollo del programa de postgrado; Maestria en Conflicto, Territorio y Cultura, quinta cohorte. Cuarto semestre, periodo academico 2014-1.</t>
  </si>
  <si>
    <t>ASESORIAS HOTELERAS DEL SUR- HOSTERIA MATAMUNDO (GERMAN FARFAN TEJADA)</t>
  </si>
  <si>
    <t>12109246-9</t>
  </si>
  <si>
    <t>FCSH MCTC-002-2014</t>
  </si>
  <si>
    <t>El contratista se compromete con la Universidad a prestar el servicio de  hospedaje y alimentacion por 3 dias, a los maestros invitados de la maestria en Conflicto, Territorio y Cultura, quienes complementaran el desarrollo de las ac5ividades academicas de acuerdo con la cotizacion presntada el 15 de enero de 2014.</t>
  </si>
  <si>
    <t>COFICENTR O(MAYRA JOHANNA FIERRO CEBALLOS)</t>
  </si>
  <si>
    <t>36304023-6</t>
  </si>
  <si>
    <t>FCSH-EXCEDENTES No. 001 -2014</t>
  </si>
  <si>
    <t>El contratista se compromete con la Universidad a suministrar a titulo de venta  nueve (9) escritorios modulares en L y nueve (9) archivadores aereos  con destino al Programa de Psicologia de la Facultad de Ciencias Sociales y Humanas de la Universidad Surcolombiana</t>
  </si>
  <si>
    <t>AIRES NEIVA LTDA.(RAMIRO  ESCOBAR PUENTES)</t>
  </si>
  <si>
    <t>800120677-2</t>
  </si>
  <si>
    <t>FCSH-EXCEDENTES No. 003-2014</t>
  </si>
  <si>
    <t>El contratista se compromete con la Universidad a suministrar a titulo de venta un (1) aire  acondicionado con destino al aula 426 del Programa de Comunicación Social y Periodismo de la Facultad de Ciencias Sociales y Humanas  de la Universidad Surcolombiana</t>
  </si>
  <si>
    <t>ANDREA LORENA MORENO GUIO</t>
  </si>
  <si>
    <t>FCSH-EXCEDENTES No. 002-2014</t>
  </si>
  <si>
    <t>El contratista se compromete con la universidad a prestar sus servicios de restaurante para las jornadas de trabajo del proyecto "Autoevaluacion del Programa de Comunicación Social y Periodismo" de la Facultad de Ciencias Sociales y Humanas de la Universidad Surcolombiana"</t>
  </si>
  <si>
    <t>FCSH-EXCEDENTES No. 004-2014</t>
  </si>
  <si>
    <t>El Contratista se compromete con la Universidad a prestar los servicios de diseño e impresión del boletin informativo PASE LA VOZ del programa de Comunicación Social y Periodismo de la Facultad de Ciencias Sociales y Humanas de la Universidad Surcolombiana.</t>
  </si>
  <si>
    <t>CAMILO ANDRES NUÑEZ VANEGAS</t>
  </si>
  <si>
    <t>FCEN-001</t>
  </si>
  <si>
    <t>PRESTAR SERVICIOS PROFESIONALES COMO ASESOR JURIDICO DEL CONTRATO DE SERVICIOS N. CEQ-612  SUSCRITO ENTRE EMGESA E.S.P. Y LA UNIVERSIDAD SURCOLOMBIANA</t>
  </si>
  <si>
    <t>FCEN-002</t>
  </si>
  <si>
    <t>PRESTAR SUS SERVICIOS PROFESIONALES COMO BIÓLOGO LIDERANDO LA EJECUCIÓN DE LOS ESTUDIOS ECOLÓGICOS Y AMBIENTALES DE LOS RECURSOS HÍDRICOS E HIDROBIOLÓGICOS DEL ÁREA DE INFLUENCIA DEL PROYECTO HIDROELÉCTRICO EL QUIMBO, EN EJECUCIÓN DEL CONTRATO NO. CEQ-612 SUSCRITO ENTRE EMGESA Y LA USCO.</t>
  </si>
  <si>
    <t>FCEN-003</t>
  </si>
  <si>
    <t>PRESTAR SUS SERVICIOS PROFESIONALES EN LAS ÁREAS DE REPOBLAMIENTO, TRASLADO DE PECES Y ENSAYOS DE ADAPTACIÓN Y LIBERACIÓN DE PECES A REPOBLAR, COMO PARTE ESENCIAL DEL COMPONENTE APOYO A OPERACIONES PISCÍCOLAS DEL PROYECTO CON EL FIN DE PROPENDER POR ESTRATEGIAS VIABLES PARA EL MANEJO DE LOS RECURSOS ÍCTICOS EN GENERAL Y EL REPOBLAMIENTO DE LOS PECES DE INTERÉS COMERCIAL (RECURSOS PESQUEROS), QUE CONTRIBUYAN A SU CONSERVACIÓN Y USO SOSTENIBLE EN EL ÁREA DE INFLUENCIA DEL PROYECTO HIDROELÉCTRICO EL QUIMBO, EN EJECUCIÓN DEL CONTRATO DE SERVICIOS NO. CEQ-612 SUSCRITO ENTRE EMGESA Y LA USCO.</t>
  </si>
  <si>
    <t>FCEN-004</t>
  </si>
  <si>
    <t>PRESTAR SUS SERVICIOS PROFESIONALES COMO ASISTENTE ADMINISTRATIVA DEL CONTRATO DE SERVICIOS NO. CEQ-612 SUSCRITO ENTRE EMGESA E.S.P. S.A. Y LA UNIVERSIDAD SURCOLOMBIANA</t>
  </si>
  <si>
    <t>FCEN-005</t>
  </si>
  <si>
    <t>PRESTAR SUS SERVICIOS PROFESIONALES COMO COORDINADORA DE LOS ASPECTOS TÉCNICOS, CIENTÍFICOS Y OPERATIVOS DEL CONTRATO NO. CEQ-612 SUSCRITO ENTRE EMGESA Y LA USCO, HACIENDO LOS ENLACES DE COMUNICACIÓN Y EJECUCIÓN CORRESPONDIENTES ENTRE EL COORDINADOR GENERAL DEL PROYECTO, LOS COORDINADORES, PROFESIONALES Y DEMÁS PERSONAL VINCULADO A CADA UNO DE LOS COMPONENTES DEL MISMO</t>
  </si>
  <si>
    <t>FCEN-006</t>
  </si>
  <si>
    <t>PRESTAR SUS SERVICIOS COMO TECNÓLOGO APOYANDO LA EJECUCIÓN DE LOS ESTUDIOS ECOLÓGICOS Y AMBIENTALES DE LOS RECURSOS HÍDRICOS E HIDROBIOLÓGICOS DEL ÁREA DE INFLUENCIA DEL PROYECTO HIDROELÉCTRICO EL QUIMBO</t>
  </si>
  <si>
    <t>FCEN-007</t>
  </si>
  <si>
    <t>PRESTAR SUS SERVICIOS PROFESIONALES EN EL APOYO Y ASESORÍA EN EL ÁREA DE GESTIÓN INTEGRAL DE LOS ESTUDIOS ECOLÓGICOS Y DE BIOLOGÍA PESQUERA PROYECTO HIDROELÉCTRICO EL QUIMBO, ESPECÍFICAMENTE EN LO QUE RESPECTA AL TEMA DE CALIDAD, MEDIANTE LA IMPLEMENTACIÓN Y SEGUIMIENTO DEL PLAN DE CALIDAD PARA EL PROYECTO,  EN EJECUCIÓN AL CONTRATO DE SERVICIOS NO. CEQ-612 SUSCRITO ENTRE EMGESA Y LA USCO</t>
  </si>
  <si>
    <t>FCEN-008</t>
  </si>
  <si>
    <t>PRESTAR SUS SERVICIOS PROFESIONALES COMO BIÓLOGA DE MACROINVERTEBRADOS, COORDINANDO Y EJECUTANDO EL TRABAJO DE CAMPO, LABORATORIO Y ANÁLISIS DE INFORMACIÓN RELACIONADA CON LA CALIDAD DEL HÁBITAT Y LA EVALUACIÓN DE ORGANISMOS DE LOS GRUPOS DE MACROINVERTEBRADOS Y PERIFITON PRESENTES EN LOS ECOSISTEMAS ACUÁTICOS DEL ÁREA DE INFLUENCIA DEL PROYECTO HIDROELÉCTRICO EL QUIMBO, EN EJECUCIÓN DEL CONTRATO DE SERVICIOS NO. CEQ-612 SUSCRITO ENTRE EMGESA Y LA USCO</t>
  </si>
  <si>
    <t>FCEN-009</t>
  </si>
  <si>
    <t>PRESTAR SUS SERVICIOS PROFESIONALES COMO BIÓLOGA EN ICTIOPLANCTON, COORDINANDO Y EJECUTANDO TRABAJO DE CAMPO, LABORATORIO Y ANÁLISIS DE INFORMACIÓN RELACIONADOS CON LA IDENTIFICACIÓN Y CARACTERIZACIÓN DE LOS HÁBITATS REPRODUCTIVOS Y ZONAS DE CRÍA ASOCIADOS A LA FAUNA ÍCTICA (ICTIOPLANCTON) Y DE LAS RUTAS MIGRATORIAS PARA LAS ESPECIES DE PECES DE MAYOR IMPORTANCIA COMERCIAL DEL ÁREA DE INFLUENCIA DEL PROYECTO HIDROELÉCTRICO EL QUIMBO, EN EJECUCIÓN DEL CONTRATO DE SERVICIOS NO. CEQ-612 SUSCRITO ENTRE EMGESA Y LA USCO</t>
  </si>
  <si>
    <t>YINET ANDREA PARRADO SANABRIA</t>
  </si>
  <si>
    <t>FCEN-010</t>
  </si>
  <si>
    <t>PRESTAR SUS SERVICIOS PROFESIONALES COMO MÉDICO VETERINARIO Y ZOOTECNISTA  COORDINANDO Y EJECUTANDO TRABAJO DE CAMPO, LABORATORIO Y ANÁLISIS DE INFORMACIÓN RELACIONADOS CON EL MANEJO EN CAUTIVERIO DE HUEVOS, LARVAS, ALEVINOS, JUVENILES Y ADULTOS DE PECES VIVOS PROVENIENTES DEL ÁREA DE INFLUENCIA DEL PROYECTO HIDROELÉCTRICO EL QUIMBO, EN EJECUCIÓN DEL CONTRATO DE SERVICIOS NO. CEQ-612 SUSCRITO ENTRE EMGESA Y LA USCO</t>
  </si>
  <si>
    <t>FCEN-011</t>
  </si>
  <si>
    <t>PRESTAR SUS SERVICIOS PROFESIONALES COMO COORDINADORA EN HSEQ,  COORDINANDO EL MANEJO DE LA NORMATIVIDAD Y EL CUMPLIMIENTO DE LAS POLÍTICAS DE SEGURIDAD Y SALUD EN EL TRABAJO, EVALUAR EL SISTEMA DE GESTIÓN DE LA SEGURIDAD Y SALUD EN EL TRABAJO SG-SST, HIGIENE Y SEGURIDAD INDUSTRIAL PARA ASEGURAR LA SALUD Y EL BIENESTAR FÍSICO DE LOS TRABAJADORES EN EJECUCIÓN AL CONTRATO DE SERVICIOS NO. CEQ-612 SUSCRITO ENTRE EMGESA Y LA USCO</t>
  </si>
  <si>
    <t>En este contrato cambio el beneficiario, el cual se realizo cesion del contrato al señor Leonardo Roa Ramirez el dia 10 de abril de 2014.</t>
  </si>
  <si>
    <t>FCEN-012</t>
  </si>
  <si>
    <t>PRESTAR SUS SERVICIOS TÉCNICOS COMO TECNÓLOGO APOYANDO ACTIVIDADES RELACIONADAS CON LA EVALUACIÓN DE LA ACTIVIDAD PESQUERA, DINÁMICA SOCIO-ECONÓMICA DE LA PESCA, LA BIOLOGÍA PESQUERA Y EL CONOCIMIENTO LOCAL SOBRE LAS ESPECIES COMERCIALES EN EL ÁREA DE INFLUENCIA DEL PROYECTO HIDROELÉCTRICO EL QUIMBO. EN EJECUCIÓN DEL CONTRATO DE SERVICIOS NO. CEQ-612 SUSCRITO ENTRE EMGESA Y LA USCO.</t>
  </si>
  <si>
    <t>LUZ MARY PATIÑO MURILLO</t>
  </si>
  <si>
    <t>PRESTAR SUS SERVICIOS PROFESIONALES COORDINANDO Y EJECUTANDO LOS PROCESOS DE EDUCACIÓN AMBIENTAL Y SENSIBILIZACIÓN DE LAS COMUNIDADES RELACIONADOS CON LOS COMPONENTES FAUNA ÍCTICA, RECURSOS PESQUEROS Y OPERACIONES PISCÍCOLAS DEL PROYECTO. LA CONTRATISTA PLANEARÁ Y DESARROLLARÁ DINÁMICAS PARTICIPATIVAS EN LOS ASENTAMIENTOS DE PESCADORES DEL ÁREA DE INFLUENCIA DEL PROYECTO HIDROELÉCTRICO EL QUIMBO, MEDIANTE LAS CUALES SE COMPARTA Y ORIENTE A LAS COMUNIDADES LOCALES SOBRE LAS MEDIDAS Y ALTERNATIVAS DE MITIGACIÓN SOBRE LOS RECURSOS, HÍDRICOS E HIDROBIOLÓGICOS Y SUS ECOSISTEMAS ACUÁTICOS RELACIONADOS</t>
  </si>
  <si>
    <t>PRESTAR SUS SERVICIOS TÉCNICOS EN EL ÁREA DE REPOBLAMIENTO DE ACUICULTURA CONTINENTAL Y TRASLADO DE PECES COMO PARTE ESENCIAL DEL ASPECTO RELACIONADO CON EL APOYO A LA OPERACIÓN DE ESTACIONES PISCÍCOLAS CON EL FIN DE REALIZAR LOS ESTUDIOS Y ADECUACIONES METODOLÓGICAS PARA ESTABLECER ALTERNATIVAS DE TRASLADO DE ESPECIES EN EL ÁREA DE INFLUENCIA PROYECTO HIDROELÉCTRICO EL QUIMBO, EN EJECUCIÓN DEL CONTRATO DE SERVICIOS NO. CEQ-612 SUSCRITO ENTRE EMGESA Y LA USCO</t>
  </si>
  <si>
    <t>PRESTAR SUS SERVICIOS PROFESIONALES COMO INGENIERO PESQUERO, COORDINANDO Y EJECUTANDO EL TRABAJO CAMPO, LABORATORIO Y ANÁLISIS DE INFORMACIÓN RELACIONADA CON LA EVALUACIÓN DE LA ACTIVIDAD PESQUERA, DINÁMICA SOCIO-ECONÓMICA DE LA PESCA Y BIOLOGÍA PESQUERA EN EL ÁREA DE INFLUENCIA DEL PROYECTO HIDROELÉCTRICO EL QUIMBO , EN EJECUCIÓN DEL CONTRATO DE SERVICIOS NO. CEQ-612 SUSCRITO ENTRE EMGESA Y LA USCO</t>
  </si>
  <si>
    <t>PRESTAR SUS SERVICIOS TÉCNICOS COMO TÉCNICO EN SEGURIDAD INDUSTRIAL EN EJECUCIÓN AL CONTRATO NO. CEQ-612 SUSCRITO ENTRE EMGESA Y LA USCO</t>
  </si>
  <si>
    <t>FCEN-017</t>
  </si>
  <si>
    <t>FCEN-018</t>
  </si>
  <si>
    <t>PRESTAR SUS SERVICIOS DE AUXILIAR DE CAMPO PARA EL TRABAJO RELACIONADO CON EL APOYO AL EQUIPO DE TRABAJO DEL PROYECTO, PARA LA COLECTA DE MUESTRAS E INFORMACIONES DE ECOSISTEMAS Y ORGANISMOS ACUÁTICOS DENTRO DEL ÁREA DE INFLUENCIA DEL PROYECTO HIDROELÉCTRICO EL QUIMBO, EN EJECUCIÓN DEL CONTRATO DE SERVICIOS NO. CEQ-612 SUSCRITO ENTRE EMGESA Y LA USCO</t>
  </si>
  <si>
    <t>FCEN-019</t>
  </si>
  <si>
    <t>PRESTAR LOS SERVICIOS COMO AUXILIAR DE CAMPO APOYANDO Y PARTICIPANDO ACTIVAMENTE  EN LA COLECTA DE DATOS, MUESTRAS E INFORMACIONES RELACIONADAS CON LA EVALUACIÓN BIOLÓGICO-PESQUERA DE LOS RECURSOS PESQUEROS DE IMPORTANCIA COMERCIAL DEL ÁREA DE INFLUENCIA DEL PROYECTO HIDROELÉCTRICO EL QUIMBO EN EJECUCIÓN DEL CONTRATO DE SERVICIOS NO. CEQ-612 SUSCRITO ENTRE EMGESA Y LA USCO</t>
  </si>
  <si>
    <t>HEBER HERNANDEZ OSPINA</t>
  </si>
  <si>
    <t>FCEN-020</t>
  </si>
  <si>
    <t>MARIA MAGDALENA CASTAÑEDA VILLALBA</t>
  </si>
  <si>
    <t>GLORIA FERNANDA BONILLA SALDAÑA</t>
  </si>
  <si>
    <t>PRESTAR SUS SERVICIOS APOYANDO ACTIVIDADES RELACIONADAS CON LA EVALUACIÓN DE LA ACTIVIDAD PESQUERA, DINÁMICA SOCIO-ECONÓMICA DE LA PESCA, LA BIOLOGÍA PESQUERA Y EL CONOCIMIENTO LOCAL SOBRE LAS ESPECIES COMERCIALES EN EL ÁREA DE INFLUENCIA DEL PROYECTO HIDROELÉCTRICO EL QUIMBO. EN EJECUCIÓN DEL CONTRATO DE SERVICIOS NO. CEQ-612 SUSCRITO ENTRE EMGESA Y LA USCO</t>
  </si>
  <si>
    <t>LYDA AMPARO CRUZ MENDEZ</t>
  </si>
  <si>
    <t>PRESTAR SUS SERVICIOS PROFESIONALES LIDERANDO LA ORGANIZACIÓN Y EJECUCIÓN DE LAS ACTIVIDADES Y ESTUDIOS DEL COMPONENTE APOYO A OPERACIONES PISCÍCOLAS DEL PROYECTO, RELACIONADAS CON  LA ECOLOGÍA DE LOS ECOSISTEMAS ACUÁTICOS, LOS TRASLADOS, EL REPOBLAMIENTO DE PECES NATIVOS DE LA CUENCA DEL ALTO MAGDALENA EN EL ÁREA DE  INFLUENCIA DEL PROYECTO HIDROELÉCTRICO EL QUIMBO, INTEGRANDO LOS ANÁLISIS Y RESULTADOS DE LOS TRES COMPONENTES DEL PROYECTO (FAUNA ÍCTICA, RECURSOS PESQUEROS Y TRASLADOS Y OPERACIONES PISCÍCOLAS) EN EJECUCIÓN DEL CONTRATO DE SERVICIOS N° CEQ-612 SUSCRITO ENTRE EMGESA S.A. Y LA USCO</t>
  </si>
  <si>
    <t>VIVIANA ANDREA CARDONA REMBERTHY</t>
  </si>
  <si>
    <t>PRESTAR SUS SERVICIOS PROFESIONALES PARA VALORAR LOS NIVELES DE ENDOGAMIA DE DOS ESPECIES DE PECES DE IMPORTANCIA COMERCIAL, COMO PARTE ESENCIAL DEL COMPONENTE APOYO A OPERACIONES PISCÍCOLAS CON EL FIN DE PROPENDER POR ESTRATEGIAS VIABLES PARA EL MANEJO DE LOS RECURSOS ÍCTICOS EN GENERAL Y EL REPOBLAMIENTO, QUE CONTRIBUYAN A SU CONSERVACIÓN Y USO SOSTENIBLE EN EL ÁREA DE INFLUENCIA DEL PROYECTO HIDROELÉCTRICO EL QUIMBO, EN EJECUCIÓN DEL CONTRATO DE SERVICIOS NO. CEQ-612 SUSCRITO ENTRE EMGESA Y LA USCO</t>
  </si>
  <si>
    <t>CONTRATO SE LIQUIDO UN MES ANTES ES DECIR QUE EL VALOR DEL CONTRATO CAMBIO A 12.226.667</t>
  </si>
  <si>
    <t>MARIA ALBENIS VALDERRAMA</t>
  </si>
  <si>
    <t>PRESTAR EL SERVICIO DE RESTAURANTE PARA LA ALIMENTACIÓN DEL PERSONAL QUE ESTARÁ A CARGO DE LA EJECUCIÓN DEL CONTRATO SERVICIOS NO. CEQ-612 SUSCRITO ENTRE EMGESA E.S.P. S.A. Y LA UNIVERSIDAD SURCOLOMBIANA.</t>
  </si>
  <si>
    <t>RUBEN DARIO ACEVEDO ANILLO</t>
  </si>
  <si>
    <t>PRESTAR SUS SERVICIOS PROFESIONALES COMO INGENIERO PESQUERO, EJECUTANDO EL TRABAJO DE CAMPO, LABORATORIO Y ANALISIS DE INFORMACION RELACIONADA CON LA EVALUACION DE LA ACTIVIDAD PESQUERA, DINAMICA SOCIO-ECONOMICA DE LA PESCA Y BIOLOGIA PESQUERA EN EL AREA DE INFLUENCIA DEL PROYECTO HIDROELECTRICO EL QUIMBO, EN EJECUCION DEL CONTRATO DE SERVICIOS NO. CEQ-612 SUSCRITO ENTRE EMGESA Y LA USCO</t>
  </si>
  <si>
    <t>MARIA CATALINA LOPERA DONCEL</t>
  </si>
  <si>
    <t>PRESTAR SUS SERVICIOS PROFESIONALES COMO BIÓLOGA COORDINANDO Y EJECUTANDO EL TRABAJO CAMPO Y ANÁLISIS DE INFORMACIÓN RELACIONADOS CON LOS SABERES LOCALES ACERCA DE LA BIOLOGÍA DE LAS ESPECIES DE INTERÉS COMERCIAL DEL ÁREA DE INFLUENCIA DEL PROYECTO HIDROELÉCTRICO EL QUIMBO, EN  EJECUCIÓN  DEL  CONTRATO  DE  SERVICIOS N° CEQ-612 SUSCRITO ENTRE  EMGESA E.S.P. S.A. Y  LA USCO</t>
  </si>
  <si>
    <t>INVERSIONES FLOREZ ALDANA S.A.S.</t>
  </si>
  <si>
    <t>PRESTAR EL SERVICIO DE ARRENDAMIENTO DE BIEN INMUEBLE EN EJECUCIÓN DEL CONTRATO SERVICIOS NO. CEQ-612 SUSCRITO ENTRE EMGESA E.S.P. S.A. Y LA UNIVERSIDAD SURCOLOMBIANA</t>
  </si>
  <si>
    <t>ENTREGAR A TITULO DE VENTA LOS  REACTIVOS DE LABORATORIO NECESARIOS PARA LA EJECUCIÓN  DEL CONTRATO SERVICIOS NO. CEQ-612 SUSCRITO ENTRE EMGESA E.S.P. S.A. Y LA UNIVERSIDAD SURCOLOMBIANA.</t>
  </si>
  <si>
    <t>ENTREGAR A TITULO DE VENTA EN LAS INSTALACIONES DEL ALMACÉN  DEL ENTE EDUCATIVO UBICADAS EN LA SEDE CENTRAL DE LA UNIVERSIDAD SURCOLOMBIANA, LA PAPELERÍA Y ÚTILES DE OFICINA  EN EJECUCIÓN AL CONTRATO SERVICIOS NO. CEQ-612 SUSCRITO ENTRE EMGESA E.S.P. S.A. Y LA UNIVERSIDAD SURCOLOMBIANA.</t>
  </si>
  <si>
    <t>JUAN CARLOS ALONSO GONZALEZ</t>
  </si>
  <si>
    <t>FCEN-036</t>
  </si>
  <si>
    <t>PRESTAR SUS SERVICIOS PROFESIONALES COMO COORDINADOR DE LOS ASPECTOS TÉCNICOS, CIENTÍFICOS Y OPERATIVOS DEL COMPONENTE APOYO A OPERACIONES PISCÍCOLAS DEL CONTRATO NO. CEQ-612 SUSCRITO ENTRE EMGESA Y LA USCO, HACIENDO LOS ENLACES DE COMUNICACIÓN Y EJECUCIÓN CORRESPONDIENTES ENTRE EL LÍDER DEL COMPONENTE Y EL COORDINADOR TÉCNICO-OPERATIVO</t>
  </si>
  <si>
    <t>LABORATORIO DIAGNOSTICAMOS S.A.S.</t>
  </si>
  <si>
    <t>FCEN-037</t>
  </si>
  <si>
    <t>PRESTAR EL SERVICIO DE LABORATORIO MEDIANTE ANÁLISIS FISIOQUÍMICO DE AGUA SUPERFICIAL PARA LA EJECUCIÓN DEL CONTRATO DE SERVICIOS NO. CEQ-612 SUSCRITO ENTRE EMGESA E.S.P. S.A. Y LA UNIVERSIDAD SURCOLOMBIANA.</t>
  </si>
  <si>
    <t>CONTRATO SE LIQUIDO</t>
  </si>
  <si>
    <t>FCEN-038</t>
  </si>
  <si>
    <t>ENTREGAR A TÍTULO DE VENTA AIRES ACONDICIONADOS PARA LOS LABORATORIOS DE ACUICULTURA Y BIOLOGÍA DE LA FACULTAD DE CIENCIAS EXACTAS Y NATURALES DONDE SE LLEVA A CABO LA EJECUCIÓN  DEL CONTRATO SERVICIOS NO. CEQ-612 SUSCRITO ENTRE EMGESA E.S.P. S.A. Y LA UNIVERSIDAD SURCOLOMBIANA.</t>
  </si>
  <si>
    <t>CONSTRUCSUELOS SUMINISTROS LTDA</t>
  </si>
  <si>
    <t>FCEN-039</t>
  </si>
  <si>
    <t>PRESTAR EL SERVICIO DE LABORATORIO MEDIANTE MUESTRAS DE CLOROFILA PARA LA EJECUCIÓN DEL CONTRATO SERVICIOS NO. CEQ-612 SUSCRITO ENTRE EMGESA E.S.P. S.A. Y LA UNIVERSIDAD SURCOLOMBIANA.</t>
  </si>
  <si>
    <t>CONTRATO SE ADICIONO EN TIEMPO HASTA EL 30 DE JUNIO DE 2014</t>
  </si>
  <si>
    <t>AQUATEKNICA LTDA</t>
  </si>
  <si>
    <t>FCEN-040</t>
  </si>
  <si>
    <t>PRESTAR EL SERVICIO DE LABORATORIO MEDIANTE MUESTRAS DE AGUA DE COLIFORMES TOTALES Y FECALES PARA LA EJECUCIÓN DEL CONTRATO SERVICIOS NO. CEQ-612 SUSCRITO ENTRE EMGESA E.S.P. S.A. Y LA UNIVERSIDAD SURCOLOMBIANA.</t>
  </si>
  <si>
    <t>COMPAÑÍA LIDER DE PROFESIONALES EN SALUD S.A.S.</t>
  </si>
  <si>
    <t>FCEN-041</t>
  </si>
  <si>
    <t>REALIZAR CAPACITACIONES EN TEMAS DE SEGURIDAD SOCIAL Y LABORAL Y PRESTAR EL SERVICIO DE ALQUILER DE AUDITORIO, AL PERSONAL A VINCULAR EN EL CONTRATO SERVICIOS NO. CEQ-612 SUSCRITO ENTRE EMGESA E.S.P. S.A. Y LA UNIVERSIDAD SURCOLOMBIANA.</t>
  </si>
  <si>
    <t>FCEN-042</t>
  </si>
  <si>
    <t>ENTREGAR A TITULO DE VENTA EN LAS INSTALACIONES DEL ALMACÉN  DEL ENTE EDUCATIVO UBICADAS EN LA SEDE CENTRAL DE LA UNIVERSIDAD SURCOLOMBIANA, UN FLUJÓMETRO MECÁNICO OCEÁNICO  EN EJECUCIÓN AL CONTRATO SERVICIOS NO. CEQ-612 SUSCRITO ENTRE EMGESA E.S.P. S.A. Y LA UNIVERSIDAD SURCOLOMBIANA.</t>
  </si>
  <si>
    <t>AVANTIKA COLOMBIA S.A.S.</t>
  </si>
  <si>
    <t>ENTREGAR A TÍTULO DE VENTA LOS EQUIPOS DE LABORATORIO PARA LA EJECUCIÓN  DEL CONTRATO SERVICIOS NO. CEQ-612 SUSCRITO ENTRE EMGESA E.S.P. S.A. Y LA UNIVERSIDAD SURCOLOMBIANA.</t>
  </si>
  <si>
    <t>ARC ANALISIS Y C.I. S.A.S.</t>
  </si>
  <si>
    <t>ENTREGAR A TITULO DE VENTA EN LAS INSTALACIONES DEL ALMACÉN  DEL ENTE EDUCATIVO UBICADAS EN LA SEDE CENTRAL DE LA UNIVERSIDAD SURCOLOMBIANA, LOS EQUIPOS DE LABORATORIO CON PROVEEDOR EXCLUSIVO DE LA MARCA INVITROGEN  EN EJECUCIÓN AL CONTRATO SERVICIOS NO. CEQ-612 SUSCRITO ENTRE EMGESA E.S.P. S.A. Y LA UNIVERSIDAD SURCOLOMBIANA.</t>
  </si>
  <si>
    <t>ENTREGAR A TITULO DE VENTA LOS MATERIALES EQUIPOS E INSUMOS DE LABORATORIOS PARA LA EJECUCIÓN  DEL CONTRATO SERVICIOS NO. CEQ-612 SUSCRITO ENTRE EMGESA E.S.P. S.A. Y LA UNIVERSIDAD SURCOLOMBIANA.</t>
  </si>
  <si>
    <t>El consecutivo FCEN-046 fue cancelado</t>
  </si>
  <si>
    <t>ENTREGAR A TITULO DE VENTA MUEBLES DE OFICINA  CON SU RESPECTIVA INSTALACIÓN, PARA LA EJECUCIÓN  DEL CONTRATO SERVICIOS NO. CEQ-612 SUSCRITO ENTRE EMGESA E.S.P. S.A. Y LA UNIVERSIDAD SURCOLOMBIANA.</t>
  </si>
  <si>
    <t>PRISCILLA SAAB VELEZ</t>
  </si>
  <si>
    <t>PRESTAR SUS SERVICIOS PROFESIONALES DE APOYO Y ASESORÍA TÉCNICO, CIENTÍFICA Y OPERATIVA EN EJECUCIÓN DEL CONTRATO DE SERVICIOS NO. CEQ-612 SUSCRITO ENTRE EMGESA Y LA USCO</t>
  </si>
  <si>
    <t>JAIME ALBERTO DIAZ SARMIENTO</t>
  </si>
  <si>
    <t>PRESTAR SUS SERVICIOS PROFESIONALES COMO BIÓLOGO COORDINANDO Y LIDERANDO LA ORGANIZACIÓN Y EJECUCIÓN DE LOS ESTUDIOS ECOLÓGICOS Y AMBIENTALES DE LOS RECURSOS HÍDRICOS E HIDROBIOLÓGICOS DEL ÁREA DE INFLUENCIA DEL PROYECTO HIDROELÉCTRICO EL QUIMBO, EN EJECUCIÓN DEL CONTRATO NO. CEQ-612 SUSCRITO ENTRE EMGESA Y LA USCO</t>
  </si>
  <si>
    <t>CONTRATO SE LIQUIDO UN MES ANTES ES DECIR QUE EL VALOR DEL CONTRATO CAMBIO A 16.086.667</t>
  </si>
  <si>
    <t>PRESTAR EL SERVICIO DE IMPRESIÓN DIAGRAMACIÓN E IMPRESIÓN DE CALENDARIOS, CUADERNOS, CARTILLAS,  ACLÍRICOS, IMPRESIONES A COLOR, EN BANNER, Y SUMINISTRO DE FOTOCOPIAS A BLANCO Y NEGRO PARA LA EJECUCIÓN  DEL CONTRATO SERVICIOS NO. CEQ-612 SUSCRITO ENTRE EMGESA E.S.P. S.A. Y LA UNIVERSIDAD SURCOLOMBIANA.</t>
  </si>
  <si>
    <t>ICTIO FAUNA LTDA</t>
  </si>
  <si>
    <t>ENTREGAR A TITULO DE VENTA EN LAS INSTALACIONES DEL ALMACÉN  DEL ENTE EDUCATIVO UBICADAS EN LA SEDE CENTRAL DE LA UNIVERSIDAD SURCOLOMBIANA, MATERIALES Y EQUIPOS  PARA CAMPO EN EJECUCIÓN AL CONTRATO SERVICIOS NO. CEQ-612 SUSCRITO ENTRE EMGESA E.S.P. S.A. Y LA UNIVERSIDAD SURCOLOMBIANA.</t>
  </si>
  <si>
    <t>FCEN-052</t>
  </si>
  <si>
    <t>ENTREGAR A TITULO DE VENTA EN LAS INSTALACIONES DEL ALMACÉN  DEL ENTE EDUCATIVO UBICADAS EN LA SEDE CENTRAL DE LA UNIVERSIDAD SURCOLOMBIANA, PESAS PATRÓN CON DESTINO AL LABORATORIO DE LA FACULTAD DE CIENCIAS EXACTAS DONDE SE LLEVA A CABO LA EJECUCIÓN AL CONTRATO SERVICIOS NO. CEQ-612 SUSCRITO ENTRE EMGESA E.S.P. S.A. Y LA UNIVERSIDAD SURCOLOMBIANA.</t>
  </si>
  <si>
    <t>NINCO POLANIA VALDERRAMA</t>
  </si>
  <si>
    <t>FCEN-053</t>
  </si>
  <si>
    <t>ENTREGAR A TITULO DE VENTA EN LAS INSTALACIONES DEL ALMACÉN  DEL ENTE EDUCATIVO UBICADAS EN LA SEDE CENTRAL DE LA UNIVERSIDAD SURCOLOMBIANA, JAULAS FLOTANTES PARA PECES Y SUMINISTRO E INSTALACIÓN DE DIVISIONES DE UNIDADES EXPERIMENTALES HOMOGÉNEAS PARA PISCICULTURA, EN EJECUCIÓN AL CONTRATO SERVICIOS NO. CEQ-612 SUSCRITO ENTRE EMGESA E.S.P. S.A. Y LA UNIVERSIDAD SURCOLOMBIANA.</t>
  </si>
  <si>
    <t xml:space="preserve">PATRICIA PELAYO VILLAMIL </t>
  </si>
  <si>
    <t>FCEN-054</t>
  </si>
  <si>
    <t>PRESTAR SERVICIOS PROFESIONALES PARA LA ASESORÍA EN ANÁLISIS ESTADÍSTICOS SOBRE LA BIOLOGÍA Y ECOLOGÍA DE ORGANISMOS Y ECOSISTEMAS ACUÁTICOS DE LA CUENCA ALTA DEL RÍO MAGDALENA EN EL ÁREA DE INFLUENCIA DEL PROYECTO HIDROELÉCTRICO EL QUIMBO, DETERMINANDO PERIÓDICAMENTE RELACIONES ECOLÓGICO-AMBIENTALES Y ÁREAS CON CONDICIONES APROPIADAS QUE PERMITAN PROYECTAR ESTRATEGIAS DE USO, MANEJO Y CONSERVACIÓN</t>
  </si>
  <si>
    <t>FCEN-055</t>
  </si>
  <si>
    <t>PRESTAR LOS SERVICIOS MÉDICOS DE EXÁMENES OCUPACIONALES, DE RETIRO Y VACUNAS, AL PERSONAL A VINCULAR Y VINCULADO EN EL CONTRATO SERVICIOS NO. CEQ-612 SUSCRITO ENTRE EMGESA E.S.P. S.A. Y LA UNIVERSIDAD SURCOLOMBIANA.</t>
  </si>
  <si>
    <t>ADISLEYDA PEÑUELA GONZALEZ</t>
  </si>
  <si>
    <t>FCEN-056</t>
  </si>
  <si>
    <t>ENTREGAR A TITULO DE VENTA EN LAS INSTALACIONES DEL ALMACÉN  DEL ENTE EDUCATIVO UBICADAS EN LA SEDE CENTRAL DE LA UNIVERSIDAD SURCOLOMBIANA, EQUIPOS  DE LABORATORIO PARA LA EJECUCIÓN AL CONTRATO SERVICIOS NO. CEQ-612 SUSCRITO ENTRE EMGESA E.S.P. S.A. Y LA UNIVERSIDAD SURCOLOMBIANA.</t>
  </si>
  <si>
    <t>FUNDACION CULTURAL BOLIVARIANA DE GARZON</t>
  </si>
  <si>
    <t>FCEN-057</t>
  </si>
  <si>
    <t>PRESTAR EL SERVICIO DE PUBLICIDAD RADIAL EN LA EMISORA SABAMBU STEREO 88.8 FM DE GARZÓN, PARA FORTALECER LA DIVULGACIÓN DE LA ACTIVIDAD “MARCAJE Y RECAPTURA” EN EL ÁREA DE INFLUENCIA DEL PROYECTO HIDROELÉCTRICO EL QUIMBO EN EJECUCIÓN DEL CONTRATO SERVICIOS NO. CEQ-612 SUSCRITO ENTRE EMGESA E.S.P. S.A. Y LA UNIVERSIDAD SURCOLOMBIANA.</t>
  </si>
  <si>
    <t>CORPORACION RADIAL CULTURAL AMBIENTAL Y DESARROLLO SOCIAL BUENAS NUEVAS</t>
  </si>
  <si>
    <t>FCEN-058</t>
  </si>
  <si>
    <t>PRESTAR EL SERVICIO DE PUBLICIDAD RADIAL EN LA EMISORA PANORAMA RADIO 89.3 FM DE GIGANTE, PARA FORTALECER LA DIVULGACIÓN DE LA ACTIVIDAD “MARCAJE Y RECAPTURA” EN EL ÁREA DE INFLUENCIA DEL PROYECTO HIDROELÉCTRICO EL QUIMBO EN EJECUCIÓN DEL CONTRATO SERVICIOS NO. CEQ-612 SUSCRITO ENTRE EMGESA E.S.P. S.A. Y LA UNIVERSIDAD SURCOLOMBIANA</t>
  </si>
  <si>
    <t>OLGA ESPERANZA GONZALEZ SARMIENTO</t>
  </si>
  <si>
    <t>FCEN-059</t>
  </si>
  <si>
    <t>PRESTAR EL SERVICIO DE ANÁLISIS E INTERPRETACIÓN DE CORTES HISTOLÓGICOS DE GÓNADAS DE PECES, PARA LA EJECUCIÓN DEL CONTRATO SERVICIOS NO. CEQ-612 SUSCRITO ENTRE EMGESA E.S.P. S.A. Y LA UNIVERSIDAD SURCOLOMBIANA.</t>
  </si>
  <si>
    <t>FCEN-060</t>
  </si>
  <si>
    <t>ENTREGAR A TITULO DE VENTA LOS MATERIALES DE PESCA EN EL MUNICIPIO DE GARZÓN, PARA LA EJECUCIÓN  DEL CONTRATO SERVICIOS NO. CEQ-612 SUSCRITO ENTRE EMGESA E.S.P. S.A. Y LA UNIVERSIDAD SURCOLOMBIANA.</t>
  </si>
  <si>
    <t>COOPERATIVA DE TRANSPORTADORES DE GIGANTE LIMITADA  COOTRANSGIGANTE LTDA</t>
  </si>
  <si>
    <t>FCEN-061</t>
  </si>
  <si>
    <t>PRESTAR EL SERVICIO DE TRANSPORTE TERRESTRE DE PASAJEROS, CON DOS VEHICULOS TIPO CAMIONETA DOBLE CABINA 4X4 CON CAPACIDAD CADA UNA PARA 5 PASAJEROS Y UN VEHICULO TIPO BUSETA CON CAPACIDAD  PARA 27 PASAJEROS, EN EJECUCIÓN DEL CONTRATO SERVICIOS NO. CEQ-612 SUSCRITO ENTRE EMGESA E.S.P. S.A. Y LA UNIVERSIDAD SURCOLOMBIANA.</t>
  </si>
  <si>
    <t>INVERSIONES PROIN S.A.S</t>
  </si>
  <si>
    <t>FCEN-064</t>
  </si>
  <si>
    <t>ENTREGAR A TITULO DE VENTA LOS ELEMENTOS DE DOTACIÓN Y ELEMENTOS DE PROTECCIÓN PARA EL PERSONAL QUE ESTARÁ A CARGO DE LA EJECUCIÓN  DEL CONTRATO SERVICIOS NO. CEQ-612 SUSCRITO ENTRE EMGESA E.S.P. S.A. Y LA UNIVERSIDAD SURCOLOMBIANA.</t>
  </si>
  <si>
    <t>V.A. 0001- 2014</t>
  </si>
  <si>
    <t>SUSCRIPCION ANUAL DEL PERIODICO LOCAL LA NACION, CON DESTINO A DIFERENTES LAS BIBLIOTECAS Y OTRAS DEPENDENCIAS DE  LA UNIVERSIDAD SURCOLOMBIANA.</t>
  </si>
  <si>
    <t>OTRO - SUSCRIPCIONES</t>
  </si>
  <si>
    <t>V.A. 0002- 2014</t>
  </si>
  <si>
    <t>SUSCRIPCION DEL PERIODICO LOCAL DIARIO DEL HUILA, CON DESTINO A DIFERENTES BIBLIOTECAS Y OTRAS DEPENDENCIAS DE  LA UNIVERSIDAD SURCOLOMBIANA</t>
  </si>
  <si>
    <t>V.A. 0003- 2014</t>
  </si>
  <si>
    <t>SUMINISTRO DE FOTOCOPIAS CON DESTINO A LAS DIFERENTES DEPENDENCIAS ACADEMICAS Y ADMINISTRATIVAS DE LA SEDE SALUD DE LA UNIVERSIDAD SURCOLOMBIANA</t>
  </si>
  <si>
    <t>CONSUELO MELO RODRÍGUEZ</t>
  </si>
  <si>
    <t>V.A. 0004- 2014</t>
  </si>
  <si>
    <t>SUMINISTRO DE FOTOCOPIAS CON DESTINO A LAS DIFERENTES DEPENDENCIAS ADMINISTRATIVAS DE LA SEDE POSTGRADOS DE LA UNIVERSIDAD SURCOLOMBIANA</t>
  </si>
  <si>
    <t>V.A. 0005- 2014</t>
  </si>
  <si>
    <t>SERVICIO DE RECOLECCIÓN, TRANSPORTE, TRATAMIENTO Y DISPOSICIÓN FINAL DE LOS RESIDUOS ESPECIALES, HOSPITALARIOS E INDUSTRIALES, RESULTANTES DE LOS SERVICIOS PRESTADOS EN LOS CONSULTORIOS MÉDICO Y ODONTOLÓGICO DEL AREA DE BIENESTAR UNIVERSITARIO, LOS LABORATORIOS Y LAS AREAS ADMINISTRATIVAS, ACADEMICAS Y DEPORTIVAS DE LA UNIVERSIDAD SURCOLOMBIANA</t>
  </si>
  <si>
    <t>OTRO - PRESTACIÓN DE SERVICIOS DE SALUD</t>
  </si>
  <si>
    <t>V.A. 0006- 2014</t>
  </si>
  <si>
    <t>V.A. 0007- 2014</t>
  </si>
  <si>
    <t>PUBLICACIÓN EN EL DIARIO OFICIAL LOS ACTOS ADMINISTRATIVOS DE CARÁCTER GENERAL Y PARTICULAR (ACTOS DE NOMBRAMIENTO Y ACTOS DE ELECCIÓN DISTINTOS AL VOTO POPULAR) PROFERIDOS POR LA RECTORIA Y LOS CONSEJOS SUPERIOR Y ACADEMICO DE LA UNIVERSIDAD SURCOLOMBIANA</t>
  </si>
  <si>
    <t>OTRO - PUBLICIDAD</t>
  </si>
  <si>
    <t>V.A. 0008- 2014</t>
  </si>
  <si>
    <t>SUMINISTRO DE FOTOCOPIAS CON DESTINO A LAS DIFERENTES DEPENDENCIAS ACADEMICAS Y ADMINISTRATIVAS DE LA SEDE CENTRAL DE LA UNIVERSIDAD SURCOLOMBIANA</t>
  </si>
  <si>
    <t>V.A. 0009- 2014</t>
  </si>
  <si>
    <t>PUBLICACIONES, EN PERIODICO REGIONAL, DE ACTOS ADMINISTRATIVOS EN GENERAL EXPEDIDOS POR LA UNIVERSIDAD SURCOLOMBIANA, PUBLICACIONES RELACIONADAS CON CONTRATACIÓN, OFERTAS ACADÉMICAS, Y OTRAS PUBLICACIONES ACADÉMICO ADMINISTRATIVAS DE CONFORMIDAD CON LA NECESIDAD PRESENTADA AL INTERIOR DE LA UNIVERSIDAD</t>
  </si>
  <si>
    <t>V.A. 0010- 2014</t>
  </si>
  <si>
    <t>V.A. 0011- 2014</t>
  </si>
  <si>
    <t>SUMINISTRO DE RACIONES  ALIMENTARIAS  CONSISTENTE EN REFRIGERIOS  Y ALMUERZOS PARA  LOS ASISTENTES  A LOS CONSEJOS  SUPERIOR Y ACADÉMICO DE LA UNIVERSIDAD SURCOLOMBIANA</t>
  </si>
  <si>
    <t>V.A. 0012- 2014</t>
  </si>
  <si>
    <t>RECOLECCIÓN Y TRANSPORTE DE LAS COSECHAS DE ARROZ Y MAIZ PRODUCIDAS EN LA GRANJA EXPERIMENTAL DE LA UNIVERSIDAD SURCOLOMBIANA.</t>
  </si>
  <si>
    <t>V.A. 0013- 2014</t>
  </si>
  <si>
    <t>SUSCRIPCIÓN AL PORTAL TRIBUTARIO DE COLOMBIA  WWW.CETA.ORG.CO DE LA ASOCIACION CENTRO DE ESTUDIOS TRIBUTARIOS ANTIOQUIA -CETA PARA QUE EL PERSONAL ADSCRITO AL AREA FINANCIERA DE LA UNIVERSIDAD SURCOLOMBIANA OBTENGAN CONTINUA CAPACITACIÓN Y ACTUALIZACION SOBRE LA NORMATIVIDAD CONTABLE, TRIBUTARIA Y FINANCIERA</t>
  </si>
  <si>
    <t>ANGELA MARIA MEJIA SALDARRIAGA</t>
  </si>
  <si>
    <t>V.A. 0014- 2014</t>
  </si>
  <si>
    <t>SERVICIO ODONTOLOGICO ESPECIALIZADO EN EL AREA DE PERIODONCIA PARA ATENCIÓN A FUNCIONARIOS DE PLANTA DE LA UNIVERSIDAD SURCOLOMBIANA</t>
  </si>
  <si>
    <t>V.A. 0015- 2014</t>
  </si>
  <si>
    <t>SERVICIO DE ANALISIS PERIÓDICO DE AGUAS DE LA PISCINA DE LA UNIVERSIDAD SURCOLOMBIANA DE ACUERDO AL DECRETO 1510 DE 2011 Y RESOLUCIÓN 1618 DE 2010.</t>
  </si>
  <si>
    <t>V.A. 0016- 2014</t>
  </si>
  <si>
    <t>ELABORACIÓN DE LAS FICHAS DE CONTROL DE RESTAURANTE PARA LAS SEDES CENTRAL Y LA FACULTAD DE SALUD DE LA UNIVERSIDAD SURCOLOMBIANA</t>
  </si>
  <si>
    <t>V.A. 0017- 2014</t>
  </si>
  <si>
    <t>MANTENIMIENTO PREVENTIVO Y CORRECTIVO DEL SISTEMA BOMBEO QUE CONSTA DE TRES MOTORES Y TRES BOMBAS Y SE REQUIEREN PARA REALIZAR EL RIEGO DE LOS DIFERENTES CULTIVOS DE LA GRANJA EXPERIMENTAL DE LA UNIVERSIDAD SURCOLOMBIANA</t>
  </si>
  <si>
    <t>OTRO - MANTENIMIENTOS</t>
  </si>
  <si>
    <t>V.A. 0018- 2014</t>
  </si>
  <si>
    <t>SUMINISTRO DE INSUMOS PARA EL MANTENIMIENTO DE LA PISCINA DE LA UNIVERSIDAD SURCOLOMBIANA</t>
  </si>
  <si>
    <t>V.A. 0019- 2014</t>
  </si>
  <si>
    <t>PUBLICACIÓN EN PERIODICO NACIONAL AVISOS RELACIONADOS CON CONVOCATORIAS A DOCENTES, ACTOS ADMINISTRATIVOS EN GENERAL Y OTRAS PUBLICACIONES DE CARÁCTER ACADÉMICO ADMINISTRATIVO QUE SE REQUIEREN AL INTERIOR DE LA UNIVERSIDAD SURCOLOMBIANA</t>
  </si>
  <si>
    <t>V.A. 0020- 2014</t>
  </si>
  <si>
    <t>ENTREGAR A TÍTULO DE VENTA LICENCIAS SENCHA COMPLETE +  ESTÁNDAR SUPPORT (1 DEVELOPER PACK) PARA EL CTIC DE LA UNIVERSIDAD SURCOLOMBIANA.</t>
  </si>
  <si>
    <t>V.A. 0021- 2014</t>
  </si>
  <si>
    <t>SERVICIO ODONTOLOGICO ESPECIALIZADO EN EL AREA DE REHABILITACION ORAL – CORONAS – PROTESIS - PARA ATENCIÓN A FUNCIONARIOS DE PLANTA DE LA UNIVERSIDAD SURCOLOMBIANA</t>
  </si>
  <si>
    <t>TV SANV S.A.S.</t>
  </si>
  <si>
    <t>V.A. 0022- 2014</t>
  </si>
  <si>
    <t>EMISION DEL PROGRAMA DE TELEVISIÓN INSTITUCIONAL "VIA UNIVERSITARIA" PRIMER SEMESTRE 2014 UNIVERSIDAD SURCOLOMBIANA</t>
  </si>
  <si>
    <t>V.A. 0023- 2014</t>
  </si>
  <si>
    <t>MANTENIMIENTO PREVENTIVO Y CORRECTIVO DE LOS EQUIPOS DE SERVICIO ODONTOLÓGICO Y MÉDICO DE LA UNIVERSIDAD SURCOLOMBIANA</t>
  </si>
  <si>
    <t>V.A. 0024- 2014</t>
  </si>
  <si>
    <t>RENOVACIÓN Y  SUSCRIPCIÓN DE LAS OBRAS LEGIS PARA DIFERENTES OFICINAS DE LA UNIVERSIDAD SURCOLOMBIANA</t>
  </si>
  <si>
    <t>V.A. 0025- 2014</t>
  </si>
  <si>
    <t>SERVICIO DE MENSAJERIA ESPECIALIZADA A NIVEL INTERNACIONAL, NACIONAL, REGIONAL Y URBANA, PARA LA DISTRIBUCIÓN Y ENTREGA DE LA CORRESPONDENCIA QUE SE ORIGINA EN LAS DIFERENTES SEDES DE LA UNIVERSIDAD SURCOLOMBIANA</t>
  </si>
  <si>
    <t>OTRO - TRANSPORTE</t>
  </si>
  <si>
    <t>V.A. 0026- 2014</t>
  </si>
  <si>
    <t>ENTREGAR A TÍTULO DE VENTA BASE DE DATOS PARA EL SEGUIMIENTO Y CONTROL DE LOS PROCESOS JUDICIALES QUE ADELANTEN LOS LABORATORIOS CENTRO DE CONCILIACION Y CONSULTORIO JURÍDICO  DE LA UNIVERSIDAD SURCOLOMBIANA</t>
  </si>
  <si>
    <t>V.A. 0027- 2014</t>
  </si>
  <si>
    <t>CAPACITACIÓN A LOS ESTUDIANTES, DOCENTES Y ADMINISTRATIVOS SOBRE LOS RIESGOS QUE SE PUEDEN PRESENTAR EN LA MOVILIDAD VEHICULAR CON EL FIN DE PREVENIR LOS ACCIDENTES QUE DISMINUYEN LA CALIDAD DE VIDA Y LAS SECUELAS QUE SE PUEDAN PRESENTAR EN DICHOS ACCIDENTES - AREA DE BIENESTAR UNIVERSITARIO DE LA UNIVERSIDAD SURCOLOMBIANA</t>
  </si>
  <si>
    <t>V.A. 0028- 2014</t>
  </si>
  <si>
    <t xml:space="preserve">ASESORIA PSIQUIATRICA Y APOYO AL COMITÉ DE ESPECIALISTA EN EL DESARROLLO DE LOS PROGRAMAS DE PREVENCIÓN Y PROMOCIÓN EN SALUD MENTAL EN EL AREA DE BIENESTAR UNIVERSITARIO </t>
  </si>
  <si>
    <t>ADRIANA MARIA QUINTERO MORALES</t>
  </si>
  <si>
    <t>V.A. 0029- 2014</t>
  </si>
  <si>
    <t>ASESORIA PARA EL FORTALECIMIENTO DE UNA ESTRATEGIA DE BASE COMUNITARIA QUE PERMITA LA ATENCIÓN OPORTUNA E INTEGRAL AL CONSUMO DE SPA Y MITIGACIÓN DE SU IMPACTO EN LA COMUNIDAD UNIVERSITARIA A PARTIR DE LA IMPLEMENTACIÓN DE UNA ZONA DE ORIENTACIÓN UNIVERSITARIA (ZOU) - EN EL AREA DE BIENESTAR UNIVERSITARIO DE LA UNIVERSIDAD SURCOLOMBIANA</t>
  </si>
  <si>
    <t>V.A. 0030- 2014</t>
  </si>
  <si>
    <t>SERVICIO ODONTOLOGICO ESPECIALIZADO EN EL AREA DE ENDODONCIA PARA ATENCIÓN A FUNCIONARIOS DE PLANTA DE LA UNIVERSIDAD SURCOLOMBIANA</t>
  </si>
  <si>
    <t>V.A. 0031- 2014</t>
  </si>
  <si>
    <t>REVISIÓN TECNICO MECÁNICA A LOS VEHICULOS DE PROPIEDAD DE LA UNIVERSIDAD SURCOLOMBIANA</t>
  </si>
  <si>
    <t>V.A. 0032- 2014</t>
  </si>
  <si>
    <t>SUMINISTRO E INSTALACIÓN DE DIVISIONES MODULARES Y VIDRIOS PARA DIFERENTES ESPACIOS FÍSICOS DE LA UNIVERSIDAD SURCOLOMBIANA.</t>
  </si>
  <si>
    <t>V.A. 0033- 2014</t>
  </si>
  <si>
    <t>PUBLICACION DE LOS PRODUCTOS COMUNICATIVOS INSTITUCIONALES DEL BOLETÍN USCONEXION, PERIÓDICO DESDE LA U, BOLETÍN USCO EN MARCHA Y PUBLICACIÓN AGENDATE CON LA U, Y DISTRIBUCIÓN DE 500 EJEMPLARES DEL PERIODICO DESDE LA U EN UN PERIODICO DE AMPLIA CIRCULACIÓN REGIONAL (DIARIO LA NACION), REQUERIDO POR LA FACULTAD DE CIENCIAS SOCIALES Y HUMANAS DE LA UNIVERSIDAD SURCOLOMBIANA</t>
  </si>
  <si>
    <t>V.A. 0034- 2014</t>
  </si>
  <si>
    <t>SERVICIO DE TRANSPORTE URBANO PARA EL DESPLAZAMIENTO A DIFERENTES SITIOS DE LA CIUDAD DE NEIVA DEL EQUIPO DE TRABAJO DEL PROYECTO COMUNICATIVO INSTITUCIONAL "VIA UNIVERSITARIA”, Y PERIÓDICO DIGITAL SUREGION.COM, DE LA UNIVERSIDAD SURCOLOMBIANA</t>
  </si>
  <si>
    <t>FLOR MARIA DIAZ CHALARCA</t>
  </si>
  <si>
    <t>V.A. 0035- 2014</t>
  </si>
  <si>
    <t>CAPACITACIÓN AL EQUIPO TECNICO EN INVESTIGACIÓN Y PREVENCIÓN SOBRE SALUD SEXUAL Y REPORDUCTIVA DE LA COMUNIDAD UNIVERSITARIA CON ENFORQUES DE DERECHO Y DE GENERO, CON ENFASIS EN PREVENCIÓN DE EMBARAZOS NO DESEADOS, DE LA ITS Y EL VIH SIDA Y DE LA VIOLENCIA BASADA EN GENERO - AREA DE BIENESTAR UNIVERSITARIO DE LA UNIVERSIDAD SURCOLOMBIANA</t>
  </si>
  <si>
    <t>V.A. 0036- 2014</t>
  </si>
  <si>
    <t>RENOVACIÓN DE LA SUSCRIPCION DEL PERIODICO NACIONAL EL TIEMPO, CON DESTINO A DIFERENTES BIBLIOTECAS Y OTRAS DEPENDENCIAS DE  LA UNIVERSIDAD SURCOLOMBIANA.</t>
  </si>
  <si>
    <t>V.A. 0037- 2014</t>
  </si>
  <si>
    <t>ELABORACIÓN DE IMPRESOS (TARJETONES, ACTAS, PLEGABLES ETC) Y ELEMENTOS VARIOS CON DESTINO AL COMITÉ ELECTORAL, REGISTRO Y CONTROL Y OFICINA DE EGRESADOS DE LA UNIVERSIDAD SURCOLOMBIANA</t>
  </si>
  <si>
    <t>JUAN PABLO MURCIA DELGADO</t>
  </si>
  <si>
    <t>V.A. 0038- 2014</t>
  </si>
  <si>
    <t>CONSULTORIA EN LA MODALIDAD DE ASESORIA PARA DETERMINAR UN POSIBLE PASIVO PENSIONAL DE LAS PERSONAS QUE HAYAN PRESTADO SUS SERVICIOS COMO CATEDRÁTICOS DE LA INSTITUCIÓN, HACIENDO UN ANALISIS DETALLADOS DE LA HISTORIA LABORAL DE CADA DOCENTE DE CATEDRA A EFECTOS DE DETERMINAR QUE CONTINGENCIAS LABORALES PUEDEN SER TENIDAS COMO UN PASIVO PENSIONAL A SER CANCELADA CON RECURSOS DE PROESTAMPILLA DE LA UNIVERSIDAD SURCOLOMBIANA Y CUALES DE ESAS CONTINGENCIAS DEBEN SER TENIDAS COMO CONTINGENCIAS LABORALES A EFECTOS DE SER CANCELADAS CON CARGO AL PRESUPUESTO DE LA UNIVERSIDAD.</t>
  </si>
  <si>
    <t>OTRO - CONSULTORIA</t>
  </si>
  <si>
    <t>TATIANA XIMENA SILVA BUITRAGO</t>
  </si>
  <si>
    <t>V.A. 0039- 2014</t>
  </si>
  <si>
    <t>SERVICIO DE APOYO EN LAS ACTIVIDADES DE FOMENTO DE LA CULTURA DE AUTOCONTROL Y CONTROL SOCIAL, DETERMINADAS EN EL PROGRAMA DE AUDITORIA DE LA VIGIENCIA 2014 DE LA OFICINA DE CONTROL INTERNO DE LA UNIVERSIDAD SURCOLOMBIANA</t>
  </si>
  <si>
    <t>V.A. 0040- 2014</t>
  </si>
  <si>
    <t>SUMINISTRO E INTALACIÓN DE INFRAESTRUCTURA PARA RED DE DATOS PARA LA SALA DE COMPUTO 336 DE LA FACULTAD DE EDUCACIÓN DE LA UNIVERSIDAD SURCOLOMBIANA</t>
  </si>
  <si>
    <t>V.A. 0041- 2014</t>
  </si>
  <si>
    <t xml:space="preserve">SERVICIOS PROFESIONALES PARA QUE CAPACITE EN EL TEMA: PEDAGOGIA EN LA EDUCACIÓN SUPERIOR A LOS DOCENTES DE LA FACULTAD DE CIENCIAS JURÍDICAS Y POLÍTICAS DE LA UNIVERSIDAD SURCOLOMBIANA. </t>
  </si>
  <si>
    <t>V.A. 0042- 2014</t>
  </si>
  <si>
    <t>SERVICIO DE VALORACIÓN DE OPTOMETRÍA, SUMINISTRO DE LENTES Y MONTURAS Y VALORACIÓN DE VISIOMETRÍA OCUPACIONAL A DOCENTES, ADMINISTRATIVOS Y TRABAJADORES OFICIALES DE LA UNIVERSIDAD SURCOLOMBIANA</t>
  </si>
  <si>
    <t>V.A. 0043- 2014</t>
  </si>
  <si>
    <t>MANTENIMIENTO PREVENTIVO Y CORRECTIVO DE LOS SISTEMAS TELEFONICOS DE LA UNIVERSIDAD SURCOLOMBIANA</t>
  </si>
  <si>
    <t>V.A. 0044- 2014</t>
  </si>
  <si>
    <t>V.A. 0045- 2014</t>
  </si>
  <si>
    <t>ENTREGAR A TITULO DE VENTA ELEMENTOS PARA RECOLECCION DE RESIDUOS  ESPECIALES Y TRATAMIENTO DE RESIDUOS ORGANICOS</t>
  </si>
  <si>
    <t>V.A. 0046- 2014</t>
  </si>
  <si>
    <t>ENTREGAR A TÍTULO DE VENTA ADQUISICION DE BIBLIOGRAFIA CON DESTINO AL PROGRAMA DE DERECHO DE LA SEDE PITALITO DE LA UNIVERSIDAD SURCOLOMBIANA</t>
  </si>
  <si>
    <t>ROBINSON CASTAÑEDA MONTERO</t>
  </si>
  <si>
    <t>V.A. 0047- 2014</t>
  </si>
  <si>
    <t>SERVICIO DE LAVADO Y PLANCHADO DE LAS PRENDAS UTILIZADAS EN LABORATORIOS, CONSULTORIOS, SALAS DE KINESIOLOGIA Y AUDITORIOS DE LA UNIVERSIDAD SURCOLOMBIANA</t>
  </si>
  <si>
    <t>V.A. 0048- 2014</t>
  </si>
  <si>
    <t>MANTENIMIENTO PREVENTIVO Y CORRECTIVO DE LOS PURIFICADORES Y DISPENSADORES DE AGUA DE LA UNIVERSIDAD SURCOLOMBIANA</t>
  </si>
  <si>
    <t>WILBERT ARLET VARGAS LIBERATO</t>
  </si>
  <si>
    <t>V.A. 0049- 2014</t>
  </si>
  <si>
    <t xml:space="preserve">SERVICIO LOGISTICO, ARTISTICO Y LUDICO PARA PROGRAMACIÓN Y REALIZACIÓN DE ACTIVIDADES EN LAS FECHAS AMBIENTALES EN LA UNIVERSIDAD SURCOLOMBIANA. </t>
  </si>
  <si>
    <t>V.A. 0050- 2014</t>
  </si>
  <si>
    <t>ENTREGAR A TÍTULO DE VENTA FORMATOS DE CERTIFICADOS DE INGRESOS Y RETENCIONES AÑO 2013 EN FORMA MINERVA CON DESTINO A LA OFICINA DE TESORERIA DE LA UNIVERSIDAD SURCOLOMBIANA</t>
  </si>
  <si>
    <t>V.A. 0051- 2014</t>
  </si>
  <si>
    <t>ENTREGAR A TÍTULO DE VENTA Y SUMINISTRO DE INSUMOS, ELEMENTOS DE ASEO Y CAFETERIA PARA DIFERENTES DEPENDENCIAS DE LA UNIVERSIDAD SURCOLOMBIANA.</t>
  </si>
  <si>
    <t>V.A. 0052- 2014</t>
  </si>
  <si>
    <t>SERVICIO DE FUMIGACIÓN SEGÚN NECESIDADES DETECTADAS PARA ERRADICACIÓN DE PLAGAS, CONTROL PARA PROLIFERACIÓN DE AVISPAS Y ABEJAS, DESINFECCIÓN Y DESODORIZACIÓN EN TODA LA PLANTA FISICA Y ESPACIOS DE  LAS SEDES DE LA UNIVERSIDAD SURCOLOMBIANA.</t>
  </si>
  <si>
    <t>V.A. 0053- 2014</t>
  </si>
  <si>
    <t>SUMINISTRO DE SERVICIOS DE RESTAURANTE (DESAYUNOS, ALMUERZOS, CENAS, REFRIGERIOS Y AGUA) CON EL FIN DE ATENDER A PERSONALIDADES DEL ORDEN LOCAL O NACIONAL CON OCASIÓN A LOS DIFERENTES EVENTOS Y ACTIVIDADES DE TIPO ADMINISTRATIVO Y ACADÉMICO, EMPLEADOS ADMINISTRATIVOS QUE PARTICIPEN EN REUNIONES O POR NECESIDAD DE TRABAJO REQUIERAN ESTE SERVICIO, DOCENTES Y ESTUDIANTES QUE PARTICIPEN EN EVENTOS ACADEMICOS QUE SE REALICEN EN LA UNIVERSIDAD SURCOLOMBIANA</t>
  </si>
  <si>
    <t>JORGE DUQUE LINARES</t>
  </si>
  <si>
    <t>V.A. 0054- 2014</t>
  </si>
  <si>
    <t>REALIZAR LA CONFERENCIA ACTITUD POSITIVA, PARA LOS FUNCIONARIOS Y DOCENTES DE LA UNIVERSIDAD SURCOLOMBIANA</t>
  </si>
  <si>
    <t>V.A. 0055- 2014</t>
  </si>
  <si>
    <t>RENOVACION DE LA SUSCRIPCION DEL PERIODICO NACIONAL EL ESPECTADOR, CON DESTINO A DIFERENTES BIBLIOTECAS Y OTRAS DEPENDENCIAS DE  LA UNIVERSIDAD SURCOLOMBIANA</t>
  </si>
  <si>
    <t>CLUB EMPRESARIAL Y DE NEGOCIOS S.A.S.</t>
  </si>
  <si>
    <t>V.A. 0056- 2014</t>
  </si>
  <si>
    <t>SERVICIO DE APOYO LOGÍSTICO PARA LA REALIZACIÓN DE LA PRIMERA JORNADA DE INTEGRACIÓN INSTITUCIONAL PARA EL MEJORAMIENTO DEL CLIMA ORGANIZACIONAL DE LA UNIVERSIDAD SURCOLOMBIANA VIGENCIA 2014.</t>
  </si>
  <si>
    <t>USCO</t>
  </si>
  <si>
    <t>RODRIGO ELIAS DUSSAN BARREIRO</t>
  </si>
  <si>
    <t>FACECONOMIA N°001-2014A</t>
  </si>
  <si>
    <t>PRESTAR SUS SERVICIOS PROFESIONALES DE ASESORÍA JURÍDICA A LOS PROYECTOS, PROCESOS Y PROCEDIMIENTOS ACADÉMICO-ADMINISTRATIVOS DE PROYECCIÓN SOCIAL QUE SE GESTIONEN POR FONDOS ESPECIALES Y POR LOS EXCEDENTES DE LA FACULTAD DE ECONOMÍA Y ADMINISTRACIÓN DE LA UNIVERSIDAD SURCOLOMBIANA DURANTE EL PERIODO ACADÉMICO 2014-A</t>
  </si>
  <si>
    <r>
      <t xml:space="preserve">PY-212-03 (EXCEDENTES DE FACULTAD)                                                          </t>
    </r>
    <r>
      <rPr>
        <b/>
        <sz val="11"/>
        <color theme="1"/>
        <rFont val="Arial"/>
        <family val="2"/>
      </rPr>
      <t>EJECUTADO Y LIQUIDADO</t>
    </r>
  </si>
  <si>
    <t>FRUTINET ROSA/ROSALBA GOMEZ ESCOBAR</t>
  </si>
  <si>
    <t>FACECONOMIA N° 002-2014A</t>
  </si>
  <si>
    <t>SUMINISTRAR ALIMENTOS (AGUA-TINTOS-GASEOSA-AROMÁTICAS) REFRIGERIOS Y/O PASABOCAS CON DESTINO A LOS ESTUDIANTES, DOCENTES INVITADOS Y PERSONAL DE APOYO QUE TIENEN EL FUNCIONAMIENTO DE SUS ACTIVIDADES ACADÉMICAS EN LA SUBSEDE O FACULTAD DE ECONOMÍA Y ADMINISTRACIÓN DE LA UNIVERSIDAD SURCOLOMBIANA DURANTE EL PERIODO ACADÉMICO 2014-A</t>
  </si>
  <si>
    <r>
      <t xml:space="preserve">PY02-1081( ESP. ALTA GERENCIA XXII COHORTE, I SEMESTRE)           </t>
    </r>
    <r>
      <rPr>
        <b/>
        <sz val="11"/>
        <color theme="1"/>
        <rFont val="Arial"/>
        <family val="2"/>
      </rPr>
      <t xml:space="preserve">EJECUTADO Y LIQUIDADO         </t>
    </r>
    <r>
      <rPr>
        <sz val="11"/>
        <color theme="1"/>
        <rFont val="Arial"/>
        <family val="2"/>
      </rPr>
      <t xml:space="preserve">               </t>
    </r>
  </si>
  <si>
    <t>SANDRA BIBIANA GÓMEZ GÓMEZ</t>
  </si>
  <si>
    <t>FACECONOMIA N° 003-2014A</t>
  </si>
  <si>
    <t>PRESTAR LOS SERVICIOS PROFESIONALES DE APOYO A  LA GESTIÓN ADMINISTRATIVA Y FINANCIERA, EN LA DECANATURA DE LA FACULTAD DE ECONOMÍA Y ADMINISTRACIÓN DE LA UNIVERSIDAD SURCOLOMBIANA DURANTE EL PERIODO ACADÉMICO 2014-A</t>
  </si>
  <si>
    <r>
      <t xml:space="preserve">PY-212-03 (EXCEDENTES DE FACULTAD)                                                      </t>
    </r>
    <r>
      <rPr>
        <b/>
        <sz val="11"/>
        <color theme="1"/>
        <rFont val="Arial"/>
        <family val="2"/>
      </rPr>
      <t>EJECUTADO Y LIQUIDADO</t>
    </r>
  </si>
  <si>
    <t>FACECONOMIA N°004-2014A</t>
  </si>
  <si>
    <t xml:space="preserve">PRESTAR LOS SERVICIOS PROFESIONALES DE ASESORÍA Y ACTUALIZACIÓN DE PROCESOS ACADÉMICOS Y ADMINISTRATIVOS DE LA SECRETARIA ACADÉMICA DE LA FACULTAD DE ECONOMÍA Y ADMINISTRACIÓN DE LA FACULTAD DE ECONOMÍA Y ADMINISTRACIÓN DE LA UNIVERSIDAD SURCOLOMBIANA. </t>
  </si>
  <si>
    <r>
      <t xml:space="preserve">PY-212-03 (EXCEDENTES DE FACULTAD)                                           </t>
    </r>
    <r>
      <rPr>
        <b/>
        <sz val="11"/>
        <color theme="1"/>
        <rFont val="Arial"/>
        <family val="2"/>
      </rPr>
      <t>EJECUTADO Y LIQUIDADO</t>
    </r>
  </si>
  <si>
    <t xml:space="preserve">GLORIA ESPERANZA TOVAR SILVA </t>
  </si>
  <si>
    <t>FACECONOMIA N° 005-2014A</t>
  </si>
  <si>
    <t>PRESTAR SUS SERVICIOS EN LA DIVULGACIÓN Y EMPODERAMIENTO DE LAS ACTIVIDADES ACADÉMICAS Y DE PROYECCIÓN SOCIAL DESARROLLADAS EN LA FACULTAD DE ECONOMÍA Y ADMINISTRACIÓN DE LA UNIVERSIDAD SURCOLOMBIANA DURANTE EL PERIODO ACADÉMICO 2014-A</t>
  </si>
  <si>
    <r>
      <t xml:space="preserve">PY-212-03 (EXCEDENTES DE FACULTAD)                                                              </t>
    </r>
    <r>
      <rPr>
        <b/>
        <sz val="11"/>
        <color theme="1"/>
        <rFont val="Arial"/>
        <family val="2"/>
      </rPr>
      <t xml:space="preserve">    EJECUTADO Y LIQUIDADO</t>
    </r>
  </si>
  <si>
    <t>INVERSIONES LJC S.A.S.HOTEL SULICAM/LUCELIDA MOLINA SUAREZ</t>
  </si>
  <si>
    <t>FACECONOMIA N° 006-2014A</t>
  </si>
  <si>
    <t>PRESTAR SERVICIOS DE: HOSPEDAJE Y SUMINISTRO DE ALIMENTACIÓN (CONSISTENTE EN UNA NOCHE DE ALOJAMIENTO, DOS ALMUERZOS Y UNA CENA) A 42 DOCENTES INVITADOS DE LOS POSTGRADOS DE LA FACULTAD DE ECONOMÍA Y ADMINISTRACIÓN DURANTE EL PERIODO ACADÉMICO 2014-A.</t>
  </si>
  <si>
    <r>
      <t xml:space="preserve">PY02-1104, PY02-1107, PY02-1125, PY02-1127 (ESPECIALIZACIONES DE LA FACULTAD DE ECONOMIA Y ADMINISTRACIÓN)                               </t>
    </r>
    <r>
      <rPr>
        <b/>
        <sz val="11"/>
        <color theme="1"/>
        <rFont val="Arial"/>
        <family val="2"/>
      </rPr>
      <t>EJECUTADO Y LIQUIDADO</t>
    </r>
  </si>
  <si>
    <t>TURISMO Y EVENTOS VIP S.A.S/ CLAUDIA PATRICIA CLAROS</t>
  </si>
  <si>
    <t>FACECONOMIA N° 007-2014A Y ADICIÓN N°01</t>
  </si>
  <si>
    <t>PRESTAR EL SERVICIO DE TIQUETES AÉREOS EN TARIFA ECONÓMICA A NIVEL NACIONAL PARA LOS DOCENTES INVITADOS DE LOS POSTGRADOS DE LA FACULTAD DE ECONOMÍA Y ADMINISTRACIÓN, SE ADICIONA EN VALOR.</t>
  </si>
  <si>
    <r>
      <t xml:space="preserve">PY02-1104, PY02-1107, PY02-1125, PY02-1127 (ESPECIALIZACIONES DE LA FACULTAD DE ECONOMIA Y ADMINISTRACIÓN)                              </t>
    </r>
    <r>
      <rPr>
        <b/>
        <sz val="11"/>
        <color theme="1"/>
        <rFont val="Arial"/>
        <family val="2"/>
      </rPr>
      <t xml:space="preserve"> EJECUTADO Y LIQUIDADO</t>
    </r>
  </si>
  <si>
    <t>FACECONOMIA N° 008-2014A</t>
  </si>
  <si>
    <t>SUMINISTRAR ALIMENTOS (AGUA-TINTOS-GASEOSA-AROMÁTICAS) REFRIGERIOS Y/O PASABOCAS CON DESTINO A LOS ESTUDIANTES, DOCENTES INVITADOS Y PERSONAL DE APOYO DE LOS DIFERENTES POSTGRADOS QUE TIENEN EL FUNCIONAMIENTO DE SUS ACTIVIDADES ACADÉMICAS EN LA SUBSEDE CENTRAL- EDIFICIO FACULTAD DE ECONOMÍA Y ADMINISTRACIÓN DE LA UNIVERSIDAD SURCOLOMBIANA DURANTE EL PERIODO ACADÉMICO 2014-A</t>
  </si>
  <si>
    <t>PAPELERIA EL DESCUENTO/FRANCY ELENA CAMACHO SANCHEZ</t>
  </si>
  <si>
    <t>FACECONOMIA N° 009-2014A</t>
  </si>
  <si>
    <t>VENTA DE ELEMENTOS DE PAPELERÍA Y ÚTILES DE OFICINA CON DESTINO A LOS POSTGRADOS DE LA FACULTAD DE ECONOMÍA Y ADMINISTRACIÓN DE LA UNIVERSIDAD SURCOLOMBIANA DURANTE EL PERIODO ACADÉMICO 2014-A</t>
  </si>
  <si>
    <r>
      <t xml:space="preserve">PY02-1104, PY02-1107, PY02-1125, PY02-1127 (ESPECIALIZACIONES DE LA FACULTAD DE ECONOMIA Y ADMINISTRACIÓN)                              </t>
    </r>
    <r>
      <rPr>
        <b/>
        <sz val="11"/>
        <color theme="1"/>
        <rFont val="Arial"/>
        <family val="2"/>
      </rPr>
      <t xml:space="preserve">  EJECUTADO Y LIQUIDADO</t>
    </r>
  </si>
  <si>
    <t xml:space="preserve">CONSUELO MELO RODRÍGUEZ/
COPYFAST.COM
</t>
  </si>
  <si>
    <t>FACECONOMIA N° 010-2014A ADICIÓN N° 01</t>
  </si>
  <si>
    <t>SUMINISTRAR EL SERVICIO DE FOTOCOPIAS E IMPRESOS PARA EL DESARROLLO DE LAS ACTIVIDADES ADMINISTRATIVAS DE LOS POSTGRADOS Y A ELABORAR Y SUMINISTRAR LOS MÓDULOS PARA ESTUDIANTES DE LOS DIFERENTES POSTGRADOS DE LA FACULTAD DE ECONOMÍA Y ADMINISTRACIÓN DE LA UNIVERSIDAD SURCOLOMBIANA DURANTE EL PERIODO ACADÉMICO 2014-A, Y ADICIÓN N° 01EN QUE SE MODIFICA LAS ESPECIFICACIONES TECNICAS DEL OBJETO CONTRACTUAL POR SOLICITUD DE LA ESP. EN GERENCIA TRIBUTARIA COMUNICACIÓN 5,EGT-CI-013.</t>
  </si>
  <si>
    <t>EDITORA SURCOLOMBIANA S.A./DORIS MUÑOZ ROJAS</t>
  </si>
  <si>
    <t>FACECONOMIA N° 011-2014A</t>
  </si>
  <si>
    <t>PUBLICAR 4 AVISOS PUBLICITARIOS EN PRENSA REGIONAL, DIARIO LA NACIÓN PARA PROMOCIONAR LA APERTURA DE LAS CONVOCATORIAS A LA XXIV COHORTE DE LA ESPECIALIZACIÓN EN ALTA GERENCIA.</t>
  </si>
  <si>
    <r>
      <t xml:space="preserve">PY02-1104 (ESP. EN ALTA GERECIA)                                                 </t>
    </r>
    <r>
      <rPr>
        <b/>
        <sz val="11"/>
        <color theme="1"/>
        <rFont val="Arial"/>
        <family val="2"/>
      </rPr>
      <t>EJECUTADO Y LIQUIDADO</t>
    </r>
  </si>
  <si>
    <t>UNIVERSIDA SURCOLOMBIANA-FACULTAD DE CIENCIAS SOCIALES Y HUMANAS</t>
  </si>
  <si>
    <t>FACECONOMIA N° 012-2014A</t>
  </si>
  <si>
    <t>PRESTAR EL SERVICIO DE PUBLICIDAD RADIAL EN MEDIO MAGNETICO DE COMUNICACIÓN MASIVA (SEGUNDA QUINCENA DE ABRIL DE 2014), CADA EMISIÓN DE 30 SEGUNDOS.</t>
  </si>
  <si>
    <r>
      <t xml:space="preserve">PY02-1104 (ESP. EN ALTA GERECIA)                                                      </t>
    </r>
    <r>
      <rPr>
        <b/>
        <sz val="11"/>
        <color theme="1"/>
        <rFont val="Arial"/>
        <family val="2"/>
      </rPr>
      <t>EJECUTADO Y LIQUIDADO</t>
    </r>
  </si>
  <si>
    <t>CESCOM/CARLOS EDUARDO HERRERA MOSQUERA</t>
  </si>
  <si>
    <t>FACECONOMIA N° 013-2014A</t>
  </si>
  <si>
    <t>SUMINISTRAR A TITULO DE VENTA UN VIDEO BEAM, PARA EL DESARROLLO DE LAS ACTIVIDADES ACADÉMICAS DE LA ESPECIALIZACIÓN EN ALTA GERENCIA XXIII COHORTE PY 02-1126, DE LA FACULTAD DE ECONOMÍA Y ADMINISTRACIÓN</t>
  </si>
  <si>
    <r>
      <t xml:space="preserve">PY 02-1126 (ESPECIALIZACIÓN EN ALTA GERENCIA XIII COH, II SEMESTRE )                         </t>
    </r>
    <r>
      <rPr>
        <b/>
        <sz val="11"/>
        <color theme="1"/>
        <rFont val="Arial"/>
        <family val="2"/>
      </rPr>
      <t xml:space="preserve"> EJECUTADO Y LIQUIDADO</t>
    </r>
  </si>
  <si>
    <t xml:space="preserve">MAURICIO POLANIA GUZMAN
MODULARES DEL HUILA S.A.
</t>
  </si>
  <si>
    <t>FACECONOMIA N° 014-2014A</t>
  </si>
  <si>
    <t>ENTREGAR A TÍTULO DE VENTA UN ARCHIVADOR METÁLICO EN ACERO 4 CAJONES, PARA LA OFICINA DE LA ESPECIALIZACIÓN EN ALTA GERENCIA XXIII COHORTE.</t>
  </si>
  <si>
    <r>
      <t xml:space="preserve">PY 02-1126 (ESPECIALIZACIÓN EN ALTA GERENCIA XIII COH, II SEMESTRE )                      </t>
    </r>
    <r>
      <rPr>
        <b/>
        <sz val="11"/>
        <color theme="1"/>
        <rFont val="Arial"/>
        <family val="2"/>
      </rPr>
      <t xml:space="preserve">    EJECUTADO Y LIQUIDADO</t>
    </r>
  </si>
  <si>
    <t>LEGISLACIÓN ECONOMICA S.A LEGIS/ EDNA PATRICIA GARCIA GUTIERREZ</t>
  </si>
  <si>
    <t>FACECONOMIA N° 015-2014A</t>
  </si>
  <si>
    <t xml:space="preserve">VENDER TRES  LIBROS Y L A  RENOVACIÓN DE CUATRO OBRAS LEGIS PERTENECIENTES A LA ESPECIALIZACIÓN EN GERENCIA TRIBUTARIA DE ACUERDO A LAS ESPECIFICACIONES TÉCNICAS. </t>
  </si>
  <si>
    <r>
      <t xml:space="preserve">PY 02-1104 (ESP. GERENCIA TRIBUTARIA VI COHORTE, I SEMESTRE)                                                       </t>
    </r>
    <r>
      <rPr>
        <b/>
        <sz val="11"/>
        <color theme="1"/>
        <rFont val="Arial"/>
        <family val="2"/>
      </rPr>
      <t xml:space="preserve">   EJECUTADO Y LIQUIDADO</t>
    </r>
  </si>
  <si>
    <t>FACECONOMIA N° 016-2014A</t>
  </si>
  <si>
    <t>ADECUACIÓN E INSTALACIÓN DE PUNTOS DE RED, VOZ Y ELÉCTRICOS EN LAS INSTALACIONES DEL EDIFICIO DE LA FACULTAD DE ECONOMÍA Y ADMINISTRACIÓN.</t>
  </si>
  <si>
    <r>
      <t>PY 421-01 (EXCEDENTES DE FACULTAD)</t>
    </r>
    <r>
      <rPr>
        <b/>
        <sz val="11"/>
        <color theme="1"/>
        <rFont val="Arial"/>
        <family val="2"/>
      </rPr>
      <t xml:space="preserve">                                EJECUTADO Y LIQUIDADO</t>
    </r>
  </si>
  <si>
    <t>CONTROLES EMPRESARIALES/ELIZABETH TOVAR CAMACHO</t>
  </si>
  <si>
    <t>FACECONOMIA N° 017-2014A</t>
  </si>
  <si>
    <t>SUMINISTRAR A TITULO DE VENTA UN SWITCH JEO68A HP 5120-24G, REQUERIDO PARA EN LA INSTALACIÓN DE LOS PUNTOS DE VOZ, RED Y ELÉCTRICOS EN LAS OFICINAS DEL EDIFICIO DE LA FACULTAD DE ECONOMÍA Y ADMINISTRACIÓN.</t>
  </si>
  <si>
    <t>ROBETH RAMIREZ MAJARREZ</t>
  </si>
  <si>
    <t>FACECONOMIA N° 018A-2014A</t>
  </si>
  <si>
    <t>PRESTAR SERVICIOS EN LA DISTRIBUCIÓN Y UBICACIÓN DEL MATERIAL  PUBLICITARIO COMO SON: PLEGABLES, FLAYERS, AFICHES Y DEMÁS COMUNICACIONES EN LAS DIFERENTES EMPRESAS COMERCIALES DE LA CIUDAD DE NEIVA,  PARA EL PROCESO DE DIFUSIÓN Y PUBLICIDAD  DE LAS OFERTAS ACADÉMICAS DE LAS ESPECIALIZACIONES EN GERENCIA MERCADEO ESTRATÉGICO XIV COHORTE  Y ESPECIALIZACIÓN EN ALTA GERENCIA XXIV COHORTE QUE SE DESARROLLARÁN EN EL PERIODO ACADÉMICO 2014B</t>
  </si>
  <si>
    <r>
      <t xml:space="preserve">PY 02-1107 Y PY 02-1126 (ESP. GERENCIA DE MERCADEO ESTRATEGICO Y ESP. ALTA GERENCIA)                                                                       </t>
    </r>
    <r>
      <rPr>
        <b/>
        <sz val="11"/>
        <color theme="1"/>
        <rFont val="Arial"/>
        <family val="2"/>
      </rPr>
      <t>EJECUTADO Y LIQUIDADO</t>
    </r>
  </si>
  <si>
    <t>CARACOL PRIMERA  CADENA RADIAL COLOMBIANA/ANDRES PINZÓN CALLE</t>
  </si>
  <si>
    <t>FACECONOMIA N° 018-2014A</t>
  </si>
  <si>
    <t>PAUTAS RADIALES EN LA EMISORA BÁSICA 1010AM PARA OFERTAR LA  XIV COHORTE DE LA ESPECIALIZACIÓN EN GERENCIA DE MERCADEO ESTRATÉGICO, QUE INICIA EN LA VIGENCIA 2014B.</t>
  </si>
  <si>
    <r>
      <t xml:space="preserve">PY 02-1107 Y PY 02-1126 (ESP. GERENCIA DE MERCADEO ESTRATEGICO Y ESP. ALTA GERENCIA)                                                                                           </t>
    </r>
    <r>
      <rPr>
        <b/>
        <sz val="11"/>
        <color theme="1"/>
        <rFont val="Arial"/>
        <family val="2"/>
      </rPr>
      <t xml:space="preserve"> EJECUTADO Y EN TRAMITE DE LIQUIDACIÓN </t>
    </r>
  </si>
  <si>
    <t xml:space="preserve">ASOCIACION CENTRO INTERAMERICANO JURIDICO FINANCIERO-CIJUF- </t>
  </si>
  <si>
    <t>FACECONOMIA N° 019-2014A</t>
  </si>
  <si>
    <t>VENDER  TRES  LIBROS PARA LA ESPECIALIZACIÓN EN GERENCIA TRIBUTARIA.</t>
  </si>
  <si>
    <r>
      <rPr>
        <b/>
        <sz val="11"/>
        <color theme="1"/>
        <rFont val="Arial"/>
        <family val="2"/>
      </rPr>
      <t>CANCELADO</t>
    </r>
    <r>
      <rPr>
        <sz val="11"/>
        <color theme="1"/>
        <rFont val="Arial"/>
        <family val="2"/>
      </rPr>
      <t xml:space="preserve"> POR SOLICITUD DEL COORDINADOR DE LA ESP. EN GERENCIA TRIBUTARIA PY 02-1104</t>
    </r>
  </si>
  <si>
    <t>FACECONOMIA N° 020-2014A</t>
  </si>
  <si>
    <t>PRESTAR SUS SERVICIOS PROFESIONALES COMO ASESOR ACADEMICO, ELABORAR LOS ESTANDARES REFERENTES A CONTENIDOS CURRICULARES, PARA EL DESARROLLO DE LA MAESTRIA EN GESTIÓN DE ORGANIZACIONES DE LA FACULTAD DE ECONOMIA Y ADMINISTRACIÓN.</t>
  </si>
  <si>
    <r>
      <t xml:space="preserve">PY 02-332-12 (EXCEDENTES DE FACULTAD)                                                         </t>
    </r>
    <r>
      <rPr>
        <b/>
        <sz val="11"/>
        <color theme="1"/>
        <rFont val="Arial"/>
        <family val="2"/>
      </rPr>
      <t xml:space="preserve">    EJECUTADO Y LIQUIDADO</t>
    </r>
  </si>
  <si>
    <t>JAIRO MARTINEZ CABRERA</t>
  </si>
  <si>
    <t>FACECONOMIA N° 021-2014A</t>
  </si>
  <si>
    <t>PRESTAR LOS SERVICIOS DE ASESORÍA Y CONTRIBUIR A ELABORAR LAS CONDICIONES RELACIONADAS CON CONTENIDOS CURRICULARES, ORGANIZACIÓN DE ACTIVIDADES ACADÉMICAS, INVESTIGACIÓN Y PERSONAL DOCENTE PARA ESTRUCTURAR PARCIALMENTE EL ESTUDIO PARA GESTIONAR EL REGISTRO CALIFICADO ANTE EL MINISTERIO DE EDUCACIÓN NACIONAL DE CREACIÓN DE  UNA MAESTRÍA EN GERENCIA DE PROYECTOS DE ACUERDO A LOS LINEAMIENTOS DEL  DECRETO 1295 DE 2010 DE LA FACULTAD DE ECONOMÍA Y ADMINISTRACIÓN.</t>
  </si>
  <si>
    <r>
      <t xml:space="preserve">PY 02-332-12 (EXCEDENTES DE FACULTAD)                                                  </t>
    </r>
    <r>
      <rPr>
        <b/>
        <sz val="11"/>
        <color theme="1"/>
        <rFont val="Arial"/>
        <family val="2"/>
      </rPr>
      <t xml:space="preserve">  EJECUTADO Y EN TRAMITE DE LIQUIDACIÓN </t>
    </r>
  </si>
  <si>
    <t>BIMEDIA STUDIO/OSCAR GUILLERMO PEREZ</t>
  </si>
  <si>
    <t>FACECONOMIA N° 022-2014A</t>
  </si>
  <si>
    <t>DISEÑAR, ELABORAR Y SUMINISTRAR DOS MIL (2.000) PLEGABLES INFORMATIVOS PARA LA FACULTAD DE ECONOMÍA Y ADMINISTRACIÓN, SEGÚN SOLICITUD DEL PROFESOR CARLOS EDUARDO AGUIRRE RIVERA, COORDINADOR DE PROYECCIÓN SOCIAL DE LA FACULTAD DE ECONOMÍA Y ADMINISTRACIÓN</t>
  </si>
  <si>
    <r>
      <t xml:space="preserve">PY 113-05 (EXCEDENTES DE FACULTAD)                            </t>
    </r>
    <r>
      <rPr>
        <b/>
        <sz val="11"/>
        <color theme="1"/>
        <rFont val="Arial"/>
        <family val="2"/>
      </rPr>
      <t xml:space="preserve">   EJECUTADO Y LIQUIDADO</t>
    </r>
  </si>
  <si>
    <t>ASESOGRAFICAS/REYNEL TOVAR PUENTES.</t>
  </si>
  <si>
    <t>FACECONOMIA N° 023-2014A Y OTRO SI N°001</t>
  </si>
  <si>
    <t>ENTREGAR A TÍTULO DE VENTA KID ACADÉMICO PARA LA FACULTAD DE  ECONOMÍA Y ADMINISTRACIÓN DE LA UNIVERSIDAD SURCOLOMBIANA, SE ADICIONA PARA MODIFICAR LAS ESPECIFICACIONES TECNICAS DEL ITEM N°1 EN RAZÓN A QUE EL ELEMENTO NO SE ENCUENTRA DISPONIBLE EN EL MERCADO.</t>
  </si>
  <si>
    <r>
      <t xml:space="preserve">PY 113-05 (EXCEDENTES DE FACULTAD)                            </t>
    </r>
    <r>
      <rPr>
        <b/>
        <sz val="11"/>
        <color theme="1"/>
        <rFont val="Arial"/>
        <family val="2"/>
      </rPr>
      <t xml:space="preserve">    EJECUTADO Y LIQUIDADO</t>
    </r>
  </si>
  <si>
    <t>LUIS ALBERTO GÓMEZ CARRILLO.</t>
  </si>
  <si>
    <t>FACECONOMIA N°0024-2014A Y ADICIÓN N°001</t>
  </si>
  <si>
    <t>PRESTAR LOS SERVICIOS PROFESIONALES PARA EL DISEÑO, ELABORACIÓN Y PUESTA EN FUNCIONAMIENTO DE UN SISTEMA DE COSTOS, QUE PERMITA ESTABLECER LOS LINEAMIENTOS BÁSICOS PARA EL MEJORAMIENTO DEL CONTROL ADMINISTRATIVO, DE ASIGNACIÓN Y  DE PRESUPUESTO EN LA DISTRIBUCIÓN DEL RECURSO ECONÓMICO EN LA FACULTAD DE ECONOMÍA Y ADMINISTRACIÓN, Y ADICIÓN QUE AMPLIA EL PLAZO DE JECUCIÓN DESDE EL 27 DE ENERO AL 31 DE MAYO DE 2014.</t>
  </si>
  <si>
    <r>
      <t xml:space="preserve">PY 411-03 Y PY 02-721-03 (EXCEDENTES DE FACULTAD)                                                          </t>
    </r>
    <r>
      <rPr>
        <b/>
        <sz val="11"/>
        <color theme="1"/>
        <rFont val="Arial"/>
        <family val="2"/>
      </rPr>
      <t xml:space="preserve">     EJECUTADO Y LIQUIDADO</t>
    </r>
  </si>
  <si>
    <t>FACECONOMIA N° 025-2014A</t>
  </si>
  <si>
    <t>APOYO LOGÍSTICO PARA EL SUMINISTRO DE ALIMENTOS (REFRIGERIOS, AGUA, TINTOS, AROMÁTICAS Y BEBIDAS HIDRATANTES)  PARA ATENDER  LAS DIFERENTES REUNIONES Y COMITÉS QUE SE DESARROLLAN AL INTERIOR DE LA FACULTAD DE ECONOMÍA Y ADMINISTRACIÓN EN LA VIGENCIA 2014</t>
  </si>
  <si>
    <r>
      <t xml:space="preserve">PY 02-EX.FACE/2014 (GASTOS BANCARIOS 2013B Y 2014A)                           </t>
    </r>
    <r>
      <rPr>
        <b/>
        <sz val="11"/>
        <color theme="1"/>
        <rFont val="Arial"/>
        <family val="2"/>
      </rPr>
      <t xml:space="preserve">                              EN EJECUCIÓN</t>
    </r>
  </si>
  <si>
    <t>SERVI IMPRESOS PUBLICACIONES/PEDRO NEL PALACIOS CARDENAS</t>
  </si>
  <si>
    <t>FACECONOMIA N° 026-2014A</t>
  </si>
  <si>
    <t>DISEÑAR Y SUMINISTRAR CIEN (100) EJEMPLARES DEL DOCUMENTOS RESULTADO DE INVESTIGACIÓN DE JÓVENES INVESTIGADORES DE LA FACULTAD DE ECONOMÍA Y ADMINISTRACIÓN, SEGÚN SOLICITUD DEL PROFESOR ALEXANDER QUINTERO BONILLA, DOCENTE ADSCRITO AL PROGRAMA DE ADMINISTRACIÓN DE EMPRESAS.</t>
  </si>
  <si>
    <r>
      <t xml:space="preserve">PY 332-01 (EXCEDENTES DE FACULTAD)                    </t>
    </r>
    <r>
      <rPr>
        <b/>
        <sz val="11"/>
        <color theme="1"/>
        <rFont val="Arial"/>
        <family val="2"/>
      </rPr>
      <t xml:space="preserve">                           EJECUTADO Y LIQUIDADO</t>
    </r>
  </si>
  <si>
    <t>SERVIASEO/WILSON MAURICIO PIEDRAHITA CAMACHO</t>
  </si>
  <si>
    <t>FACECONOMIA N°027-2014A</t>
  </si>
  <si>
    <t>SUMINISTRAR A TÍTULO DE VENTA PRODUCTOS DE ASEO Y ELEMENTOS DE CAFETERÍA PARA SATISFACER LAS  NECESIDADES DE LA FACULTAD DE ECONOMÍA Y ADMINISTRACIÓN.</t>
  </si>
  <si>
    <r>
      <t xml:space="preserve">PY 02-EX.FACE/2014 (GASTOS BANCARIOS 2013B Y 2014A)                                                        </t>
    </r>
    <r>
      <rPr>
        <b/>
        <sz val="11"/>
        <color theme="1"/>
        <rFont val="Arial"/>
        <family val="2"/>
      </rPr>
      <t xml:space="preserve"> EJECUTADO Y LIQUIDADO</t>
    </r>
  </si>
  <si>
    <t>FACECONOMIA No 02-1081-003</t>
  </si>
  <si>
    <t>PRESTAR EL SERVICIO DE HORAS CATEDRA COMO DOCENTE EXTERNO, ORIENTANDO EL MODULO DE GERENCIA ORGANIZACIONAL Y DE GESTIÓN A LOS ESTUDIANTES DE LA VIGESIMA TERCERA COHORTE, PRIMER SEMESTRE, PERIODO 2014-1 DE LA ESPECIALIZACIÓN EN ALTA GERENCIA DE LA FACULTAD DE ECONOMIA Y ADMINISTRACIÓN.</t>
  </si>
  <si>
    <r>
      <t xml:space="preserve">PY 02-1081 (ESP. ALTA GERENCIA XIII COH, I SEMESTRE ,FECHA 14/02/14 A 01/03/14)                                                          </t>
    </r>
    <r>
      <rPr>
        <b/>
        <sz val="11"/>
        <color theme="1"/>
        <rFont val="Arial"/>
        <family val="2"/>
      </rPr>
      <t>EJECUTADO Y LIQUIDADO</t>
    </r>
  </si>
  <si>
    <t>FACECONOMIA N°01 PY02-1104</t>
  </si>
  <si>
    <t>PRESTAR SUS SERVICIOS DE APOYO A LA GESTIÓN ACADEMICO-ADMINISTRATIVA Y FINANCEIRA, EN EL DESARROLLO DEL PROGRAMA ESPECIALIZACIÓN EN GERENCIA TRIBUTARIA  VI COHORTE, PRIMER SEMESTRE PERIODO 2014-A, DE LA FACULTAD DE ECONOMIA Y ADMINISTRACIÓN.</t>
  </si>
  <si>
    <r>
      <t xml:space="preserve">PY 02-1104 (ESP. EN GERENCIA TRIBUTARIA VI COHORTE, I SEMESTRE, FECHA 16/01/14 A 10/06/14)                                                                   </t>
    </r>
    <r>
      <rPr>
        <b/>
        <sz val="11"/>
        <color theme="1"/>
        <rFont val="Arial"/>
        <family val="2"/>
      </rPr>
      <t>EJECUTADO Y LIQUIDADO</t>
    </r>
  </si>
  <si>
    <t>JOHN ALIRIO PINZÓN PINZÓN</t>
  </si>
  <si>
    <t xml:space="preserve">FACECONOMIA N° 02 PY 02-1104-                                                                                                                           OTRO SÍ NO. 001 </t>
  </si>
  <si>
    <t>PRESTAR SUS SERVICIOS PROFESIONALES  COMO DOCENTE EN LA ESPECIALIZACIÓN PARA ORIENTAR EL MÓDULO DE FUNDAMENTOS CONSTITUCIONALES DE LA TRIBUTACIÓN A LOS ESTUDIANTES  DE LA SEXTA COHORTE – PRIMER SEMESTRE – PERIODO 2014-1 DE LA ESPECIALIZACIÓN EN GERENCIA DE TRIBUTARIA DE LA FACULTAD DE ECONOMIA Y ADMINISTRACION. EJECUTÁNDOSE EL OBJETO DEL CONTRATO, LOS DÍAS 24 Y 25 DE ENERO 2014.                                                                OTROSI N°01   CON EL FIN DE MODIFICAR LA CLAUSULA OCTAVA- DURACIÓN: EL CONTRATO QUEDARÁ  DESDE EL 31 DE ENERO DE 2014 AL 01 DE FEBRERO DE 2014, EJECUTÁNDOSE  EL OBJETO CONTRACTUAL, LOS DÍAS 31 DE ENERO Y 01 DE FEBRERO DE 2014.</t>
  </si>
  <si>
    <r>
      <t xml:space="preserve">PY 02-1104 (ESP. EN GERENCIA TRIBUTARIA VI COHORTE, I SEMESTRE, FECHA: 31/01/14 A 01/02/14)                                                               </t>
    </r>
    <r>
      <rPr>
        <b/>
        <sz val="11"/>
        <color theme="1"/>
        <rFont val="Arial"/>
        <family val="2"/>
      </rPr>
      <t xml:space="preserve">      EJECUTADO Y LIQUIDADO</t>
    </r>
    <r>
      <rPr>
        <sz val="11"/>
        <color theme="1"/>
        <rFont val="Arial"/>
        <family val="2"/>
      </rPr>
      <t xml:space="preserve">
</t>
    </r>
  </si>
  <si>
    <t>FACECONOMIA No 03 PY 02-1104</t>
  </si>
  <si>
    <t>PRESTAR SUS SERVICIOS PROFESIONALES COMO DOCENTE EN LA ESPECIALIZACIÓN PARA ORIENTAR EL MODULO DE IMPUESTO A LA RENTA Y COMPLEMENTARIOS A LOS ESTUADIANTES DE LA SEXTA COHORTE-PRIMER SEMESTRE-PERIODO 2014-1 DE LA ESPECIALIZACIÓN EN GERENCIA TRIBUTARIA DE LA FACULTAD DE ECONOMIA Y ADMINISTRACIÓN.</t>
  </si>
  <si>
    <r>
      <t xml:space="preserve">PY 02-1104 (ESP. EN GERENCIA TRIBUTARIA VI COHORTE, I SEMESTRE, FECHA: 07/02/14 A 22/02/14)                                                                    </t>
    </r>
    <r>
      <rPr>
        <b/>
        <sz val="11"/>
        <color theme="1"/>
        <rFont val="Arial"/>
        <family val="2"/>
      </rPr>
      <t xml:space="preserve"> EJECUTADO Y LIQUIDADO</t>
    </r>
    <r>
      <rPr>
        <sz val="11"/>
        <color theme="1"/>
        <rFont val="Arial"/>
        <family val="2"/>
      </rPr>
      <t xml:space="preserve">
</t>
    </r>
  </si>
  <si>
    <t>ANDRÉS MAURICIO MEDINA SALAZAR</t>
  </si>
  <si>
    <t>FACECONOMIA N° 04 PY 02-1104</t>
  </si>
  <si>
    <t xml:space="preserve">PRESTAR SUS SERVICIOS PROFESIONALES  COMO DOCENTE EN LA ESPECIALIZACIÓN PARA ORIENTAR EL MÓDULO DE GRAVAMEN A LOS MOVIMIENTOS FINANCIEROS A LOS ESTUDIANTES  DE LA SEXTA COHORTE – PRIMER SEMESTRE – PERIODO 2014-1 DE LA ESPECIALIZACIÓN EN GERENCIA DE TRIBUTARIA DE LA FACULTAD DE ECONOMIA Y ADMINISTRACION.
EJECUTÁNDOSE EL OBJETO DEL CONTRATO, LOS DÍAS 07 Y 08 DE MARZO DE 2014.
</t>
  </si>
  <si>
    <r>
      <t xml:space="preserve">PY 02-1104 (ESP. EN GERENCIA TRIBUTARIA VI COHORTE, I SEMESTRE, FECHA: 07/03/14 A 08/03/14)                                                          </t>
    </r>
    <r>
      <rPr>
        <b/>
        <sz val="11"/>
        <color theme="1"/>
        <rFont val="Arial"/>
        <family val="2"/>
      </rPr>
      <t xml:space="preserve"> EJECUTADO Y LIQUIDADO</t>
    </r>
    <r>
      <rPr>
        <sz val="11"/>
        <color theme="1"/>
        <rFont val="Arial"/>
        <family val="2"/>
      </rPr>
      <t xml:space="preserve">
</t>
    </r>
  </si>
  <si>
    <t>JOSÉ EBERT CASTAÑEDA DURAN</t>
  </si>
  <si>
    <t>FACECONOMIA N° 05 PY 02-1104</t>
  </si>
  <si>
    <t xml:space="preserve">PRESTAR SUS SERVICIOS PROFESIONALES  COMO DOCENTE EN LA ESPECIALIZACIÓN PARA ORIENTAR EL MÓDULO DE IMPUESTO A LAS VENTAS A LOS ESTUDIANTES  DE LA SEXTA COHORTE – PRIMER SEMESTRE – PERIODO 2014-1 DE LA ESPECIALIZACIÓN EN GERENCIA DE TRIBUTARIA DE LA FACULTAD DE ECONOMIA Y ADMINISTRACION.
EJECUTÁNDOSE EL OBJETO DEL CONTRATO, LOS DÍAS 14,15, 21, 22, 28 Y 29 DE MARZO DE 2014.
</t>
  </si>
  <si>
    <r>
      <t xml:space="preserve">PY 02-1104 (ESP. EN GERENCIA TRIBUTARIA VI COHORTE, I SEMESTRE, FECHA: 14/03/14 A  29/03/14)                                                               </t>
    </r>
    <r>
      <rPr>
        <b/>
        <sz val="11"/>
        <color theme="1"/>
        <rFont val="Arial"/>
        <family val="2"/>
      </rPr>
      <t xml:space="preserve"> EJECUTADO Y LIQUIDADO</t>
    </r>
    <r>
      <rPr>
        <sz val="11"/>
        <color theme="1"/>
        <rFont val="Arial"/>
        <family val="2"/>
      </rPr>
      <t xml:space="preserve">
</t>
    </r>
  </si>
  <si>
    <t>FACECONOMIA No 06 PY 02-1104  Y OTRO SI N°001</t>
  </si>
  <si>
    <t>PRESTAR SUS SERVICIOS PROFESIONALES COMO DOCENTE EN LA ESPECIALIZACIÓN PARA ORIENTAR EL MODULO DE IMPUESTOS TERRITORIALES A LOS ESTUDIANTES DE LA SEXTA COHORTE-PRIMER SEMESTRE-PERIODO-2014-1 DE LA ESPECIALIZACIÓN EN GERENCIA TRIBUTARIA DE LA FACULTAD DE ECONOMIA Y ADMINISTRACIÓN LOS DIAS , Y OTROSI N°001 QUE MODIFICA LAS FECHAS DE EJECUCIÓN DEL CONTRATO QUE SE JECUTARÁ DESDE EL DIA 04 DE ABRIL AL 10 DE MAYO DE 2014, EN LOS DÍAS 04, 05, 25 Y 26 DE ABRIL, 09 Y 10 DE MAYO DE 2014.</t>
  </si>
  <si>
    <r>
      <t xml:space="preserve">PY 02-1104 (ESP. EN GERENCIA TRIBUTARIA VI COHORTE, I SEMESTRE, FECHA : 04/04/14 A 10/05/14)                                                              </t>
    </r>
    <r>
      <rPr>
        <b/>
        <sz val="11"/>
        <color theme="1"/>
        <rFont val="Arial"/>
        <family val="2"/>
      </rPr>
      <t xml:space="preserve">  EJECUTADO Y LIQUIDADO</t>
    </r>
  </si>
  <si>
    <t>FACECONOMIA No 07 PY 02-1104</t>
  </si>
  <si>
    <t>PRESTAR SUS SERVICIOS PROFESIONALES COMO DOCENTE EN LA ESPECIALIZACIÓN PARA ORIENTAR EL MODULO DE RETENCIÓN EN LA FUENTE A LOS ESTUADIANTES DE LA SEXTA COHORTE-PRIMER SEMESTRE-PERIODO 2014-1 DE LA ESPECIALIZACIÓN EN GERENCIA TRIBUTARIA DE LA FACULTAD DE ECONOMIA Y ADMINISTRACIÓN.</t>
  </si>
  <si>
    <r>
      <t xml:space="preserve">PY 02-1104 (ESP. EN GERENCIA TRIBUTARIA VI COHORTE, I SEMESTRE, FECHA: 23/05/14 A 31/05/14)                                                                    </t>
    </r>
    <r>
      <rPr>
        <b/>
        <sz val="11"/>
        <color theme="1"/>
        <rFont val="Arial"/>
        <family val="2"/>
      </rPr>
      <t xml:space="preserve"> EJECUTADO Y LIQUIDADO</t>
    </r>
    <r>
      <rPr>
        <sz val="11"/>
        <color theme="1"/>
        <rFont val="Arial"/>
        <family val="2"/>
      </rPr>
      <t xml:space="preserve">
</t>
    </r>
  </si>
  <si>
    <t>FACECONOMIA N°01 PY02-1107</t>
  </si>
  <si>
    <t>PRESTAR SUS SERVICIOS DE APOYO A LA GESTIÓN ACADEMICO-ADMINISTRATIVA Y FINANCEIRA, EN EL DESARROLLO DEL PROGRAMA ESPECIALIZACIÓN EN GERENCIA DE MERCADO ESTRATEGICO XIII COHORTE, SEGUNDO SEMESTRE PERIODO 2014-1, DE LA FACULTAD DE ECONOMIA Y ADMINISTRACIÓN, SUSPENDIDO POR LICENCIA DE MATRENIDAD EL 16 DE MAYO DE 2014.</t>
  </si>
  <si>
    <r>
      <t xml:space="preserve">PY 02-1107 (ESP. GERENCIA DE MERCADEO ESTRATEGICO XIII COH, I SEMESTRE FECHA:13/05/14 A 31/05/14)                                           </t>
    </r>
    <r>
      <rPr>
        <b/>
        <sz val="11"/>
        <color theme="1"/>
        <rFont val="Arial"/>
        <family val="2"/>
      </rPr>
      <t>SUSPENDIDO</t>
    </r>
  </si>
  <si>
    <t>FACECONOMIA No 02 PY02-1107</t>
  </si>
  <si>
    <t>PRESTAR SUS SERVICIOS PROFESIONALES COMO DOCENTE PARA LA ESPECIALIZACIÓN PARA ORIENTAR EL MODULO DE GERENCIA ESTRATEGICA DE VENTAS A LAS ESTUDIANTES DE LA DECIMA TERCERA COHORTE-SEGUNDO SEMESTRE-PERIODO 2014-1.</t>
  </si>
  <si>
    <r>
      <t xml:space="preserve">PY 02-1107 (ESP. GERENCIA DE MERCADEO ESTRATEGICO XIII COH, I SEMESTRE, FECHA: 17/01/14 A 1/02/14)                                                         </t>
    </r>
    <r>
      <rPr>
        <b/>
        <sz val="11"/>
        <color theme="1"/>
        <rFont val="Arial"/>
        <family val="2"/>
      </rPr>
      <t>EJECUTADO Y LIQUIDADO</t>
    </r>
  </si>
  <si>
    <t>FACECONOMIA No.03 PY02-1107</t>
  </si>
  <si>
    <t xml:space="preserve"> PRESTAR SUS SERVICIOS PROFESIONALES  COMO DOCENTE PARA LA ESPECIALIZACIÓN PARA ORIENTAR EL MÓDULO DE GERENCIA DE SERVICIO AL CLIENTE A LOS ESTUDIANTES  DE LA DÉCIMA TERCERA COHORTE – SEGUNDO SEMESTRE – PERIODO 2014-1 DE LA ESPECIALIZACIÓN EN GERENCIA DE MERCADO ESTRATÉGICO DE LA FACULTAD DE ECONOMIA Y ADMINISTRACION. 14, 15 Y 28 DE FEBRERO Y 1 DE MARZO DE 2014.</t>
  </si>
  <si>
    <r>
      <t xml:space="preserve">PY 02-1107 (ESP. GERENCIA DE MERCADEO ESTRATEGICO XIII COH, I SEMESTRE, FECHA 14/02/14 A 11/03/14)                                           </t>
    </r>
    <r>
      <rPr>
        <b/>
        <sz val="11"/>
        <color theme="1"/>
        <rFont val="Arial"/>
        <family val="2"/>
      </rPr>
      <t xml:space="preserve">       EJECUTADO Y LIQUIDADO</t>
    </r>
  </si>
  <si>
    <t>MONICA MARION CATAÑO OTALORA</t>
  </si>
  <si>
    <t>FACECONOMIA N°.04 PY02-1107</t>
  </si>
  <si>
    <t>PRESTAR SUS SERVICIOS PROFESIONALES  COMO DOCENTE PARA LA ESPECIALIZACIÓN PARA ORIENTAR EL MÓDULO DE GERENCIA DE COMUNICACIÓN Y PUBLICIDAD A LOS ESTUDIANTES  DE LA DÉCIMA TERCERA COHORTE – SEGUNDO SEMESTRE – PERIODO 2014-1 DE LA ESPECIALIZACIÓN EN GERENCIA DE MERCADO ESTRATÉGICO DE LA FACULTAD DE ECONOMIA Y ADMINISTRACION. 14, 15, 28 Y 29 DE MARZO DE 2014.</t>
  </si>
  <si>
    <r>
      <t xml:space="preserve">PY 02-1107 (ESP. GERENCIA DE MERCADEO ESTRATEGICO XIII COH, I SEMESTRE, FECHA: 14/03/14 A 29/03/14 )                                              </t>
    </r>
    <r>
      <rPr>
        <b/>
        <sz val="11"/>
        <color theme="1"/>
        <rFont val="Arial"/>
        <family val="2"/>
      </rPr>
      <t xml:space="preserve">   EJECUTADO Y LIQUIDADO</t>
    </r>
  </si>
  <si>
    <t>FACECONOMIA N°.05 PY02-1107</t>
  </si>
  <si>
    <t>PRESTAR SUS SERVICIOS PROFESIONALES  COMO DOCENTE PARA LA ESPECIALIZACIÓN PARA ORIENTAR EL MÓDULO DE PLAN DE MARKETING A LOS ESTUDIANTES  DE LA DÉCIMA TERCERA COHORTE – SEGUNDO SEMESTRE – PERIODO 2014-1 DE LA ESPECIALIZACIÓN EN GERENCIA DE MERCADO ESTRATÉGICO DE LA FACULTAD DE ECONOMIA Y ADMINISTRACION. 11, 12, 25, 26 DE ABRIL, 2 Y 3 DE MAYO DE 2014.</t>
  </si>
  <si>
    <r>
      <t xml:space="preserve">PY 02-1107 (ESP. GERENCIA DE MERCADEO ESTRATEGICO XIII COH, I SEMESTRE, FECHA:11/04/14 A 03/05/14 )                           </t>
    </r>
    <r>
      <rPr>
        <b/>
        <sz val="11"/>
        <color theme="1"/>
        <rFont val="Arial"/>
        <family val="2"/>
      </rPr>
      <t>EJECUTADO Y LIQUIDADO</t>
    </r>
  </si>
  <si>
    <t>LUZ ASTRID CAMPOS MORALES</t>
  </si>
  <si>
    <t>FACECONOMIA No.06 PY02-1107</t>
  </si>
  <si>
    <t>EL DOCENTE, SE COMPROMETE CON LA UNIVERSIDAD A PRESTAR SUS SERVICIOS PROFESIONALES  COMO DOCENTE PARA LA ESPECIALIZACIÓN PARA ORIENTAR EL MÓDULO DE  MARKETING Y NEGOCIOS INTERNACIONALES A LOS ESTUDIANTES  DE LA DÉCIMA TERCERA COHORTE – SEGUNDO SEMESTRE – PERIODO 2014-1 DE LA ESPECIALIZACIÓN EN GERENCIA DE MERCADO ESTRATÉGICO DE LA FACULTAD DE ECONOMIA Y ADMINISTRACION. 16, 17, 30 Y 31 DE MAYO DE 2014.</t>
  </si>
  <si>
    <r>
      <t xml:space="preserve">PY 02-1107 (ESP. GERENCIA DE MERCADEO ESTRATEGICO XIII COH, I SEMESTRE, FECHA: 16/05/14 A 31/05/14)                                                  </t>
    </r>
    <r>
      <rPr>
        <b/>
        <sz val="11"/>
        <color theme="1"/>
        <rFont val="Arial"/>
        <family val="2"/>
      </rPr>
      <t xml:space="preserve"> EJECUTADO Y EN TRAMITE DE LIQUIDACIÓN </t>
    </r>
  </si>
  <si>
    <t>JUAN CARLOS BOLAÑOS DIAZ</t>
  </si>
  <si>
    <t>FACECONOMIA No.07 PY02-1107</t>
  </si>
  <si>
    <t>EL DOCENTE, SE COMPROMETE CON LA UNIVERSIDAD A PRESTAR SUS SERVICIOS PROFESIONALES  COMO DOCENTE PARA LA ESPECIALIZACIÓN PARA ORIENTAR EL MÓDULO DE ELECTIVA II-MARKETING POR INTERNET A LOS ESTUDIANTES  DE LA DÉCIMA TERCERA COHORTE – SEGUNDO SEMESTRE – PERIODO 2014-1 DE LA ESPECIALIZACIÓN EN GERENCIA DE MERCADO ESTRATÉGICO DE LA FACULTAD DE ECONOMIA Y ADMINISTRACION.  6, 7, 13 Y 14 DE JUNIO DE 2014.</t>
  </si>
  <si>
    <r>
      <t xml:space="preserve">PY 02-1107 (ESP. GERENCIA DE MERCADEO ESTRATEGICO XIII COH, I SEMESTRE, FECHA: 6/06/2014 A 14/06/14)                                        </t>
    </r>
    <r>
      <rPr>
        <b/>
        <sz val="11"/>
        <color theme="1"/>
        <rFont val="Arial"/>
        <family val="2"/>
      </rPr>
      <t xml:space="preserve"> EJECUTADO Y EN TRAMITE DE LIQUIDACIÓN </t>
    </r>
  </si>
  <si>
    <t>MAITE VELASQUEZ IBARRA</t>
  </si>
  <si>
    <t>FACECONOMIA N°01  PY02-1125/1126</t>
  </si>
  <si>
    <t>PRESTAR SUS SERVICIOS DE APOYO A LA GESTIÓN ACADEMICO-ADMINISTRATIVA Y FINANCEIRA, EN EL DESARROLLO DEL PROGRAMA ESPECIALIZACIÓN EN ALTA GERENCIA XXII Y XXIII COHORTE, SEGUNDO SEMESTRE PERIODO 2014-A, DE LA FACULTAD DE ECONOMIA Y ADMINISTRACIÓN.</t>
  </si>
  <si>
    <r>
      <t xml:space="preserve">PY 02-1125 Y PY 02-1126 (ESP. ALTA GERENCIA XXII Y XIII COHORTE FECHA:13/01/14 A 20/06/14)                                                                  </t>
    </r>
    <r>
      <rPr>
        <b/>
        <sz val="11"/>
        <color theme="1"/>
        <rFont val="Arial"/>
        <family val="2"/>
      </rPr>
      <t xml:space="preserve"> EJECUTADO Y LIQUIDADO</t>
    </r>
  </si>
  <si>
    <t>DAGOBERTO PÁRAMO MORALES</t>
  </si>
  <si>
    <t>FACECONOMIA N°02 PY 02-1125</t>
  </si>
  <si>
    <t>PRESTAR EL SERVICIO DE HORAS CÁTEDRA COMO DOCENTE EXTERNO, ORIENTANDO EL MÓDULO DE GERENCIA DE INVESTIGACIONES EN MARKETING A LOS ESTUDIANTES DE LA COHORTE XXII, SEGUNDO SEMESTRE DE LA ESPECIALIZACIÓN EN ALTA GERENCIA. LOS DÍAS 14, 15 Y 28 DE FEBRERO Y 1 DE MARZO DE 2014.</t>
  </si>
  <si>
    <r>
      <t xml:space="preserve">PY 02-1125 (ESPECIALIZACIÓN EN ALTA GERENCIA XII COH, II SEMESTRE,FECHA 14/02/14 A 01/03/14)                                                </t>
    </r>
    <r>
      <rPr>
        <b/>
        <sz val="11"/>
        <color theme="1"/>
        <rFont val="Arial"/>
        <family val="2"/>
      </rPr>
      <t xml:space="preserve"> EJECUTADO Y LIQUIDADO</t>
    </r>
  </si>
  <si>
    <t>NORLANDO SÁNCHEZ RUEDA</t>
  </si>
  <si>
    <t>FACECONOMIA N°03 PY 02-1125</t>
  </si>
  <si>
    <t>PRESTAR EL SERVICIO DE HORAS CÁTEDRA COMO DOCENTE EXTERNO, ORIENTANDO EL MÓDULO DE GERENCIA DE PRODUCCIÓN A LOS ESTUDIANTES DE LA COHORTE XXII, SEGUNDO SEMESTRE DE LA ESPECIALIZACIÓN EN ALTA GERENCIA. LOS DÍAS 14, 15, 28 Y 29 DE MARZO DE 2014.</t>
  </si>
  <si>
    <r>
      <t xml:space="preserve">PY 02-1125 (ESPECIALIZACIÓN EN ALTA GERENCIA XII COH, II SEMESTRE, FECHA 14/03/14 A 29/03/14)                                                       </t>
    </r>
    <r>
      <rPr>
        <b/>
        <sz val="11"/>
        <color theme="1"/>
        <rFont val="Arial"/>
        <family val="2"/>
      </rPr>
      <t>EJECUTADO Y LIQUIDADO</t>
    </r>
  </si>
  <si>
    <t>FACECONOMIA No 04 PY02-1125 Y ADICIÓN N°001.</t>
  </si>
  <si>
    <t>PRESTAR EL SERVICIO DE HORAS CATEDRA COMO DOCENTE EXTERNO, ORIENTANDO EL MODULO DE ENFASIS EN GERENCIA A LOS ESTUDIANTES DE LA VIGESIMA SEGUNDA COHORTE, SEGUNDO SEMESTRE, PERIODO 2014-1 DE LA ESPECIALIZACIÓN EN ALTA GERENCIA DE LA FACULTAD DE ECONOMIA Y ADMINISTRACIÓN Y ADICIÓN N°001 PARA MODIFICAR LA CLAUSULA OCTAVA: EJECUTANDOSE LOS DIAS DEL 11 DE ABRIL AL 20 DE JUNIO DE 2014</t>
  </si>
  <si>
    <r>
      <t xml:space="preserve">PY 02-1125 (ESPECIALIZACIÓN EN ALTA GERENCIA XII COH, II SEMESTRE, FECHA 11/04/14 A 20/06/14)                                                </t>
    </r>
    <r>
      <rPr>
        <b/>
        <sz val="11"/>
        <color theme="1"/>
        <rFont val="Arial"/>
        <family val="2"/>
      </rPr>
      <t>EJECUTADO Y LIQUIDADO</t>
    </r>
  </si>
  <si>
    <t>FACECONOMIA N°02 PY 02-1126</t>
  </si>
  <si>
    <t>PRESTAR EL SERVICIO DE HORAS CÁTEDRA COMO DOCENTE EXTERNO, ORIENTANDO EL MÓDULO DE GERENCIA DE INVESTIGACIONES EN MARKETING A LOS ESTUDIANTES DE LA COHORTE XXIII, SEGUNDO SEMESTRE DE LA ESPECIALIZACIÓN EN ALTA GERENCIA. LOS DÍAS 21 Y 22 DE FEBRERO Y 7 Y 8 DE MARZO DE 2014.</t>
  </si>
  <si>
    <r>
      <t xml:space="preserve">PY 02-1126 (ESPECIALIZACIÓN EN ALTA GERENCIA XIII COH, II SEMESTRE, FECHA 21/02/14 A 08/03/14)                                              </t>
    </r>
    <r>
      <rPr>
        <b/>
        <sz val="11"/>
        <color theme="1"/>
        <rFont val="Arial"/>
        <family val="2"/>
      </rPr>
      <t xml:space="preserve">    EJECUTADO Y LIQUIDADO</t>
    </r>
  </si>
  <si>
    <t>FACECONOMIA N°03 PY 02-1126</t>
  </si>
  <si>
    <t>PRESTAR EL SERVICIO DE HORAS CÁTEDRA COMO DOCENTE EXTERNO, ORIENTANDO EL MÓDULO DE GERENCIA DE PRODUCCIÓN A LOS ESTUDIANTES DE LA COHORTE XXIII, SEGUNDO SEMESTRE DE LA ESPECIALIZACIÓN EN ALTA GERENCIA. LOS DÍAS 11 Y 12 DE ABRIL Y 2 Y 3 DE MAYO DE 2014</t>
  </si>
  <si>
    <r>
      <t xml:space="preserve">PY 02-1126 (ESPECIALIZACIÓN EN ALTA GERENCIA XIII COH, II SEMESTRE, FECHA 11/04/14 A 03/05/14)                                       </t>
    </r>
    <r>
      <rPr>
        <b/>
        <sz val="11"/>
        <color theme="1"/>
        <rFont val="Arial"/>
        <family val="2"/>
      </rPr>
      <t xml:space="preserve">   EJECUTADO Y LIQUIDADO</t>
    </r>
  </si>
  <si>
    <t>FACECONOMIA No 04 PY02-1126 Y ADICIÓN N°001</t>
  </si>
  <si>
    <t>PRESTAR EL SERVICIO DE HORAS CATEDRA COMO DOCENTE EXTERNO, ORIENTANDO EL MODULO DE ENFASIS EN GERENCIA A LOS ESTUDIANTES DE LA VIGESIMA TERCERA COHORTE, SEGUNDO SEMESTRE, PERIODO 2014-1 DE LA ESPECIALIZACIÓN EN ALTA GERENCIA DE LA FACULTAD DE ECONOMIA Y ADMINISTRACIÓN Y ADICIÓN N°001 MODIFICANDO LA CLAUSULA OCTAVA DURACIÓN: DESDE EL DIA 25 DE ABRIL AL 21 DE JUNIO DE 2014.</t>
  </si>
  <si>
    <r>
      <t xml:space="preserve">PY 02-1126 (ESPECIALIZACIÓN EN ALTA GERENCIA XIII COH, II SEMESTRE, FECHA 25/04/14 A 21/06/14)                                               </t>
    </r>
    <r>
      <rPr>
        <b/>
        <sz val="11"/>
        <color theme="1"/>
        <rFont val="Arial"/>
        <family val="2"/>
      </rPr>
      <t>EJECUTADO Y LIQUIDADO</t>
    </r>
  </si>
  <si>
    <t>FACECONOMIA N° 05 PY 02-1126</t>
  </si>
  <si>
    <t>PRESTAR EL SERVICIO DE APOYO INVESTIGATIVO A LA ESPECIALIZACIÓN EN ALTA GERENCIA, PARA EL DESARROLLO DE LA MAESTRIA EN ORGANIZACIONES DE LA FACULTAD DE ECONOMIA Y ADMINISTRACIÓN.</t>
  </si>
  <si>
    <r>
      <t xml:space="preserve">PY 02-1126 (ESPECIALIZACIÓN EN ALTA GERENCIA XIII COH, II SEMESTRE  FECHA 24/01/14 A 24/05/14 )                                                     </t>
    </r>
    <r>
      <rPr>
        <b/>
        <sz val="11"/>
        <color theme="1"/>
        <rFont val="Arial"/>
        <family val="2"/>
      </rPr>
      <t>EJECUTADO Y LIQUIDADO</t>
    </r>
  </si>
  <si>
    <t>FACECONOMIA N°028-2014B</t>
  </si>
  <si>
    <t>PRESTAR SUS SERVICIOS PROFESIONALES DE ASESORÍA JURÍDICA A LOS PROYECTOS, PROCESOS Y PROCEDIMIENTOS ACADÉMICO-ADMINISTRATIVOS DE PROYECCIÓN SOCIAL QUE SE GESTIONEN POR FONDOS ESPECIALES Y POR LOS EXCEDENTES DE LA FACULTAD DE ECONOMÍA Y ADMINISTRACIÓN DE LA UNIVERSIDAD SURCOLOMBIANA DURANTE EL PERIODO ACADÉMICO 2014-B.</t>
  </si>
  <si>
    <t>PY-212-03 (EXCEDENTES DE FACULTAD)                                                         EN EJECUCIÓN</t>
  </si>
  <si>
    <t>Prestar servicios técnicos y de apoyo relacionados con la investigación incitutional en la  Vicerrectoría de Investigación y proyección social</t>
  </si>
  <si>
    <t>CONTRATACIÓN DIRECTA</t>
  </si>
  <si>
    <t>Prestar servicios de apoyo en el área de investigación de la  Vicerrectoría de Investigación y proyección social</t>
  </si>
  <si>
    <t>Prestar Servicios técnicos y asistenciales relacionados con la Secretaría de la Dirección General y  administración de bases de datos en el área de Investigación de la Vicerrectoría de Investigación y proyección social</t>
  </si>
  <si>
    <t>Prestar servicios de apoyo al Programa de Responsabilidad Social Universitaria, la atención y el asesoramiento a docentes, estudiantes y comunidad para la gestión y ejecución de Proyectos, Actividades y Servicios</t>
  </si>
  <si>
    <t>Realizar las actividades de Arquitectura de Software para la Dirección General de Proyección Social</t>
  </si>
  <si>
    <t>OSCAR FERNANDO GAVIRIA</t>
  </si>
  <si>
    <t>realizar la segunda fase del inventario de laboratorios de investigacion y proyeccion social de la Universidad y apoyar las actividades de vigilancia tecnologica</t>
  </si>
  <si>
    <t xml:space="preserve">HELMER ALEXIS GUZMAN LOPEZ </t>
  </si>
  <si>
    <t>Prestar sus servicios de apoyo de Campo en la campaña de muestreo de fluidos de producción  2014 en marco del convenio de Colaboración DHS No. 5211532 suscrito entre ECOPETROL S.A. y la USCO</t>
  </si>
  <si>
    <t>OSCAR EDUARDO  FIGUEROA PAIVA</t>
  </si>
  <si>
    <t>Prestar sus servicios como Investigador de campo  para la campaña de muestreo de fluidos de producción  en marco del convenio de Colaboración DHS No. 5211532 suscrito entre ECOPETROL S.A. y la USCO</t>
  </si>
  <si>
    <t xml:space="preserve">Prestar sus servicios como auxiliar del centro Surcolombiano de Investigación en Café </t>
  </si>
  <si>
    <t>Prestar servicios profesionales de psicóloga en el área de la Neuropsicología, y diseño protocolo de Intervención en el marco del convenio 202 de 2013 con Colciencias proyecto denominado "Intervención neurocognitiva componente "Teoría de la Mente" en niños con trastornos comportamentales</t>
  </si>
  <si>
    <t>Prestar sus servicios como joven investigador para desarrollar el proyecto "Estilos de Vida de los Estudiantes de la Facultad de Educación de la Universidad Surcolombiana" en ejecución del convenio 0761 de 2012 suscrito entre Fiduciaria Bogotá y la Universidad Surcolombiana</t>
  </si>
  <si>
    <t>Prestar servicios profesionales de psicóloga con el objeto de brindar apoyo en la fase de evaluación y sistematización de resultados dentro del marco del proyecto "Intervención neurocognitiva componente "Teoría de la Mente" en niños escolares con trastornos comportamentales" en ejecución del convenio 202 de 2013 con Colciencias</t>
  </si>
  <si>
    <t xml:space="preserve">Prestar servicios profesionales de psicóloga con el objeto de brindar apoyo en la fase de evaluación y sistematización de resultados dentro del marco del proyecto "Intervención neurocognitiva componente "Teoría de la mente" en niños escolares con trastornos comportamentales" en ejecución del convenio 202 de 2013 con Colciencias. </t>
  </si>
  <si>
    <t>MARIA CRISTINA QUINTERO LOSADA</t>
  </si>
  <si>
    <t>Prestar servicios profesionales de psicóloga con el objeto de brindar apoyo en la fase de evaluación (elaboración de protocolos) y sistematización de resultados dentro del marco del proyecto "Intervención neurocognitiva componente "Teoría de la Mente" en niños escolares con trastornos comportamentales" en ejecución del convenio 202 de 2013 con Colciencias.</t>
  </si>
  <si>
    <t>ALEXANDER SANCHEZ MANCHOLA</t>
  </si>
  <si>
    <t>Prestar servcios de Configuración y administración de la plataforma para el servicio de servidor de aplicaciones de la Vicerrectoría de Investigación y Proyección Social</t>
  </si>
  <si>
    <t xml:space="preserve">JHON HENRY SOLORZANO </t>
  </si>
  <si>
    <t>Prestar servicios para el Desarrollo e implementación de 40 páginas web para los Grupos de la Universidad categorizados en Colciencias</t>
  </si>
  <si>
    <t xml:space="preserve">Suministrar el servicios de diseño, diagramación e impresión del material de divulgación necesario para la ejecución de los planes de investigación y de proyección social de la Vicerrectoría de Investigación de la Universidad Surcolombiana. </t>
  </si>
  <si>
    <t>SUMINISTROS MEDIANTE COMPRA O ADQUISICIÓN SIMPLIFICADA</t>
  </si>
  <si>
    <t xml:space="preserve">Prestar Servicios para coordinar los procesos de orientación pedagógica con padres de familia y docentes  y elaborar material pedagógicos  tipo cartilla dirigido a padres de familia y demás actividades encomendadas en el marco de la población objeto de intervenciónen ejecución del convenio 202 de 2013 de Colciencias </t>
  </si>
  <si>
    <t>MARIA ALEJANDRA RIVAS COVALEDA</t>
  </si>
  <si>
    <t>Prestar servicios como auxiliar de investigación dentro del marco del proyecto “Intervención neurocognitiva componente "Teoría de la Mente" en niños escolares con Trastornos comportamentales” en ejecución del Convenio 202 de 2013 con Colciencias</t>
  </si>
  <si>
    <t>BIOSYSTEMS S,A.</t>
  </si>
  <si>
    <t xml:space="preserve">Entregar a título de venta reactivos ( dengue Ig M,dengue IgG) Para desarrollar actividades del convenio "Identificación de las células productoras de citoquinas circulnates inducidas en niños naturalmente infectados con virus dengue y su asociación con la severiedad clinica"No 273-519-2011 </t>
  </si>
  <si>
    <t>Entregar a título de venta el SUMINISTRO DE FOTOCOPIAS CON DESTINO AL CONVENIO No. 202 de 2013 COLCIENCIAS-USCO</t>
  </si>
  <si>
    <t>Prestar sus servicios para realizar auditoría al sistema de gestión de calidad del laboratorio de recursos geoagroambientales necesario para continuar el desarrollo del contrato No. 0072 2013 COLCIENCIAS -USCO</t>
  </si>
  <si>
    <t>Entregar a título de venta estación lavaojos para el trabajo seguro en el laboratorio LABGAA necesario para continuar con el desarrollo delas actividades y cumplir con los compromisos adquiridos en el contrato No. 0072-2013 COLCIENCIAS USCO</t>
  </si>
  <si>
    <t>ANDRES CAMILO ALVARADO ESTEBAN</t>
  </si>
  <si>
    <t>Prestar sus servicios Auxiliar de investigación del proyecto LA SEGURIDAD ALIMENTARIA Y EL ACCESO AL AGUA COMO DERECHOS FUNDAMENTALES.</t>
  </si>
  <si>
    <t>Prestar sus servicios para Coordinar la Línea de investigación: agroindustria, producción y desarrollo amigable con el medio ambiente para el programa Ondas</t>
  </si>
  <si>
    <t>Prestar sus servicios para Coordinar la línea de investigación: educación, didáctica y pedagogía para el Programa Ondas</t>
  </si>
  <si>
    <t>Prestar sus servicios de apoyo y asesoría para formar parte del equipo investigador responsable del proyecto de Investigación "hacia una genealogía de la investigación en la Facultad de Educación de la Universidad Surcolombiana"</t>
  </si>
  <si>
    <t>Prestar sus servicios de apoyo profesional dentro del proyecto "competencias laborales del productor de passifloras en el Huila y sus relaciones con elplan de competitividad regional"</t>
  </si>
  <si>
    <t>Prestar sus servicios profesionales como Bacterióloga del convenio entre el grupo de investigación de Parasitología y Medicina Tropical y la Universidad de Rhode island</t>
  </si>
  <si>
    <t>Prestar servicios profesional de psicóloga en el área de Neuropsicología, con el objeto de tamizar neuropsicológicamente los niños y niñas asignados por el supervisor del proyecto en el marco del convenio 202 de 2013 con Colciencias proyecto denominado "Intervención neurocognitiva componente "Teoría de la mente" en niños escolares con Trastornos comportamentales</t>
  </si>
  <si>
    <t>ANGELICA TATIANA ANDRADE QUIMBAYA</t>
  </si>
  <si>
    <t>Prestar sus servicios como Joven Investigador para desarrollar el proyecto "Impactos que las redes sociales están generando a medios y periodistas de la región, en la generación de contenidos y diálogos con los usuarios durante el año 2013, El caso de Diario del Huila, La Nación, Opanoticias, y TuSemanario.com" en ejecución del convenio 0735 de 2013 entre Fiduciaria Bogotá y la USCO</t>
  </si>
  <si>
    <t>NEGOCIOS Y GESTIÓN LTDA.</t>
  </si>
  <si>
    <t>Entregar a título de venta Insumos de Oficina  necesarios para dar   cumplimento a las actividades relacionadas CONVENIO Organización Mundial de la Salud OMS de la  Facultad de Salud.</t>
  </si>
  <si>
    <t>Prestar sus servicios como sus servicios como médico residente de pediatría dentro de las actividades del convenio No. 273519-2011, "Identificación de las células productoras de citoquinas circulantes inducidas en niños naturalmente infectados con virus dengue y su asociación con la severidad clínica"</t>
  </si>
  <si>
    <t xml:space="preserve">PURIFICACIÓN Y ANALISIS DE FLUIDOS </t>
  </si>
  <si>
    <t>Entregar a título de venta elementos y/o insumos de laboratorio para dar cumplimiento a los compromisos adquiridos dentro de las actividades del Convenio No. 273 suscrito con COLCIENCIAS.</t>
  </si>
  <si>
    <t>AMCM GROUP  S.AS</t>
  </si>
  <si>
    <t>LABORATORIOS WACOL S.A.S</t>
  </si>
  <si>
    <t>Entregar a título de venta  implementos para laboratorío necesarios para dar cumplimento a las actividades del proyecto de investigación "VALIDACIÓN DE LA APMLIFICACIÓN DE PRIMER´SHETÉROLOGOS EN PATALÓ" de 2014</t>
  </si>
  <si>
    <t>Prestar sus servicios profesionales como coinvestigador y asesor metodologico en el proyecto "influencia de las zonas francas en el departamento del huila"</t>
  </si>
  <si>
    <t>BREIDY FERNADO CASTRO CAMPOS</t>
  </si>
  <si>
    <t>RAUL FERNANDO ROJAS CERQUERA</t>
  </si>
  <si>
    <t>Prestar servicios profesionales para el desarrollo del proyecto "analisis de presion y derivada de presion en un yacimiento con una falla de conductividad finita"</t>
  </si>
  <si>
    <t>JUAN DIEGO ROJAS CERQUERA</t>
  </si>
  <si>
    <t>Prestar servicios profesionales para el desarrollo del proyecto "analisis de presion y derivada de presion en un yacimiento con triple porosidad"</t>
  </si>
  <si>
    <t xml:space="preserve">JUAN CAMILO PARRA GASPAR </t>
  </si>
  <si>
    <t>Apoyar la gestion del proyecto Practicas narrativas  de los niños y las niñas para la construccion de una mejor ciudad</t>
  </si>
  <si>
    <t>Prestar servicios de apoyo a la gestion del proyecto "Grupo reflexivo para la construccion de narrativas de familias desplazadas"</t>
  </si>
  <si>
    <t>Prestar sus servicios para la realizacion de talleres y la capacitacion en el manejo de herramientas periodisticas a los jovenes y mujeres organizados por comunas en la ciudad de Neiva</t>
  </si>
  <si>
    <t>Prestar servicios profesionales como coinvestigador del proyecto "PROSPECTIVA DE LAS RELACIONES INTERNACIONALES DE LA UNIVERSIDAD SURCOLOMBIANA CON EL ASIA PACIFICO"</t>
  </si>
  <si>
    <t>LINA PAOLA RODRÍGUEZ ANGULO</t>
  </si>
  <si>
    <t>Prestar asesoria y asistencia tecnica, administrativa y financiera; y apoyo a la estrategia educomunicativa del macroproyecto de proyeccion social "mejoramiento de la seguridad vial en el municipio de neiva y en la universidad surcolombiana"</t>
  </si>
  <si>
    <t>KARLA ALEXANDRA LOSADA BENAVIDES</t>
  </si>
  <si>
    <t xml:space="preserve">Prestar los servicios de auxiliar de investigacion, relacionadas con el desarrollo de actividades administrativas y de logisticas de los proyectos de investigacion del grupo de investigacion gestion y complejidad de la Facultad de economia y administracion </t>
  </si>
  <si>
    <t>LUIS ANTONIO MEDINA ARIAS</t>
  </si>
  <si>
    <t>Prestar aseoria operativa al macroproyecto de proyeccion social "Mejoramiento de la seguridad vial en el municipio de neiva y en la universidad surcolombiana" de la Facultad de Salud</t>
  </si>
  <si>
    <t xml:space="preserve">ANGIELA CRISTINA ROMERO VARON </t>
  </si>
  <si>
    <t>Prestar servicios como auxiliar de investigacion en ejecucion del proyecto denominado"politicas publicas de participacion: toma de decisiones en las instancias de planeacion local, municipio de neiva-huila"</t>
  </si>
  <si>
    <t>Entregar a título de venta el SUMINISTRO DE FOTOCOPIAS CON DESTINO A DIFERENTES PROYECTOS DE INVESTIGACIÓN Y PROYECCIÓN SOCIAL DE LA UNIVERSIDAD SURCOLOMBIANA</t>
  </si>
  <si>
    <t>CONSUELO MELO</t>
  </si>
  <si>
    <t>Entregar a título de venta el SUMINISTRO DE FOTOCOPIAS CON DESTINO A DIFERENTES PROYECTOS DE INVESTIGACIÓN Y PROYECCIÓN SOCIAL Y A LA VICERRECTORÍA DE INVESTIGACIÓN Y P. SOCIAL DE LA UNIVERSIDAD SURCOLOMBIANA</t>
  </si>
  <si>
    <t>GUILLERMO ANDRES VALENCIA RODRÍGUEZ</t>
  </si>
  <si>
    <t xml:space="preserve">Entregar a titulo de venta elementos necesarios para dar cumplimiento a las actividades de los  proyectos de investigacion denominados formas de emprendimientos culturales y cometencias gerenciales de los gerentes de las cooperativas de ahorro y credito en el Dpto. del Huila" </t>
  </si>
  <si>
    <t>NELLY CARMENSA FIGUEROA ANACONA</t>
  </si>
  <si>
    <t>Entregar a titulo de venta elementos de oficina y papeleria necesarios para dar cumplimiento a las actividades de los diversos proyectos de investigacion y proyeccion social de la vicerrectoria de investigacion de la Universidad Surcolombiana</t>
  </si>
  <si>
    <t xml:space="preserve">CAMILO ANDRES NUÑEZ </t>
  </si>
  <si>
    <t>FE-001</t>
  </si>
  <si>
    <t>Prestar servicios de asesoria jurìdica a los proyectos de proyeccion social que se desarrollen en la facultad de educaciòn</t>
  </si>
  <si>
    <t xml:space="preserve">REGIMEN DERECHO PRIVADO </t>
  </si>
  <si>
    <t xml:space="preserve">EN EJECUCION </t>
  </si>
  <si>
    <t>FE-002</t>
  </si>
  <si>
    <t>Prestar servicios de apoyo a la gestion administrativa a la coordinacion de proyeccion social de la facultad de educacion</t>
  </si>
  <si>
    <t>FE-003</t>
  </si>
  <si>
    <t>prestar servicios de asesoria y apoyo en el sistema de gestion integral del instituto de Lenguas Extranjeras de la usco "ILEUSCO"</t>
  </si>
  <si>
    <t xml:space="preserve">REGIMEN DERECHO PRIVADO  </t>
  </si>
  <si>
    <t xml:space="preserve">EN EJECICION </t>
  </si>
  <si>
    <t>FE-004</t>
  </si>
  <si>
    <t>Prestar sus servicios de apoyo a la gestión administrativa en el Instituto de Lenguas Extranjeras de la Universidad Surcolombiana ILEUSCO cohorte I y II del año 2014</t>
  </si>
  <si>
    <t>FE-005</t>
  </si>
  <si>
    <t>FE-006</t>
  </si>
  <si>
    <t>Prestar sus servicios de apoyo y asesoría financiera y administrativa a los proyectos del Instituto de Lenguas Extranjeras de la Universidad Surcolombiana ILEUSCO cohorte I y II del año 2014</t>
  </si>
  <si>
    <t>FE-007</t>
  </si>
  <si>
    <t>Prestar sus servicios de apoyo profesional y académico en el Laboratorio Tell me more del Instituto de Lenguas Extranjeras de la Universidad Surcolombiana ILEUSCO cohorte I y II del año 2014</t>
  </si>
  <si>
    <t>JORGE BARRERA INGENIERIA  Y/O JOBAINCO</t>
  </si>
  <si>
    <t>FE-008</t>
  </si>
  <si>
    <t>Adecuacion y mantenimiento de oficinas del primer piso de la facultad d educacion donde actualmente estan ubicados los programas de pedagogia infantil, matematicas y ciencias naturales</t>
  </si>
  <si>
    <t xml:space="preserve">liquidado </t>
  </si>
  <si>
    <t>FE-009</t>
  </si>
  <si>
    <t xml:space="preserve">Prestar sus sevicios de Apoyo a la Gestion Administrativa en las Especializaciones de "Integracion Educativa para la Discapacidad", "Comunicación y Creatividad para la Docencia" y "Pedagogia de la Expresion Ludica" de la Facultad de Educacion, sede Neiva </t>
  </si>
  <si>
    <t>FE-010</t>
  </si>
  <si>
    <t>SE COMPROMETE CON LA UNIVERSIDAD A PRESTAR SUS SERVICIOS DE APOYO A LA GESTION ADMINISTRATIVA EN EL PROGRAMA DE MAESTRIA EN EDUCACION Y CULTURA DE PAZ.</t>
  </si>
  <si>
    <t>REGIMEN DE CONTRATACION PRIVADA</t>
  </si>
  <si>
    <t>FE-011</t>
  </si>
  <si>
    <t>FE-012</t>
  </si>
  <si>
    <t xml:space="preserve">Prestar sus servicios como Apoyo a la Gestión Administrativa en el Diplomado en Docencia Universitaria Grupo I, de la Universidad Surcolombiana, periodo A del año 2014 – sede Neiva y La Plata. </t>
  </si>
  <si>
    <t>FE-013</t>
  </si>
  <si>
    <t>Prestar el servicio de restaurante En las Instalaciones de la Universidad Surcolombiana sede Neiva, del encuentro de Estudiantes y Docentes del Diplomado en Docencia Universitaria GRUPO I sede Neiva.</t>
  </si>
  <si>
    <t>FE-014</t>
  </si>
  <si>
    <t>Prestar sus servicios profesionales de asesoría, asistencia y apoyo a la gestión administrativa y académica del Programa de Maestría en Educación Área de Profundización, Diseño, Gestión y Evaluación Curricular, semestre A de 2014, de la Facultad de Educación, sede Neiva.</t>
  </si>
  <si>
    <t>WILSON ROBERTOPERDOMO CORTES</t>
  </si>
  <si>
    <t>FE-015</t>
  </si>
  <si>
    <t>Prestar sus servicios profesionales para el diseño y ejecución de estrategias comunicativas que permitan dinamizar las relaciones y los procesos internos y externos del Programa de Maestría en Educación, Área de Profundización, Diseño, Gestión y Evaluación Curricular, semestre A de 2014.</t>
  </si>
  <si>
    <t>FE-016</t>
  </si>
  <si>
    <t>Entregar a titulo de venta equipos de cómputo, equipos de ayuda audiovisual y aires acondicionados con su respectiva instalación con destino al Instituto de Lenguas Extranjeras de la Universidad Surcolombiana ILEUSCO cohorte II del año 2014</t>
  </si>
  <si>
    <t xml:space="preserve">SEFENET </t>
  </si>
  <si>
    <t>FE-017</t>
  </si>
  <si>
    <t>Prestar los servicios de publicidad radial promocionando los diferentes cursos de idiomas que se ofrecen en el Instituto de Lenguas Extranjeras de la Universidad Surcolombiana ILEUSCO de la Facultad de Educación en la segunda programación del año 2014</t>
  </si>
  <si>
    <t xml:space="preserve">LUISA FERNANDA FANDIÑO/ATLAS </t>
  </si>
  <si>
    <t>FE-018</t>
  </si>
  <si>
    <t>suministro de tiuqtes aèreos para el equipo de trabajo agentes educativos vinculados al proyecto de Cero a Siempre</t>
  </si>
  <si>
    <t xml:space="preserve">ORGANIZACIÓN RADIAL OLIMPICA </t>
  </si>
  <si>
    <t>FE-019</t>
  </si>
  <si>
    <t>Prestar el servicio de publicidad radial promocionando los diferentes cursos de idiomas que ofrecen en el Instituto de Lenguas Extranjeras de la Universidad Surcolombiana ILEUSCO de la Facultad de Educación en la segunda programación del año 2014</t>
  </si>
  <si>
    <t xml:space="preserve">CARLOS EDUARDO HERRERA MOSQUERA </t>
  </si>
  <si>
    <t>FE-020</t>
  </si>
  <si>
    <t>Entregar a titulo de venta equipos de cómputo, equipos de ayuda audiovisual y aires acondicionados con su respectiva instalación con destino al Instituto de Lenguas Extranjeras de la Universidad Surcolombiana ILEUSCO cohorte I del año 2014</t>
  </si>
  <si>
    <t xml:space="preserve">FE-021 </t>
  </si>
  <si>
    <t>Entregar a titulo de venta implementos de aseo y cafetería con destino al Instituto de Lenguas Extranjeras de la Universidad Surcolombiana ILEUSCO cohorte I del año 2014</t>
  </si>
  <si>
    <t>FE-022</t>
  </si>
  <si>
    <t>Prestar servicios de apoyo a la Gestiòn Adtva en el desarrollo de actividades de archivistica a la coordinaciòn de proyeccion social de la facultad de educacion</t>
  </si>
  <si>
    <t>FE-023</t>
  </si>
  <si>
    <t>Prestar servicios de apoyo a la Gestiòn Adtva a la coordinaciòn de proyeccion social de la facultad de educacion</t>
  </si>
  <si>
    <t xml:space="preserve">OSCAR FELIPE DIAZ </t>
  </si>
  <si>
    <t>FE-024</t>
  </si>
  <si>
    <t>Orientar conocimientos profesionales como docente invitado en el desarrollo de los cursos de inglés en el Instituto de Lenguas Extranjeras de la Universidad Surcolombiana ILEUSCO cohorte I del año 2014, con un total de 70 horas cátedra.</t>
  </si>
  <si>
    <t>FE-025</t>
  </si>
  <si>
    <t>Orientar conocimientos profesionales como docente invitado en el desarrollo de los cursos de inglés en el Instituto de Lenguas Extranjeras de la Universidad Surcolombiana ILEUSCO cohorte I del año 2014, con un total de 210 horas cátedra.</t>
  </si>
  <si>
    <t>FE-026</t>
  </si>
  <si>
    <t>Orientar conocimientos profesionales como docente invitado en el desarrollo de los cursos de inglés en el Instituto de Lenguas extranjeras de la Universidad Surcolombiana ILEUSCO cohorte I del año 2014, con un total de 140 horas cátedra.</t>
  </si>
  <si>
    <t xml:space="preserve">LUIS ALFONSO VARGAS </t>
  </si>
  <si>
    <t>FE-027</t>
  </si>
  <si>
    <t>CARLOS ALBERTO SÁNCHEZ MANRIQUE</t>
  </si>
  <si>
    <t>FE-028</t>
  </si>
  <si>
    <t>Orientar conocimientos profesionales como docente invitado en el desarrollo de los cursos de inglés en el Instituto de Lenguas extranjeras de la Universidad Surcolombiana ILEUSCO cohorte I del año 2014, con un total de 210 horas cátedra.</t>
  </si>
  <si>
    <t xml:space="preserve">CARLOS ALBERTO HUEJE </t>
  </si>
  <si>
    <t>FE-029</t>
  </si>
  <si>
    <t>EVER ARMANDO VARGAS</t>
  </si>
  <si>
    <t>FE-030</t>
  </si>
  <si>
    <t>Orientar conocimientos profesionales como docente invitado en el desarrollo de los cursos de inglés en el Instituto de Lenguas extranjeras de la Universidad Surcolombiana ILEUSCO cohorte I del año 2014, con un total de 70 horas cátedra.</t>
  </si>
  <si>
    <t>JENIFFER SILVA CARDOZO</t>
  </si>
  <si>
    <t>FE-031</t>
  </si>
  <si>
    <t xml:space="preserve">AMERICA STEPHANY ALVARADO RODRIGUEZ </t>
  </si>
  <si>
    <t>FE-032</t>
  </si>
  <si>
    <t xml:space="preserve">LUZ ANDREA VARGAS ADAMES </t>
  </si>
  <si>
    <t>FE-033</t>
  </si>
  <si>
    <t>FE-034</t>
  </si>
  <si>
    <t>FE-035</t>
  </si>
  <si>
    <t xml:space="preserve">SANDRA MERCEDES PARRA </t>
  </si>
  <si>
    <t>FE-036</t>
  </si>
  <si>
    <t xml:space="preserve">NORMA CONSTANZA BASTO </t>
  </si>
  <si>
    <t>FE-037</t>
  </si>
  <si>
    <t xml:space="preserve">EDISSON RODRIGUEZ QUINTERO </t>
  </si>
  <si>
    <t>FE-038</t>
  </si>
  <si>
    <t xml:space="preserve">MARIA VICTORIA CARVAJAL </t>
  </si>
  <si>
    <t>FE-039</t>
  </si>
  <si>
    <t>SORY MILDRED GALLO DIAZ</t>
  </si>
  <si>
    <t>FE-040</t>
  </si>
  <si>
    <t>FE-041</t>
  </si>
  <si>
    <t xml:space="preserve">JULIAN ANDRES RODRIGUEZ CASTRO </t>
  </si>
  <si>
    <t>FE-042</t>
  </si>
  <si>
    <t>FE-043</t>
  </si>
  <si>
    <t>Orientar conocimientos profesionales como docente invitado en el desarrollo de los cursos de ingles en el Instituto de Lenguas Extranjeras de la Universidad Surcolombiana ILEUSCO cohorte II del año 2014 con un total de 140 horas catedra</t>
  </si>
  <si>
    <t>FE-044</t>
  </si>
  <si>
    <t xml:space="preserve">IVAN GABRIEL DIAZ </t>
  </si>
  <si>
    <t>FE-045</t>
  </si>
  <si>
    <t xml:space="preserve">Se compromete con la Universidad presta sus servicios de apoyo a la Gestion Administrativa en el Programa de Maestría en Educacion y Cultura de Paz  </t>
  </si>
  <si>
    <t xml:space="preserve">GENTIL MURCIA DIAZ </t>
  </si>
  <si>
    <t>FE-046</t>
  </si>
  <si>
    <t xml:space="preserve">IVONNE CAROLINA RIVERA </t>
  </si>
  <si>
    <t>FE-047</t>
  </si>
  <si>
    <t xml:space="preserve">DORIS CONSUELO CASAS </t>
  </si>
  <si>
    <t>FE-048</t>
  </si>
  <si>
    <t>JUAN GABRIEL SOLÓRZANO</t>
  </si>
  <si>
    <t>FE-049</t>
  </si>
  <si>
    <t>DIANA MARCELA MEDINA NARVAEZ</t>
  </si>
  <si>
    <t>FE-050</t>
  </si>
  <si>
    <t>FE-051</t>
  </si>
  <si>
    <t>FE-052</t>
  </si>
  <si>
    <t xml:space="preserve">LINA CONSTANZA HOME </t>
  </si>
  <si>
    <t>FE-053</t>
  </si>
  <si>
    <t xml:space="preserve">MAROLLY ANDREA VARGAS </t>
  </si>
  <si>
    <t>FE-054</t>
  </si>
  <si>
    <t xml:space="preserve">NATALIA CORREDOR </t>
  </si>
  <si>
    <t>FE-055</t>
  </si>
  <si>
    <t>FE-056</t>
  </si>
  <si>
    <t xml:space="preserve">MAURICIO GUTIERREZ </t>
  </si>
  <si>
    <t>FE-057</t>
  </si>
  <si>
    <t xml:space="preserve">FABIAN ANDRES GAONA </t>
  </si>
  <si>
    <t>FE-058</t>
  </si>
  <si>
    <t>FE-059</t>
  </si>
  <si>
    <t>Orientar conocimientos profesionales como docente invitado en el desarrollo de los cursos de inglés en el Instituto de Lenguas extranjeras de la Universidad Surcolombiana ILEUSCO cohorte II del año 2014, con un total de 70 horas cátedra.</t>
  </si>
  <si>
    <t>FE-060</t>
  </si>
  <si>
    <t>FE-061</t>
  </si>
  <si>
    <t>Orientar conocimientos profesionales como docente invitado en el desarrollo de los cursos de inglés en el Instituto de Lenguas extranjeras de la Universidad Surcolombiana ILEUSCO cohorte II del año 2014, con un total de 140 horas cátedra.</t>
  </si>
  <si>
    <t>SANDRA MERCEDES PARRA</t>
  </si>
  <si>
    <t>FE-062</t>
  </si>
  <si>
    <t>FE-063</t>
  </si>
  <si>
    <t xml:space="preserve">DANIEL FERNANDO TORRES </t>
  </si>
  <si>
    <t>FE-064</t>
  </si>
  <si>
    <t>FE-065</t>
  </si>
  <si>
    <t>FE-066</t>
  </si>
  <si>
    <t xml:space="preserve">LUIS ALFONSO VANEGAS </t>
  </si>
  <si>
    <t>FE-067</t>
  </si>
  <si>
    <t xml:space="preserve">GENTIL MURCIA MOLINA </t>
  </si>
  <si>
    <t>FE-068</t>
  </si>
  <si>
    <t xml:space="preserve">MAURICIO GUTIEREZ </t>
  </si>
  <si>
    <t>FE-069</t>
  </si>
  <si>
    <t>LUZ ANDREA VARGAS</t>
  </si>
  <si>
    <t>FE-070</t>
  </si>
  <si>
    <t>FE-071</t>
  </si>
  <si>
    <t>Orientar conocimientos profesionales como docente invitado en el desarrollo de los cursos de inglés en el Instituto de Lenguas extranjeras de la Universidad Surcolombiana ILEUSCO cohorte II del año 2014, con un total de 210 horas cátedra.</t>
  </si>
  <si>
    <t>FE-072</t>
  </si>
  <si>
    <t>SEFENET</t>
  </si>
  <si>
    <t>FE-073</t>
  </si>
  <si>
    <t>Prestar el servicio de publicidad radial promocionando los diferentes cursos de idiomas que se ofrecen en el Instituto de Lenguas Extranjeras de la Universidad Surcolombiana ILEUSCO facultad de Educación en la tercera programación del año 2014.</t>
  </si>
  <si>
    <t xml:space="preserve">JHON EFRAIN SANCHEZ </t>
  </si>
  <si>
    <t>FE-074</t>
  </si>
  <si>
    <t>ORGANIZACIÓN RADIAL OLIMPICA</t>
  </si>
  <si>
    <t>FE-075</t>
  </si>
  <si>
    <t>FE-076</t>
  </si>
  <si>
    <t>Entregar a titulo de venta papelería y útiles de oficina con destino al Instituto de Lenguas Extranjeras de la Universidad Surcolombiana ILEUSCO cohorte I del año 2014,</t>
  </si>
  <si>
    <t>201/01/2014</t>
  </si>
  <si>
    <t>FE-077</t>
  </si>
  <si>
    <t xml:space="preserve">suminitro de fotocopias para el desarrollo de las actividades previstas en el convenio suscritoa entre la universidad surcolombiana y la fundaciòn Plan </t>
  </si>
  <si>
    <t>JUAN CARLOS CUELLAR</t>
  </si>
  <si>
    <t>FE-078</t>
  </si>
  <si>
    <t>Prestar sus servicios como Apoyo a la Gestión Administrativa a asesoría Académica del programa de Maestría  en Educación Física período A del año 2014 sede Neiva</t>
  </si>
  <si>
    <t>NELSON ABEL PALACIO CERQUERA</t>
  </si>
  <si>
    <t>FE-079</t>
  </si>
  <si>
    <t>SE COMPROMETE CON LA UNIVERSIDAD A ENTREGAR A TITULO DE VENTA UN COMPUTADOR PORTÁTIL, UN VIDEO BEAM Y UN DISCO DURO PORTABLE, NECESARIO PARA EL BUEN DESARROLLO ACADÉMICO Y ADMINISTRATIVO DEL PROGRAMA DE LA MAESTRIA EN EDUCACION Y CULTURA DE PAZ.</t>
  </si>
  <si>
    <t>COMPRAVENTA  Y/O SUMINISTROS</t>
  </si>
  <si>
    <t>INVERSIONES L.J.C.</t>
  </si>
  <si>
    <t>FE-080</t>
  </si>
  <si>
    <t>SE COMPROMETE CON LA UNIVERSIDAD A PRESTAR SERVICIOS DE ALOJAMIENTO,RESTAURANTE Y ALQUILER DE SALA PARA LOS DOCENTES INVITADOS AL PROGRAMA DE MAESTRIA EN EDUCACION Y CULTURA DE PAZ.</t>
  </si>
  <si>
    <t>COMPRAS Y/O SUMINISTROS</t>
  </si>
  <si>
    <t>FE-081</t>
  </si>
  <si>
    <t>SE COMPROMETE CON LA UNIVERSIDAD  A ORIENTAR CONOCIMIENTOS PROFESIONALES COMO DOCENTE EXTERNO O INVITADO, EN EL DESARROLLO DEL PROGRAMA DE MAESTRIA EN EDUCACION Y CULTURA DE PAZ, COHORTE II - PRIMER SEMESTRE.</t>
  </si>
  <si>
    <t xml:space="preserve">MANUEL SANTIAGO ESCOBAR </t>
  </si>
  <si>
    <t>FE-082</t>
  </si>
  <si>
    <t xml:space="preserve">PRESTAR SERVICIOS TECNOLOGICOS </t>
  </si>
  <si>
    <t xml:space="preserve">NELSON DARIO ROJAS </t>
  </si>
  <si>
    <t>FE-083</t>
  </si>
  <si>
    <t>SE COMPROMETE CON LA UNIVERSIDAD  A ORIENTAR CONOCIMIENTOS PROFESIONALES COMO DOCENTE EXTERNO O INVITADO, EN EL DESARROLLO DEL PROGRAMA DE MAESTRIA EN EDUCACION Y CULTURA DE PAZ, COHORTE I - TERCER SEMESTRE.</t>
  </si>
  <si>
    <t xml:space="preserve">ANGELA MARIA DEL ROSARIO </t>
  </si>
  <si>
    <t>FE-084</t>
  </si>
  <si>
    <t>SE COMPROMETE CON LA UNIVERSIDAD A ORIENTAR CONOCIMIENTOS PROFESIONALES COMO DOCENTE EXTERNO O INVITADO, EN EL DESARROLLO DEL PROGRAMA DE MAESTRIA EN EDUCACION Y CULTURA DE PAZ, COHORTE I TERCER SEMESTRE.</t>
  </si>
  <si>
    <t xml:space="preserve">JUAN CARLOS AMADOR </t>
  </si>
  <si>
    <t>FE-085</t>
  </si>
  <si>
    <t>SE COMPROMETE CON LA UNIVERSIDAD A ORIENTAR CONOCIMIENTOS PROFESIONALES COMO DOCENTE EXTERNO O INVITADO, EN EL DESARROLLO DEL PROGRAMA DE MAESTRIA EN EDUCACION Y CULTURA DE PAZ.</t>
  </si>
  <si>
    <t>FE-086</t>
  </si>
  <si>
    <t xml:space="preserve">SE COMPROMETE CON LA UNIVERSIDAD A ORIENTAR CONOCIMIENTOS PROFESIONALES COMO DOCENTE EXTERNO O INVITADO, DICTADO VEINTE (20) HORAS DE ASESORIA A DOS (2) GRUPOS, EN EL PROYECTO DE GRADO.        </t>
  </si>
  <si>
    <t xml:space="preserve">MARTHA PATRICIA  OBREGON </t>
  </si>
  <si>
    <t>FE-087</t>
  </si>
  <si>
    <t>Orientar conocimientos Profesionales como docente invitado en el desarrollo de la Especializacion "Integracion Educativa para la Discapacidad" Cohorte XVII, primer periodo a realizarse en la Universidad Surcolombiana sede Neiva, dictando veintidos (22) horas de catedra en la asignatura "Desarrollo Humano"</t>
  </si>
  <si>
    <t>FE-088</t>
  </si>
  <si>
    <t>Orientar conocimientos Profesionales como docente invitado en el desarrollo de la Especializacion "Integracion Educativa para la Discapacidad" Cohorte XVII, primer periodo a realizarse en la Universidad Surcolombiana sede Neiva, dictando veintidos (22) horas de catedra en la asignatura "Educacion Especial"</t>
  </si>
  <si>
    <t>DANIEL FERNANO TORRES</t>
  </si>
  <si>
    <t>FE-089</t>
  </si>
  <si>
    <t>WILSON BURGOS AROCA</t>
  </si>
  <si>
    <t>FE-090</t>
  </si>
  <si>
    <t xml:space="preserve">JOHN EDISON DEVIA FIERRO </t>
  </si>
  <si>
    <t>FE-091</t>
  </si>
  <si>
    <t>FE-092</t>
  </si>
  <si>
    <t>FE-093</t>
  </si>
  <si>
    <t xml:space="preserve">DIEGO ALBERTO POLO </t>
  </si>
  <si>
    <t>FE-094</t>
  </si>
  <si>
    <t>Orientar conocimientos Profesionales como docente invitado en el desarrollo de la Especializacion "Integracion Educativa para la Discapacidad, Comunicacion y creatividad para la Docencia y Pedagogia de la Expresion Ludica" Cohorte XVI, segundo periodo a realizarse en la Universidad Surcolombiana sede Neiva, dictando diez (10) horas de catedra en la asignatura "Seminarios de Tecnologias de la Informacion y la Comunicacion"</t>
  </si>
  <si>
    <t>FE-095</t>
  </si>
  <si>
    <t>Orientar conocimientos Profesionales como docente invitado en el desarrollo de la Especializacion "Pedagogia de la Expresion Ludica" Cohorte XVII, primer periodo a realizarse en la Universidad Surcolombiana sede Neiva, dictando dieciocho (18) horas de catedra en la asignatura "Componente Flexible - Ludiexpresion Deportiva"</t>
  </si>
  <si>
    <t>FE-096</t>
  </si>
  <si>
    <t>Orientar conocimientos Profesionales como docente invitado en el desarrollo de la Especializacion "Pedagogia de la Expresion Ludica" Cohorte XVI, segundo periodo a realizarse en la Universidad Surcolombiana sede Neiva, dictando veintidos (22) horas de catedra en la asignatura "Taller de Autorreconocimiento I y II"</t>
  </si>
  <si>
    <t xml:space="preserve">GIOVANNY CORDOBA </t>
  </si>
  <si>
    <t>FE-097</t>
  </si>
  <si>
    <t>Orientar conocimientos Profesionales como docente invitado en el desarrollo de la Especializacion "Integracion Educativa para la Discapacidad" Cohorte XVI, segundo periodo a realizarse en la Universidad Surcolombiana sede Neiva, dictando dieciocho (18) horas de catedra en la asignatura "Componente Flexible - Sordos"</t>
  </si>
  <si>
    <t>MARTHA ELENA MUÑOZ</t>
  </si>
  <si>
    <t>FE-098</t>
  </si>
  <si>
    <t>FE-099</t>
  </si>
  <si>
    <t xml:space="preserve">ENTREGAR FOTOCOPIADORAA EN CALIDAD DE VENTA </t>
  </si>
  <si>
    <t>COMPRA Y/O SUMINISTRO</t>
  </si>
  <si>
    <t>FE-100</t>
  </si>
  <si>
    <t>Orientar conocimientos Profesionales como docente invitado en el desarrollo de la Especializacion "Pedagogia de la Expresion Ludica" Cohorte XVI, segundo periodo a realizarse en la Universidad Surcolombiana sede Neiva, dictando dieciocho (18) horas de catedra en la asignatura "Componente Flexible - Ludiexpresion Deportiva"</t>
  </si>
  <si>
    <t>PRESTCION DE SERVICIOS PROFESIONALES</t>
  </si>
  <si>
    <t xml:space="preserve">FE-101 </t>
  </si>
  <si>
    <t>Orientar conocimientos Profesionales como docente invitado en el desarrollo de la Especializacion "Integracion Educativa para la Discapacidad" Cohorte XVI, segundo periodo a realizarse en la Universidad Surcolombiana sede Neiva, dictando doce (12) horas de catedra en la asignatura "Curriculo y Adecuaciones Primera y Segunda Parte"</t>
  </si>
  <si>
    <t>horas de catedra en "Ludimatematicas" y diez (10) horas de catedra en "Curriculo y Adecuaciones Ciencias Naturales"</t>
  </si>
  <si>
    <t>FE-102</t>
  </si>
  <si>
    <t>Orientar conocimientos Profesionales como docente invitado en el desarrollo de la Especializacion "Pedagogia de la Expresion Ludica" Cohorte XVI, segundo periodo a realizarse en la Universidad Surcolombiana sede Neiva, dictando veintidos (22) horas de catedra en la asignatura "Literaludica"</t>
  </si>
  <si>
    <t xml:space="preserve">MARIA CRISTINA ANDRADE </t>
  </si>
  <si>
    <t>FE-103</t>
  </si>
  <si>
    <t>Orientar conocimientos Profesionales como docente invitado en el desarrollo de las Especializaciones "Integracion Educativa para la Discapacidad y Pedagogia de la Expresion Ludica" Cohorte XVI, segundo periodo a realizarse en la Universidad Surcolombiana sede Neiva, dictando cuarenta y dos (42) horas de catedra en las siguientes asignaturas: diez (10) horas de catedra en la asignatura "Curriculo y Adecuaciones Matematicas", veintidos (22) horas de catedra en "Ludimatematicas" y diez (10) horas de catedra en "Curriculo y Adecuaciones Ciencias Naturales"</t>
  </si>
  <si>
    <t xml:space="preserve">LINDA CLARISA PASQUEL </t>
  </si>
  <si>
    <t>FE-104</t>
  </si>
  <si>
    <t>Prestar servicios de apoyo a la gestion administrtiva y acadèmica en el manejo del aula inteligente y el aula multimedial 430 de la facultad de educacion</t>
  </si>
  <si>
    <t xml:space="preserve">MAYJEN VIVIANA VARGAS </t>
  </si>
  <si>
    <t>prestar sus servicios en la divulgacion y el empoderamiento de las actividades acadèmicas y de proyeccin social desarrolladas por la facultad de educacion</t>
  </si>
  <si>
    <t>PIEDAD CECILIA ORTEGA</t>
  </si>
  <si>
    <t>FE-106</t>
  </si>
  <si>
    <r>
      <t>Prestar los servicios profesionales, como docente invitada, en el desarrollo del Programa de Maestría en Educación, Área de Profundización, Diseño, Gestión y Evaluación Curricular, Octava Cohorte, Primer Semestre, a realizarse en la Universidad Surcolombiana Sede Neiva, dictando veintiséis (26) horas del seminario</t>
    </r>
    <r>
      <rPr>
        <b/>
        <sz val="11"/>
        <color indexed="8"/>
        <rFont val="Arial"/>
        <family val="2"/>
      </rPr>
      <t xml:space="preserve"> </t>
    </r>
    <r>
      <rPr>
        <sz val="11"/>
        <color indexed="8"/>
        <rFont val="Arial"/>
        <family val="2"/>
      </rPr>
      <t>”LOS DIAGNOSTICOS INSTITUCIONALES EXIGENCIA BASICAS PARA LA TRANSFORMACIÓN INSTITUCIONAL” semestre I -2014</t>
    </r>
  </si>
  <si>
    <t>DOCENTE EXTERNO Y/O INVITADO</t>
  </si>
  <si>
    <t>FABIO DE JESUS JURADO</t>
  </si>
  <si>
    <t>FE-107</t>
  </si>
  <si>
    <r>
      <t>a orientar conocimientos profesionales como docente invitado, en el desarrollo del Programa de Maestría en Educación, Área de Profundización , Diseño, Gestión y Evaluación Curricular, Octava</t>
    </r>
    <r>
      <rPr>
        <sz val="11"/>
        <color indexed="14"/>
        <rFont val="Arial"/>
        <family val="2"/>
      </rPr>
      <t xml:space="preserve"> </t>
    </r>
    <r>
      <rPr>
        <sz val="11"/>
        <color indexed="8"/>
        <rFont val="Arial"/>
        <family val="2"/>
      </rPr>
      <t xml:space="preserve">Cohorte - Primer Semestre a realizarse en la  Universidad Surcolombiana sede Neiva, dictando </t>
    </r>
    <r>
      <rPr>
        <b/>
        <sz val="11"/>
        <color indexed="8"/>
        <rFont val="Arial"/>
        <family val="2"/>
      </rPr>
      <t>veintiséis (26)</t>
    </r>
    <r>
      <rPr>
        <sz val="11"/>
        <color indexed="8"/>
        <rFont val="Arial"/>
        <family val="2"/>
      </rPr>
      <t xml:space="preserve"> horas de cátedra del seminario</t>
    </r>
    <r>
      <rPr>
        <b/>
        <sz val="11"/>
        <color indexed="8"/>
        <rFont val="Arial"/>
        <family val="2"/>
      </rPr>
      <t xml:space="preserve"> </t>
    </r>
    <r>
      <rPr>
        <sz val="11"/>
        <color indexed="8"/>
        <rFont val="Arial"/>
        <family val="2"/>
      </rPr>
      <t>“LA EVALUACIÓN CURRICULAR: VALORACIÓN, MEDICIÓN, RENDICIÓN DE CUENTAS, DE DESARROLLO” semestre I-2014.</t>
    </r>
    <r>
      <rPr>
        <b/>
        <sz val="11"/>
        <color indexed="8"/>
        <rFont val="Arial"/>
        <family val="2"/>
      </rPr>
      <t xml:space="preserve"> </t>
    </r>
  </si>
  <si>
    <t>OSCAR IVAN OLIVEROS</t>
  </si>
  <si>
    <t>FE-108</t>
  </si>
  <si>
    <t>FE-109</t>
  </si>
  <si>
    <r>
      <t>Orientar conocimientos profesionales como docente invitado, en el desarrollo del Programa de Maestría en Educación, Área de Profundización, Diseño, Gestión y Evaluación Curricular,</t>
    </r>
    <r>
      <rPr>
        <sz val="11"/>
        <color indexed="14"/>
        <rFont val="Arial"/>
        <family val="2"/>
      </rPr>
      <t xml:space="preserve"> </t>
    </r>
    <r>
      <rPr>
        <sz val="11"/>
        <color indexed="8"/>
        <rFont val="Arial"/>
        <family val="2"/>
      </rPr>
      <t>Sexta</t>
    </r>
    <r>
      <rPr>
        <sz val="11"/>
        <color indexed="14"/>
        <rFont val="Arial"/>
        <family val="2"/>
      </rPr>
      <t xml:space="preserve"> </t>
    </r>
    <r>
      <rPr>
        <sz val="11"/>
        <color indexed="8"/>
        <rFont val="Arial"/>
        <family val="2"/>
      </rPr>
      <t xml:space="preserve">Cohorte - Tercer Semestre a realizarse en la  Universidad Surcolombiana sede Neiva, dictando </t>
    </r>
    <r>
      <rPr>
        <b/>
        <sz val="11"/>
        <color indexed="8"/>
        <rFont val="Arial"/>
        <family val="2"/>
      </rPr>
      <t>veintiséis (26)</t>
    </r>
    <r>
      <rPr>
        <sz val="11"/>
        <color indexed="8"/>
        <rFont val="Arial"/>
        <family val="2"/>
      </rPr>
      <t xml:space="preserve"> horas de cátedra del seminario</t>
    </r>
    <r>
      <rPr>
        <b/>
        <sz val="11"/>
        <color indexed="8"/>
        <rFont val="Arial"/>
        <family val="2"/>
      </rPr>
      <t xml:space="preserve"> </t>
    </r>
    <r>
      <rPr>
        <sz val="11"/>
        <color indexed="8"/>
        <rFont val="Arial"/>
        <family val="2"/>
      </rPr>
      <t>“PROBLEMÁTICA DE LOS DISEÑOS Y PROCESAMIENTOS DE LA INFORMACIÓN</t>
    </r>
    <r>
      <rPr>
        <b/>
        <sz val="11"/>
        <color indexed="8"/>
        <rFont val="Arial"/>
        <family val="2"/>
      </rPr>
      <t xml:space="preserve">” </t>
    </r>
    <r>
      <rPr>
        <sz val="11"/>
        <color indexed="8"/>
        <rFont val="Arial"/>
        <family val="2"/>
      </rPr>
      <t xml:space="preserve"> Semestre I - 2014.</t>
    </r>
  </si>
  <si>
    <t>FE-110</t>
  </si>
  <si>
    <r>
      <t>Orientar conocimientos profesionales como docente invitado, en el desarrollo del Programa de Maestría en Educación, Área de Profundización, Diseño, Gestión y Evaluación Curricular,</t>
    </r>
    <r>
      <rPr>
        <sz val="11"/>
        <color indexed="14"/>
        <rFont val="Arial"/>
        <family val="2"/>
      </rPr>
      <t xml:space="preserve"> </t>
    </r>
    <r>
      <rPr>
        <sz val="11"/>
        <color indexed="8"/>
        <rFont val="Arial"/>
        <family val="2"/>
      </rPr>
      <t>Sexta</t>
    </r>
    <r>
      <rPr>
        <sz val="11"/>
        <color indexed="14"/>
        <rFont val="Arial"/>
        <family val="2"/>
      </rPr>
      <t xml:space="preserve"> </t>
    </r>
    <r>
      <rPr>
        <sz val="11"/>
        <color indexed="8"/>
        <rFont val="Arial"/>
        <family val="2"/>
      </rPr>
      <t xml:space="preserve">Cohorte - Tercer Semestre a realizarse en la  Universidad Surcolombiana sede Neiva, dictando </t>
    </r>
    <r>
      <rPr>
        <b/>
        <sz val="11"/>
        <color indexed="8"/>
        <rFont val="Arial"/>
        <family val="2"/>
      </rPr>
      <t>veintiséis (26)</t>
    </r>
    <r>
      <rPr>
        <sz val="11"/>
        <color indexed="8"/>
        <rFont val="Arial"/>
        <family val="2"/>
      </rPr>
      <t xml:space="preserve"> horas de cátedra del seminario</t>
    </r>
    <r>
      <rPr>
        <b/>
        <sz val="11"/>
        <color indexed="8"/>
        <rFont val="Arial"/>
        <family val="2"/>
      </rPr>
      <t xml:space="preserve"> “ELABORACIÓN, PRUEBA Y APLICACIÓN DE INSTRUMENTOS DE INVESTIGACIÓN” </t>
    </r>
    <r>
      <rPr>
        <sz val="11"/>
        <color indexed="8"/>
        <rFont val="Arial"/>
        <family val="2"/>
      </rPr>
      <t xml:space="preserve"> Semestre I - 2014. </t>
    </r>
  </si>
  <si>
    <t xml:space="preserve">LUIS ALBERTO MALAGON </t>
  </si>
  <si>
    <t>FE-111</t>
  </si>
  <si>
    <r>
      <t>Orientar conocimientos profesionales como docente invitado, en el desarrollo del Programa de Maestría en Educación, Área de Profundización, Diseño, Gestión y Evaluación Curricular,</t>
    </r>
    <r>
      <rPr>
        <sz val="11"/>
        <color indexed="14"/>
        <rFont val="Arial"/>
        <family val="2"/>
      </rPr>
      <t xml:space="preserve"> </t>
    </r>
    <r>
      <rPr>
        <sz val="11"/>
        <color indexed="8"/>
        <rFont val="Arial"/>
        <family val="2"/>
      </rPr>
      <t>Sexta</t>
    </r>
    <r>
      <rPr>
        <sz val="11"/>
        <color indexed="14"/>
        <rFont val="Arial"/>
        <family val="2"/>
      </rPr>
      <t xml:space="preserve"> </t>
    </r>
    <r>
      <rPr>
        <sz val="11"/>
        <color indexed="8"/>
        <rFont val="Arial"/>
        <family val="2"/>
      </rPr>
      <t xml:space="preserve">Cohorte - Tercer Semestre a realizarse en la  Universidad Surcolombiana sede Neiva, dictando </t>
    </r>
    <r>
      <rPr>
        <b/>
        <sz val="11"/>
        <color indexed="8"/>
        <rFont val="Arial"/>
        <family val="2"/>
      </rPr>
      <t>veintiséis (26)</t>
    </r>
    <r>
      <rPr>
        <sz val="11"/>
        <color indexed="8"/>
        <rFont val="Arial"/>
        <family val="2"/>
      </rPr>
      <t xml:space="preserve"> horas de cátedra del seminario</t>
    </r>
    <r>
      <rPr>
        <b/>
        <sz val="11"/>
        <color indexed="8"/>
        <rFont val="Arial"/>
        <family val="2"/>
      </rPr>
      <t xml:space="preserve"> “LA PERTINENCIA SOCIAL Y LA PERTINENCIA ACADÉMICA COMO RETOS CURRICULARES” </t>
    </r>
    <r>
      <rPr>
        <sz val="11"/>
        <color indexed="8"/>
        <rFont val="Arial"/>
        <family val="2"/>
      </rPr>
      <t xml:space="preserve"> Semestre I - 2014</t>
    </r>
  </si>
  <si>
    <t>FE-112</t>
  </si>
  <si>
    <t xml:space="preserve">Prestar sus servicios, para dar continuidad del proceso de autoevaluacion de acuerdo a las condiciones establecidas en el Decreto 1295 de 2010 por el cual se reglamenta el registro calificado y el modelo de autoevaluacion Institucional de las Especializaciones "Integracion Educativa para la Discapacidad, Comunicacion y Creatividad para la Docencia y Pedagogia de la Expresion Ludica" </t>
  </si>
  <si>
    <t xml:space="preserve">GERARDO ANDRES PERAN </t>
  </si>
  <si>
    <t>FE-113</t>
  </si>
  <si>
    <r>
      <t>Prestar sus servicios profesionales como docente invitado, en el desarrollo del Programa de Maestría en Educación, Área de Profundización, Diseño, Gestión y Evaluación Curricular,</t>
    </r>
    <r>
      <rPr>
        <sz val="11"/>
        <color indexed="14"/>
        <rFont val="Arial"/>
        <family val="2"/>
      </rPr>
      <t xml:space="preserve"> </t>
    </r>
    <r>
      <rPr>
        <sz val="11"/>
        <color indexed="8"/>
        <rFont val="Arial"/>
        <family val="2"/>
      </rPr>
      <t xml:space="preserve">Octava Cohorte - Primer Semestre a realizarse en la  Universidad Surcolombiana sede Neiva, dictando </t>
    </r>
    <r>
      <rPr>
        <b/>
        <sz val="11"/>
        <color indexed="8"/>
        <rFont val="Arial"/>
        <family val="2"/>
      </rPr>
      <t>veintiséis (26)</t>
    </r>
    <r>
      <rPr>
        <sz val="11"/>
        <color indexed="8"/>
        <rFont val="Arial"/>
        <family val="2"/>
      </rPr>
      <t xml:space="preserve"> horas de cátedra del seminario</t>
    </r>
    <r>
      <rPr>
        <b/>
        <sz val="11"/>
        <color indexed="8"/>
        <rFont val="Arial"/>
        <family val="2"/>
      </rPr>
      <t xml:space="preserve"> “LA VALIDEZ Y LEGALIDAD DEL CONOCIMIENTO CIENTIFÍCO” </t>
    </r>
    <r>
      <rPr>
        <sz val="11"/>
        <color indexed="8"/>
        <rFont val="Arial"/>
        <family val="2"/>
      </rPr>
      <t>semestre I 2014</t>
    </r>
  </si>
  <si>
    <t xml:space="preserve">OFELIA RAMIREZ </t>
  </si>
  <si>
    <t>FE-114</t>
  </si>
  <si>
    <r>
      <t>Orientar conocimientos profesionales como docente invitado, en el desarrollo del Programa de Maestría en Educación, Área de Profundización, Diseño, Gestión y Evaluación Curricular,</t>
    </r>
    <r>
      <rPr>
        <sz val="11"/>
        <color indexed="14"/>
        <rFont val="Arial"/>
        <family val="2"/>
      </rPr>
      <t xml:space="preserve"> </t>
    </r>
    <r>
      <rPr>
        <sz val="11"/>
        <color indexed="8"/>
        <rFont val="Arial"/>
        <family val="2"/>
      </rPr>
      <t>Séptima</t>
    </r>
    <r>
      <rPr>
        <sz val="11"/>
        <color indexed="14"/>
        <rFont val="Arial"/>
        <family val="2"/>
      </rPr>
      <t xml:space="preserve"> </t>
    </r>
    <r>
      <rPr>
        <sz val="11"/>
        <color indexed="8"/>
        <rFont val="Arial"/>
        <family val="2"/>
      </rPr>
      <t xml:space="preserve">Cohorte - Segundo Semestre a realizarse en la  Universidad Surcolombiana sede Neiva, dictando </t>
    </r>
    <r>
      <rPr>
        <b/>
        <sz val="11"/>
        <color indexed="8"/>
        <rFont val="Arial"/>
        <family val="2"/>
      </rPr>
      <t>veintiséis (26)</t>
    </r>
    <r>
      <rPr>
        <sz val="11"/>
        <color indexed="8"/>
        <rFont val="Arial"/>
        <family val="2"/>
      </rPr>
      <t xml:space="preserve"> horas de cátedra del seminario</t>
    </r>
    <r>
      <rPr>
        <b/>
        <sz val="11"/>
        <color indexed="8"/>
        <rFont val="Arial"/>
        <family val="2"/>
      </rPr>
      <t xml:space="preserve"> “FORMULACIÓN Y DISEÑO DEL PROBLEMA DE INVESTIGACIÓN” </t>
    </r>
    <r>
      <rPr>
        <sz val="11"/>
        <color indexed="8"/>
        <rFont val="Arial"/>
        <family val="2"/>
      </rPr>
      <t xml:space="preserve"> Semestre I - 2014. </t>
    </r>
  </si>
  <si>
    <t>NAPOLEON MURCIA PEÑA</t>
  </si>
  <si>
    <t>FE-115</t>
  </si>
  <si>
    <t>FE-116</t>
  </si>
  <si>
    <t>SE COMPROMETE CON LA UNIVERSIDAD A ORIENTAR CONOCIMIENTOS PROFESIONALES COMO DOCENTE EXTERNO O INVITADO, EN EL DESARROLLO DEL PROGRAMA DE MAESTRIA EN EDUCACION Y CULTURA DE PAZ, COHORTE II PRIMER SEMESTRE.</t>
  </si>
  <si>
    <t>JULIO ROBERTO JAIME SALAS</t>
  </si>
  <si>
    <t>FE-117</t>
  </si>
  <si>
    <t>FE-118</t>
  </si>
  <si>
    <t>Prestar el servicio de restaurante En las Instalaciones de la Universidad Surcolombiana sede La Plata, del encuentro de Estudiantes y Docentes del Diplomado en Docencia Universitaria sede La PLATA.</t>
  </si>
  <si>
    <t>FE-119</t>
  </si>
  <si>
    <t>Realizar el diseño diagramación e impresión de mosaicos placas de reconocimineto certificaciones personalizadas para la septima promoción del Instituto de Lenguas Extranjeras ILEUSCO y material publicitario para la proxima programación de ILEUSCO</t>
  </si>
  <si>
    <t>FRANCY LORENA MARTINEZ</t>
  </si>
  <si>
    <t>FE-120</t>
  </si>
  <si>
    <t xml:space="preserve">SE COMPROMETE CON LA UNIVERSIDAD AL SUMINISTRO DE TIQUETES AEREOS PARA LOS DOCENTES INVITADOS QUIENES VENDRAN DESDE LAS DIFERENTES CIUDADES DE COLOMBIA A LA SEDE DE NEIVA DE LA UNIVERSIDAD SURCOLOMBIANA. </t>
  </si>
  <si>
    <t>FE-121</t>
  </si>
  <si>
    <t>FE-122</t>
  </si>
  <si>
    <t>Prestar el servicio de publicidad radial promocionando los diferentes cursos de idiomas que ofrecen en el Instituto de Lenguas Extranjeras de la Universidad Surcolombiana ILEUSCO de la Facultad de Educación en la tercera programación del año 2014</t>
  </si>
  <si>
    <t xml:space="preserve">EDUAR PINZON OSORIO </t>
  </si>
  <si>
    <t>FE-123</t>
  </si>
  <si>
    <t>Entregar a título de venta muebles con destino al Diplomado en Docencia Universitaria sede Neiva</t>
  </si>
  <si>
    <t>FE-124</t>
  </si>
  <si>
    <t>Suministro de Fotocopias en el Diplomado en Docencia Universitaria sede NEIVA GRUPO I y sede LA PLATA</t>
  </si>
  <si>
    <t>Entregar a título de venta elementos de Mercadeo y Publicidad cons destino al Diplomado en Docencia Universitaria sede NEIVA GRUPO I y SEDE LA PLATA</t>
  </si>
  <si>
    <t>SE COMPROMETE CON LA UNIVERSIDAD A REALIZAR LA DIAGRAMACION, EDICION E IMPRESIÓN DE LOS MODULOS PARA LO ESTUDIANTES DE LA MAESTRIA EN EDUCACION Y CULTURA DE PAZ NECESARIOS PARA EL BUEN DESARROLLO ACADEMICO.</t>
  </si>
  <si>
    <t>SE COMPROMETE CON LA UNIVERSIDAD A ENTREGAR A TITULOS DE VENTA LOS ELEMENTOS DE PAPELERIA Y ÚTILES DE OFICINA NECESARIOS PARA EL DESARROLLO ACADÉMICO Y ADMINISTRATIVO DE LA MAESTRIA EN EDUCACION Y CULTURA DE PAZ.</t>
  </si>
  <si>
    <t>SE COMPROMETE CON LA UNIVERSIDAD AL SUMINISTRO DE FOTOCOPIAS, EN LA SEDE CENTRAL NEIVA DE LA UNIVERSIDAD SURCOLOMBIAN PARA LA MAESTRIA EN EDUCACION Y CULTURA DE PAZ.</t>
  </si>
  <si>
    <t>CARLOS EDUARDO HERREA</t>
  </si>
  <si>
    <t xml:space="preserve">ADQUISICION DE AIRES ACONDICIONADOS Y SILLAS PARA LAS DEPENDENCIAS DE LA FACULTAD DE EDUCACION </t>
  </si>
  <si>
    <t xml:space="preserve">Realizaar la diagramaciòn e impresiòn de instructivos de inducciòn para los estudiantes de pregrado de los programas de la facultad de educaciòn y los pendones de la oferta acadèmica de la Facultad de educacion </t>
  </si>
  <si>
    <t>Entregar a titulo de venta papelería y útiles de oficina con destino al Diplomado en Docencia Universitaria sede Neiva GRUPO I y sede La PLATA</t>
  </si>
  <si>
    <t>SERVICIO DE MENSAJERIA Y PORTE</t>
  </si>
  <si>
    <t xml:space="preserve">PRESTAACION DE SERVICIOS </t>
  </si>
  <si>
    <t xml:space="preserve">JESUS MARIA PINILLOS </t>
  </si>
  <si>
    <t>Orientar conocimientos profesionales en la Maestría en Educación Física.</t>
  </si>
  <si>
    <t>VICTOR JAIRO CHINCHILLA GUTIERREZ</t>
  </si>
  <si>
    <t xml:space="preserve">EDUARDO AGUSTO LOPEZ </t>
  </si>
  <si>
    <t xml:space="preserve">JOSE DARIO GUZMAN RODRIGUEZ </t>
  </si>
  <si>
    <t>SERGIO ALEJANDRO TORO AREVALO</t>
  </si>
  <si>
    <t>10127428-4</t>
  </si>
  <si>
    <t>GUSTAVO BRIÑEZ VILLA</t>
  </si>
  <si>
    <t>MARIA ELVIRA CARVAJAL</t>
  </si>
  <si>
    <r>
      <t>Orientar conocimientos profesionales como docente invitado, en el desarrollo del Programa de Maestría en Educación, Área de Profundización, Diseño, Gestión y Evaluación Curricular,</t>
    </r>
    <r>
      <rPr>
        <sz val="11"/>
        <color indexed="14"/>
        <rFont val="Arial"/>
        <family val="2"/>
      </rPr>
      <t xml:space="preserve"> </t>
    </r>
    <r>
      <rPr>
        <sz val="11"/>
        <color indexed="8"/>
        <rFont val="Arial"/>
        <family val="2"/>
      </rPr>
      <t>Séptima</t>
    </r>
    <r>
      <rPr>
        <sz val="11"/>
        <color indexed="14"/>
        <rFont val="Arial"/>
        <family val="2"/>
      </rPr>
      <t xml:space="preserve"> </t>
    </r>
    <r>
      <rPr>
        <sz val="11"/>
        <color indexed="8"/>
        <rFont val="Arial"/>
        <family val="2"/>
      </rPr>
      <t xml:space="preserve">Cohorte - Segundo Semestre a realizarse en la  Universidad Surcolombiana sede Neiva, dictando </t>
    </r>
    <r>
      <rPr>
        <b/>
        <sz val="11"/>
        <color indexed="8"/>
        <rFont val="Arial"/>
        <family val="2"/>
      </rPr>
      <t>veintiséis (26)</t>
    </r>
    <r>
      <rPr>
        <sz val="11"/>
        <color indexed="8"/>
        <rFont val="Arial"/>
        <family val="2"/>
      </rPr>
      <t xml:space="preserve"> horas de cátedra del seminario</t>
    </r>
    <r>
      <rPr>
        <b/>
        <sz val="11"/>
        <color indexed="8"/>
        <rFont val="Arial"/>
        <family val="2"/>
      </rPr>
      <t xml:space="preserve"> “PROBLEMÁTICA DE LA INVESTIGACION EN LA EDUCACION SUPERIOR” </t>
    </r>
    <r>
      <rPr>
        <sz val="11"/>
        <color indexed="8"/>
        <rFont val="Arial"/>
        <family val="2"/>
      </rPr>
      <t xml:space="preserve"> Semestre I - 2014</t>
    </r>
  </si>
  <si>
    <t xml:space="preserve">MARCOS RAUL MEJIA </t>
  </si>
  <si>
    <r>
      <t>Orientar conocimientos profesionales como docente invitado, en el desarrollo del Programa de Maestría en Educación, Área de Profundización, Diseño, Gestión y Evaluación Curricular,</t>
    </r>
    <r>
      <rPr>
        <sz val="11"/>
        <color indexed="14"/>
        <rFont val="Arial"/>
        <family val="2"/>
      </rPr>
      <t xml:space="preserve"> </t>
    </r>
    <r>
      <rPr>
        <sz val="11"/>
        <color indexed="8"/>
        <rFont val="Arial"/>
        <family val="2"/>
      </rPr>
      <t>Séptima</t>
    </r>
    <r>
      <rPr>
        <sz val="11"/>
        <color indexed="14"/>
        <rFont val="Arial"/>
        <family val="2"/>
      </rPr>
      <t xml:space="preserve"> </t>
    </r>
    <r>
      <rPr>
        <sz val="11"/>
        <color indexed="8"/>
        <rFont val="Arial"/>
        <family val="2"/>
      </rPr>
      <t xml:space="preserve">Cohorte - Segundo Semestre a realizarse en la  Universidad Surcolombiana sede Neiva, dictando </t>
    </r>
    <r>
      <rPr>
        <b/>
        <sz val="11"/>
        <color indexed="8"/>
        <rFont val="Arial"/>
        <family val="2"/>
      </rPr>
      <t>veintiséis (26)</t>
    </r>
    <r>
      <rPr>
        <sz val="11"/>
        <color indexed="8"/>
        <rFont val="Arial"/>
        <family val="2"/>
      </rPr>
      <t xml:space="preserve"> horas de cátedra del seminario</t>
    </r>
    <r>
      <rPr>
        <b/>
        <sz val="11"/>
        <color indexed="8"/>
        <rFont val="Arial"/>
        <family val="2"/>
      </rPr>
      <t xml:space="preserve"> “LA DOCENCIA UNIVERSITARIA UNA NUEVA NOCION DE FORMACION PROFESIONAL” </t>
    </r>
    <r>
      <rPr>
        <sz val="11"/>
        <color indexed="8"/>
        <rFont val="Arial"/>
        <family val="2"/>
      </rPr>
      <t xml:space="preserve"> Semestre I - 2014</t>
    </r>
  </si>
  <si>
    <t xml:space="preserve">GERMAN VARGAS </t>
  </si>
  <si>
    <r>
      <t>Orientar conocimientos profesionales como docente invitado, en el desarrollo del Programa de Maestría en Educación, Área de Profundización, Diseño, Gestión y Evaluación Curricular,</t>
    </r>
    <r>
      <rPr>
        <sz val="11"/>
        <color indexed="14"/>
        <rFont val="Arial"/>
        <family val="2"/>
      </rPr>
      <t xml:space="preserve"> </t>
    </r>
    <r>
      <rPr>
        <sz val="11"/>
        <color indexed="8"/>
        <rFont val="Arial"/>
        <family val="2"/>
      </rPr>
      <t>Sexta</t>
    </r>
    <r>
      <rPr>
        <sz val="11"/>
        <color indexed="14"/>
        <rFont val="Arial"/>
        <family val="2"/>
      </rPr>
      <t xml:space="preserve"> </t>
    </r>
    <r>
      <rPr>
        <sz val="11"/>
        <color indexed="8"/>
        <rFont val="Arial"/>
        <family val="2"/>
      </rPr>
      <t xml:space="preserve">Cohorte - Tercer Semestre a realizarse en la  Universidad Surcolombiana sede Neiva, dictando </t>
    </r>
    <r>
      <rPr>
        <b/>
        <sz val="11"/>
        <color indexed="8"/>
        <rFont val="Arial"/>
        <family val="2"/>
      </rPr>
      <t>veintiséis (26)</t>
    </r>
    <r>
      <rPr>
        <sz val="11"/>
        <color indexed="8"/>
        <rFont val="Arial"/>
        <family val="2"/>
      </rPr>
      <t xml:space="preserve"> horas de cátedra del seminario</t>
    </r>
    <r>
      <rPr>
        <b/>
        <sz val="11"/>
        <color indexed="8"/>
        <rFont val="Arial"/>
        <family val="2"/>
      </rPr>
      <t xml:space="preserve"> “ESTATUTO TEORICO DE LA PEDAGOGIA DISCUSION SOBRE LOS PARADIGMAS PEDAGOGICOS” </t>
    </r>
    <r>
      <rPr>
        <sz val="11"/>
        <color indexed="8"/>
        <rFont val="Arial"/>
        <family val="2"/>
      </rPr>
      <t xml:space="preserve"> Semestre I - 2014</t>
    </r>
  </si>
  <si>
    <t>GABRIEL ADOLFO RESTREPO</t>
  </si>
  <si>
    <r>
      <t>Orientar conocimientos profesionales como docente invitado, en el desarrollo del Programa de Maestría en Educación, Área de Profundización, Diseño, Gestión y Evaluación Curricular,</t>
    </r>
    <r>
      <rPr>
        <sz val="11"/>
        <color indexed="14"/>
        <rFont val="Arial"/>
        <family val="2"/>
      </rPr>
      <t xml:space="preserve"> </t>
    </r>
    <r>
      <rPr>
        <sz val="11"/>
        <color indexed="8"/>
        <rFont val="Arial"/>
        <family val="2"/>
      </rPr>
      <t xml:space="preserve">Octava Cohorte - Primer Semestre a realizarse en la  Universidad Surcolombiana sede Neiva, dictando </t>
    </r>
    <r>
      <rPr>
        <b/>
        <sz val="11"/>
        <color indexed="8"/>
        <rFont val="Arial"/>
        <family val="2"/>
      </rPr>
      <t>veintiséis (26)</t>
    </r>
    <r>
      <rPr>
        <sz val="11"/>
        <color indexed="8"/>
        <rFont val="Arial"/>
        <family val="2"/>
      </rPr>
      <t xml:space="preserve"> horas de cátedra del seminario</t>
    </r>
    <r>
      <rPr>
        <b/>
        <sz val="11"/>
        <color indexed="8"/>
        <rFont val="Arial"/>
        <family val="2"/>
      </rPr>
      <t xml:space="preserve"> “ACERCA DE LAS POLÍTICAS PÚBLICAS EN LA EDUCACIÓN SUPERIOR” </t>
    </r>
    <r>
      <rPr>
        <sz val="11"/>
        <color indexed="8"/>
        <rFont val="Arial"/>
        <family val="2"/>
      </rPr>
      <t>semestre I-2014.</t>
    </r>
  </si>
  <si>
    <t>TURISMO AMERICAN TURS</t>
  </si>
  <si>
    <r>
      <t>Suministrar los tiquetes aéreos a los docentes invitados al Programa de Maestría en Educación Área de Profundización, Diseño, Gestión y Evaluación Curricular de acuerdo con oferta o cotización presentada el 20 de Enero de 2014, la cual hace parte integral de la presente orden</t>
    </r>
    <r>
      <rPr>
        <sz val="11"/>
        <color indexed="10"/>
        <rFont val="Arial"/>
        <family val="2"/>
      </rPr>
      <t>.</t>
    </r>
  </si>
  <si>
    <t>SOCIEDAD HOTELERA FALLA</t>
  </si>
  <si>
    <t>Prestar servicios de alojamiento en la Hostería Los Dujos de la ciudad de Neiva, a los docentes invitados al Programa de Maestría en Educación Área de Profundización, Diseño, Gestión y Evaluación Curricular de acuerdo con oferta o cotización presentada el  20 de Enero  de 2014, la cual hace parte integral de la presente orden.</t>
  </si>
  <si>
    <t>Diagramación e impresión material litográfico y suministro de Fotocopias, con destino a la Maestría en Educación Física</t>
  </si>
  <si>
    <t xml:space="preserve">PAPELERIA EL DESCUENTO </t>
  </si>
  <si>
    <t>Entregar a titulo de venta papelería y útiles de oficina con destino a la Maestría en Educación Física.</t>
  </si>
  <si>
    <t xml:space="preserve">FRANCY LORENA MARTINEZ </t>
  </si>
  <si>
    <t>Suministro de Tiquetes aéreos para los docentes invitados, con destino a la Maestría en Educación Física, sede NEIVA .</t>
  </si>
  <si>
    <t>Prestar servicio de Hospedaje y Restaurante a docentes invitados con destino a la Maestría en Educación Física</t>
  </si>
  <si>
    <t xml:space="preserve">MARIO ANDRES SOTELO LUNA </t>
  </si>
  <si>
    <t>Prestar servicios de  Apoyo a la Gestión Administrativa, manejo sala multimedial y sala de computo 336 a  la facultad de Educaciòn</t>
  </si>
  <si>
    <t xml:space="preserve">ALEJANDRIA LIBRERÍA </t>
  </si>
  <si>
    <t xml:space="preserve">Entregar a  titulo de venta matariel bibiografico para la Maestria en Educación y Cultura de Paz </t>
  </si>
  <si>
    <t xml:space="preserve">COMPRA Y/O SUMINISTRO </t>
  </si>
  <si>
    <t xml:space="preserve">LIQUIDADO </t>
  </si>
  <si>
    <t xml:space="preserve">NELSON ABEL PALACIOS CERQUERA </t>
  </si>
  <si>
    <t xml:space="preserve">Entegar a titulo de venta equipos de oficina para la Maestría en Educación y Cultua de Paz </t>
  </si>
  <si>
    <t xml:space="preserve">CLUB EMPRESARIAL Y DE NEGCIOS </t>
  </si>
  <si>
    <t xml:space="preserve">Prestar servicio de restaurante para la actividad de Bienestar programada para los estudiantes de la Maestria en Educación y Cultura de Paz </t>
  </si>
  <si>
    <t xml:space="preserve">MARIA LOURDES VARGAS </t>
  </si>
  <si>
    <t>FE-154-A</t>
  </si>
  <si>
    <t xml:space="preserve">Prestr servicio de restaurante para la actividad de Bienestar programada para la Celebración del Dia del Maetro para los docentes de la Facultad de Educación  </t>
  </si>
  <si>
    <t>COOPERATIVA DE TRANSPORTADORES DEL HUILA LIMITADA. COOTRANSHUIL LTDA</t>
  </si>
  <si>
    <t>EL SERVICIO DE TRANSPORTE EXPRES PARA REALIZAR LAS PRÁCTICAS ACADÉMICAS EXTRAMUROS 2014 DEL SEMESTRE "A" DE LOS DIFERENTES PROGRAMAS DE LA UNIVERSIDAD SURCOLOMBIANA</t>
  </si>
  <si>
    <t xml:space="preserve">CONTRATO DE PRESTACIÓN DE SERVICIOS DE TRANSPORTE </t>
  </si>
  <si>
    <t>PROCESO DE COMPRA O ADQUISICIÓN SIMPLIFICADA DE BIENES No.002 CAS - 2014</t>
  </si>
  <si>
    <t>UC- 002</t>
  </si>
  <si>
    <r>
      <t>la</t>
    </r>
    <r>
      <rPr>
        <i/>
        <sz val="8"/>
        <color rgb="FF000000"/>
        <rFont val="Arial"/>
        <family val="2"/>
      </rPr>
      <t xml:space="preserve"> </t>
    </r>
    <r>
      <rPr>
        <sz val="8"/>
        <color rgb="FF000000"/>
        <rFont val="Arial"/>
        <family val="2"/>
      </rPr>
      <t xml:space="preserve">Interventoría técnica, administrativa y financiera a la ejecución del contrato cuyo objeto es “SERVICIO DE SUMINISTRO DE ALIMENTOS MEDIANTE SUBSIDIO PARA LOS ESTUDIANTES MATRICULADOS EN LA UNIVERSIDAD SURCOLOMBIANA, CONSISTENTE EN RACIONES DIARIAS DE DESAYUNO, ALMUERZO Y CENA EFECTIVAMENTE ADQUIRIDAS Y ENTREGADAS A LOS ESTUDIANTES, EL CUAL SE PRESTARA EN NEIVA DESDE LOS RESTAURANTES ESTUDIANTILES DE LA SEDE CENTRAL “LA VENADA” Y DE LA “FACULTAD DE SALUD” . </t>
    </r>
  </si>
  <si>
    <t xml:space="preserve">CONTRATO MEDIANTE SELECCIÓN DIRECTA </t>
  </si>
  <si>
    <t>PROCESO DE SELECCIÓN DIRECTA No.001 SD-2014</t>
  </si>
  <si>
    <t>UC - 003</t>
  </si>
  <si>
    <t>ADECUACIÓN DE ESPACIO PARA CAFETERIA EN EL BLOQUE DE LA FACULTAD DE ECONOMÍA DE LA UNIVERSIDAD SURCOLOMBIANA</t>
  </si>
  <si>
    <t>PROCESO DE COMPRA O ADQUISICIÓN SIMPLIFICADA DE OBRA No.009 CAS - 2014</t>
  </si>
  <si>
    <t>UC - 004</t>
  </si>
  <si>
    <t>MEJORAMIENTO DE MURO DE CERRAMIENTO EN EL TRAMO COMPRENDIDO ENTRE ACCESO A INGENIERÍA Y LA CARRERA 6W POR LA CALLE 26 EN LA SEDE CENTRAL.</t>
  </si>
  <si>
    <t>PROCESO DE COMPRA O ADQUISICIÓN SIMPLIFICADA DE OBRA No.004 CAS - 2014</t>
  </si>
  <si>
    <t>UC - 005</t>
  </si>
  <si>
    <t>SUMINISTRO DE COMBUSTIBLE: GASOLINA CORRIENTE, GASOLINA EXTRA, GAS VEHICULAR, A.C.P.M., ENGRASE, CONTROL SISTEMATIZADO PARA REPORTE DE TANQUEO, ACEITE Y OTROS SERVICIOS NECESARIOS PARA EL FUNCIONAMIENTO DE LOS VEHÍCULOS, PLANTAS ELÉCTRICAS, GUADAÑAS Y PARA EL MANTENIMIENTO DE MÁQUINAS DEL TALLER DE LA UNIVERSIDAD SURCOLOMBIANA.</t>
  </si>
  <si>
    <t>PROCESO DE COMPRA O ADQUISICIÓN SIMPLIFICADA DE BIENES No.005 CAS - 2014</t>
  </si>
  <si>
    <t>JAIRO PERDOMO Y CIA SAS</t>
  </si>
  <si>
    <t>UC - 006</t>
  </si>
  <si>
    <t>SUMINISTRO DE ELEMENTOS DE FERRETERIA PARA ATENDER LAS DIFERENTES NECESIDADES DE LA PLANTA FÍSICA DE LA UNIVERSIDAD SURCOLOMBIANA</t>
  </si>
  <si>
    <t>PROCESO DE COMPRA O ADQUISICIÓN SIMPLIFICADA DE BIENES No.003 CAS - 2014</t>
  </si>
  <si>
    <t>MORENO &amp; CIA S.A.S.</t>
  </si>
  <si>
    <t>UC - 007</t>
  </si>
  <si>
    <t>REPARACIÓN, MANTENIMIENTO, SUMINISTROS DE REPUESTOS PARA LOS VEHÍCULOS QUE CONFORMAN EL PARQUE AUTOMOTOR DE PROPIEDAD DE LA UNIVERSIDAD SURCOLOMBIANA</t>
  </si>
  <si>
    <t>PROCESO DE COMPRA O ADQUISICIÓN SIMPLIFICADA DE BIENES No.008 CAS - 2014</t>
  </si>
  <si>
    <t>UC - 008</t>
  </si>
  <si>
    <t>SUMINISTRO DE PAPELERÍA Y ÚTILES DE OFICINA PARA LAS DIFERENTES UNIDADES ACADÉMICAS Y ADMINISTRATIVAS DE LA UNIVERSIDAD SURCOLOMBIANA</t>
  </si>
  <si>
    <t>PROCESO DE COMPRA O ADQUISICIÓN SIMPLIFICADA DE BIENES No.006 CAS - 2014</t>
  </si>
  <si>
    <t>UC - 009</t>
  </si>
  <si>
    <t>COMPRA DE ELEMENTOS DE CONSUMO: TINTAS, TÓNER, RODILLOS Y CARTUCHOS PARA IMPRESORAS DE LA UNIVERSIDAD SURCOLOMBIANA"</t>
  </si>
  <si>
    <t>PROCESO DE COMPRA O ADQUISICIÓN SIMPLIFICADA DE BIENES No.007 CAS - 2014</t>
  </si>
  <si>
    <t>INGENIEROS Y ARQUITECTOS CONSTRUCTORES Y CONSULTORES LIMITADA . INARCOL LTDA</t>
  </si>
  <si>
    <t>UC - 010</t>
  </si>
  <si>
    <t>CONSULTORIA EN LA MODALIDAD DE DISEÑO ARQUITECTÓNICO DEL COLISEO DE LA UNIVERSIDAD SURCOLOMBIANA</t>
  </si>
  <si>
    <t>CONSULTORÍA</t>
  </si>
  <si>
    <t>PROCESO DE SELECCIÓN DIRECTA No.002 SD-2014</t>
  </si>
  <si>
    <t>MENTOR GROUP SAS</t>
  </si>
  <si>
    <t>UC - 011</t>
  </si>
  <si>
    <t>CONSULTORIA PARA REALIZAR EL DISEÑO ESTRUCTURAL, HIDRÁULICO Y SANITARIO DEL BLOQUE PARA AULAS Y OFICINAS DE LA FACULTAD DE EDUCACIÓN Y EL INSTITUTO DE LEGUAS EN LA SEDE CENTRAL DE LA UNIVERSIDAD SURCOLOMBIANA</t>
  </si>
  <si>
    <t>PROCESO DE SELECCIÓN DIRECTA No.003 SD-2014</t>
  </si>
  <si>
    <t>SISTEMAS EN LINEAS S.A.</t>
  </si>
  <si>
    <t>UC - 012</t>
  </si>
  <si>
    <t>SERVICIO DE SOPORTE COMPLEMENTARIO, MANTEMINIENTO, ACTUALIZACIÓN DEL SISTEMA DE INFORMACIÓN ADMINISTRATIVO Y FINANCIERO "LINIX" DE LA UNIVERSIDAD SURCOLOMBIANA</t>
  </si>
  <si>
    <t>PROCESO DE SELECCIÓN DIRECTA No.004 SD-2014</t>
  </si>
  <si>
    <t>UC - 013</t>
  </si>
  <si>
    <t>ASESORÍA TECNICA PARA LAS OBRAS ELÉCTRICAS EN EJECUCIÓN Y POR EJECUTAR DE LA UNIVERSIDAD SURCOLOMBIANA, CONSULTORÍA EN LA MODALIDAD DE DISEÑO PARA LOS DISEÑOS ELÉCTRICOS DEL EDIFICIO DE EDUCACIÓN, DEL COLISEO, DISEÑO PARA LA ACTUALIZACIÓN DEL SISTEMA DE ILUMINACIÓN CON SENSORES DE MOVIMIENTO PARA EL EDIFICIO DE POSGRADOS, DISEÑO DE LAS AULAS DE MULTIMEDIA DE LA UNIVERSIDAD SURCOLOMBIANA</t>
  </si>
  <si>
    <t>PROCESO DE SELECCIÓN DIRECTA No.005 SD-2014</t>
  </si>
  <si>
    <t>UC - 014</t>
  </si>
  <si>
    <t>INTERVENTORÍA TÉCNICA, ADMINISTRATIVA Y FINANCIERA AL CONTRATO DE OBRA PÚBLICA DE "CONSTRUCCIÓN DEL SISTEMA DE EMERGENCIA QUE RESPALDA LOS EQUIPOS ELÉCTRICOS DE LA SEDE CENTRAL, SALUD Y LA GRANJA EXPERIMENTAL DE LA UNIVERSIDAD SURCOLOMBIANA</t>
  </si>
  <si>
    <t>PROCESO DE SELECCIÓN DIRECTA No.006 SD-2014</t>
  </si>
  <si>
    <t>UC - 015</t>
  </si>
  <si>
    <t>SUMINISTRO DE TIQUETES AÉREOS Y LOS DEMÁS SERVICIOS NECESARIOS PARA EL DESPLAZAMIENTO DE LOS FUNCIONARIOS, DOCENTES Y PERSONALIDADES INVITADAS EN LOS DIFERENTES PROCESOS Y EVENTOS ACADÉMICOS Y ADMINISTRATIVOS EN GENERAL REQUERIDOS POR LA UNIVERSIDAD SURCOLOMBIANA</t>
  </si>
  <si>
    <t>PROCESO DE INV. ABREVIADA No.002 de 2014</t>
  </si>
  <si>
    <t>12,109,246</t>
  </si>
  <si>
    <t>UC - 016</t>
  </si>
  <si>
    <t>SERVICIO DE HOSPEDAJE, SALÓN, ORGANIZACIÓN Y LOGISTICA, INCLUIDO EL SERVICIO DE ALIMENTACIÓN, PARA ATENDER A PERSONALIDADES DEL ORDEN LOCAL O NACIONAL CON OCASIÓN A LOS DIFERENTES EVENTOS Y ACTIVIDADES DE TIPO ACADÉMICO Y ADMINISTRATIVO Y EMPLEADOS QUE PARTICIPEN EN REUNIONES CUANDO LO REQUIERA EN LA UNIVERSIDAD SURCOLOMBIANA</t>
  </si>
  <si>
    <t>PROCESO DE INV. ABREVIADA No.001 de 2014</t>
  </si>
  <si>
    <t>UC - 017</t>
  </si>
  <si>
    <t>SERVICIO DE SUMINISTRO DE ALIMENTOS MEDIANTE SUBSIDIO PARA LOS ESTUDIANTES MATRICULADOS EN LA UNIVERSIDAD SURCOLOMBIANA, CONSISTENTE EN RACIONES DIARIAS DE DESAYUNO, ALMUERZO Y CENA EFECTIVAMENTE ADQUIRIDAS Y ENTREGADAS A LOS ESTUDIANTES, EL CUAL SE PRESTARA EN NEIVA DESDE LOS RESTAURANTES ESTUDIANTILES DE LA SEDE CENTRAL "LA VENADA" Y DE LA "FACULTDAD DE SALUD.</t>
  </si>
  <si>
    <t>PROCESO LICITATORIO No.001 de 2014</t>
  </si>
  <si>
    <t>CI COLOMBIAN FOOD LTDA.</t>
  </si>
  <si>
    <t>UC - 019</t>
  </si>
  <si>
    <t>SUMINISTRO DE ALIMENTOS (MERIENDA) MEDIANTE EL SISTEMA SUBSIDIADO PARA LOS ESTUDIANTES DE LOS PROGRAMAS DE LAS SEDE DE PITALITO, GARZÓN Y LA PLATA DE LA UNIVERSIDAD SURCOLOMBIANA"</t>
  </si>
  <si>
    <t>PROCESO DE LA INV. ABREVIADA No.008 de 2014</t>
  </si>
  <si>
    <t>UC - 020</t>
  </si>
  <si>
    <t>SUMINISTRO DE MATERIALES ELECTRICOS PARA ATENDER LAS DIFERENTES NECESIDADES DE LA PLANTA FÍSICA DE LAS SEDES DE LA UNIVERSIDAD SURCOLOMBIANA</t>
  </si>
  <si>
    <t>PROCESO DE LA INV. ABREVIADA No.003 de 2014</t>
  </si>
  <si>
    <t xml:space="preserve">LA PREVISORA S.A. CIA DE SEGUROS </t>
  </si>
  <si>
    <t>UC - 021</t>
  </si>
  <si>
    <t>POLIZAS DE SEGUROS DE MANEJO, POLIZAS DE AUTOMOVILES, POLIZAS QUE AMPAREN LOS BIENES MUEBLES, INMUEBLES E INTERESES PATRIMONIALES DE LA ENTIDAD, EL SEGURO DE RESPONSABILIDAD CIVIL EXTRACONTRACTUAL A ESTUDIANTES PRACTICANTES Y PROFESIONALES MÉDICOS DE LA SALUD, EL SEGURO DE RESPONSABILIDAD PARA SERVIDORES PÚBLICOS, LAS POLIZAS DE ACCIDENTES Y RIESGOS BIOLÓGICOS PARA LOS ESTUDIANTES, SEGUROS DE RIESGOS BIOLOGICOS A ESTUDIANTES PRACTICANTES DE LA SALUD, POLIZAS DE VIDA GRUPO QUE AMPARA LOS EMPLEADOS PÚBLICOS Y LOS TRABAJADORES OFICIALES Y LOS SOAT DE LOS VEHÍCULOS DE LA UNIVERSIDAD SURCOLOMBIANA PARA EL PERIODO 2014" para los siguientes Grupos No.01 -  02 - 04 - 05 - 07 -08.</t>
  </si>
  <si>
    <t>PROCESO DE LA INV. PÚBLICA No.001 de 2014</t>
  </si>
  <si>
    <t xml:space="preserve">INCINERADOS DEL HUILA - INCIHUILA S.A. E.S.P.
</t>
  </si>
  <si>
    <t>UC - 022</t>
  </si>
  <si>
    <t>SERVICIO DE PERSONAL PARA CUIDADO Y MANTENIMIENTO DEL PREDIO "LA TRIBUNA" PARA EL DESARROLLO DEL CONVENIO DE COLABORACIÓN No.5211651 SUSCRITO ENTRE LA UNIVERSIDAD SURCOLOMBIANA Y ECOPETROL</t>
  </si>
  <si>
    <t>PROCESO DE LA INV. ABREVIADA No.011 de 2014</t>
  </si>
  <si>
    <t>FLOREZ &amp; ALVAREZ S.A.</t>
  </si>
  <si>
    <t>UC - 023</t>
  </si>
  <si>
    <t>SERVICIO DE ASEO INTEGRAL EN TODAS LAS INSTALACIONES DE LAS SEDES UBICADAS EN LOS MUNICIPIOS DE PITALITO, GARZÓN Y LA PLATA</t>
  </si>
  <si>
    <t xml:space="preserve">LICITACIÓN No.002 de 2014 </t>
  </si>
  <si>
    <t>PROINTEL COLOMBIA S.A.S.</t>
  </si>
  <si>
    <t>UC - 024</t>
  </si>
  <si>
    <t>COMPRA DE UN RADIOENLACE DE 20 VATIOS DE POTENCIA, COMPUESTO DE TRANSMISOR Y RECEPTOR, EN LA BANDA DE 300 A 320 O 330 MHZ. CON DESTINO A LA EMISORA DE LA UNIVERSIDAD SURCOLOMBIANA".</t>
  </si>
  <si>
    <t>PROCESO INV. ABREVIADA No.004 de 2014</t>
  </si>
  <si>
    <t>JEFFERSON TORRES BAHAMON</t>
  </si>
  <si>
    <t>UC - 025</t>
  </si>
  <si>
    <t>SUMINISTRO DE REPUESTOS PARA AIRES ACONDICIONADOS Y NEVERAS DE PROPIEDAD DE LA UNIVERSIDAD SURCOLOMBIANA</t>
  </si>
  <si>
    <t>PROCESO INV. ABREVIADA No.016 de 2014</t>
  </si>
  <si>
    <t>UC - 026</t>
  </si>
  <si>
    <t>DISEÑO, E IMPRESIÓN DEL BOLETÍN "ORNI OPINA", CUYO OBJETO ES DIFUNDIR INFORMACIÓN RELACIONADA CON OPORTUNIDADES DE ESTUDIO EN EL EXTERIOR AL PROMOVER PROGRAMAS DE POSTGRADO, CURSOS AVANZADOS Y PROGRAMAS DE MOVILIDAD ACADÉMICA INTERNACIONAL PARA LAS DIFERENTES FACULTADES Y DEMÁS REQUERIMIENTOS ACADÉMICOS DE LA UNIVERSIDAD SURCOLOMBIANA</t>
  </si>
  <si>
    <t>PROCESO INV. ABREVIADA No.014 de 2014</t>
  </si>
  <si>
    <t>LA MAGDALENA SEGURIDAD LTDA.</t>
  </si>
  <si>
    <t>UC - 027</t>
  </si>
  <si>
    <t>SERVICIO DE VIGILANCIA PRIVADA, PARA LAS SEDE CENTRAL, EDIFICIO ADMINISTRATIVO Y DE POSTGRADOS, FACULTAD DE SALUD, GRANJA EXPERIMENTAL, LETRAN Y LAS SEDES DE PITALITO, GARZÓN Y LA PLATA, DE LA UNIVERSIDAD SURCOLOMBIANA</t>
  </si>
  <si>
    <t>PRESTACIÓN DE SERVICIO DE VIGILANCIA</t>
  </si>
  <si>
    <t xml:space="preserve">PROCESO DE LICITACIÓN No.003 de 2014 </t>
  </si>
  <si>
    <t>UC - 028</t>
  </si>
  <si>
    <t>SUMINISTRO E INSTALACIÓN DE ELEMENTOS, MATERIALES Y EQUIPOS NECESARIOS PARA BRINDAR SEGURIDAD EN PUERTAS, PORTONES, REJAS, ARCHIVADORES, CLOSETS, ESCRITORIOS Y VEHÍCULOS DE LA INSTITUCIÓN, UBICADOS EN LAS SEDES DE LA UNIVERSIDAD SURCOLOMBIANA</t>
  </si>
  <si>
    <t>PROCESO INV. ABREVIADA No.012 de 2014</t>
  </si>
  <si>
    <t>UC - 029</t>
  </si>
  <si>
    <t>POLIZA DE SEGUROS DE RESPONSABILIDAD CIVIL EXTRACONTRACTUAL A ESTUDIANTES PRACTICANTES Y PROFESIONALES MÉDICOS DE LA SALUD, EL SEGURO DE RESPONSABILIDAD PARA SERVIDORES PÚBLICOS DE LA UNIVERSIDAD SURCOLOMBIANA PARA EL PERIODO 2014" PARA LOS GRUPOS No.01 y 02.</t>
  </si>
  <si>
    <t>PROCESO DE LA INV. ABREVIADA No.010 de 2014</t>
  </si>
  <si>
    <t xml:space="preserve">JOSÉ GELMO CUELLAR SILVA
 </t>
  </si>
  <si>
    <t>UC - 030</t>
  </si>
  <si>
    <t>LA CONSTRUCCIÓN Y ADECUACIÓN DE LA INSTALACIONES DEL CENTRO DE INVESTIGACIÓN Y ADECUACIÓN AMBIENTAL "LA TRIBUNA" DE LA UNIVERSIDAD SURCOLOMBIANA</t>
  </si>
  <si>
    <t>PROCESO DE LA INV. ABREVIADA No.017 de 2014</t>
  </si>
  <si>
    <t>SUSPENDIDO</t>
  </si>
  <si>
    <t>CI COLONIA THEOBROMA TRADING S.A.S.</t>
  </si>
  <si>
    <t>UC-0031</t>
  </si>
  <si>
    <t>PRESTACIÓN DE SERVICIOS PARA BRINDAR ASESORÍA PARA LA NACIONALIZACIÓN DEL SISTEMA DE PISO PORTATIL TIPO FIBA ALL STAR PLUS PORTABLE FLOOR ADQUIRIDO DIRECTAMENTE AL FABRICANTE ROBBINS SPORT SURFACES</t>
  </si>
  <si>
    <t>CONTRATO DE PRESTACIÓN DE SERVICIOS DE SERVICIOS</t>
  </si>
  <si>
    <t>PROCESO DE LA INV. ABREVIADA No.019de 2014</t>
  </si>
  <si>
    <t>MARIA ANGELICA CACHAYA BOHORQUEZ</t>
  </si>
  <si>
    <t>UC-0032</t>
  </si>
  <si>
    <t>PRESTAR SERVICIOS PROFESIONALES COMO PARTE DEL GRUPO PACA RESPONSABLE DEL DESARROLLO DE LOS APLICATIVOS BÁSICOS QUE SOPORTAN LA POLÍTICA DE PERMANENCIA Y GRADUACCIÓN ESTUDIANTILES, DENTRO DE LA UNIVERSIDAD SURCOLOMBIANA"</t>
  </si>
  <si>
    <t xml:space="preserve">CONTRATO DE PRESTACIÓN DE SERVICIOS </t>
  </si>
  <si>
    <t>PROCESO DE LA INV. ABREVIADA No.021de 2014</t>
  </si>
  <si>
    <t>SERVICIO DE APOYO LOGÍSTICO PARA EL DESARROLLO DE LA JORNADA DE INTEGRACIÓN DEPORTIVA Y CULTURAL PARA EL MEJORAMIENTO DEL CLIMA ORGANIZACIONAL CON OCASIÓN DEL DIA DE LA SECRETARIA, INCLUYE ESPACIOS FISICOS COMO SALÓN, ÁREA DEPORTIVA Y ALIMENTACIÓN"</t>
  </si>
  <si>
    <t>PROCESO DE LA INV. ABREVIADA No.032de 2014</t>
  </si>
  <si>
    <t xml:space="preserve">JUAN CARLOS VALENZUELA ROJAS </t>
  </si>
  <si>
    <t>SERVICIO COMO JOVEN INVESTIGADOR EN EL DESARROLLO DEL PROYECTO "COMPORTAMIENTO DEPREDADOR EN PARATMNOIDES SP. (PSEUDOESCORPIONES ATEMNIDAE)"</t>
  </si>
  <si>
    <t>PROCESO DE LA INV. ABREVIADA No.026de 2014</t>
  </si>
  <si>
    <t>"ADQUISICIÓN DE CAJAS DE CARTON, REQUERIDAS PARA LA CONSERVACIÓN Y ALMACENAMIENTO DE LA DOCUMENTACIÓN DE ARCHIVO DE LA UNIVERSIDAD SURCOLOMBIANA"</t>
  </si>
  <si>
    <t>PROCESO DE LA INV. ABREVIADA No.027de 2014</t>
  </si>
  <si>
    <t>EMERMEDICA S.A. SERVICIOS DE AMBULANCIAS PREPAGADOS</t>
  </si>
  <si>
    <t>SERVICIO DE AMBULANCIA MEDICALIZADA - PARA ESTUDIANTES, DOCENTES, ADMINISTRATIVOS, VISITANTES Y PUBLICO EN GENERAL DE LA SEDE CENTRAL, POSTGRADOS Y SALUD EN LA UNIVERSIDAD SURCOLOMBIANA</t>
  </si>
  <si>
    <t>PROCESO DE LA INV. ABREVIADA No.025de 2014</t>
  </si>
  <si>
    <t>"ELABORACIÓN DE TARJETONES ELECTORALES QUE SE UTILIZARAN EN LOS PROCESOS DE ELECCIÓN PARA LOS DIFERENTES ESTAMENTOS, A REALIZARSE EN EL TRANSCURSO DEL PRESENTE AÑO, EN LA SEDE DE LA UNIVERSIDAD SURCOLOMBIANA"</t>
  </si>
  <si>
    <t>PROCESO DE LA INV. ABREVIADA No.033de 2014</t>
  </si>
  <si>
    <t>"SERVICIO PARA EL MANTENIMIENTO, RECARGA DE EXTINTORES Y SUMINISTRO DE ACCESORIOS PARA GABINETES CONTRA INCENDIOS, CON DESTINO A LAS DIFERENTES SEDES DE LA UNIVERSIDAD SURCOLOMBIANA".</t>
  </si>
  <si>
    <t>PROCESO DE LA INV. ABREVIADA No.035de 2014</t>
  </si>
  <si>
    <t>"ADQUISICIÓN DE EQUIPOS DE COMUNICACIONES NECESARIOS PARA LA CONECTIVIDAD CABLEADA E INALAMBRICA DE LA UNIVERSIDAD SURCOLOMBIANA"</t>
  </si>
  <si>
    <t>PROCESO DE LA INV. ABREVIADA No.037 de 2014</t>
  </si>
  <si>
    <t>CRUZ ROJA COLOMBIANA SECCIONAL HUILA</t>
  </si>
  <si>
    <t xml:space="preserve">"SERVICIO DE SALUD CONSISTENTES EN LA REALIZACIÓN DE EXÁMENES PARACLINICOS Y PROGRAMA DE INMUNIZACIONES PARA DOCENTES, ADMINISTRATIVOS, TRABAJADORES OFICIALES, MÉDICOS RESIDENTES,  Y ESTUDIANTES DE POSTGRADOS DE LA UNIVERSIDAD SURCOLOMBIANA  </t>
  </si>
  <si>
    <t>CONTRATO DE PRESTACIÓN DE SERVICIOS</t>
  </si>
  <si>
    <t>PROCESO DE LA INV. ABREVIADA No.036 de 2014</t>
  </si>
  <si>
    <t>"ADQUISICIÓN DE EQUIPOS Y ELEMENTOS DE SALUD OCUPACIONAL PARA LA UNIVERSIDAD SURCOLOMBIANA"</t>
  </si>
  <si>
    <t>PROCESO DE LA INV. ABREVIADA No.034 de 2014</t>
  </si>
  <si>
    <t>ISAIAS VARGAS GONZALEZ</t>
  </si>
  <si>
    <t>"ADECUACIÓN Y MANTENIMIENTO DE MUROS DE FACHADAS, CAJA ASCENSOR Y BATERIAS SANITARIAS DEL EDIFICIO TORRE ADMINISTRATIVA DE LA UNIVERSIDAD SURCOLOMBIANA"</t>
  </si>
  <si>
    <t>PROCESO DE LA INV. ABREVIADA No.038 de 2014</t>
  </si>
  <si>
    <t>SERVICIO DE ORGANIZACIÓN, LOGISTICA Y ALIMENTACIÓN, PARA LA REALIZACIÓN DEL EVENTO PARA EL MEJORAMIENTO DEL CLIMA ORGANIZACIONAL CON MOTIVO DE LA JORNADA DE INTEGRACIÓN DEL DIA DEL MAESTRO PARA LOS DOCENTES DE LA UNIVERSIDAD SURCOLOMBIANA"</t>
  </si>
  <si>
    <t>PROCESO DE LA INV. ABREVIADA No.042de 2014</t>
  </si>
  <si>
    <t>EXÓGENA LTDA</t>
  </si>
  <si>
    <t>“MANTENIMIENTO DE EQUIPOS DE LOS LABORATORIOS DE LAS FACULTADES DE SALUD Y DE CIENCIAS EXACTAS Y NATURALES DE LA UNIVERSIDAD SURCOLOMBIANA” Para el Grupo No.2: MANTENIMIENTO PREVENTIVO DEL TERMOCICLADOR DEL LABORATORIO DE INFECCIÓN E INMUNIDAD DE LA FACULTAD DE SALUD</t>
  </si>
  <si>
    <t xml:space="preserve">CONTRATO DE  SERVICIOS </t>
  </si>
  <si>
    <t>PROCESO DE LA INV. ABREVIADA No.041de 2014</t>
  </si>
  <si>
    <t>LICENCIAMIENTO DE SOFTWARE DE MICROSOFT OFFICE MEDIANTE LA MODALIDAD DE CAMPUS AGREEMENT POR UN AÑO PARA LA UNIVERSIDAD SURCOLOMBIANA</t>
  </si>
  <si>
    <t>PROCESO DE LA INV. ABREVIADA No.049de 2014</t>
  </si>
  <si>
    <t>PURIFICACIÓN Y ANALISIS DE FLUIDOS LTDA.</t>
  </si>
  <si>
    <t>MANTENIMIENTO DE EQUIPOS DE LOS LABORATORIOS DE LAS FACULTADES DE SALUD Y DE CIENCIAS EXACTAS Y NATURALES DE LA UNIVERSIDAD SURCOLOMBIANA” Para el Grupo No.3. MANTENIMIENTO PREVENTIVO DEL SISTEMA DE PURIFICACIÓN DE AGUA MILLI Q DEL LABORATORIO DE INFECCION E INMUNIDAD DE LA FACULTAD DE SALUD DE LA UNIVERSIDAD SURCOLOMBIANA</t>
  </si>
  <si>
    <t>G&amp;G SUCESORES S.A.S.</t>
  </si>
  <si>
    <t>“MANTENIMIENTO DE EQUIPOS DE LOS LABORATORIOS DE LAS FACULTADES DE SALUD Y DE CIENCIAS EXACTAS Y NATURALES DE LA UNIVERSIDAD SURCOLOMBIANA” Para el Grupo No.4. MANTENIMIENTO PREVENTIVO EQUIPOS DEL LABORATORIO DE INFECCIÓN E INMUNIDAD DE LA FACULTAD DE SALUD</t>
  </si>
  <si>
    <t>BECTON DICKINSON DE COLOMBIA LTDA.</t>
  </si>
  <si>
    <t>MANTENIMIENTO DE EQUIPOS DE LOS LABORATORIOS DE LAS FACULTADES DE SALUD Y DE CIENCIAS EXACTAS Y NATURALES DE LA UNIVERSIDAD SURCOLOMBIANA” Para el Grupo No.5. MANTENIMIENTO PREVENTIVO DEL CITOMETRO DE FLUJO DEL LABORATORIO DE INFECCIÓN E INMUNIDAD DE LA FACULTAD DE SALUD</t>
  </si>
  <si>
    <t>UC-0050</t>
  </si>
  <si>
    <t>SUMINISTRO DE ALMUERZOS A PERSONAL DE ECOPETROL S.A. EN EJECUCIÓN DEL CONVENIO DE COLABORACIÓN No.5211651 SUSCRITO CON LA UNIVERSIDAD SURCOLOMBIANA</t>
  </si>
  <si>
    <t>PROCESO DE LA INV. ABREVIADA No.048de 2014</t>
  </si>
  <si>
    <t xml:space="preserve">INCINERADOS DEL HUILA - INCIHUILA S.A. E.S.P.
 </t>
  </si>
  <si>
    <t>"SERVICIO DE CUIDADO Y MANTENIMIENTO DEL PREDIO "LA TRIBUNA" MEDIANTE JORNALES PARA EJECUTAR ACTIVIDADES AGRICOLAS Y DE MAYORDOMO EN EL DESARROLLO DEL CONVENIO DE COLABORACIÓN no.5211651 ENTRE LA UNIVERSIDAD SURCOLOMBIANA Y ECOPETROL S.A.S</t>
  </si>
  <si>
    <t>PROCESO DE LA INV. ABREVIADA No.047 de 2014</t>
  </si>
  <si>
    <t>HERMES MAURICIO B RAVO RAMIREZ</t>
  </si>
  <si>
    <t>"ADECUACIÓN E INSTALACIÓN PUNTOS DE RED VOZ Y DATOS A TODO COSTO, DE FIBRA OPTICA Y ACOMETIDA ELECTRICA PARA LAS DIFERENTES ÁREAS DE LA UNIVERSIDAD SURCOLOMBIANA"</t>
  </si>
  <si>
    <t>PROCESO DE LA INV. ABREVIADA No.044 de 2014</t>
  </si>
  <si>
    <t>DISSMAN INGENIERÍA LTDA</t>
  </si>
  <si>
    <t>"“COMPRA E INSTALACIÓN DE ACCESORIOS PARA EQUIPOS DE ESTACIÓN TOTAL NIKON DTM410 DEL LABORATORIO DE TOPOGRAFÍA DEL PROGRAMA DE INGENIERÍA AGRÍCOLA DE LA FACULTADA DE INGENIERÍA DE LA UNIVERSIDAD SURCOLOMBIANA.”</t>
  </si>
  <si>
    <t>PROCESO DE LA INV. ABREVIADA No.045 de 2014</t>
  </si>
  <si>
    <t>NFORMESE S.A.S. (SPSS ANDINO S.A.S)</t>
  </si>
  <si>
    <t>“LICENCIAMEINTO PARA 50 USUARIOS IBM (SPSS) WINDOWS BASE, PARA DIFERENTES ÁREAS DEL CONOCIMEINTO (INVESTIGACIÓN Y ESTADÍSTICA) DE LA UNIVERSIDAD SURCOLOMBIANA”</t>
  </si>
  <si>
    <t>PROCESO DE LA INV. ABREVIADA No.050 de 2014</t>
  </si>
  <si>
    <t>COMPAÑÍA COMERCIAL GOBE LTDA</t>
  </si>
  <si>
    <t>““ADQUISICIÓN DE LICENCIA ACADÉMICA ENDNOTE Y ACTUALIZACIÓN STATA VERSIÓN 13 PARA LA UNIVERSIDAD SURCOLOMBIANA”</t>
  </si>
  <si>
    <t>PROCESO DE LA INV. ABREVIADA No.051 de 2014</t>
  </si>
  <si>
    <t xml:space="preserve">ADQUISICIÓN DE EQUIPOS DE CÓMPUTO EN DESARROLLO DEL CONVENIO INTERADMINISTRATIVO No.1299 SUSCRITO ENTRE EL MINISTERIO DE EDUCACIÓN NACIONAL Y LA UNIVERSIDAD SURCOLOMBIANA”. </t>
  </si>
  <si>
    <t>PROCESO DE LA INV. ABREVIADA No.052 de 2014</t>
  </si>
  <si>
    <t xml:space="preserve">SOLUCIONES INTEGRALES VER &amp; CIA LTDA </t>
  </si>
  <si>
    <t xml:space="preserve">“COMPRA DE UNA MAQUINA INTELIGENTE DE LECTURA PARA ESTUDIANTES CON LIMITACION VISUAL DE LA UNIVERSIDAD”. </t>
  </si>
  <si>
    <t>PROCESO DE LA INV. ABREVIADA No.046 de 2014</t>
  </si>
  <si>
    <t xml:space="preserve"> MARIA DEL PILAR OSORIO GOMEZ</t>
  </si>
  <si>
    <t>CPS-001-A2014</t>
  </si>
  <si>
    <t>ACTA ADICIONAL DEL 25/06/2014</t>
  </si>
  <si>
    <t xml:space="preserve"> JORGE ASAAD CHAVARRO ROJAS</t>
  </si>
  <si>
    <t>CPS-002-A2014</t>
  </si>
  <si>
    <t xml:space="preserve">Prestar los Servicios de Coordinador  de sonido en la Emisora Institucional Radio Universidad Surcolombiana 89.7 F.M. </t>
  </si>
  <si>
    <t xml:space="preserve"> OSCAR IVAN FORERO MOSQUERA</t>
  </si>
  <si>
    <t>CPS-003-A2014</t>
  </si>
  <si>
    <t xml:space="preserve">Prestar los Servicios como Director de contenidos y  de programación en la Emisora Institucional Radio Universidad Surcolombiana 89.7 F.M. </t>
  </si>
  <si>
    <t>TANIA MARCELA MONTANO CARDOZO</t>
  </si>
  <si>
    <t>CPS-004-A2014</t>
  </si>
  <si>
    <t>Prestar los Servicios como periodista en la Emisora  Radio Universidad Surcolombiana 89.7 F.M. de la Facultad de Ciencias Sociales y Humanas</t>
  </si>
  <si>
    <t xml:space="preserve"> ERICA LORENA GARZON SILVA</t>
  </si>
  <si>
    <t>CPS-005-A2014</t>
  </si>
  <si>
    <t xml:space="preserve"> MARLY JANETH BERNATTE ANGARITA</t>
  </si>
  <si>
    <t>CPS-006-A2014</t>
  </si>
  <si>
    <t xml:space="preserve"> LINA MARIA TRUJILLO REYES</t>
  </si>
  <si>
    <t>CPS-007-A2014</t>
  </si>
  <si>
    <t xml:space="preserve"> CARLA ALEJANDRA URREA ROJAS</t>
  </si>
  <si>
    <t>CPS-008-A2014</t>
  </si>
  <si>
    <t xml:space="preserve"> DIANA MARGARITA NAVARRO GUTIEREEZ</t>
  </si>
  <si>
    <t>CPS-009-A2014</t>
  </si>
  <si>
    <t>Prestar Servicios Profesionales de apoyo en la Vicerrectoría de Investigación y Proyección Social en lo relacionado con el Sistema de Gestión de Calidad,  Comité de Asignación de Puntaje y Seguimiento y Control del Proceso de Jóvenes Investigadores de Colciencias y la Universidad Surcolombiana</t>
  </si>
  <si>
    <t>CONTRATO LIQUIDADO POR MTUO ACUERDO</t>
  </si>
  <si>
    <t xml:space="preserve"> ANDRES FELIPE PAREDES MUÑOZ</t>
  </si>
  <si>
    <t>CPS-010-A2014</t>
  </si>
  <si>
    <t>Prestar Servicios técnicos en administración  del Sistema KOHA para la Biblioteca central</t>
  </si>
  <si>
    <t xml:space="preserve"> MANUEL ANDRES BONILLA CHARRY</t>
  </si>
  <si>
    <t>CPS-011-A2014</t>
  </si>
  <si>
    <t>Prestar Servicios profesionales en los procesos de análisis, diseño, desarrollo e implementación y mantenimiento de Sistemas de información específicamente en lo relacionado con los sistemas de: requerimientos, interface con sistema LINIX y liquidación de matrícula y facturación,  en el Centro de Tecnologías de Información y Comunicaciones-CTIC de la Universidad Surcolombiana</t>
  </si>
  <si>
    <t xml:space="preserve"> HUMBERTO CABRERA ZAMORA</t>
  </si>
  <si>
    <t>CPS-012-A2014</t>
  </si>
  <si>
    <t>Prestar Servicios profesionales en sistemas de información para la administración y soporte a los usuarios del Sistema Administrativo y Financiero LINIX en el Centro de Tecnologías de Información y Comunicaciones-CTIC de la Universidad Surcolombiana</t>
  </si>
  <si>
    <t>JAVIER CABRERA LASSO</t>
  </si>
  <si>
    <t>CPS-013-A2014</t>
  </si>
  <si>
    <t>Prestar Servicios en los procesos de análisis, diseño, desarrollo e implantación y mantenimiento de sistemas de información que hacen parte del sistema académico y  la administración y soporte a los usuarios en el Centro de Tecnologías de Información y Comunicaciones-CTIC de la Universidad Surcolombiana</t>
  </si>
  <si>
    <t xml:space="preserve"> LUIS ALBERTO RAMON COBALEDA</t>
  </si>
  <si>
    <t>CPS-014-A2014</t>
  </si>
  <si>
    <t>Prestar Servicios profesionales en administración, instalación y configuración de los diferentes servidores bajo sistemas operativos Windows server, Linux, virtualización, Firewall, DNS y almacenamiento “SAN”.</t>
  </si>
  <si>
    <t xml:space="preserve">YASMIN TOVAR YAÑEZ </t>
  </si>
  <si>
    <t>CPS-015-A2014</t>
  </si>
  <si>
    <t>Prestar Servicios profesionales en los procesos contractuales propios del Centro de Tecnologías de Información y Comunicaciones, manejo y apoyo funcional del SNIES, Comité de Gobierno en Línea,  Comité de Informática y Seguridad,  apoyo para la ejecución del Plan de Acción del CTIC y apoyo al Proceso de Gestión de Tecnologías de Información y Comunicaciones en Calidad.</t>
  </si>
  <si>
    <t xml:space="preserve"> ASTRID LORENA CARDOZO PRADA</t>
  </si>
  <si>
    <t>CPS-016-A2014</t>
  </si>
  <si>
    <t>Prestar servicios profesionales de Asesoría y apoyo a la oficina de fondos especiales de la Universidad Surcolombiana</t>
  </si>
  <si>
    <t xml:space="preserve"> CAMILO HERNANDO CLEVES RODRIGUEZ</t>
  </si>
  <si>
    <t>CPS-017-A2014</t>
  </si>
  <si>
    <t xml:space="preserve"> CARLOS ANDRES GUERRERO PALOMAR</t>
  </si>
  <si>
    <t>CPS-018-A2014</t>
  </si>
  <si>
    <t>Prestar servicios  de apoyo  en la elaboración de conciliaciones  bancarias de las cuentas de ahorro y corrientes que posee la Universidad, Conciliación de ingresos en las áreas contables,  presupuestal y derechos pecuniarios. Este apoyo lo prestara  en la oficina de contabilidad de la  Universidad Surcolombiana</t>
  </si>
  <si>
    <t xml:space="preserve">ELIANA PAOLA LARA TRIVIÑO </t>
  </si>
  <si>
    <t>CPS-019-A2014</t>
  </si>
  <si>
    <t>Prestar Servicios profesionales de apoyo en la oficina de Fondos Especiales de la Universidad Surcolombiana</t>
  </si>
  <si>
    <t xml:space="preserve"> JEFFERSON MILLER LOSADA REINA</t>
  </si>
  <si>
    <t>CPS-020-A2014</t>
  </si>
  <si>
    <t>Prestar servicios  de apoyo  en la conciliación contable y presupuestal del proceso de interface de ingresos, llevar el control del plan de acción por fuente Inversión  y la elaboración del informe detallado de inversión mensualizado, en la oficina de presupuesto de la  Universidad Surcolombiana</t>
  </si>
  <si>
    <t xml:space="preserve"> JESUS ALEXANDER MORERA TRUJILLO</t>
  </si>
  <si>
    <t>CPS-021-A2014</t>
  </si>
  <si>
    <t>Prestar servicios profesionales como asesor en la elaboración de cuentas por pagar  y evaluador financiero de las propuestas de los procesos de contratación.    Estos servicios los prestara en la oficina de contabilidad de la  Universidad Surcolombiana</t>
  </si>
  <si>
    <t xml:space="preserve"> JOHN EDISON CAVIEDES VEGA</t>
  </si>
  <si>
    <t>CPS-022-A2014</t>
  </si>
  <si>
    <t>Prestar servicios profesionales de  asesoría y apoyo  en la oficina de fondos especiales de la universidad Surcolombiana</t>
  </si>
  <si>
    <t xml:space="preserve"> JUAN PABLO PERDOMO PEÑA</t>
  </si>
  <si>
    <t>CPS-023-A2014</t>
  </si>
  <si>
    <t>Prestar servicios profesionales como Asesor  en la elaboración de Informes a los Entes de Control en la oficina de contabilidad de la  Universidad  Surcolombiana</t>
  </si>
  <si>
    <t xml:space="preserve"> ISABEL DUSSAN SANDOVAL</t>
  </si>
  <si>
    <t>CPS-024-A2014</t>
  </si>
  <si>
    <t>Prestar servicios profesionales en Asesoría Financiera y Apoyo  en la ejecución y liquidación de proyectos remunerados de los fondos especiales de la Universidad  Surcolombiana</t>
  </si>
  <si>
    <t xml:space="preserve"> MARIA CAROLINA VARGAS HINESTROSA</t>
  </si>
  <si>
    <t>CPS-025-A2014</t>
  </si>
  <si>
    <t>Prestar servicios profesionales en la recuperación y seguimiento de la cartera de los estudiantes de pregrado y postgrado de la universidad Surcolombiana</t>
  </si>
  <si>
    <t xml:space="preserve"> MIGUEL ANGEL RODRIGUEZ BARRERA</t>
  </si>
  <si>
    <t>CPS-026-A2014</t>
  </si>
  <si>
    <t xml:space="preserve"> TERESA DUSSAN CALDERON</t>
  </si>
  <si>
    <t>CPS-027-A2014</t>
  </si>
  <si>
    <t>Prestar servicios profesionales como Asesor y Contador Público titulado Especializado llevando la contabilidad de la Universidad</t>
  </si>
  <si>
    <t xml:space="preserve"> CARLOS ALBERTO GONZALEZ BEDOYA</t>
  </si>
  <si>
    <t>CPS-028-A2014</t>
  </si>
  <si>
    <t>Prestar servicios profesionales en el Área Financiera (Grupo de Liquidación de Derechos Pecuniarios) de la Universidad Surcolombiana</t>
  </si>
  <si>
    <t xml:space="preserve"> MARITZA ROJAS ALVAREZ</t>
  </si>
  <si>
    <t>CPS-029-A2014</t>
  </si>
  <si>
    <t>Prestar servicios profesionales en el Área Financiera (Grupo de Liquidación de Derechos Pecuniario)s de la Universidad Surcolombiana</t>
  </si>
  <si>
    <t xml:space="preserve"> SERGIO IVAN MEDINA GOMEZ</t>
  </si>
  <si>
    <t>CPS-030-A2014</t>
  </si>
  <si>
    <t xml:space="preserve"> WILNAR GUILLERMO BELALCAZAR SOLANO</t>
  </si>
  <si>
    <t>CPS-031-A2014</t>
  </si>
  <si>
    <t xml:space="preserve"> MARIA ESTHER GIL BOSIGA</t>
  </si>
  <si>
    <t>CPS-032-A2014</t>
  </si>
  <si>
    <t>Prestar servicios de apoyo y asesoría en la etapa precontractual de los diferentes procesos que se adelantan  a través de la unidad de contratación – Vicerrectoría  Administrativa</t>
  </si>
  <si>
    <t xml:space="preserve"> WILLIAM ARMANDO DIAZ CHAMORRO</t>
  </si>
  <si>
    <t>CPS-033-A2014</t>
  </si>
  <si>
    <t xml:space="preserve"> ADRIANA MARCELA CAMERO CAMACHO</t>
  </si>
  <si>
    <t>CPS-034-A2014</t>
  </si>
  <si>
    <t xml:space="preserve">Prestar servicios profesionales para el apoyo y asesoría en los diferentes procesos y procedimientos contractuales desarrollados en la vicerrectoría administrativa de la universidad Surcolombiana </t>
  </si>
  <si>
    <t xml:space="preserve"> MARIA CLEMENCIA RINCON CERQUERA</t>
  </si>
  <si>
    <t>CPS-035-A2014</t>
  </si>
  <si>
    <t>Prestar sus Servicios de Apoyo  a la Gestión Institucional  en el Área de Servicios Generales</t>
  </si>
  <si>
    <t>CONTRATO LIQUIDADO</t>
  </si>
  <si>
    <t xml:space="preserve"> NILTON CESAR GRISALES TAMAYO</t>
  </si>
  <si>
    <t>CPS-036-A2014</t>
  </si>
  <si>
    <t>Prestar sus servicios como Técnico Industrial en el área de Servicios Generales de la Universidad Surcolombiana</t>
  </si>
  <si>
    <t xml:space="preserve"> SANDRA LILIANA DIAZ</t>
  </si>
  <si>
    <t>CPS-037-A2014</t>
  </si>
  <si>
    <t>Prestar servicios de apoyo a la gestión en la proyección de las minutas y todos los tramites inhe-rentes a la unidad de contratación – vicerrectoría administrativa de la universidad Surcolombiana</t>
  </si>
  <si>
    <t xml:space="preserve"> CIELO CULMA GOMEZ</t>
  </si>
  <si>
    <t>CPS-038-A2014</t>
  </si>
  <si>
    <t>Prestar servicios de apoyo a la gestión en el Área Financiera (y la Oficina de Tesorería)  de la Universidad Surcolombiana.</t>
  </si>
  <si>
    <t>CPS-039-A2014</t>
  </si>
  <si>
    <t>Prestar sus servicios de  Apoyo  Académico-Administrativo en la Secretaria Académica de la Facultad de Economía y Administración</t>
  </si>
  <si>
    <t xml:space="preserve"> OSCAR IVAN RAMOS NUÑEZ</t>
  </si>
  <si>
    <t>CPS-040-A2014</t>
  </si>
  <si>
    <t>Prestar los Servicios de Cordinador de sonidos en la Emisora Institucional Radio Universidad Surcolombiana 89.7 F.M. de la Facultad de Ciencias Sociales y Humanas</t>
  </si>
  <si>
    <t xml:space="preserve"> RAFAEL ANDRES SANCHEZ DIAZ</t>
  </si>
  <si>
    <t>CPS-041-A2014</t>
  </si>
  <si>
    <t>Prestar servicio de periodista en la Emisora Radio Universidad Surcolombiana 89.7 F.M. de la Facultad de Ciencias Sociales y Humanas</t>
  </si>
  <si>
    <t xml:space="preserve"> CRISTIAN RAFAEL GOMEZ AGUIRRE</t>
  </si>
  <si>
    <t>CPS-042-A2014</t>
  </si>
  <si>
    <t>Prestar Servicios técnicos de coordinación y supervisión a las actividades del área de mantenimiento, a todos los equipos informáticos de la Universidad de acuerdo con las normas técnicas y procedimientos establecidos por el Centro de Tecnologías de Información y Comunicaciones</t>
  </si>
  <si>
    <t xml:space="preserve"> DEIBY ALEXANDER ROJAS NIETO</t>
  </si>
  <si>
    <t>CPS-043-A2014</t>
  </si>
  <si>
    <t>Prestar Servicios en los procesos de análisis, diseño y desarrollo e implementación y mantenimiento de Sistemas de información específicamente en lo relacionado con el sistema del sistema de Gestión Documental de la Universidad Surcolombiana</t>
  </si>
  <si>
    <t xml:space="preserve"> HECTOR ANDRES JOVEN MENDEZ</t>
  </si>
  <si>
    <t>CPS-044-A2014</t>
  </si>
  <si>
    <t>Prestar Servicios en los procesos de análisis, diseño, desarrollo e implementación y mantenimiento de Sistemas de información específicamente lo relacionado con 
Aplicativos planta física, programación académica, convocatoria docentes, y SIPPA; 
en el Centro de Tecnologías de Información y Comunicaciones-CTIC de la Universidad 
Surcolombiana.</t>
  </si>
  <si>
    <t xml:space="preserve">MARIA ANGELICA GAITAN SANCHEZ </t>
  </si>
  <si>
    <t>CPS-045-A2014</t>
  </si>
  <si>
    <t xml:space="preserve"> OSCAR ANDRES CASTAÑEDA CALDERON</t>
  </si>
  <si>
    <t>CPS-046-A2014</t>
  </si>
  <si>
    <t xml:space="preserve"> JUAN ANTONIO CASTRO SILVA</t>
  </si>
  <si>
    <t>CPS-047-A2014</t>
  </si>
  <si>
    <t>Prestar Servicios profesionales en sistemas de información para el desarrollo y mantenimiento de los Sistemas de Gestión Administrativa y Académico en el Centro de Tecnologías de Información y Comunicaciones-CTIC de la Universidad Surcolombiana.</t>
  </si>
  <si>
    <t xml:space="preserve"> CARLOS ALBERTO GALINDO REYES</t>
  </si>
  <si>
    <t>CPS-048-A2014</t>
  </si>
  <si>
    <t>Prestar servicios de coordinación a los procesos para el mantenimiento y mejora continua  del Sistema de Gestión de Calidad en la Oficina de Planeación de la Universidad Surcolombiana</t>
  </si>
  <si>
    <t xml:space="preserve"> DISNORY ANDREA CUELLAR FAJARDO</t>
  </si>
  <si>
    <t>CPS-049-A2014</t>
  </si>
  <si>
    <t>Contrato de prestación de servicios técnicos para el apoyo a la gestión en los diferentes procesos secretariales y de atención al público de la Oficina de Control Interno de la Universidad Surcolombiana</t>
  </si>
  <si>
    <t xml:space="preserve"> FRANCISCO RIVELINO BERNAL CERQUERA</t>
  </si>
  <si>
    <t>CPS-050-A2014</t>
  </si>
  <si>
    <t>Prestar sus servicios profesionales en la Oficina de Control Interno de la Universidad Surcolombiana</t>
  </si>
  <si>
    <t xml:space="preserve"> NURY PATRICIA ROJAS CASTRO</t>
  </si>
  <si>
    <t>CPS-051-A2014</t>
  </si>
  <si>
    <t xml:space="preserve"> MARIO GALINDO  PERDOMO</t>
  </si>
  <si>
    <t>CPS-052-A2014</t>
  </si>
  <si>
    <t xml:space="preserve"> MAURICIO LARA CORTES</t>
  </si>
  <si>
    <t>CPS-053-A2014</t>
  </si>
  <si>
    <t>Servicios  de Apoyo  en el  Área de Recursos (bodega)</t>
  </si>
  <si>
    <t xml:space="preserve"> MIGUEL ANGEL ANIBAL PALACIOS</t>
  </si>
  <si>
    <t>CPS-054-A2014</t>
  </si>
  <si>
    <t xml:space="preserve"> WILMAN FORERO SALAZAR</t>
  </si>
  <si>
    <t>CPS-055-A2014</t>
  </si>
  <si>
    <t xml:space="preserve"> DIANA CAROLINA POLANIA MONTIEL</t>
  </si>
  <si>
    <t>CPS-056-A2014</t>
  </si>
  <si>
    <t xml:space="preserve"> ESTANISLAO ROJAS BARRERA</t>
  </si>
  <si>
    <t>CPS-057-A2014</t>
  </si>
  <si>
    <t>Prestar servicios  de Apoyo en la oficina de contabilidad para la  elaboración de la solicitud de devolución del IVA pagado por la Universidad en la compra de bienes - servicios y llevar el control y seguimiento de la cuenta deudores (CARTERA)</t>
  </si>
  <si>
    <t xml:space="preserve"> ORLANDO RODRIGUEZ BASTOS</t>
  </si>
  <si>
    <t>CPS-058-A2014</t>
  </si>
  <si>
    <t xml:space="preserve"> GERMAN GONZALO BARON ROJAS</t>
  </si>
  <si>
    <t>CPS-059-A2014</t>
  </si>
  <si>
    <t>Prestar servicios profesionales consistentes en acompañamiento  y asesoría  legal en la Secretaria General en los diferentes procedimientos administrativos que le corresponden, específicamente en las áreas académicas, de proyección social y contratación administrativa</t>
  </si>
  <si>
    <t xml:space="preserve"> EVER ALFONSO LOSADA DIAZ</t>
  </si>
  <si>
    <t>CPS-060-A2014</t>
  </si>
  <si>
    <t xml:space="preserve">JOSE GREGORIO BONILLA </t>
  </si>
  <si>
    <t>CPS-061-A2014</t>
  </si>
  <si>
    <t xml:space="preserve"> RODRIGO ALEXIS GARCIA BAUTISTA</t>
  </si>
  <si>
    <t>CPS-062-A2014</t>
  </si>
  <si>
    <t xml:space="preserve"> AMANDA TORRES DE RICO</t>
  </si>
  <si>
    <t>CPS-063-A2014</t>
  </si>
  <si>
    <t>Prestar sus servicios de apoyo y asesoria academica y administrativa en la coordinación de la sede de Garzón, de la Universidad Surcolombiana</t>
  </si>
  <si>
    <t xml:space="preserve"> JUAN PABLO MURCIA DELGADO</t>
  </si>
  <si>
    <t>CPS-064-A2014</t>
  </si>
  <si>
    <t xml:space="preserve">HELBER MAURICIO SANDOVAL CUMBE </t>
  </si>
  <si>
    <t>CPS-065-A2014</t>
  </si>
  <si>
    <t xml:space="preserve"> SANDRA PAOLA COLORADO MOYA</t>
  </si>
  <si>
    <t>CPS-066-A2014</t>
  </si>
  <si>
    <t>Prestar sus servicios profesionales jurídicos para el apoyo y asesoría legal en la Oficina Jurídica</t>
  </si>
  <si>
    <t xml:space="preserve"> ADRIANA MONTENEGRO VALDERRAMA</t>
  </si>
  <si>
    <t>CPS-067-A2014</t>
  </si>
  <si>
    <t xml:space="preserve"> CESAR AUGUSTO HOYOS SUAREZ</t>
  </si>
  <si>
    <t>1,107,036,933</t>
  </si>
  <si>
    <t>CPS-068-A2014</t>
  </si>
  <si>
    <t xml:space="preserve"> DEICY ROJAS SEPULVEDA</t>
  </si>
  <si>
    <t>CPS-069-A2014</t>
  </si>
  <si>
    <t xml:space="preserve">JUAN CARLOS RAMOS VIDARTE </t>
  </si>
  <si>
    <t>CPS-070-A2014</t>
  </si>
  <si>
    <t xml:space="preserve">MARIA CAMILA MEDINA LEON </t>
  </si>
  <si>
    <t>CPS-071-A2014</t>
  </si>
  <si>
    <t xml:space="preserve">MAYRA ALEJANDRA ALARCON CURICO </t>
  </si>
  <si>
    <t>CPS-072-A2014</t>
  </si>
  <si>
    <t xml:space="preserve"> CARLOS ALBERTO CERQUERA ROJAS</t>
  </si>
  <si>
    <t>CPS-073-A2014</t>
  </si>
  <si>
    <t xml:space="preserve">CARLOS ALFONSO  CORTES FLOREZ </t>
  </si>
  <si>
    <t>CPS-074-A2014</t>
  </si>
  <si>
    <t xml:space="preserve">ADRIANA XIMENA PEREZ CASTRO </t>
  </si>
  <si>
    <t>CPS-075-A2014</t>
  </si>
  <si>
    <t xml:space="preserve"> JORGE ENRRIQUE MENDEZ</t>
  </si>
  <si>
    <t>CPS-076-A2014</t>
  </si>
  <si>
    <t xml:space="preserve"> LUZ ANGELA VARGAS LAGUNA</t>
  </si>
  <si>
    <t>CPS-077-A2014</t>
  </si>
  <si>
    <t xml:space="preserve">Prestar  servicios de apoyo a  la gestión en las diferentes actividades y procedimientos en la unidad de contratación – vicerrectoría administrativa de la universidad </t>
  </si>
  <si>
    <t xml:space="preserve"> ALFONSO URIBE</t>
  </si>
  <si>
    <t>CPS-078-A2014</t>
  </si>
  <si>
    <t>Prestar Servicios de Apoyo Financiero a  la Gestión Administrativa y SIGEP en La Vicerrectoría de Investigación y Proyección Social</t>
  </si>
  <si>
    <t xml:space="preserve"> SAMIR ALJACH RAYO</t>
  </si>
  <si>
    <t>CPS-079-A2014</t>
  </si>
  <si>
    <t xml:space="preserve"> LIZETH ARDILA RIVERA</t>
  </si>
  <si>
    <t>CPS-080-A2014</t>
  </si>
  <si>
    <t xml:space="preserve"> NIBIA MANCHOLA TOLEDO</t>
  </si>
  <si>
    <t>CPS-081-A2014</t>
  </si>
  <si>
    <t>Prestar sus servicios de apoyo a la gestión administrativa en el Programa de Física  de la Facultad de Ciencias Exactas de la Universidad Surcolombiana</t>
  </si>
  <si>
    <t xml:space="preserve"> DIANA PAOLA HERRERA CANO</t>
  </si>
  <si>
    <t>CPS-082-A2014</t>
  </si>
  <si>
    <t>Apoyo y asesoría en los trámites de vinculación y pago del personal de planta, docentes ocasionales, residentes y otras nominas que pueden surgir durante la ejecución de este contrato, en el Área de personal, mediante el manejo del sistema de información del personal de planta</t>
  </si>
  <si>
    <t xml:space="preserve"> YAKELINE LINARES SARRIA</t>
  </si>
  <si>
    <t>CPS-083-A2014</t>
  </si>
  <si>
    <t>Prestar servicio de apoyo Administrativo en los procesos y procedimientos de la oficina de Personal</t>
  </si>
  <si>
    <t xml:space="preserve"> OLGA JIMENA ANGULO ARIAS</t>
  </si>
  <si>
    <t>CPS-084-A2014</t>
  </si>
  <si>
    <t xml:space="preserve"> ANGIEKARINA SANCHEZ VALDERRAMA</t>
  </si>
  <si>
    <t>CPS-085-A2014</t>
  </si>
  <si>
    <r>
      <t>Prestar servicio de apoyo a la gestión administrativa en el Departamento de Ciencias Básicas de la Facultad  de salud</t>
    </r>
    <r>
      <rPr>
        <b/>
        <sz val="9"/>
        <rFont val="Arial"/>
        <family val="2"/>
      </rPr>
      <t xml:space="preserve"> </t>
    </r>
  </si>
  <si>
    <t xml:space="preserve">DOLLY LUCIA SALGADO VASQUEZ </t>
  </si>
  <si>
    <t>CPS-086-A2014</t>
  </si>
  <si>
    <t xml:space="preserve"> NINI YOHANNA FIGUEROA ROJAS</t>
  </si>
  <si>
    <t>CPS-087-A2014</t>
  </si>
  <si>
    <t xml:space="preserve"> MARTHA LUCIA LEIVA BAHAMON</t>
  </si>
  <si>
    <t>CPS-088-A2014</t>
  </si>
  <si>
    <t xml:space="preserve">RICARDO ANGEL MELENDEZ </t>
  </si>
  <si>
    <t>CPS-089-A2014</t>
  </si>
  <si>
    <t xml:space="preserve"> RAQUEL MEDINA RIVAS</t>
  </si>
  <si>
    <t>CPS-090-A2014</t>
  </si>
  <si>
    <t xml:space="preserve"> YOLIMA RODRIGUEZ ALVAREZ</t>
  </si>
  <si>
    <t>CPS-091-A2014</t>
  </si>
  <si>
    <t xml:space="preserve"> LINA PAOLA RODRIGUEZ ANGULO</t>
  </si>
  <si>
    <t>CPS-092-A2014</t>
  </si>
  <si>
    <t>ANGELA MARIA PERDOMO CARVAJAL</t>
  </si>
  <si>
    <t>CPS-093-A2014</t>
  </si>
  <si>
    <t>Prestar servicios profesionales especializados de apoyo  y asesoría jurídica en los procesos de cobro coactivo y Acompañamiento y asesoría jurídica en los procesos de contratación que se desarrollen la Vicerrectoría Administrativa de la Universidad Surcolombiana</t>
  </si>
  <si>
    <t xml:space="preserve"> JEINER IRIAN SALAZAR TORRES</t>
  </si>
  <si>
    <t>CPS-094-A2014</t>
  </si>
  <si>
    <t>Prestación de Servicios profesionales como asesor Jurídico en el Área de Gestión Institucional de Personal de la Universidad Surcolombiana</t>
  </si>
  <si>
    <t xml:space="preserve">ACTA ADICIONAL </t>
  </si>
  <si>
    <t xml:space="preserve"> ANGELICA CRUZ ROJAS</t>
  </si>
  <si>
    <t>CPS-095-A2014</t>
  </si>
  <si>
    <t>Prestar servicios de apoyo y asesoria academica y administrativa en la  Sede La Plata</t>
  </si>
  <si>
    <t xml:space="preserve"> MERCEDES POLANIA TAMAYO</t>
  </si>
  <si>
    <t>CPS-096-A2014</t>
  </si>
  <si>
    <t xml:space="preserve"> OLMER TOVAR CHAVARRO</t>
  </si>
  <si>
    <t>CPS-097-A2014</t>
  </si>
  <si>
    <t>Prestar servicios de apoyo y asesoria academica y administrativa en la Sede Pitalito</t>
  </si>
  <si>
    <t xml:space="preserve"> STHEPANNY COLLAZOS CANTILLO</t>
  </si>
  <si>
    <t>CPS-098-A2014</t>
  </si>
  <si>
    <t xml:space="preserve"> ANA MARIA ARDILA RIVERA</t>
  </si>
  <si>
    <t>CPS-099-A2014</t>
  </si>
  <si>
    <t xml:space="preserve"> ISRAEL BOTACHE  CAPERA</t>
  </si>
  <si>
    <t>CPS-100-A2014</t>
  </si>
  <si>
    <t xml:space="preserve"> LAURA BIBIANA HORTA GONZALEZ</t>
  </si>
  <si>
    <t>CPS-101-A2014</t>
  </si>
  <si>
    <t xml:space="preserve"> LINA TATIANA AYA OROZCO</t>
  </si>
  <si>
    <t>CPS-102-A2014</t>
  </si>
  <si>
    <t xml:space="preserve"> ANGY MARCELA CORREA FLOREZ</t>
  </si>
  <si>
    <t>CPS-103-A2014</t>
  </si>
  <si>
    <t>Prestar Servicio de apoyo en la socialización, consolidación y aprobación del plan estratégico de desarrollo  en los componentes de ejes, programas y subproyectos; plan financiero; y seguimiento y evaluación del Plan</t>
  </si>
  <si>
    <t xml:space="preserve"> FEDERICO CASTELLANOS FORERO</t>
  </si>
  <si>
    <t>CPS-104-A2014</t>
  </si>
  <si>
    <t xml:space="preserve"> LEIDY ROCIO MURILLO RAMIREZ</t>
  </si>
  <si>
    <t>CPS-105-A2014</t>
  </si>
  <si>
    <t>Prestar Servicio de apoyo en la socialización, consolidación y aprobación al plan estratégico de desarrollo  en los componentes de metodología, proyecto educativo universitario, diagnóstico y contexto nacional e internacional del documento consolidado del Plan.</t>
  </si>
  <si>
    <t>ESTEFANIA GALINDO BOTERO</t>
  </si>
  <si>
    <t>CPS-106-A2014</t>
  </si>
  <si>
    <t>BLEYNER SOLANO ÑAÑEZ</t>
  </si>
  <si>
    <t>CPS-107-A2014</t>
  </si>
  <si>
    <t xml:space="preserve">Prestar servicios profesionales como licenciada, en la gestión administrativa del proceso de Formación, de la Vicerrectorìa Acadèmica de la Universidad Surcolombiana </t>
  </si>
  <si>
    <t>JULIO DEIVIS BURGOS GUTIERREZ</t>
  </si>
  <si>
    <t>CPS-108-A2014</t>
  </si>
  <si>
    <t xml:space="preserve">Prestación de servicios de apoyo al programa gestión de egresados Surcolombiana </t>
  </si>
  <si>
    <t>PABLO JOSE GOMEZ RUBIANO</t>
  </si>
  <si>
    <t>CPS-109-A2014</t>
  </si>
  <si>
    <t>Prestar servicios tècnicos como auxiliar de apoyo logìstico y tècnico, en lo referente al procedimiento en gestión administrativa y el archivo de documentos soporte del proceso de Formación, de la Vicerrectorìa Acadèmica de la Universidad Surcolombiana</t>
  </si>
  <si>
    <t>DIEGO FERNANDO GUTIERREZ ZAMBRANO</t>
  </si>
  <si>
    <t>CPS-110-A2014</t>
  </si>
  <si>
    <t>Prestar Servicios profesionales para asesorar y apoyar el funcionamiento, anàlisis, diseño, desarrollo, implementación y actualización del Sistema Acadèmico y de los Sistemas de Información SNIES, SPADIES, en el Centro de Tecnologìas de Información y Comunicaciones-CTIC de la Universidad Surcolombiana</t>
  </si>
  <si>
    <t>CESAR AUGUSTO FERNANDEZ BARRERA</t>
  </si>
  <si>
    <t>CPS-111-A2014</t>
  </si>
  <si>
    <t xml:space="preserve">Prestar los Servicios profesionales como Diseñador Gràfico (web-master) para realizar las labores inherentes al Sistema de Gobierno en Lìnea. en el Centro de Tecnologìas de Información y Comunicaciones-CTIC de la Universidad Surcolombiana </t>
  </si>
  <si>
    <t>LINA FERNANDA PERDOMO MURILLO</t>
  </si>
  <si>
    <t>CPS-112-A2014</t>
  </si>
  <si>
    <t>Prestar servicios profesionales a los procesos para el mantenimiento y mejora continua del Sistema de Gestión de Calidad de la Institución en la Oficina Asesora de Planeación de la Universidad Surcolombiana</t>
  </si>
  <si>
    <t>JUAN FELIPE VARGAS CALDERON</t>
  </si>
  <si>
    <t>CPS-113-A2014</t>
  </si>
  <si>
    <t>MAYRA ALEJANDRA BERMEO BALAGUERA</t>
  </si>
  <si>
    <t>CPS-114-A2014</t>
  </si>
  <si>
    <t xml:space="preserve">Prestar servicios profesionales a los procesos para el mantenimiento y mejora continua del Sistema de Gestión de Calidad de la Institución en la Oficina Asesora de Planeación de la Universidad Surcolombiana </t>
  </si>
  <si>
    <t>DUVAN ANDRES ARBOLEDA OBREGON</t>
  </si>
  <si>
    <t>CPS-115-A2014</t>
  </si>
  <si>
    <t xml:space="preserve">Prestar servicios de apoyo y asesoria en el manejo del sistema administrativo de SGAD,  de  en la Oficina de Planeación de la Universidad Surcolombiana </t>
  </si>
  <si>
    <t>YOLANDA POLANIA PERDOMO</t>
  </si>
  <si>
    <t>CPS-116-A2014</t>
  </si>
  <si>
    <t>Prestar servicios profesionales de apoyo a la Unidad de Gestión Ambiental en la Oficina Asesora de Planeación en los procesos y procedimientos para la implementación y mantenimiento del Sistema de Gestión Ambiental de la Universidad, realizando énfasis en  los Programas de manejo integral de Residuos Especiales, prevención y atención de desastres, ruido y emisiones atmosféricas</t>
  </si>
  <si>
    <t>CINDY ALEXANDRA GUISA ROJAS</t>
  </si>
  <si>
    <t>CPS-117-A2014</t>
  </si>
  <si>
    <t xml:space="preserve">Prestar los servicios de Coordinar la Oficina de Comunicaciones de la Universidad Surcolombiana a travès de la Facultad de Ciencias Sociales y Humanas de la Institución </t>
  </si>
  <si>
    <t>ALBERTO CASTILLO OROZCO</t>
  </si>
  <si>
    <t>CPS-118-A2014</t>
  </si>
  <si>
    <t xml:space="preserve">Prestar sus servicios profesionales como Asesor Jurìdico externo de la Oficina Asesora Jurìdica </t>
  </si>
  <si>
    <t>DIANA MIREYA SALAS ANDRADE</t>
  </si>
  <si>
    <t>CPS-119-A2014</t>
  </si>
  <si>
    <t>NOE SANTIAGO PARADA PARDO</t>
  </si>
  <si>
    <t>CPS-120-A2014</t>
  </si>
  <si>
    <t>Prestación de sus servicios profesionales como Asesor Jurìdico externo de la Oficina Asesora Jurìdica</t>
  </si>
  <si>
    <t xml:space="preserve"> KAROLL FABIANNY GAMBOA SANCHEZ</t>
  </si>
  <si>
    <t>CPS-121-A2014</t>
  </si>
  <si>
    <t>NUMERO NO UTILIZADO</t>
  </si>
  <si>
    <t>CPS-122-A2014</t>
  </si>
  <si>
    <t>CPS-123-A2014</t>
  </si>
  <si>
    <t xml:space="preserve">Prestación de servicios técnicos en la Oficina de Control Interno de la Universidad Surcolombiana, para apoyo a las actividades relacionadas con la revisión y análisis de información que hay que suministrar a los entes externos y de la reportada en sistemas de Información como el SIRECI, así como también la revisión de  hojas de vida. </t>
  </si>
  <si>
    <t xml:space="preserve"> LORENA RAMIREZ TOVAR</t>
  </si>
  <si>
    <t>CPS-124-A2014</t>
  </si>
  <si>
    <t>Prestar sus servicios profesionales en la Oficina de Control Interno de la Universidad Surcolombiana.</t>
  </si>
  <si>
    <t xml:space="preserve"> JONATHAN ANDRES CANO OTERO</t>
  </si>
  <si>
    <t>CPS-125-A2014</t>
  </si>
  <si>
    <t xml:space="preserve"> MANUEL FERNANDO HERMIDA CALDERON</t>
  </si>
  <si>
    <t>CPS-126-A2014</t>
  </si>
  <si>
    <t>CPS-127-A2014</t>
  </si>
  <si>
    <t xml:space="preserve"> LIDA PATRICIA BUSTOS TRUJILLO</t>
  </si>
  <si>
    <t>CPS-128-A2014</t>
  </si>
  <si>
    <t xml:space="preserve"> ALVARO FIERRO MANRIQUE</t>
  </si>
  <si>
    <t>CPS-129-A2014</t>
  </si>
  <si>
    <t xml:space="preserve"> KAREN JOHANNA JIMENEZ ROJAS</t>
  </si>
  <si>
    <t>CPS-130-A2014</t>
  </si>
  <si>
    <t xml:space="preserve"> NANCY ROCIO RAMIREZ PERDOMO</t>
  </si>
  <si>
    <t>CPS-131-A2014</t>
  </si>
  <si>
    <t>Prestar los servicios de Apoyo en el manejo, control, archivo, actualización y custodia de la historias laborales de los servidores públicos, trabajadores oficiales y demás personal que tenga vinculo contractual, legal y reglamentario con la Universidad Surcolombiana y del personal que haya tenido Historia laboral en el Área de Personal.</t>
  </si>
  <si>
    <t xml:space="preserve">CARLOS ARTURO VALLEJO COLORADO </t>
  </si>
  <si>
    <t>CPS-132-A2014</t>
  </si>
  <si>
    <t>Prestar servicios de apoyo para entrenamiento y formación deportiva en baloncesto, desarrollo de actividades recreativas y de aprovechamiento del tiempo libre, y de proyección social para todos los docentes y funcionarios en la Oficina de Coordinación de Deportes, así como la administración de todos los escenarios deportivos</t>
  </si>
  <si>
    <t>CPS-133-A2014</t>
  </si>
  <si>
    <t>Prestar sus servicios de  Apoyo y Asesoría Académico-Administrativa  en la Secretaria Académica de la Facultad de Economía y Administración</t>
  </si>
  <si>
    <t xml:space="preserve"> FERNANDO CARDOZO SUAREZ</t>
  </si>
  <si>
    <t>CPS-134-A2014</t>
  </si>
  <si>
    <t xml:space="preserve"> FEDERICO GUILLERMO BETANCOURT ROMERO</t>
  </si>
  <si>
    <t>CPS-135-A2014</t>
  </si>
  <si>
    <t>CPS-136-A2014</t>
  </si>
  <si>
    <t xml:space="preserve"> ANGELICA MARIA CAPERA TOVAR</t>
  </si>
  <si>
    <t>CPS-137-A2014</t>
  </si>
  <si>
    <t>Prestar el servicio de apoyo a la gestión  Académica en la Facultad de Ciencias Sociales y Humanas</t>
  </si>
  <si>
    <t xml:space="preserve">ANDRES GOMEZ PERDOMO </t>
  </si>
  <si>
    <t>CPS-138-A2014</t>
  </si>
  <si>
    <t xml:space="preserve"> CINDY VANESSA PUENTES FUENTES</t>
  </si>
  <si>
    <t>CPS-139-A2014</t>
  </si>
  <si>
    <t>Prestación de servicios de apoyo a la gestión administrativa en el Programa de Ciencia Política de la Universidad Surcolombiana</t>
  </si>
  <si>
    <t xml:space="preserve"> EDNA LIZED PASTRANA PINTO</t>
  </si>
  <si>
    <t>CPS-140-A2014</t>
  </si>
  <si>
    <t xml:space="preserve">LUIS FERNANDO PACHECO GUTIERREZ </t>
  </si>
  <si>
    <t>CPS-141-A2014</t>
  </si>
  <si>
    <t>Prestación de servicios profesionales para realizar las funciones de Apoyo y Asesoría Académica y Administrativa a la Facultad de Ciencias Jurídicas y Políticas de la Universidad Surcolombiana en la coordinación del Programa de Ciencia Política</t>
  </si>
  <si>
    <t xml:space="preserve"> SANDRA MILENA PERDOMO LOSADA</t>
  </si>
  <si>
    <t>CPS-142-A2014</t>
  </si>
  <si>
    <t>Prestación de Servicios de apoyo a la gestión administrativa en el Consultorio Jurídico de la Facultad de Ciencias Jurídicas y Políticas de la Universidad Surcolombiana.</t>
  </si>
  <si>
    <t xml:space="preserve">DORIS GRICEIDA JIMENEZ </t>
  </si>
  <si>
    <t>CPS-143-A2014</t>
  </si>
  <si>
    <t xml:space="preserve">SANDRA BIBIANA GOMEZ GOMEZ </t>
  </si>
  <si>
    <t>CPS-144-A2014</t>
  </si>
  <si>
    <t xml:space="preserve"> ARLYN GOMEZ TRUJILLO</t>
  </si>
  <si>
    <t>CPS-145-A2014</t>
  </si>
  <si>
    <t>Prestar los servicios de apoyo a la gestión administrativa en el programa de Licenciatura en Educación Educación Artística y Cultural de la Facultad de Educación de la Universidad Surcolombiana</t>
  </si>
  <si>
    <t xml:space="preserve"> ANA MARIA SEPULVEDA GONZALEZ</t>
  </si>
  <si>
    <t>CPS-146-A2014</t>
  </si>
  <si>
    <t>prestar sus servicios de apoyo a la gestión administrativa en el Departamento de Psicopedagogia  de la Facultad de  Educacion de la Universidad Surcolombiana</t>
  </si>
  <si>
    <t xml:space="preserve"> JASMIN CORRALES MENDOZA</t>
  </si>
  <si>
    <t>CPS-147-A2014</t>
  </si>
  <si>
    <t xml:space="preserve">NORMA CONSTANZA GUARNIZO LLANOS </t>
  </si>
  <si>
    <t>CPS-148-A2014</t>
  </si>
  <si>
    <t xml:space="preserve"> NAZLI MELISSA MOSQUERA CONDE</t>
  </si>
  <si>
    <t>CPS-OP-149-A2014</t>
  </si>
  <si>
    <t>Prestar servicio de apoyo en los procesos de cubrimiento periodistico y actualización de información al sistema de egresados de la Universidad Surcolombiana</t>
  </si>
  <si>
    <t>YESENIA LIZETH CAMPO CERQUERA</t>
  </si>
  <si>
    <t>CPS-OP-150-A2014</t>
  </si>
  <si>
    <t>Prestar servicios de apoyo de gestión Administrativa en el proyecto de Autoevaluación con fines de Acreditación Institucional de la Universidad Surcolombiana</t>
  </si>
  <si>
    <t xml:space="preserve"> ESAU SILVA LARA</t>
  </si>
  <si>
    <t>CPS-151-A2014</t>
  </si>
  <si>
    <t>OSCAR OCTAVIO TRUJILLO NARVAEZ</t>
  </si>
  <si>
    <t>CPS-OP-152-A2014</t>
  </si>
  <si>
    <t xml:space="preserve">Prestar servicio de apoyo como Auxiliar de Acreditación para el programa de Licenciatura en Educación Artística y Cultural en el marco del proceso de Acreditación del mismo.  </t>
  </si>
  <si>
    <t>CPS-OP-153-A2014</t>
  </si>
  <si>
    <t xml:space="preserve">Continuar con el servicio de apoyo como Auxiliar de Acreditación para el programa de Licenciatura en Educación Física y Deportes para que preste los servicios dentro del proceso de Renovación de Registro Calificado del programa mencionado. </t>
  </si>
  <si>
    <t>MARIA FERNANDA ANGARITA GARCIA</t>
  </si>
  <si>
    <t>CPS-OP-154-A2014</t>
  </si>
  <si>
    <t>Auxiliar para los procesos de autoevaluación con fines de acreditación o renovación del registro de calidad de los programas de la facultad de Economía y Administración</t>
  </si>
  <si>
    <t xml:space="preserve"> LUIS FERNANDO SALAMANCA HERNANDEZ</t>
  </si>
  <si>
    <t>CPS-155-A2014</t>
  </si>
  <si>
    <t>Prestar sus servicios de apoyo Profesional  en las actividades de evaluación, prescripción  y control del ejercicio, apoyo y asesoría en actividades investigativas y demás actividades propias del Laboratorio de Evaluación y Desarrollo del Rendimiento Físico (Gimnasio de fuerza y Unidad de Evaluación) del programa de Educación Física de la Facultad de Educación</t>
  </si>
  <si>
    <t xml:space="preserve"> ALEXANDER SANCHEZ MANCHOLA</t>
  </si>
  <si>
    <t>CPS-156-A2014</t>
  </si>
  <si>
    <t>Prestar servicios de Liderar las actividades de gestión tecnológica e innovación institucional para la Vicerrectoría de Investigación y Proyección Social</t>
  </si>
  <si>
    <t xml:space="preserve"> JHON HENRY SOLORZANO LOZANO</t>
  </si>
  <si>
    <t>CPS-157-A2014</t>
  </si>
  <si>
    <t>Prestación de servicios de apoyo al proceso misional de Proyección Social</t>
  </si>
  <si>
    <t xml:space="preserve"> NATHALIE ROJAS MARIN</t>
  </si>
  <si>
    <t>CPS-158-A2014</t>
  </si>
  <si>
    <t>Prestar los servicios de Apoyo a la Gestión Administrativa de la Dirección General Proyección Social</t>
  </si>
  <si>
    <t xml:space="preserve"> ANCIZAR CORREA TRUJILLO</t>
  </si>
  <si>
    <t>CPS-159-A2014</t>
  </si>
  <si>
    <t xml:space="preserve"> ALVARO DANIEL TORRES CORREDOR</t>
  </si>
  <si>
    <t>CPS-160-A2014</t>
  </si>
  <si>
    <t>Prestar servicios de apoyo para entrenamiento y formación deportiva en fútbol, desarrollo de actividades recreativas y de aprovechamiento del tiempo libre, y de proyección social para toda la comunidad universitaria en la Oficina de Coordinación de Deportes</t>
  </si>
  <si>
    <t xml:space="preserve"> FRANK GARCIA CARDOZO</t>
  </si>
  <si>
    <t>CPS-161-A2014</t>
  </si>
  <si>
    <t>Prestar servicios de apoyo para entrenamiento y formación deportiva en fútbol sala, desarrollo de actividades recreativas y de aprovechamiento del tiempo libre, y de proyección social para toda la comunidad universitaria en la Oficina de Coordinación de Deportes</t>
  </si>
  <si>
    <t xml:space="preserve"> GLORIA EUGENIA RAMIREZ ARROYAVE</t>
  </si>
  <si>
    <t>CPS-162-A2014</t>
  </si>
  <si>
    <t>Prestar servicios de apoyo para entrenamiento y formación deportiva en natación, desarrollo de actividades recreativas y de aprovechamiento del tiempo libre, y de proyección social para toda la comunidad universitaria en la Oficina de Coordinación de Deportes. SEGUNDA. OBLIGACIONES DEL CONTRATISTA. EL CONTRATISTA se compromete con la Universi</t>
  </si>
  <si>
    <t xml:space="preserve">JUAN CARLOS POVEDA HERNANDEZ </t>
  </si>
  <si>
    <t>CPS-163-A2014</t>
  </si>
  <si>
    <t>Prestar servicios de apoyo para entrenamiento y formación deportiva en voleibol, desarrollo de actividades recreativas y de aprovechamiento del tiempo libre, y de proyección social para toda la comunidad universitaria en la Oficina de Coordinación de Deportes</t>
  </si>
  <si>
    <t xml:space="preserve"> JULIAN ANDRES VILLA TORRES</t>
  </si>
  <si>
    <t>CPS-164-A2014</t>
  </si>
  <si>
    <t xml:space="preserve">LUIS EDUARDO CUENCA RAMIREZ </t>
  </si>
  <si>
    <t>CPS-165-A2014</t>
  </si>
  <si>
    <t>Prestar servicios de apoyo para entrenamiento y formación deportiva en baloncesto, desarrollo de actividades recreativas y de aprovechamiento del tiempo libre, y de proyección social para toda la comunidad universitaria en la Oficina de Coordinación de Deportes</t>
  </si>
  <si>
    <t xml:space="preserve"> MAURICIO FERNANDO CABRERA DE LOS RIOS</t>
  </si>
  <si>
    <t>CPS-166-A2014</t>
  </si>
  <si>
    <t>Prestar servicios de apoyo para entrenamiento y formación deportiva en rugby, desarrollo de actividades recreativas y de aprovechamiento del tiempo libre, y de proyección social para toda la comunidad universitaria en la Oficina de Coordinación de Deportes</t>
  </si>
  <si>
    <t xml:space="preserve"> YESID RUEDA BONILLA</t>
  </si>
  <si>
    <t>CPS-167-A2014</t>
  </si>
  <si>
    <t>Prestar servicios de apoyo en el área de rehabilitación física y kinesiología, apoyo de actividades recreativas y de aprovechamiento del tiempo libre, y de proyección social para toda la comunidad universitaria en la Oficina de Coordinación de Deportes.</t>
  </si>
  <si>
    <t xml:space="preserve"> EDISON ELIAS DELGADO MONTENEGRO</t>
  </si>
  <si>
    <t>CPS-168-A2014</t>
  </si>
  <si>
    <t xml:space="preserve"> CARLOS ALBERTO ORDOÑEZ RIVERA</t>
  </si>
  <si>
    <t>CPS-169-A2014</t>
  </si>
  <si>
    <t>Prestar servicios de apoyo para conformar  y dirigir grupos de música colombiana (Solistas, duetos, tríos y grupos folclóricos) vocal instrumental, realizar arreglos y montaje de páginas musicales colombianas,  latinoamericanas y universales. Representar la universidad en los diferentes escenarios del país. Orientar talleres según especialidad artística.</t>
  </si>
  <si>
    <t xml:space="preserve"> CARLOS EDUARDO MOLINA ESCALANTE</t>
  </si>
  <si>
    <t>CPS-170-A2014</t>
  </si>
  <si>
    <t>Prestar servicio de apoyo para diseñar y elaborar los diferentes carteles murales informativos, realizar las curadurías y montajes de las expresiones plásticas, incluyendo escenografías.</t>
  </si>
  <si>
    <t xml:space="preserve"> FABIO NOEL SANCHEZ TORRES</t>
  </si>
  <si>
    <t>CPS-171-A2014</t>
  </si>
  <si>
    <t>Prestar servicio de apoyo para conformar y dirigir el grupo de música autóctona de los funcionarios y docentes de la universidad, orientar los talleres de formación, realizar arreglos y montajes de páginas musicales colombianas.</t>
  </si>
  <si>
    <t xml:space="preserve"> HECTOR IVAN ZAMBRANO FIERRO</t>
  </si>
  <si>
    <t>CPS-172-A2014</t>
  </si>
  <si>
    <t>Prestar servicio de apoyo para conformar y dirigir el grupo de danzas de la universidad, orientar los talleres de formación, realizar tres planimetrías del folclor colombiano,  latinoamericanas y/o universales.</t>
  </si>
  <si>
    <t xml:space="preserve"> HUGO ALBERTO ILES TOVAR</t>
  </si>
  <si>
    <t>CPS-173-A2014</t>
  </si>
  <si>
    <t xml:space="preserve">Prestar servicios de apoyo para conformar y dirigir el grupo de música andina de la universidad, Orientar los talleres de formación, realizar arreglos y montajes de páginas musicales acorde a los ritmos andinos y del folclor latinoamericano. </t>
  </si>
  <si>
    <t xml:space="preserve">JHORMAN HERVEY FARFAN CALDERON </t>
  </si>
  <si>
    <t>CPS-174-A2014</t>
  </si>
  <si>
    <t>Prestar servicios de apoyo para conformar y dirigir el grupo de teatro de la universidad, orientar los talleres de formación, realizar un montaje teatral por semestre</t>
  </si>
  <si>
    <t xml:space="preserve"> LINA MARCELA EMBUS SOLORZANO</t>
  </si>
  <si>
    <t>CPS-175-A2014</t>
  </si>
  <si>
    <t>Prestar servicio de apoyo coordinando y dirigiendo el cine club de la universidad, los festivales colombianos, latinoamericanos y europeos, orientar los talleres de formación, y ser veedor de las proyecciones y foros que se realicen dentro de la universidad.</t>
  </si>
  <si>
    <t xml:space="preserve"> MILTON HARVEY AMAYA LIZCANO</t>
  </si>
  <si>
    <t>CPS-176-A2014</t>
  </si>
  <si>
    <t>Prestar servicio de apoyo para el manejo del equipo de amplificación de sonido</t>
  </si>
  <si>
    <t xml:space="preserve">EDWARD ALONSO GIL HERNANDEZ </t>
  </si>
  <si>
    <t>CPS-177-A2014</t>
  </si>
  <si>
    <t>ISABEL CRISTINA CLEVES RODRIGUEZ</t>
  </si>
  <si>
    <t>CPS-178-A2014</t>
  </si>
  <si>
    <t>Prestar servicios de asesoría en el proceso de implementación de los criterios de Gobierno en Línea</t>
  </si>
  <si>
    <t xml:space="preserve"> YHERSAM SANCHEZ CASTRO</t>
  </si>
  <si>
    <t>CPS-179-A2014</t>
  </si>
  <si>
    <t xml:space="preserve"> WILMER BEDOYA GARRIDO</t>
  </si>
  <si>
    <t>CPS-180-A2014</t>
  </si>
  <si>
    <t>NELSON JAVIER MUÑOZ PATIÑO</t>
  </si>
  <si>
    <t>CPS-181-A2014</t>
  </si>
  <si>
    <t xml:space="preserve"> SILVESTRE LOZANO MARTINEZ</t>
  </si>
  <si>
    <t>CPS-182-A2014</t>
  </si>
  <si>
    <t>Prestar servicios de apoyo en los procesos y procedimientos de la Unidad de Gestión Ambiental  en la Oficina de Planeación de la Universidad Surcolombiana enfocados en los proyectos de manejo integral de los residuos urbanos, flora y fauna, ahorro y uso eficiente de los recursos.</t>
  </si>
  <si>
    <t xml:space="preserve"> YEIMIS YOANA MONTEALEGRE FIGUEROA</t>
  </si>
  <si>
    <t>CPS-183-A2014</t>
  </si>
  <si>
    <t>Prestar servicios de apoyo a la Unidad de Gestión Ambiental de la Oficina Asesora de Planeación en los procesos y procedimientos para la implementación del Sistema de Gestión Ambiental realizando énfasis en los programa de educación y formación ambiental “Manejo de Comunidades”, Normatividad Ambiental, Contaminación visual.</t>
  </si>
  <si>
    <t>JOHANA MARCELA DIAZ HINCAPIE</t>
  </si>
  <si>
    <t>CPS-184-A2014</t>
  </si>
  <si>
    <t xml:space="preserve">JULIAN ANDRES CUELLAR JULIAN </t>
  </si>
  <si>
    <t>CPS-185-A2014</t>
  </si>
  <si>
    <t>Realizar la preproducción, producción y postproducción del programa institucional de televisión “Vía Universitaria”.</t>
  </si>
  <si>
    <t xml:space="preserve">HEBER ZABALETA PARRA </t>
  </si>
  <si>
    <t>CPS-186-A2014</t>
  </si>
  <si>
    <r>
      <t xml:space="preserve">Prestar los servicios de Planear, elaborar, y editar el periódico institucional </t>
    </r>
    <r>
      <rPr>
        <i/>
        <sz val="9"/>
        <rFont val="Arial"/>
        <family val="2"/>
      </rPr>
      <t>Desde La U</t>
    </r>
    <r>
      <rPr>
        <sz val="9"/>
        <color theme="1"/>
        <rFont val="Arial"/>
        <family val="2"/>
      </rPr>
      <t>, como espacio auténtico de información universitaria y formación de opinión pública calificada</t>
    </r>
  </si>
  <si>
    <t xml:space="preserve">RAMON EDUARDO BAUTISTA OVIEDO </t>
  </si>
  <si>
    <t>CPS-187-A2014</t>
  </si>
  <si>
    <t>Prestar los servicios de Coordinar la elaboración y diseño del Boletín Institucional USCONEXION de forma física y virtual con información de las Sedes de Neiva, Pitalito, Garzón y La Plata.</t>
  </si>
  <si>
    <t xml:space="preserve"> RAFAEL HERNANDO LOSADA LONDOÑO</t>
  </si>
  <si>
    <t>CPS-188-A2014</t>
  </si>
  <si>
    <t>Prestar servicios de apoyo y asesoria en la administracion y mantenieminto del sistema de control de acceso de la Universidad Surcolombiana.</t>
  </si>
  <si>
    <t>OSCAR FERNANDO CATAÑO VARGAS</t>
  </si>
  <si>
    <t>CPS-189-A2014</t>
  </si>
  <si>
    <t>Prestar servicios profesionales de evaluacion, selección, edicion y distribucion de libros de investigacion cientifica en la editorial Universidad Surcolombiana que contribuyan a que ella obtenga la indexacion ante COLCIENCIAS y en consecuencia, respalde el proyecto de acreditacion institucional de la Universidad Surcolombiana.</t>
  </si>
  <si>
    <t>JAZMIN MEDINA ARIAS</t>
  </si>
  <si>
    <t>CPS-190-A2014</t>
  </si>
  <si>
    <t>El contratista debe prestar sus servicios de Asesoría a la Decanatura de la Facultad de Salud para la Formulación de Proyectos de Ciencia, Tecnología e Innovación, y Regalías nacionales</t>
  </si>
  <si>
    <t>FREDIY HERNAN SANCHEZ MONTAÑA</t>
  </si>
  <si>
    <t>CPS-OP-191-A2014</t>
  </si>
  <si>
    <t>Prestar sus servicios técnicos para el mantenimiento de los aplicativos : “Programa de Orientación Profesional,  Programa de Alertas Tempranas, Programa de Gestión de Recursos, Programa de Articulación con la Media, Programa de Acompañamiento y Tutoría Académica Estudiantil, Programa de Actualización y Capacitación Académica Profesoral, Programa Integral de Estímulos y Servicios, Programa de Fortalecimiento de Vínculos con el núcleo Familiar”, además de mantener los aplicativos  Convocatoria docentes, Consejería, Evaluación docente y Notas docentes de la USCO</t>
  </si>
  <si>
    <t>ANDREA XIMENA RAMOS CASTILLO</t>
  </si>
  <si>
    <t>CPS-OP-192-A2014</t>
  </si>
  <si>
    <t>Apoyar en la gestión administrativa al Área de Bienestar Universitario en lo relacionado con la elaboración  de oficios, comunicaciones, bases de datos, recolección de información y demás actividades necesarias  acorde con los objetivos de la Actividad  “Identidad y Convivencia Ciudadana” , en el marco del desarrollo del Proyecto: Prevención y Resolución de Conflictos de la Universidad Surcolombiana</t>
  </si>
  <si>
    <t>CPS-OP-193-A2014</t>
  </si>
  <si>
    <t>CPS-OP-194-A2014</t>
  </si>
  <si>
    <t>Prestar sus servicios profesionales en Psicología al Área de Bienestar Universitario en lo relacionado con el desarrollo de las actividades de diseño y aplicación de estrategias para elaboración de planes de difusión pedagógica, así como para la construcción de módulos de talleres de formación y capacitación sobre identidad y convivencia a la comunidad universitaria, para el desarrollo del proyecto: “Identidad y Convivencia Ciudadana en el marco del desarrollo de la actividad del Plan de Acción Institucional: Prevención y Resolución de Conflictos de la Universidad Surcolombiana</t>
  </si>
  <si>
    <t xml:space="preserve"> JHORMAN HERVEY FARFAN CALDERON</t>
  </si>
  <si>
    <t>CPS-OP-195-A2014</t>
  </si>
  <si>
    <t>Prestar sus servicios para la ejecución de trabajos artísticos y culturales al Área de Bienestar Universitario en lo relacionado con el desarrollo del evento campaña de expectativa “PEÑA CULTURAL POR A IDENTIDAD Y LA CONVIVENCIA “</t>
  </si>
  <si>
    <t>MIREYA MONTERO CERQUERA</t>
  </si>
  <si>
    <t>CPS-OP-196-A2014</t>
  </si>
  <si>
    <t>Prestar sus servicios profesionales en Psicología al Área de Bienestar Universitario en lo relacionado con el asesoramiento y ejecución de técnicas específicas psicológicas  tendientes a realizar un diagnóstico Institucional,  a través del diseño y ejecución de instrumentos de medición, desarrollando las estrategias para la promoción e implementación del proyecto: “Identidad y Convivencia Ciudadana en el marco del desarrollo de la actividad del Plan de Acción Institucional: Prevención y Resolución de Conflictos de la Universidad Surcolombiana.</t>
  </si>
  <si>
    <t>CPS-OP-197-A2014</t>
  </si>
  <si>
    <t>Prestar sus servicios para la ejecución de trabajos comunicativos y periodísticos al Área de Bienestar Universitario en lo relacionado con el desarrollo del proyecto “Identidad y Convivencia,  Ciudadana en el marco del desarrollo de la actividad del Plan de Acción Institucional: Prevención y Resolución de Conflictos de la Universidad Surcolombiana, así como, desarrollar las convocatoria.</t>
  </si>
  <si>
    <t>LORY MARITZA ORTIZ FERNANDEZ</t>
  </si>
  <si>
    <t>CPS-OP-198-A2014</t>
  </si>
  <si>
    <t xml:space="preserve">Prestar servicios como auxiliar de investigación para el desarrollo del observatorio de drogas de la USCO, el cual ofrecerá a la comunidad regional, nacional e internacional información objetiva, confiable, actualizada y comparable sobre problemática de las drogas en el contexto universitario de la USCO, de manera que posibilite una mejor comprensión del problema, contribuya a la formulación y ajuste de políticas, toma de decisiones, diseño y evaluación de programas y proyectos. </t>
  </si>
  <si>
    <t>VANESSA CUENCAS RIVAS</t>
  </si>
  <si>
    <t>CPS-OP-199-A2014</t>
  </si>
  <si>
    <t>Prestar sus servicios como auxiliar de trabajo comunitario con el propósito de desarrollar una estrategia de prevención del consumo de sustancias psicoactivas y promoción de estilos de vida saludable basada en herramientas IEC con estudiantes de instituciones publicas de la cuidad de Neiva y familias de la USCO</t>
  </si>
  <si>
    <t>ADRIANA MARIA PARRA OSORIO</t>
  </si>
  <si>
    <t>CPS-OP-200-A2014</t>
  </si>
  <si>
    <t>Prestar sus servicios de asesoría psicológica alos estudiantes de la Facultad de Economía y de Ingeniería y apoyo al comité de Especialistas en el desarrollo de los programas de prevención y promoción en salud mental en el Área de Bienestar Universitario.</t>
  </si>
  <si>
    <t>CPS-OP-201-A2014</t>
  </si>
  <si>
    <t>Prestar sus servicios de asesoría psicológica alos estudiantes de la Facultad de Salud y apoyo al comité de Especialistas en el desarrollo de los programas de prevención y promoción en salud mental en el Área de Bienestar Universitario.</t>
  </si>
  <si>
    <t>FERNEY FORERO SANCHEZ</t>
  </si>
  <si>
    <t>CPS-OP-202-A2014</t>
  </si>
  <si>
    <t>Prestar servicios como auxiliar de Autoevaluación  para los programas de Tecnología en Gestión Financiera y Administración Financiera para que apoye las actividades del proceso de renovación de registro Calificado de los programas mencionados</t>
  </si>
  <si>
    <t>DAIRO  ENRIQUE FUENTES VARGAS</t>
  </si>
  <si>
    <t>CPS-203-A2014</t>
  </si>
  <si>
    <t>Prestar servicios profesionales como Coordinador y gestor de Emprendimiento e Innovación de los proyectos fondo emprender de la Universidad Surcolombiana, brindando asesoría, acompañamiento e instrucción de la plataforma del programa a estudiantes, docentes y egresados en la presentación particular de planes de negocio Fondo Emprender y de manera general a otros fondos de apoyo que se puedan presentar, como parte de las actividades de fortalecimiento del Centro de Interacción Empresarial que lidera la Facultad de Economía y Administración de la Universidad Surcolombiana.</t>
  </si>
  <si>
    <t>LINA CAROLINA TRUJILLO ROJAS</t>
  </si>
  <si>
    <t>CPS-204-A2014</t>
  </si>
  <si>
    <t>prestar servicios para el apoyo a la gestión en la Secretaria General de la Universidad Surcolombiana.</t>
  </si>
  <si>
    <t>ACTA ADICIONAL DEL 31/05/2014</t>
  </si>
  <si>
    <t>ANDREA MILENA VARGAS PERDOMO</t>
  </si>
  <si>
    <t>CPS-OP-205-A2014</t>
  </si>
  <si>
    <t>El contratista se compromete con la Universidad a brindar apoyo a la oficina de Autoevaluación para el proceso de renovación de Registro Calificado del programa de Tecnología en Obras civiles.</t>
  </si>
  <si>
    <t>EDUARDO DUSSAN LOPEZ</t>
  </si>
  <si>
    <t>CPS-206-A2014</t>
  </si>
  <si>
    <t>Prestar sus servicios de Coordinación y asesoría del Laboratorio tecnológico "José Ignacio Hembuz Palomino" de la Facultad de Economía y Administración, así como en el mercadeo, oferta y desarrollo de actividades de capacitación, en la vigencia 2014-A.</t>
  </si>
  <si>
    <t>CPS-OP-207-A2014</t>
  </si>
  <si>
    <t>Prestar servicios de asesoría metodológica en los procesos de Autoevaluación con fines de Acreditación o Renovación de Registro de Calidad de los Programas Académicos  en la recolección y análisis de información de los indicadores numéricos, especiales, opinión, conocimiento y en la construcción y aplicación de instrumentos para el desarrollo de dicha Autoevaluación desde la Dirección General de Currículo.</t>
  </si>
  <si>
    <t>CPS-OP-208-A2014</t>
  </si>
  <si>
    <t>YAKELINE ARDILA ROJAS</t>
  </si>
  <si>
    <t>CPS-209-A2014</t>
  </si>
  <si>
    <t>Prestar sus servicios para realizar actividades como auxiliar de laboratorio en el desarrollo de prácticas académicas en proyectos de docencia, investigación y proyección social, en el laboratorio de Aguas de la Facultad de Ingeniería.</t>
  </si>
  <si>
    <t>MIGUEL ANGEL ARIAS FUENTES</t>
  </si>
  <si>
    <t>CPS-210-A2014</t>
  </si>
  <si>
    <t>Prestar servicios de apoyo en el laboratorio de AutoCAD y los auditorios de la Facultad de Ingeniería.</t>
  </si>
  <si>
    <t>EDWIN FABIAN BARRIOS SUAREZ</t>
  </si>
  <si>
    <t>CPS-211-A2014</t>
  </si>
  <si>
    <t>Prestación de servicios de apoyo para el mantenimiento de laboratorios de informática a cargo del programa Tecnología en Desarrollo de Software de la Facultad de Ingeniería.</t>
  </si>
  <si>
    <t>CPS-212-A2014</t>
  </si>
  <si>
    <t>Contrato de prestación de servicios para el apoyo y asesoría de las actividades académicas que se realizan, y/o que se presenten de manera eventual, en los laboratorios de "Control de Calidad" y " procesos Agroindustriales" de la Facultad de Ingeniería.</t>
  </si>
  <si>
    <t>VICENTE PEREZ ESCOBAR</t>
  </si>
  <si>
    <t>CPS-213-A2014</t>
  </si>
  <si>
    <t>Prestar sus servicios como auxiliar de laboratorio en el laboratorio de pruebas especiales de la facultad de Ingeniería, conforme al presupuesto oficial.</t>
  </si>
  <si>
    <t xml:space="preserve">CONTRATO EN CESION </t>
  </si>
  <si>
    <t>YINETH PAOLA CUENCA ROJAS</t>
  </si>
  <si>
    <t>CPS-214-A2014</t>
  </si>
  <si>
    <t>Prestar sus servicios de apoyo en Circulación y préstamo de la sede Central del Centro de Información y Documentación.</t>
  </si>
  <si>
    <t>JAIME ENRIQUE GONZALEZ SEGURA</t>
  </si>
  <si>
    <t>CPS-215-A2014</t>
  </si>
  <si>
    <t>Prestar sus servicios de apoyo y asesoría en procesos Técnicos del Centro de Información y Documentación.</t>
  </si>
  <si>
    <t>DIANA CAROLINA MOSQUERA LOCHE</t>
  </si>
  <si>
    <t>CPS-216-A2014</t>
  </si>
  <si>
    <t>NAUDY JULIETTE MURCIA LLANOS</t>
  </si>
  <si>
    <t>CPS-217-A2014</t>
  </si>
  <si>
    <t>MAURA LORENA SOTO SOTO</t>
  </si>
  <si>
    <t>CPS-218-A2014</t>
  </si>
  <si>
    <t>JUAN DAVID TIMARAN TORRES</t>
  </si>
  <si>
    <t>CPS-219-A2014</t>
  </si>
  <si>
    <t>DIEGO OMAR VARGAS LEIVA</t>
  </si>
  <si>
    <t>CPS-220-A2014</t>
  </si>
  <si>
    <t>CPS-221-A2014</t>
  </si>
  <si>
    <t>Prestar sus servicios de asistencia de Dirección y Producción en el Centro de Producción Audiovisual de la Facultad de Ciencias Sociales y Humanas.</t>
  </si>
  <si>
    <t>CPS-222-A2014</t>
  </si>
  <si>
    <t>Prestar el servicio de Asistente de Producción y Edición del Canal Universitario Zoom en el centro de producción audiovisual de la Facultad de Ciencias Sociales y Humanas.</t>
  </si>
  <si>
    <t>OSCAR IVAN FORERO MOSQUERA</t>
  </si>
  <si>
    <t>CPS-223-A2014</t>
  </si>
  <si>
    <t>Prestar el servicio de Asistente de Dirección y Producción en el centro de formación y producción radiofónica de la Facultad de Ciencias Sociales y Humanas.</t>
  </si>
  <si>
    <t>CPS-224-A2014</t>
  </si>
  <si>
    <t>Realizar actividades de apoyo en los talleres y laboratorios del programa de Educación Artística de la Facultad de Educación de la Universidad Surcolombiana.</t>
  </si>
  <si>
    <t>LADY ANDREA OTERO DEVIA</t>
  </si>
  <si>
    <t>CPS-225-A2014</t>
  </si>
  <si>
    <t>Prestar sus servicios de apoyo técnico en las actividades prescripción y control del ejercicio y demás actividades propias del laboratorio de Evaluación y Desarrollo del Rendimiento Físico (ALTIUS) del programa de Educación Física de la Facultad de Educación.</t>
  </si>
  <si>
    <t>JOHANNA MILENA TRUJILLO SANCHEZ</t>
  </si>
  <si>
    <t>CPS-226-A2014</t>
  </si>
  <si>
    <t>Prestar servicio como modelo humano para los cursos de procesos gráficos y pictóricos II y dibujo artístico II de la licenciatura en Educación Artística y Cultural.</t>
  </si>
  <si>
    <t>JONATHAN BEDOYA HERNANDEZ</t>
  </si>
  <si>
    <t>CPS-227-A2014</t>
  </si>
  <si>
    <t>Prestación de servicios de un profesional en Ciencia Política para que brinde asesoría en aspectos académicos metodológicos y curriculares del Plan Educativo del Programa - PEU y del Plan de  Estudios del Programa de Ciencias Políticas y asesore a la Facultad de Ciencias Jurídicas y Políticas en la elaboraciones pre-proyecto del documento maestro para la creación del Programa de Relaciones Internacionales, bajo la modalidad semipresencial y apoye a la Facultad en lo concerniente al funcionamiento curricular del Programa de Ciencias Políticas, que permita al Programa avanzar en su proceso de consolidación.</t>
  </si>
  <si>
    <t xml:space="preserve"> JORGE ELIECER SANCHEZ GARCIA</t>
  </si>
  <si>
    <t>CPS-228-A2014</t>
  </si>
  <si>
    <t xml:space="preserve"> OSCAR FERNANDO MORA CORONADO</t>
  </si>
  <si>
    <t>CPS-229-A2014</t>
  </si>
  <si>
    <t xml:space="preserve"> MILENA CHARRY CALDERON</t>
  </si>
  <si>
    <t>CPS-230-A2014</t>
  </si>
  <si>
    <t>Realizar tareas de apoyo logístico para el buen funcionamiento y desarrollo de las actividades académicas que se desarrollen en las aulas de clase ubicadas en la sede central , edificio donde esta ubicada la Facultad de Educación ,1,2,3,y 4 pisos.</t>
  </si>
  <si>
    <t xml:space="preserve"> MARTHA YUVELY PERDOMO SANDOVAL</t>
  </si>
  <si>
    <t>CPS-231-A2014</t>
  </si>
  <si>
    <t>Realizar tareas de apoyo logístico para el buen funcionamiento de las actividades académicas que se desarrollan en las aulas de clase ubicadas en la sede central, edificio en donde esta ubicada la Facultad de Educación 1,2,3 y 4 pisos.</t>
  </si>
  <si>
    <t>JHON WILLIAM CHAVEZ PALENCIA</t>
  </si>
  <si>
    <t>CPS-OP-232-A2014</t>
  </si>
  <si>
    <t xml:space="preserve">Prestar servicios de atención de primer nivel para consulta médica a los estudiantes de la Sede La Plata de la Universidad Surcolombiana. </t>
  </si>
  <si>
    <t>DIEGO LOSADA FLORIANO</t>
  </si>
  <si>
    <t>CPS-OP-233-A2014</t>
  </si>
  <si>
    <t xml:space="preserve">Prestar servicios de atención de primer nivel para consulta médica a los estudiantes  de la Sede de Garzón de la Universidad Surcolombiana. </t>
  </si>
  <si>
    <t>MARLY ROCIO MARTINEZ MENESES</t>
  </si>
  <si>
    <t>CPS-OP-234-A2014</t>
  </si>
  <si>
    <t xml:space="preserve">Prestar servicios de atención de primer nivel para consulta médica a los estudiantes de la Sede de Pitalito de la Universidad Surcolombiana. </t>
  </si>
  <si>
    <t>GABRIELA CONDE GUTIERREZ</t>
  </si>
  <si>
    <t>CPS-OP-235-A2014</t>
  </si>
  <si>
    <t xml:space="preserve">Prestar servicios de atención de primer nivel para consulta odontológica a los estudiantes de la Sede de Garzón de la Universidad Surcolombiana. </t>
  </si>
  <si>
    <t>YAMILETH MOMPOTES BECERRA</t>
  </si>
  <si>
    <t>CPS-OP-236-A2014</t>
  </si>
  <si>
    <t xml:space="preserve">Prestar servicios de atención de primer nivel para consulta odontológica a los estudiantes de la Sede La Plata de la Universidad Surcolombiana. </t>
  </si>
  <si>
    <t>MONICA ANDREA TOVAR CHAVARRO</t>
  </si>
  <si>
    <t>CPS-OP-237-A2014</t>
  </si>
  <si>
    <t xml:space="preserve">Prestar servicios de atención de primer nivel para consulta odontológica a los estudiantes de la Sede de Pitalito de la Universidad Surcolombiana. </t>
  </si>
  <si>
    <t>LINA FERNANDA BERNATE TOVAR</t>
  </si>
  <si>
    <t>CPS-OP-238-A2014</t>
  </si>
  <si>
    <t xml:space="preserve">Prestar servicios de atención de primer nivel para atención psicológica a los estudiantes   de la Sede de Garzón de la Universidad Surcolombiana. </t>
  </si>
  <si>
    <t>LUIS ALEJANDRO PABÓN CORTES</t>
  </si>
  <si>
    <t>CPS-OP-239-A2014</t>
  </si>
  <si>
    <t xml:space="preserve">Prestar servicios de atención de primer nivel para atención psicológica a los estudiantes   de la Sede La Plata de la Universidad Surcolombiana. </t>
  </si>
  <si>
    <t>DERLY LILIANA HOYOS MUÑOZ</t>
  </si>
  <si>
    <t>CPS-OP-240-A2014</t>
  </si>
  <si>
    <t xml:space="preserve">Prestar servicios de atención de primer nivel para atención psicológica a los estudiantes  de la Sede de Pitalito de la Universidad Surcolombiana. </t>
  </si>
  <si>
    <t>JHONATAN ARLEY MELLIZO SABI</t>
  </si>
  <si>
    <t>CPS-241-A2014</t>
  </si>
  <si>
    <t>Apoyo a la gestión administrativa en la Sede de Pitalito</t>
  </si>
  <si>
    <t>ANDREA CONSTANZA TEJADA PERDOMO</t>
  </si>
  <si>
    <t>CPS-242-A2014</t>
  </si>
  <si>
    <t>LISETH ANDREA SALAS CARVAJAL</t>
  </si>
  <si>
    <t>CPS-243-A2014</t>
  </si>
  <si>
    <t>Prestar servicio de apoyo a la gestion Administrativa en la Editorial Universidad Surcolombiana</t>
  </si>
  <si>
    <t>LEIDY LAURA GARZON MUÑOZ</t>
  </si>
  <si>
    <t>CPS-244-A2014</t>
  </si>
  <si>
    <t>Prestar sus servicios como Profesional del programa de Doctorado en Ciencias Agrarias e Ingeniería Civil.</t>
  </si>
  <si>
    <t>LUIS ENRIQUE MANTILLA RAMIREZ</t>
  </si>
  <si>
    <t>CPS-245-A2014</t>
  </si>
  <si>
    <t>Prestar sus servicios de apoyo y asesoría academica y administrativa en el Programa de Ingenieria de Petroleos de la Facultad de Ingeniería</t>
  </si>
  <si>
    <t>FANNY ANABELLA CORTES LOPEZ</t>
  </si>
  <si>
    <t>CPS-246-A2014</t>
  </si>
  <si>
    <t>Prestar servicios profesionales como Psicóloga en las actividades del sub-programa de  Medicina Preventiva y del Trabajo en el Programa de Salud Ocupacional de Bienestar Universitario.</t>
  </si>
  <si>
    <t xml:space="preserve"> JAVIER FERNANDO RUA RESTREPO</t>
  </si>
  <si>
    <t>CPS-247-A2014</t>
  </si>
  <si>
    <t>CARLOS EDUARDO CUELLAR SANTANILLA</t>
  </si>
  <si>
    <t>CPS-248-A2014</t>
  </si>
  <si>
    <t>CPS-OP-249-A2014</t>
  </si>
  <si>
    <t xml:space="preserve">Prestar los servicios profesionales para el desarrollo el proyecto “construcción participativa de un sistema de apoyo complementario a estudiantes en condición de extrema vulnerabilidad”.   </t>
  </si>
  <si>
    <t>DERLY PIEDAD VALENCIA GONZALEZ</t>
  </si>
  <si>
    <t>CPS-250-A2014</t>
  </si>
  <si>
    <t>Prestar sus servicios para el apoyo a la Gestión Administrativa en el programa Administración de Financiera de la Facultad de Economía y Administración.</t>
  </si>
  <si>
    <t>CPS-252-A2014</t>
  </si>
  <si>
    <t xml:space="preserve">Prestar servicios a la gestión institucional en el Area de Bienestar Universitario de la Universidad Surcolombiana.
</t>
  </si>
  <si>
    <t>JUAN DAVID GARZON MUÑOZ</t>
  </si>
  <si>
    <t>CPS-OP-252-A2014</t>
  </si>
  <si>
    <t>Prestar servicio de apoyo como auxiliar de Acreditación para el programa de Economía para que desarrolle los servicios de apoyo dentro del proceso de Acreditación del programa mencionado</t>
  </si>
  <si>
    <t>JOHN JAMERS SERRATO OSORIO</t>
  </si>
  <si>
    <t>CPS-OP-253-A2014</t>
  </si>
  <si>
    <t>Prestar el servicio como auxiliar para la obtencion del registro calificado del Programa de Ingenieria Mecanica.</t>
  </si>
  <si>
    <t>CPS-OP-254-A2014</t>
  </si>
  <si>
    <t>EL contratista se compromete con la Universidad a brindar apoyo a la Oficina de Autoevaluación para la preparación y visita de pares en el proceso de Renovación de la Acreditación del programa de Ingeniería Agrícola</t>
  </si>
  <si>
    <t>CPS-OP-255-A2014</t>
  </si>
  <si>
    <t>Apoyar el Proceso de Autoevaluación con Fines de Reacreditación del Programa de Derecho de la Universidad Surcolombiana desarrollando las actividades de Auxiliar</t>
  </si>
  <si>
    <t>FACECONOMIA N° 029-2014B</t>
  </si>
  <si>
    <t>PRESTAR LOS SERVICIOS PROFESIONALES DE APOYO A  LA GESTIÓN ADMINISTRATIVA Y FINANCIERA, EN LA DECANATURA DE LA FACULTAD DE ECONOMÍA Y ADMINISTRACIÓN DE LA UNIVERSIDAD SURCOLOMBIANA DURANTE EL PERIODO ACADÉMICO 2014-B</t>
  </si>
  <si>
    <r>
      <t xml:space="preserve">                                                     </t>
    </r>
    <r>
      <rPr>
        <b/>
        <sz val="10"/>
        <color theme="1"/>
        <rFont val="Calibri"/>
        <family val="2"/>
        <scheme val="minor"/>
      </rPr>
      <t xml:space="preserve">  EN EJECUCIÓN</t>
    </r>
  </si>
  <si>
    <t>FACECONOMIA N°030-2014B</t>
  </si>
  <si>
    <t>PRESTAR LOS SERVICIOS PROFESIONALES DE APOYO ACADÉMICO-ADMINISTRATIVO EN LA FACULTAD DE ECONOMÍA Y ADMINISTRACIÓN DE LA UNIVERSIDAD SURCOLOMBIANA</t>
  </si>
  <si>
    <r>
      <t xml:space="preserve">                                           </t>
    </r>
    <r>
      <rPr>
        <b/>
        <sz val="10"/>
        <color theme="1"/>
        <rFont val="Calibri"/>
        <family val="2"/>
        <scheme val="minor"/>
      </rPr>
      <t>EN EJECUCIÓN</t>
    </r>
  </si>
  <si>
    <t>FACECONOMIA N° 031-2014B</t>
  </si>
  <si>
    <t>PRESTAR SUS SERVICIOS EN LA DIVULGACIÓN Y EMPODERAMIENTO DE LAS ACTIVIDADES ACADÉMICAS Y DE PROYECCIÓN SOCIAL DESARROLLADAS EN LA FACULTAD DE ECONOMÍA Y ADMINISTRACIÓN DE LA UNIVERSIDAD SURCOLOMBIANA DURANTE EL PERIODO ACADÉMICO 2014-B</t>
  </si>
  <si>
    <r>
      <t xml:space="preserve">                                                              </t>
    </r>
    <r>
      <rPr>
        <b/>
        <sz val="10"/>
        <color theme="1"/>
        <rFont val="Calibri"/>
        <family val="2"/>
        <scheme val="minor"/>
      </rPr>
      <t xml:space="preserve">    EN EJECUCIÓN</t>
    </r>
  </si>
  <si>
    <t>FACECONOMIA N° 033-2014B Y ADICIÓN N°001</t>
  </si>
  <si>
    <t>PRESTAR SERVICIOS CONSOLIDACIÓN DE LAS ENCUESTAS APLICADAS A ESTUDIANTES DE LAS SEDES NEIVA, LA PLATA, GARZÓN Y PITALITO ADSCRITOS A LA FACULTAD DE ECONOMÍA Y ADMINISTRACIÓN, REALIZADAS EN EL DESARROLLO DE JORNADAS DE EVALUACIÓN DOCENTE Y AUTOEVALUACIÓN DE ESTUDIANTES, Y ADICIÓN EN TIEMPO DEL 14 DE JULIO DE 2014.</t>
  </si>
  <si>
    <t>HOTELES DE NEIVA S.A.S.</t>
  </si>
  <si>
    <t>FACECONOMIA N° 034-2014B</t>
  </si>
  <si>
    <t>PRESTAR SERVICIOS DE: HOSPEDAJE Y SUMINISTRO DE ALIMENTACIÓN (CONSISTENTE EN UNA NOCHE DE ALOJAMIENTO, DOS ALMUERZOS Y UNA CENA) A 42 DOCENTES INVITADOS DE LOS POSTGRADOS DE LA FACULTAD DE ECONOMÍA Y ADMINISTRACIÓN DURANTE EL PERIODO ACADÉMICO 2014-B</t>
  </si>
  <si>
    <r>
      <t xml:space="preserve">                            </t>
    </r>
    <r>
      <rPr>
        <b/>
        <sz val="10"/>
        <color theme="1"/>
        <rFont val="Calibri"/>
        <family val="2"/>
        <scheme val="minor"/>
      </rPr>
      <t xml:space="preserve">  EN EJECUCIÓN</t>
    </r>
  </si>
  <si>
    <t>FACECONOMIA N° 035-2014B</t>
  </si>
  <si>
    <t>PRESTAR EL SERVICIO DE TIQUETES AÉREOS EN TARIFA ECONÓMICA A NIVEL NACIONAL PARA LOS DOCENTES INVITADOS DE LOS POSTGRADOS DE LA FACULTAD DE ECONOMÍA Y ADMINISTRACIÓN.</t>
  </si>
  <si>
    <r>
      <t xml:space="preserve">                            </t>
    </r>
    <r>
      <rPr>
        <b/>
        <sz val="10"/>
        <color theme="1"/>
        <rFont val="Calibri"/>
        <family val="2"/>
        <scheme val="minor"/>
      </rPr>
      <t xml:space="preserve"> EN EJECUCIÓN</t>
    </r>
  </si>
  <si>
    <t>FACECONOMIA N° 036-2014B</t>
  </si>
  <si>
    <t>SUMINISTRAR EL SERVICIO DE FOTOCOPIAS E IMPRESOS PARA EL DESARROLLO DE LAS ACTIVIDADES ADMINISTRATIVAS DE LOS POSTGRADOS Y A ELABORAR Y SUMINISTRAR LOS MÓDULOS PARA ESTUDIANTES DE LOS DIFERENTES POSTGRADOS DE LA FACULTAD DE ECONOMÍA Y ADMINISTRACIÓN DE LA UNIVERSIDAD SURCOLOMBIANA DURANTE EL PERIODO ACADÉMICO 2014-B.</t>
  </si>
  <si>
    <r>
      <t xml:space="preserve">                              </t>
    </r>
    <r>
      <rPr>
        <b/>
        <sz val="10"/>
        <color theme="1"/>
        <rFont val="Calibri"/>
        <family val="2"/>
        <scheme val="minor"/>
      </rPr>
      <t xml:space="preserve"> EN EJECUCIÓN</t>
    </r>
  </si>
  <si>
    <t>FACECONOMIA N° 037-2014B</t>
  </si>
  <si>
    <t>PRESTAR LOS SERVICIOS PROFESIONALES DE APOYO EN LAS ACTIVIDADES DE FORTALECIMIENTO Y DIRECCIONAMIENTO DEL GRUPO DE INVESTIGACIÓN GESTIÓN Y COMPLEJIDAD DE LA FACULTAD DE ECONOMÍA Y ADMINISTRACIÓN DE LA UNIVERSIDAD SURCOLOMBIANA</t>
  </si>
  <si>
    <r>
      <t xml:space="preserve">                                        </t>
    </r>
    <r>
      <rPr>
        <b/>
        <sz val="10"/>
        <color theme="1"/>
        <rFont val="Calibri"/>
        <family val="2"/>
        <scheme val="minor"/>
      </rPr>
      <t>EN EJECUCIÓN</t>
    </r>
  </si>
  <si>
    <t>FACECONOMIA N° 038-2014B Y OTRO SI N°01</t>
  </si>
  <si>
    <t>PRESTAR SERVICIOS DE ORIENTACIÓN Y FORMACIÓN EN EL TALLER DE ESCRITURA DENOMINADO “EL ENSAYO Y EL INFORME CIENTÍFICO”, DIRIGIDO A DOCENTES, INVESTIGADORES Y ESTUDIANTES PERTENECIENTES A GRUPOS Y SEMILLEROS DE INVESTIGACIÓN DE LA FACULTAD DE ECONOMÍA Y ADMINISTRACIÓN, CON OTROSI SE MODIFICA FECHAS DE EJECUCIÓN.</t>
  </si>
  <si>
    <r>
      <t xml:space="preserve">                                                </t>
    </r>
    <r>
      <rPr>
        <b/>
        <sz val="10"/>
        <color theme="1"/>
        <rFont val="Calibri"/>
        <family val="2"/>
        <scheme val="minor"/>
      </rPr>
      <t xml:space="preserve">  EJECUTADO Y LIQUIDADO</t>
    </r>
  </si>
  <si>
    <t>FACECONOMIA N° 039-2014B</t>
  </si>
  <si>
    <t>SUMINISTRAR ALIMENTOS (AGUA-TINTOS-GASEOSA-AROMÁTICAS) REFRIGERIOS Y/O PASABOCAS CON DESTINO A LOS ESTUDIANTES, DOCENTES INVITADOS Y PERSONAL DE APOYO DE LOS DIFERENTES POSTGRADOS QUE TIENEN EL FUNCIONAMIENTO DE SUS ACTIVIDADES ACADÉMICAS EN LA SUBSEDE CENTRAL- EDIFICIO FACULTAD DE ECONOMÍA Y ADMINISTRACIÓN DE LA UNIVERSIDAD SURCOLOMBIANA DURANTE EL PERIODO ACADÉMICO 2014-B</t>
  </si>
  <si>
    <r>
      <t xml:space="preserve">                        </t>
    </r>
    <r>
      <rPr>
        <b/>
        <sz val="10"/>
        <color theme="1"/>
        <rFont val="Calibri"/>
        <family val="2"/>
        <scheme val="minor"/>
      </rPr>
      <t xml:space="preserve">     EN EJECUCIÓN</t>
    </r>
  </si>
  <si>
    <t>FACECONOMIA N° 040-2014B</t>
  </si>
  <si>
    <t>PRESTAR SERVICIOS PROFESIONALES COMO ORIENTADOR DE LA ACTIVIDAD ACADÉMICA REMUNERADA DENOMINADA “TALLER PARA LA ELABORACIÓN DE LA DECLARACIÓN DE RENTA PARA PERSONAS NATURALES 2014”, DIRIGIDA A EGRESADOS DE LOS PROGRAMAS DE LA FACULTAD DE ECONOMÍA Y ADMINISTRACIÓN DE LA UNIVERSIDAD SURCOLOMBIANA EN LA SEDE GARZÓN.</t>
  </si>
  <si>
    <t>GARZÓN</t>
  </si>
  <si>
    <r>
      <t xml:space="preserve">                                                   </t>
    </r>
    <r>
      <rPr>
        <b/>
        <sz val="10"/>
        <color theme="1"/>
        <rFont val="Calibri"/>
        <family val="2"/>
        <scheme val="minor"/>
      </rPr>
      <t xml:space="preserve"> EJECUTADO Y LIQUIDADO</t>
    </r>
  </si>
  <si>
    <t>FACECONOMIA N° 041-2014B</t>
  </si>
  <si>
    <t>PRESTAR SERVICIOS DE ORGANIZACIÓN Y FOLIACIÓN DE ARCHIVOS DOCUMENTALES DE ACUERDO A LA NORMA INTERNA DE LA UNIVERSIDAD, PROCEDENTES DE LA GESTIÓN ACADÉMICO-ADMINISTRATIVA Y DE PROYECCIÓN SOCIAL DE LA FACULTAD DE ECONOMÍA Y ADMINISTRACIÓN EN LAS VIGENCIAS 1996-2009 Y 1998-2008, ASÍ COMO LA LIMPIEZA Y ORGANIZACIÓN DE LAS ÁREAS (CUARTOS ELÉCTRICOS DEL EDIFICIO DE LA FACULTAD DE ECONOMÍA Y ADMINISTRACIÓN)</t>
  </si>
  <si>
    <r>
      <t xml:space="preserve">                             </t>
    </r>
    <r>
      <rPr>
        <b/>
        <sz val="10"/>
        <color theme="1"/>
        <rFont val="Calibri"/>
        <family val="2"/>
        <scheme val="minor"/>
      </rPr>
      <t xml:space="preserve"> EJECUTADO Y LIQUIDADO</t>
    </r>
  </si>
  <si>
    <t>FACECONOMIA N° 042-2014B</t>
  </si>
  <si>
    <t>VENTA DE ELEMENTOS DE PAPELERÍA Y ÚTILES DE OFICINA CON DESTINO A LOS POSTGRADOS DE LA FACULTAD DE ECONOMÍA Y ADMINISTRACIÓN DE LA UNIVERSIDAD SURCOLOMBIANA DURANTE EL PERIODO ACADÉMICO 2014-B</t>
  </si>
  <si>
    <r>
      <t xml:space="preserve">                               </t>
    </r>
    <r>
      <rPr>
        <b/>
        <sz val="10"/>
        <color theme="1"/>
        <rFont val="Calibri"/>
        <family val="2"/>
        <scheme val="minor"/>
      </rPr>
      <t>EJECUTADO Y LIQUIDADO</t>
    </r>
  </si>
  <si>
    <t>FACECONOMIA N° 043-2014B</t>
  </si>
  <si>
    <t>SUMINISTRAR A TITULO DE VENTA, EQUIPOS DE OFICINA PARA LA OFICINA DE LA ESPECIALIZACIÓN EN ALTA GERENCIA  DE LA FACULTAD DE ECONOMÍA Y ADMINISTRACIÓN DE LA UNIVERSIDAD SURCOLOMBIANA</t>
  </si>
  <si>
    <r>
      <t xml:space="preserve">                        </t>
    </r>
    <r>
      <rPr>
        <b/>
        <sz val="10"/>
        <color theme="1"/>
        <rFont val="Calibri"/>
        <family val="2"/>
        <scheme val="minor"/>
      </rPr>
      <t xml:space="preserve"> EJECUTADO Y LIQUIDADO</t>
    </r>
  </si>
  <si>
    <t>MOHAMED RODRIGUEZ GUEVARA -EL EDEN HOTEL RESTAURANTE</t>
  </si>
  <si>
    <t>FACECONOMIA N° 044-2014B</t>
  </si>
  <si>
    <t>PRESTAR EL SERVICIO DE APOYO LOGÍSTICO Y SUMINISTRO DE SERVICIOS DE RESTAURANTE (DESAYUNOS, ALMUERZOS Y BEBIDAS HIDRATANTES) CON EL FIN DE ATENDER AL PERSONAL DOCENTE Y ADMINISTRATIVO DE LA FACULTAD DE ECONOMÍA Y ADMINISTRACIÓN EN EL DESARROLLO DE LA ACTIVIDAD ACADÉMICO ADMINISTRATIVA EN PRO DEL MEJORAMIENTO DEL CLIMA ORGANIZACIONAL E INTEGRACIÓN INSTITUCIONAL DENOMINADA “JORNADA DE EVALUACIÓN PERIODO 2014A Y PROYECCIÓN 2014B”</t>
  </si>
  <si>
    <r>
      <t xml:space="preserve">                                     </t>
    </r>
    <r>
      <rPr>
        <b/>
        <sz val="10"/>
        <color theme="1"/>
        <rFont val="Calibri"/>
        <family val="2"/>
        <scheme val="minor"/>
      </rPr>
      <t xml:space="preserve"> EJECUTADO Y LIQUIDADO</t>
    </r>
  </si>
  <si>
    <t>XENNY YOLIMA MENDEZ- SER-EMPRESA DE SERVICIOS EDUCATIVOS</t>
  </si>
  <si>
    <t>FACECONOMIA N° 045-2014B</t>
  </si>
  <si>
    <t>PRESTAR EL SERVICIO DE APOYO Y ASESORÍA LOGÍSTICA EN EL DESARROLLO DE LAS ACTIVIDADES DEPORTIVAS Y LÚDICAS QUE SE LLEVARAN A CABO EN EL MARCO DE LA ACTIVIDAD ACADÉMICO ADMINISTRATIVA EN PRO DEL MEJORAMIENTO DEL CLIMA ORGANIZACIONAL E INTEGRACIÓN INSTITUCIONAL DENOMINADA “JORNADA DE EVALUACIÓN PERIODO 2014A Y PROYECCIÓN 2014B”</t>
  </si>
  <si>
    <r>
      <t xml:space="preserve">                                                     </t>
    </r>
    <r>
      <rPr>
        <b/>
        <sz val="10"/>
        <color theme="1"/>
        <rFont val="Calibri"/>
        <family val="2"/>
        <scheme val="minor"/>
      </rPr>
      <t xml:space="preserve"> EJECUTADO Y LIQUIDADO</t>
    </r>
  </si>
  <si>
    <t>FLOR NELY ZULETA HERNANDEZ</t>
  </si>
  <si>
    <t>FACECONOMIA N° 047-2014B</t>
  </si>
  <si>
    <t>ALQUILER DE SILLAS, SONIDO, MANTELES Y ELEMENTOS PARA LA ORGANIZACIÓN Y LOGÍSTICA DE EVENTOS COORDINADOS POR LA FACULTAD DE ECONOMÍA Y ADMINISTRACIÓN EN EL PERIODO 2014B</t>
  </si>
  <si>
    <r>
      <t xml:space="preserve">                                       </t>
    </r>
    <r>
      <rPr>
        <b/>
        <sz val="10"/>
        <color theme="1"/>
        <rFont val="Calibri"/>
        <family val="2"/>
        <scheme val="minor"/>
      </rPr>
      <t>EJECUTADO Y LIQUIDADO</t>
    </r>
  </si>
  <si>
    <t xml:space="preserve">FACECONOMIA N°01 PY02-1153 </t>
  </si>
  <si>
    <t>PRESTAR SUS SERVICIOS DE APOYO A LA GESTIÓN  ACADÉMICO-ADMINISTRATIVA Y FINANCIERA, EN EL DESARROLLO DEL  PROGRAMA ESPECIALIZACIÓN EN ALTA GERENCIA 2014B, DE LA FACULTAD DE ECONOMIA Y ADMINISTRACION</t>
  </si>
  <si>
    <r>
      <t xml:space="preserve">                                                        </t>
    </r>
    <r>
      <rPr>
        <b/>
        <sz val="10"/>
        <color theme="1"/>
        <rFont val="Calibri"/>
        <family val="2"/>
        <scheme val="minor"/>
      </rPr>
      <t xml:space="preserve"> EN EJECUCIÓN</t>
    </r>
  </si>
  <si>
    <t xml:space="preserve">VIRGILIO AEDO JARAMILLO </t>
  </si>
  <si>
    <t>FACECONOMÍA N°02 PY 02-1153</t>
  </si>
  <si>
    <t xml:space="preserve">EL DOCENTE, SE COMPROMETE CON LA UNIVERSIDAD A PRESTAR EL SERVICIO DE HORAS CÁTEDRA COMO DOCENTE EXTERNO, ORIENTANDO EL MÓDULO DE GERENCIA DE TALENTO HUMANO A LOS ESTUDIANTES  DE LA VIGÉSIMA CUARTA COHORTE – PRIMER SEMESTRE – PERIODO 2014-2 DE LA ESPECIALIZACIÓN EN ALTA GERENCIA DE LA FACULTAD DE ECONOMIA Y ADMINISTRACION. </t>
  </si>
  <si>
    <t>PRESTACIÓN DE SERVICIOS DOCENTES POR HORA CÁTEDRA</t>
  </si>
  <si>
    <t>EJECUTADO Y LIQUIDADO</t>
  </si>
  <si>
    <t>FACECONOMÍA N°03 PY 02-1153</t>
  </si>
  <si>
    <t xml:space="preserve">EL DOCENTE, SE COMPROMETE CON LA UNIVERSIDAD A PRESTAR EL SERVICIO DE HORAS CÁTEDRA COMO DOCENTE EXTERNO, ORIENTANDO EL MÓDULO DE GERENCIA DE MARKETING A LOS ESTUDIANTES  DE LA VIGÉSIMA CUARTA COHORTE – PRIMER SEMESTRE – PERIODO 2014-2 DE LA ESPECIALIZACIÓN EN ALTA GERENCIA DE LA FACULTAD DE ECONOMIA Y ADMINISTRACION. </t>
  </si>
  <si>
    <t>EJECUTADO Y EN PROCESO DE LIQUIDACIÓN</t>
  </si>
  <si>
    <t>FACECONOMIA N° 04 PY 02-1153</t>
  </si>
  <si>
    <t>PRESTAR EL SERVICIO DE APOYO INVESTIGATIVO A LA ESPECIALIZACIÓN EN ALTA GERENCIA, PARA EL DESARROLLO DE LAS MAESTRIAS EN ADMINISTRACIÓN; GERENCIA INTEGRAL DE PROYECTOS; MAESTRIA EN POLITICAS PUBLICAS DE LA FACULTAD DE ECONOMIA Y ADMINISTRACIÓN.</t>
  </si>
  <si>
    <r>
      <t xml:space="preserve">    </t>
    </r>
    <r>
      <rPr>
        <b/>
        <sz val="10"/>
        <color theme="1"/>
        <rFont val="Calibri"/>
        <family val="2"/>
        <scheme val="minor"/>
      </rPr>
      <t xml:space="preserve">  EN EJECUCIÓN </t>
    </r>
    <r>
      <rPr>
        <sz val="10"/>
        <color theme="1"/>
        <rFont val="Calibri"/>
        <family val="2"/>
        <scheme val="minor"/>
      </rPr>
      <t xml:space="preserve">                                              </t>
    </r>
  </si>
  <si>
    <t>LAURA MELISA PASTRANA HERNANDEZ</t>
  </si>
  <si>
    <t xml:space="preserve">FACECONOMIA No.01 PY02-1151 </t>
  </si>
  <si>
    <t xml:space="preserve">PRESTAR SUS SERVICIOS DE APOYO A LA GESTIÓN  ACADÉMICO-ADMINISTRATIVA Y FINANCIERA, EN EL DESARROLLO DEL  PROGRAMA ESPECIALIZACIÓN EN GERENCIA MERCADEO ESTRATÉGICO, DE LA FACULTAD DE ECONOMIA Y ADMINISTRACION. </t>
  </si>
  <si>
    <r>
      <t xml:space="preserve">                                                             </t>
    </r>
    <r>
      <rPr>
        <b/>
        <sz val="10"/>
        <color theme="1"/>
        <rFont val="Calibri"/>
        <family val="2"/>
        <scheme val="minor"/>
      </rPr>
      <t xml:space="preserve"> EN EJECUCIÓN</t>
    </r>
  </si>
  <si>
    <t>FACECONOMIA N°02 PY02-1151</t>
  </si>
  <si>
    <t>EL DOCENTE, SE COMPROMETE CON LA UNIVERSIDAD A PRESTAR SUS SERVICIOS PROFESIONALES COMO DOCENTE PARA LA ESPECIALIZACION PARA ORIENTAR EL MODULO DE FUNDAMENTOS TEORICOS DEL MARKETING A LOS ESTUDIANTES DE LA DECIMA CUARTA COHORTE-PRIMER SEMESTRE- PERIODO 2014-2 DE LA  ESPECIALIZACION EN GERENCIA DE MERCADEO ESTRATEGICO, DE LA FACULTAD DE ECONOMIA Y ADMINISTRACION.</t>
  </si>
  <si>
    <t>FACECONOMIA N°03 PY02-1151</t>
  </si>
  <si>
    <t>EL DOCENTE, SE COMPROMETE CON LA UNIVERSIDAD A PRESTAR SUS SERVICIOS PROFESIONALES COMO DOCENTE PARA LA ESPECIALIZACION PARA ORIENTAR EL MODULO DE INVESTIGACION CUALITATIVA EN MARKETING A LOS ESTUDIANTES DE LA DECIMA CUARTA COHORTE-PRIMER SEMESTRE- PERIODO 2014-2 DE LA  ESPECIALIZACION EN GERENCIA DE MERCADEO ESTRATEGICO, DE LA FACULTAD DE ECONOMIA Y ADMINISTRACION.</t>
  </si>
  <si>
    <r>
      <t xml:space="preserve"> </t>
    </r>
    <r>
      <rPr>
        <b/>
        <sz val="10"/>
        <color theme="1"/>
        <rFont val="Calibri"/>
        <family val="2"/>
        <scheme val="minor"/>
      </rPr>
      <t>EJECUTADO Y EN PROCESO DE LIQUIDACIÓN</t>
    </r>
  </si>
  <si>
    <t>FACECONOMIA N°04 PY02-1151</t>
  </si>
  <si>
    <t>EL DOCENTE, SE COMPROMETE CON LA UNIVERSIDAD A PRESTAR SUS SERVICIOS PROFESIONALES COMO DOCENTE PARA LA ESPECIALIZACION PARA ORIENTAR EL MODULO DE CULTURA DE CONSUMO EN COLOMBIA A LOS ESTUDIANTES DE LA DECIMA CUARTA COHORTE-PRIMER SEMESTRE- PERIODO 2014-2 DE LA  ESPECIALIZACION EN GERENCIA DE MERCADEO ESTRATEGICO, DE LA FACULTAD DE ECONOMIA Y ADMINISTRACION.</t>
  </si>
  <si>
    <t>EN EJECUCIÓN</t>
  </si>
  <si>
    <t>PAULA MARCELA ARIAS PULGARIN</t>
  </si>
  <si>
    <t>FACECONOMIA N°05 PY02-1151 Y OTRO SI N°001</t>
  </si>
  <si>
    <t>PRESTAR EL SERVICIO DE 32 HORAS CATEDRA COMO DOCENTE EXTERNO, ORIENTANDO EL MODULO ENTORNO Y COMPETITIVIDAD A LOS ESTUDIANTES DE LA CHORTE XIV, PRIMER SEMESTRE DE LA ESPECIALIZACIÓN EN GERENCIA DE MERCADO ESTRATEGICO Y OTRO SI N°001 MODIFICANDO LAS FECHAS DE EJECUCIÓN SUSCRITO EL 19 DE SEPTIEMBRE DE 2014.</t>
  </si>
  <si>
    <t xml:space="preserve">FACECONOMIA N°01 PY02-1158 </t>
  </si>
  <si>
    <t>PRESTAR SUS SERVICIOS DE APOYO A LA GESTIÓN  ACADÉMICO-ADMINISTRATIVA Y FINANCIERA, EN EL DESARROLLO DEL  PROGRAMA ESPECIALIZACIÓN EN GERENCIA TRIBUTARIA, DE LA FACULTAD DE ECONOMIA Y ADMINISTRACION</t>
  </si>
  <si>
    <r>
      <t xml:space="preserve">                                                                  </t>
    </r>
    <r>
      <rPr>
        <b/>
        <sz val="10"/>
        <color theme="1"/>
        <rFont val="Calibri"/>
        <family val="2"/>
        <scheme val="minor"/>
      </rPr>
      <t xml:space="preserve"> EN EJECUCIÓN</t>
    </r>
  </si>
  <si>
    <t>MARTÍN EMILIO REY CASTILLO</t>
  </si>
  <si>
    <t>FACECONOMIA N°02 PY 02-1158</t>
  </si>
  <si>
    <t>ORIENTAR CONOCIMIENTOS PROFESIONALES COMO DOCENTE, EL MÓDULO DE PROCEDIMIENTO TRIBUTARIO A LOS ESTUDIANTES  DE LA SEXTA COHORTE – SEGUNDO SEMESTRE – PERIODO 2014-2 DE LA ESPECIALIZACIÓN EN GERENCIA DE TRIBUTARIA, DE LA FACULTAD DE ECONOMIA Y ADMINISTRACION.</t>
  </si>
  <si>
    <t>GABRIEL VÁSQUEZ TRISTANCHO</t>
  </si>
  <si>
    <t>FACECONOMIA N°03 PY 02-1158 y OTRO SÍ N° 001.</t>
  </si>
  <si>
    <t>ORIENTAR CONOCIMIENTOS PROFESIONALES COMO DOCENTE, EL MÓDULO DE AUDITORIA TRIBUTARIA A LOS ESTUDIANTES  DE LA SEXTA COHORTE – SEGUNDO SEMESTRE – PERIODO 2014-2 DE LA ESPECIALIZACIÓN EN GERENCIA DE TRIBUTARIA, DE LA FACULTAD DE ECONOMIA Y ADMINISTRACION, Y OTROS SI N°001 PARA CAMBIO EN LAS FECHAS DE EJECUCIÓN SUSCRITO EL 21/08/2014.</t>
  </si>
  <si>
    <t>JAIME HERNÁN MONCLOU PEDRAZA</t>
  </si>
  <si>
    <t>FACECONOMIA N°04 PY 02-1158</t>
  </si>
  <si>
    <t>ORIENTAR CONOCIMIENTOS PROFESIONALES COMO DOCENTE, EL MÓDULO DE PLANEACIÓN TRIBUTARIA A LOS ESTUDIANTES  DE LA SEXTA COHORTE – SEGUNDO SEMESTRE – PERIODO 2014-2 DE LA ESPECIALIZACIÓN EN GERENCIA DE TRIBUTARIA, DE LA FACULTAD DE ECONOMIA Y ADMINISTRACION.</t>
  </si>
  <si>
    <t>ENRIQUE DUSSAN CABRERA</t>
  </si>
  <si>
    <t>FACECONOMIA N°05 PY02-1158</t>
  </si>
  <si>
    <t>PRESTAR EL SERVICIO DE 32 HORAS CATEDRA COMO DOCENTE EXTERNO, ORIENTANDO EL MODULO ELECTIVA II: PROCESO CONTENCIOSO ADMINISTRATIVO A LOS ESTUDIANTES DE LA COHORTE VI, SEGUNDO SEMESTRE DE LA ESPECIALIZACIÓN EN GERENCIA TRIBUTARIA.</t>
  </si>
  <si>
    <t>FACECONOMIA N° 048-2014B</t>
  </si>
  <si>
    <t>DISEÑAR Y SUMINISTRAR DOSCIENTOS (200) EJEMPLARES DEL DOCUMENTOS RESULTADO DE INVESTIGACIÓN "OPORTUNIDADES DEL TLC CON CANADA PARA EL DEPARTAMENTO DEL HUILA", SEGÚN SOLICITUD DE LOS PROFESORES JOSE JARDANNI GIRALDO URIBE Y LUIS ALFREDO MUÑOZ VELASCO ADSCRITOS A LA FACULTAD DE ECONOMIA Y ADMINISTRACIÓN</t>
  </si>
  <si>
    <r>
      <t xml:space="preserve">                    </t>
    </r>
    <r>
      <rPr>
        <b/>
        <sz val="10"/>
        <color theme="1"/>
        <rFont val="Calibri"/>
        <family val="2"/>
        <scheme val="minor"/>
      </rPr>
      <t xml:space="preserve">EN EJECUCIÓN   </t>
    </r>
    <r>
      <rPr>
        <sz val="10"/>
        <color theme="1"/>
        <rFont val="Calibri"/>
        <family val="2"/>
        <scheme val="minor"/>
      </rPr>
      <t xml:space="preserve">                   </t>
    </r>
    <r>
      <rPr>
        <b/>
        <sz val="10"/>
        <color theme="1"/>
        <rFont val="Calibri"/>
        <family val="2"/>
        <scheme val="minor"/>
      </rPr>
      <t xml:space="preserve">    </t>
    </r>
  </si>
  <si>
    <t>LUIS ALFONO VANEGAS MEDINA</t>
  </si>
  <si>
    <t xml:space="preserve">PRESTAR SERVICIOS PROFESIONALES </t>
  </si>
  <si>
    <t>contratación DIRECTA</t>
  </si>
  <si>
    <t xml:space="preserve">SUMINISTRI DE EQUIPOS DE OFICINA </t>
  </si>
  <si>
    <t xml:space="preserve">MARTHA CLARA VANEGAS SILVA </t>
  </si>
  <si>
    <t>ORIENTAR CONOCIMIENTOS PROFESIONALES COMO DOCENTE INVITADO EN EL DESARROLLO DE LA ESPECIALIZACION INTEGRACION EDUCATIVA PARA LA DISCAPACIDAD COHORTE XVII PRIMER PERIODO A REALIZARSE EN LA UNIVERSIDAD SURCOLOMBIANA SEDE NEIVA, DICTANDO 22 HORAS DE CATEDRA EN LA ASIGNATURA INTEGRACION EDUCATIVA</t>
  </si>
  <si>
    <t>CONTRATO DOCENTE EXTERNO O INVITADO</t>
  </si>
  <si>
    <t>ORIENTAR CONOCIMIENTOS PROFESIONALES COMO DOCENTE INVITADO EN EL DESARROLLO DE LA ESPECIALIZACION PEDAGOGIA DE LA EXPRESION LUDICA COHORTE XVII PRIMER PERIODO A REALIZARSE EN LA UNIVERSIDAD SURCOLOMBIANA SEDE NEIVA, DICTANDO 18 HORAS DE CATEDRA EN LA ASIGNATURA COMPONENTE FLEXIBLE LUDIEXPRESION ECOLOGICA</t>
  </si>
  <si>
    <t>LIQUUIDADO</t>
  </si>
  <si>
    <t>ENTREGAR A TITULO DE VENTA LOS ELEMENTOS DE PAPELERIA E INSUMOS DE OFICINA NECESARIOS PARA EL DESARROLLO DEL PROGRAMA DE LAS ESPECIALIZACIONES EN EDUCACION PEDAGOGIA DE LA EXPRESION LUDICA, COMUNICACIÓN Y CREATIVIDAD PARA LA DOCENCIA E INTEGRACION EDUCATIVA PARA LA DISCAPACIDAD</t>
  </si>
  <si>
    <t>ENTREGAR A TITULO DE VENTA LOS ELEMENTOS DE CAFETERIA NECESARIOS PARA EL DESARROLLO  DE LAS ESPECIALIZACIONES EN EDUCACION PEDAGOGIA DE LA EXPRESION LUDICA, COMUNICACIÓN Y CREATIVIDAD PARA LA DOCENCIA E INTEGRACION EDUCATIVA PARA LA DISCAPACIDAD</t>
  </si>
  <si>
    <t>ENTREGAR A TITULO DE VENTAEQUIPOS AUDIVISUALES Y DE COMPUTO (VIDEO BEAM, COMPUTADOR PORTATIL Y COMPUTADOR DE ESCRITORIO) NECESARIOS PARA EL DESARROLLO  DE LAS ESPECIALIZACIONES EN EDUCACION PEDAGOGIA DE LA EXPRESION LUDICA, COMUNICACIÓN Y CREATIVIDAD PARA LA DOCENCIA E INTEGRACION EDUCATIVA PARA LA DISCAPACIDAD</t>
  </si>
  <si>
    <t xml:space="preserve">CARLOS EDUARDO CHAUX TOVAR </t>
  </si>
  <si>
    <t xml:space="preserve">VENTA DE TONNER Y MANTENIMIENTO DE FOTOCOPIADORAS </t>
  </si>
  <si>
    <t>1,075,229,357</t>
  </si>
  <si>
    <t>Prestar sus servicios como apoyo a la gestión administrativa en el curso Programa de Formación Pedagógica para Profesionales sede Neiva GRUPO II.</t>
  </si>
  <si>
    <t>EJECUCION</t>
  </si>
  <si>
    <t xml:space="preserve">JAZMIN ANDREA OLAYA MUÑOZ </t>
  </si>
  <si>
    <t>A prestar sus servicios de asesoría, asistencia y apoyo a la gestión administrativa y académica del programa de Maestría en Educación y Cultura de Paz, periodo 2014-B.</t>
  </si>
  <si>
    <t xml:space="preserve">EN EJECUCIÓN </t>
  </si>
  <si>
    <t>LUIS CARLOS RODRIGUEZ RAMIREZ</t>
  </si>
  <si>
    <t>ORIENTAR CONOCIMIENTOS PROFESIONALES COMO DOCENTE INVITADO EN EL DESARROLLO DE LAS ESPECIALIZACIONES INTEGRACION EDUCATIVA PARA LA DISCAPACIDAD, PEDAGOGIA DE LA EXPRESION LUDICA Y COMUNUICACION Y CREATIVIDAD PARA LA DOCENCIA COHORTE XVI TERCER PERIODO A REALIZARSE EN LA UNIVERSIDAD SURCOLOMBIANA SEDE NEIVA, DICTANDO 24 HORAS DE CATEDRA EN LA ASIGNATURA TRABAJO DE GRADO</t>
  </si>
  <si>
    <t>LUIS ALFONSO VANEGAS MEDINA</t>
  </si>
  <si>
    <t>ORIENTAR CONOCIMIENTOS PROFESIONALES COMO DOCENTE INVITADO EN LA COHORTE III DE ILEUSCO CON UNA INTENSIDAD DE 70 HORAS CATEDRA</t>
  </si>
  <si>
    <t>ORIENTAR CONOCIMIENTOS PROFESIONALES COMO DOCENTE INVITADO EN LA COHORTE III DE ILEUSCO CON UNA INTENSIDAD DE 140 HORAS CATEDRA</t>
  </si>
  <si>
    <t>ORIENTAR CONOCIMIENTOS PROFESIONALES COMO DOCENTE INVITADO EN LA COHORTE III DE ILEUSCO CON UNA INTENSIDAD DE 280 HORAS CATEDRA</t>
  </si>
  <si>
    <t>JORGE ENRIQUE LUCERO RIVERA</t>
  </si>
  <si>
    <t>JHON EFRAIN SANCHEZ BOLAÑOS</t>
  </si>
  <si>
    <t xml:space="preserve">JUAN GABRIEL SOLORZANO </t>
  </si>
  <si>
    <t>MAURICIO GUTIERREZ MOSQUERA</t>
  </si>
  <si>
    <t>MARIA VICTORIA CARVAJAL HOYOS</t>
  </si>
  <si>
    <t>HECTOR ESDUARDO CLAVES DIAZ</t>
  </si>
  <si>
    <t>LINDA CLARISA PASQUEL BEDOYA</t>
  </si>
  <si>
    <t>34,567,474</t>
  </si>
  <si>
    <t>FE-184</t>
  </si>
  <si>
    <t>EL CONTRATISTA, se compromete a prestar sus servicios de apoyo a la gestion administrativa del programa de Maestria en Didactica del Ingles</t>
  </si>
  <si>
    <t>$7,200,000</t>
  </si>
  <si>
    <t xml:space="preserve">WILSON  ROBERTO  PERDOMO </t>
  </si>
  <si>
    <t>FE-185</t>
  </si>
  <si>
    <r>
      <t>EL</t>
    </r>
    <r>
      <rPr>
        <b/>
        <sz val="7"/>
        <color indexed="8"/>
        <rFont val="Arial"/>
        <family val="2"/>
      </rPr>
      <t xml:space="preserve"> </t>
    </r>
    <r>
      <rPr>
        <sz val="7"/>
        <color indexed="8"/>
        <rFont val="Arial"/>
        <family val="2"/>
      </rPr>
      <t>CONTRATISTA, de profesion Comunicador social y Periodista</t>
    </r>
    <r>
      <rPr>
        <b/>
        <sz val="7"/>
        <color indexed="8"/>
        <rFont val="Arial"/>
        <family val="2"/>
      </rPr>
      <t xml:space="preserve"> </t>
    </r>
    <r>
      <rPr>
        <sz val="7"/>
        <color indexed="8"/>
        <rFont val="Arial"/>
        <family val="2"/>
      </rPr>
      <t xml:space="preserve">se compromete con LA UNIVERSIDAD a prestar sus servicios profesionales para el diseño y ejecución de estrategias comunicativas que permitan dinamizar las relaciones y los procesos internos y externos del Programa de Maestría en Educación, Área de Profundización, Diseño, Gestión y Evaluación Curricular, semestre A de 2014. </t>
    </r>
  </si>
  <si>
    <t>$10,000,000</t>
  </si>
  <si>
    <t>CATALINA GARCES CASTAÑEDA</t>
  </si>
  <si>
    <t xml:space="preserve">APOYO A LA GESTION ADMINISTRATIVA PARA LA PROYECCION SOCIAL DE LA FACULTAD DE EDUCACION </t>
  </si>
  <si>
    <t xml:space="preserve">JAIRO SILVA QUIZA </t>
  </si>
  <si>
    <t xml:space="preserve">EL CONTRATISTA, de profesión Licenciado en Educación Física con Maestría en Educación, se compromete con LA UNIVERSIDAD a prestar sus servicios profesionales como Coordinador Académico del Programa de Maestría en Educación en las Áreas de: Profundización, Diseño, Gestión y Evaluación Curricular y,  Docencia e Investigación Universitaria en los semestres B de 2014, de la Facultad de Educación, sede Neiva. </t>
  </si>
  <si>
    <t>FE-189</t>
  </si>
  <si>
    <t>OSCAR FELIPE DIAZ FLOREZ</t>
  </si>
  <si>
    <t>FE-190</t>
  </si>
  <si>
    <t>EVER ARMANDO VARGAS ADAMES</t>
  </si>
  <si>
    <t>FE-191</t>
  </si>
  <si>
    <t>FE-192</t>
  </si>
  <si>
    <t>FE-193</t>
  </si>
  <si>
    <t>FE-194</t>
  </si>
  <si>
    <t>FE-195</t>
  </si>
  <si>
    <t>FE-196</t>
  </si>
  <si>
    <t>MARTHA ELENA MUÑOZ BAHAMON</t>
  </si>
  <si>
    <t>AMERICA STEPHANY ALVARADO RODRIGUEZ</t>
  </si>
  <si>
    <t>ORIENTAR CONOCIMIENTOS PROFESIONALES COMO DOCENTE INVITADO EN EL DESARROLLO DE LA ESPECIALIZACION INTEGRACION EDUCATIVA PARA LA DISCAPACIDAD COHORTE XVI TERCER PERIODO A REALIZARSE EN LA UNIVERSIDAD SURCOLOMBIANA SEDE NEIVA, DICTANDO 22 HORAS DE CATEDRA EN LA ASIGNATURA COMPONENTE FLEXIBLE DEFICIT DE ATENCION E HIPERACTIVIDAD</t>
  </si>
  <si>
    <t>ORIENTAR CONOCIMIENTOS PROFESIONALES COMO DOCENTE INVITADO EN EL DESARROLLO DE LA ESPECIALIZACION COMUNICACION Y CREATIVIDAD PARA LA DOCENCIA COHORTE XVI TERCER PERIODO A REALIZARSE EN LA UNIVERSIDAD SURCOLOMBIANA SEDE NEIVA, DICTANDO 22 HORAS DE CATEDRA EN LA ASIGNATURA TALLER DE PRODUCCION PRENSA Y DICTANDO 10 HORAS DE ASESORIA A UN GRUPO EN EL PROYECTO DE GRADO COMOP MEJORAR LA ESCRITURA DE LOS ESTUDIANTES DEL GRADO VII DE LA INSTITUCION EDUCATIVA EDUARDO SANTOS</t>
  </si>
  <si>
    <t xml:space="preserve">JOSE MARIO MURCIA NARVAEZ </t>
  </si>
  <si>
    <t xml:space="preserve">ADECUACIASON Y MANTENIMIENTO DE LAS PERSIANAS DE LAS OFICINAS DE LA FACULTAD DE EDUCACION </t>
  </si>
  <si>
    <t>CONTRATO DE PRESTACION DE SERVICIOS</t>
  </si>
  <si>
    <t xml:space="preserve">SERVITEC DEL HUILA Y C </t>
  </si>
  <si>
    <t xml:space="preserve">PRESTAR SERVICIO DE RESTAURANTE PARA LA ACTIVIDAD DE INTEGRACION DE LA FACULTAD DE EDUCACION </t>
  </si>
  <si>
    <t>SUMINISTRO DE FOTOCOPUIAS NECESARIAS PARA EL DESARROLLO DE  LAS ESPECIALIZACIONES EN EDUCACION PEDAGOGIA DE LA EXPRESION LUDICA, COMUNICACIÓN Y CREATIVIDAD PARA LA DOCENCIA E INTEGRACION EDUCATIVA PARA LA DISCAPACIDAD</t>
  </si>
  <si>
    <t>YAMAFRI &amp; CIA  S.EN C</t>
  </si>
  <si>
    <t xml:space="preserve">PRESTAR SERVICIO DE RESTAURANTE Y HOSPEDAJE PARA LOS DOCENTES DEL PROGRAMA LENGUA CASTELLANA </t>
  </si>
  <si>
    <t>GILMA ZUÑIGA  CAMACHO</t>
  </si>
  <si>
    <t>36.,154.696</t>
  </si>
  <si>
    <t>el contratista de profesion licenciado en ciencias de la educacion con estudios mayores en españo e ingles se compromete con la universidad surcolombiana a prestar sus servicios profesionales en la coordinacion academica del programa de Maestria en Didactica del Ingles</t>
  </si>
  <si>
    <t>PRESTAR SUS SERVICIOS DE APOYO A LA GESTION ADMINISTRATIVA  EN ILEUSCO COHORTE III</t>
  </si>
  <si>
    <t>PRESTAR SUS SERVICIOS DE APOYO Y ASESORIA FINANCIERA Y ADMINISTRATIVA A LOS PROYECTOS DE ILESUCO COHORTE III</t>
  </si>
  <si>
    <t>PRESTAR SUS SERVICIOS DE ASESORIA Y APOYO EN EL SISTEMA DE GESTION INTEGRAL DE ILEUSCO COHORTE III</t>
  </si>
  <si>
    <t>PRESTAR SUS SERVICIOS COMO APOYO PROFESIONAL Y ACADEMICO EN EL LABORATORIO DE ILEUSCO COHORTE III</t>
  </si>
  <si>
    <t>EIDY LORENA ARIAS VARGAS</t>
  </si>
  <si>
    <t>A orientar conocimientos profesionales como docente externo o invitado, en el desarrollo del Programa de Maestría en Educación y Cultura de Paz, Cohorte I – Cuarto Semestre a realizarse en la  Universidad Surcolombiana sede Neiva, dictando Dieciséis (16) horas de cátedra de la Asignatura ANALISIS DE LA INFORMACIÓN EN LA INVESTIGACIÓN EN PAZ, módulo “ESCRITURA DE ARTICULOS CIENTIFICOS”</t>
  </si>
  <si>
    <t>CLUB EMPRESARIAL Y DE NEGOCIOS</t>
  </si>
  <si>
    <t>PRESTAR EL SERVICIO DE RESTAURANTE (ALMUERZOS Y REFRIGERIOS) PARA 177 PERSONAS (43 DOCENTES POR DOS TALLERES, 55 ESTUDIANTES, 36 EGRESADOS), ASISTENTES A LAS CUATRO JORNADAS DE LOS TALLERES DE AUTOEVALUACION PARA EGRESADOS, ESTUDIANTES, DOCENTES DE LAAS ESPECIALIZACIONES PEDAGOGIA DE LA EXPRESION LUDICA, COMUNICACION Y CREATIVIDAD PARA LA DOCENCIA E INTEGRACION EDUCATIVA PARA LA DISCAPACIDAD</t>
  </si>
  <si>
    <t>ORIENTAR CONOCIMIENTOS PROFESIONALES COMO DOCENTE INVITADO EN EL DESARROLLO DE LA ESPECIALIZACION COMUNICACION Y CREATIVIDAD PARA LA DOCENCIA COHORTE XVII PRIMER PERIODO A REALIZARSE EN LA UNIVERSIDAD SURCOLOMBIANA SEDE NEIVA, DICTANDO 22 HORAS DE CATEDRA EN LA ASIGNATURA COMPONENTE FLEXIBLE TALLER DE COMUNICACION INTERGENERACIONAL</t>
  </si>
  <si>
    <t>PRESTAR SUS SERVICIOS PROFESIONALES DE APOYO Y ASESORIA EN LA CREACION  DE LA MAESTRIA EN EDUCACION PARA LA INCLUSION , DE ACUERDO A LAS CVONDICIONES ESTABLECIDAS EN EL DECRETO 1295 DE 2010 POR EL CUAL SE REGLAMENTA EL REGISTRO CALIFICADO  Y LA AUTOEVALUACION</t>
  </si>
  <si>
    <t>DICTAR 10 HORAS DE ASESORIA A UN GRUPO EN EL PROYECTO DE GRADO EN EL DESARROLLO DE LA ESPECIALIZACION PEDAGOGIA DE LA EXPRESION LUDICA, COHORTE XVI TERCER PERIODO, A REALIZARSE EN LA UNIVERSIDAD SURCOLOMBIANA SEDE NEIVA,  EN EL TRABAJO DE GRADO SIGNIFICADO DEL ESTUDIANTE MESTIZO FRENTE A LA EDUCACION INDIGENA</t>
  </si>
  <si>
    <t>DICTAR 10 HORAS DE ASESORIA A UJN GRUPO EN EL PROYECTO DE GRADO EN EL DESARROLLO DE LA ESPECIALIZACION INTEGRACION EDUCATIVA PARA LA DISCAPACIDAD, COHORTE XVI TERCER PERIODO, A REALIZARSE EN LA UNIVERSIDAD SURCOLOMBIANA SEDE NEIVA,  EN EL TRABAJO DE GRADO INCLUSION EVALUACION Y PROMOCION DE NIÑOS CON DISCAPACIDAD</t>
  </si>
  <si>
    <t>ORIENTAR CONOCIMIENTOS PROFESIONALES COMO DOCENTE INVITADO EN EL DESARROLLO DE LA ESPECIALIZACION INTEGRACION EDUCATIVA PARA LA DISCAPACIDAD COHORTE XVII PRIMER PERIODO A REALIZARSE EN LA UNIVERSIDAD SURCOLOMBIANA SEDE NEIVA, DICTANDO 18 HORAS DE CATEDRA EN LA ASIGNATURACOMPONENTE FLEXIBLE PROBLEMAS EN EL APRENDIZAJE</t>
  </si>
  <si>
    <t>ORIENTAR  SUS CONOCIMIENTOS  PROFESIONALES COMO DOCENTE INVITADO, EN EL DESARROLLO DEL CURSO PROGRAMA DE FORMACION PEDAGOGICA PARA PROFESIONALES</t>
  </si>
  <si>
    <t>ENTRGAR A TITULO DE VENTA 11 UNIFORMES DEPORTIVOS DE FUTBOL PARA DOCENTES, ADMINISTRATIVOS Y ESTUDIANTES DE LAS ESPECIALIZACIONES INTEGRACION EDUCATIVA PARA LA DISCAPACIDAD, PEDAGOGIA DE LA EXPRESION LUDICA Y COMUNICACIÓN Y CREATIVIDAD PARA LA DOCENCIA QUE PARTICIPARAN EN LOS CAMPEONATOS INTERNOS DE LA UNIVERSIDAD SURCOLOMBIANA</t>
  </si>
  <si>
    <t xml:space="preserve">CONSUELO MELO RODRIGUEZ </t>
  </si>
  <si>
    <t xml:space="preserve">PRESTAR SERICIOS DE FOTOCPIADO PARA LOS DOCUMENTOS DE LA MAESTRIA EN EDUCACION </t>
  </si>
  <si>
    <t>CARACOL S.A.</t>
  </si>
  <si>
    <t xml:space="preserve">EL CONTRATISTA se compromete con LA UNIVERSIDAD prestar el servicio de publicidad radial con la emisora Caracol S.A., con la  información institucional del Programa de Maestría en Educación Área de Profundización en Docencia e Investigación Universitaria segundo semestre del año 2014, la cual se requiere para realizar la convocatoria de la Novena Cohorte de la Maestría. </t>
  </si>
  <si>
    <t xml:space="preserve">ORDEN DE SERVICIO </t>
  </si>
  <si>
    <t>ORIENTAR CONOCIMIENTOS PROFESIONALES COMO DOCENTE INVITADO EN EL DESARROLLO DE LAS ESPECIALIZACIONES INTEGRACION EDUCATIVA PARA LA DISCAPACIDAD, PEDAGOGIA DE LA EXPRESION LUDICA Y COMUNUICACION Y CREATIVIDAD PARA LA DOCENCIA COHORTE XVII PRIMER PERIODO A REALIZARSE EN LA UNIVERSIDAD SURCOLOMBIANA SEDE NEIVA, DICTANDO 20 HORAS DE CATEDRA EN LA ASIGNATURA INVESTIGACION I</t>
  </si>
  <si>
    <t>DIEGO ALBERTO POLO PAREDES</t>
  </si>
  <si>
    <t>DICTAR 10 HORAS DE ASESORIA A UJN GRUPO EN EL PROYECTO DE GRADO EN EL DESARROLLO DE LA ESPECIALIZACION COMUNICACION Y CREATIVIDAD PARA LA DOCENCIA, COHORTE XVI TERCER PERIODO, A REALIZARSE EN LA UNIVERSIDAD SURCOLOMBIANA SEDE NEIVA,  EN EL TRABAJO DE GRADO PADRES DIGITALES</t>
  </si>
  <si>
    <t>DICTAR 20 HORAS DE ASESORIA A DOS GRUPOS EN LOS PROYECTOS DE GRADO EN EL DESARROLLO DE LA ESPECIALIZACION INTEGRACION EDUCATIVA PARA LA DISCAPACIDAD, COHORTE XVI TERCER PERIODO EN EL TRABAJO DE GRADO FACTORES PSICOSOCIALES QUE INFLUYEN EN EL ENTORNO FAMILIAR PARA QUE LOS NIÑOS Y MNIÑAS MANIFIESTEN CONDUCTA AGRESIVA EN EL GRADO PREKINDER DEL HOGAR INFANTIL LEONIA DEL MUNICIPIO DE GARZON-HUILA EN EL AÑO 2014 Y EN LA ESPECIALIZACION PEDAGOGIA DE LA EXPRESION LUDICA COHORTE XVI, TERCER PERIODO A REALIZARSE EN LA UNIVERSIDAD SURCOLOMBIANA SEDE NEIVA,  EN EL TRABAJO DE GRADO INCLUSION EDUCATIVA EN LOS MESTIZOS COMUNIDAD NASA</t>
  </si>
  <si>
    <t>EL CONTRATISTA se compormete con la UNIVERISDAD a entregar a titulo de venta los elementos cafetera necesarios para el desarrollo  de la Maestria en Educacion, areas de profundizacion en diseño, gestion y evaluacion curricular ; docencia e investigacion universitaria, del segundo semestre del año 2014  de acuerdo con oferta o cotizacion presente el 04 de agosto de 2014, la cual hace parte integral de la presente orden.</t>
  </si>
  <si>
    <t xml:space="preserve">NELLY CARMENSA SIGUEROA ANACONA / PAPELERIA MEDELLIN </t>
  </si>
  <si>
    <t xml:space="preserve">EL CONTRATISTA SE COMPROMETE CON LA UNIVERSIDAD A ENTREGAR A TITULO DE VENTA LOS ELEMENTOS DE PAPELERIA E INSUMOS DE OFICINA NECESARIOS PARA EL DESARROLLO DE LA MAESTRIA EN EDUCACION AREAS DE PROFUNDIZACION DE DISEÑO, GESTION Y EVALUACION CURRICULAR, DOCENCIA E INVESTIGACION UNIVERSITARIA , SEGUNDO SEMESTRE DEL AÑO 2014 DE ACUERDO CON OFERTA O COTIZACION PRESENTE EL 04 DE AGOSTO DE 2014 LA CUAL HACE PARTE INTEGRAL DE LA PRESENTE ORDEN </t>
  </si>
  <si>
    <t>ENTREGAR A TITULO DE VENTA EQUIPO DE COMPUTO, EQUIPO DE AYUDA AUDIOVISUAL, BIBLIOTECA METALICA Y AIRE ACONDICIONADO CON DESTINO A ILEUSCO COHORTE III</t>
  </si>
  <si>
    <t>PRESTAR SUS SERVICIOS DE APOYO A LA GESTIÓN ADMINISTRATIVA Y ASESORÍA ACADÉMICA DEL PROGRAMA DE MAESTRÍA EN EDUCACIÓN FÍSICA, PERIODO B DEL AÑO 2014 – SEDE NEIVA</t>
  </si>
  <si>
    <t>Suministro de Fotocopias, en la sede central Neiva de la Universidad Surcolombiana para la Maestría Didactica del Ingles, Cohorte I Semestre Iperiodo B de 2014</t>
  </si>
  <si>
    <t xml:space="preserve">TOBIAS RENGIFO RENGIFO </t>
  </si>
  <si>
    <r>
      <t>EL DOCENTE, Licenciado en Filosofía y Ciencias Religiosas, Licenciado en Teología, Especialista en Docencia Universitaria, Magíster en Educación y Desarrollo Comunitario, y Doctor en Ciencias de la Educación, se compromete con LA UNIVERSIDAD a orientar conocimientos profesionales como docente invitado, en el desarrollo del Programa de Maestría en Educación, Área de Profundización, Diseño, Gestión y Evaluación Curricular</t>
    </r>
    <r>
      <rPr>
        <sz val="7"/>
        <color indexed="8"/>
        <rFont val="Arial"/>
        <family val="2"/>
      </rPr>
      <t>,</t>
    </r>
    <r>
      <rPr>
        <sz val="7"/>
        <color indexed="14"/>
        <rFont val="Arial"/>
        <family val="2"/>
      </rPr>
      <t xml:space="preserve"> </t>
    </r>
    <r>
      <rPr>
        <sz val="7"/>
        <color indexed="8"/>
        <rFont val="Arial"/>
        <family val="2"/>
      </rPr>
      <t>Sexta</t>
    </r>
    <r>
      <rPr>
        <sz val="7"/>
        <color indexed="14"/>
        <rFont val="Arial"/>
        <family val="2"/>
      </rPr>
      <t xml:space="preserve"> </t>
    </r>
    <r>
      <rPr>
        <sz val="7"/>
        <color indexed="8"/>
        <rFont val="Arial"/>
        <family val="2"/>
      </rPr>
      <t>Cohorte – cuarto  Semestre</t>
    </r>
    <r>
      <rPr>
        <sz val="7"/>
        <color indexed="8"/>
        <rFont val="Arial"/>
        <family val="2"/>
      </rPr>
      <t xml:space="preserve"> a realizarse en la  Universidad Surcolombiana sede </t>
    </r>
    <r>
      <rPr>
        <sz val="7"/>
        <color indexed="8"/>
        <rFont val="Arial"/>
        <family val="2"/>
      </rPr>
      <t>Neiva</t>
    </r>
    <r>
      <rPr>
        <sz val="7"/>
        <color indexed="8"/>
        <rFont val="Arial"/>
        <family val="2"/>
      </rPr>
      <t xml:space="preserve">, dictando </t>
    </r>
    <r>
      <rPr>
        <b/>
        <sz val="7"/>
        <color indexed="8"/>
        <rFont val="Arial"/>
        <family val="2"/>
      </rPr>
      <t>veintiséis (26)</t>
    </r>
    <r>
      <rPr>
        <sz val="7"/>
        <color indexed="8"/>
        <rFont val="Arial"/>
        <family val="2"/>
      </rPr>
      <t xml:space="preserve"> horas de cátedra del seminario</t>
    </r>
    <r>
      <rPr>
        <b/>
        <sz val="7"/>
        <color indexed="8"/>
        <rFont val="Arial"/>
        <family val="2"/>
      </rPr>
      <t xml:space="preserve"> “CONSISTENCIA Y COHERENCIA DEL DISEÑO, LA GESTIÓN Y LA EVALUACIÓN CURRICULAR”</t>
    </r>
    <r>
      <rPr>
        <b/>
        <sz val="7"/>
        <color indexed="8"/>
        <rFont val="Arial"/>
        <family val="2"/>
      </rPr>
      <t xml:space="preserve"> </t>
    </r>
    <r>
      <rPr>
        <sz val="7"/>
        <color indexed="8"/>
        <rFont val="Arial"/>
        <family val="2"/>
      </rPr>
      <t xml:space="preserve"> Semestre IV - 2014. PARÁGRAFO PRIMERO: EL DOCENTE, declara que tiene pleno conocimiento de la forma de ejecutar este Contrato, que se ha enterado de los requisitos y que está plenamente familiarizado con el trabajo que realizará. </t>
    </r>
  </si>
  <si>
    <t xml:space="preserve">JAVIER ALFEDRO FAYAD SIERRA </t>
  </si>
  <si>
    <r>
      <t>EL DOCENTE, Licenciado en Educación Ciencias Sociales, Especialista en Filosofía y Derechos Humanos, Magíster en Historia y Doctor en Educación, se compromete con LA UNIVERSIDAD a orientar conocimientos profesionales como docente invitado, en el desarrollo del Programa de Maestría en Educación, Área de Profundización, Diseño, Gestión y Evaluación Curricular</t>
    </r>
    <r>
      <rPr>
        <sz val="7"/>
        <color indexed="8"/>
        <rFont val="Arial"/>
        <family val="2"/>
      </rPr>
      <t>,</t>
    </r>
    <r>
      <rPr>
        <sz val="7"/>
        <color indexed="14"/>
        <rFont val="Arial"/>
        <family val="2"/>
      </rPr>
      <t xml:space="preserve"> </t>
    </r>
    <r>
      <rPr>
        <sz val="7"/>
        <color indexed="8"/>
        <rFont val="Arial"/>
        <family val="2"/>
      </rPr>
      <t>Séptima</t>
    </r>
    <r>
      <rPr>
        <sz val="7"/>
        <color indexed="14"/>
        <rFont val="Arial"/>
        <family val="2"/>
      </rPr>
      <t xml:space="preserve"> </t>
    </r>
    <r>
      <rPr>
        <sz val="7"/>
        <color indexed="8"/>
        <rFont val="Arial"/>
        <family val="2"/>
      </rPr>
      <t>Cohorte - tercer Semestre</t>
    </r>
    <r>
      <rPr>
        <sz val="7"/>
        <color indexed="8"/>
        <rFont val="Arial"/>
        <family val="2"/>
      </rPr>
      <t xml:space="preserve"> a realizarse en la  Universidad Surcolombiana sede </t>
    </r>
    <r>
      <rPr>
        <sz val="7"/>
        <color indexed="8"/>
        <rFont val="Arial"/>
        <family val="2"/>
      </rPr>
      <t>Neiva</t>
    </r>
    <r>
      <rPr>
        <sz val="7"/>
        <color indexed="8"/>
        <rFont val="Arial"/>
        <family val="2"/>
      </rPr>
      <t xml:space="preserve">, dictando </t>
    </r>
    <r>
      <rPr>
        <b/>
        <sz val="7"/>
        <color indexed="8"/>
        <rFont val="Arial"/>
        <family val="2"/>
      </rPr>
      <t>veintiséis (26)</t>
    </r>
    <r>
      <rPr>
        <sz val="7"/>
        <color indexed="8"/>
        <rFont val="Arial"/>
        <family val="2"/>
      </rPr>
      <t xml:space="preserve"> horas de cátedra del seminario</t>
    </r>
    <r>
      <rPr>
        <b/>
        <sz val="7"/>
        <color indexed="8"/>
        <rFont val="Arial"/>
        <family val="2"/>
      </rPr>
      <t xml:space="preserve"> “LA DOCENCIA UNIVERSITARIA: ESPACIO PARA LA TRANSFORMACIÓN Y DESARROLLOS INVESTIGATIVOS PARA LA PRODUCCIÓN DE CONOCIMIENTO”</t>
    </r>
    <r>
      <rPr>
        <b/>
        <sz val="7"/>
        <color indexed="8"/>
        <rFont val="Arial"/>
        <family val="2"/>
      </rPr>
      <t xml:space="preserve"> </t>
    </r>
    <r>
      <rPr>
        <sz val="7"/>
        <color indexed="8"/>
        <rFont val="Arial"/>
        <family val="2"/>
      </rPr>
      <t xml:space="preserve"> Semestre III - 2014. PARÁGRAFO PRIMERO: EL DOCENTE, declara que tiene pleno conocimiento de la forma de ejecutar este Contrato, que se ha enterado de los requisitos y que está plenamente familiarizado con el trabajo que realizará. </t>
    </r>
  </si>
  <si>
    <r>
      <t xml:space="preserve">A orientar conocimientos profesionales como docente externo o invitado, dictando </t>
    </r>
    <r>
      <rPr>
        <sz val="7"/>
        <color indexed="8"/>
        <rFont val="Arial"/>
        <family val="2"/>
      </rPr>
      <t>Veinte (20) horas de asesoría a dos (02) grupos, en el Proyecto de Grado CUÁLES SON LAS REPRESENTACIONES SOCIALES DE LOS NIÑOS Y NIÑAS DEL HUILA ACERCA DE LA PAZ Y LA GUERRA, en el desarrollo de la Maestría en Educación y Cultura de Paz” cohorte I Semestre IV periodo B-2014 a realizarse en la Universidad Surcolombiana sede Neiva</t>
    </r>
    <r>
      <rPr>
        <sz val="7"/>
        <color indexed="8"/>
        <rFont val="Arial"/>
        <family val="2"/>
      </rPr>
      <t xml:space="preserve"> a realizarse en la Universidad Surcolombiana sede Neiva</t>
    </r>
  </si>
  <si>
    <t xml:space="preserve"> INVERSIONES ROCAI S.A.S</t>
  </si>
  <si>
    <t xml:space="preserve">EL CONTRATISTA se compromete con LA UNIVERSIDAD a prestar servicios de Alojamiento a los docentes invitados al Programa de Maestría en Educación, área de profundización en Docencia e Investigación Universitaria, lo anterior con el fin de desarrollar los seminarios programados para la Cohorte Séptima Tercer Semestre y Octava Cohorte Segundo Semestre, programados durante el 2014 B. </t>
  </si>
  <si>
    <t>Suministro de Tiquetes Aéreos para los docentes invitados quienes vendrán desde las diferentes ciudades de Colombia a la Sede Neiva de la Universidad Surcolombiana, lo anterior con el fin de desarrollar los Módulos programados para este IV Semestre Académico de la I Cohorte y II Semestre Cohorte II B-2014 de la Maestría en Educación y Cultura de Paz</t>
  </si>
  <si>
    <t>ORIENTAR CONOCIMIENTOS PROFESIONALES COMO DOCENTE EXTERNO O INVITADO, EN EL DESARROLLO DEL PROGRAMA DE MAESTRÍA EN EDUCACIÓN FÍSICA, UNIVERSIDAD SURCOLOMBIANA SEDE NEIVA, DIEZ (10) HORAS DE CÁTEDRA DEL SEMINARIO “PEDAGOGÍA CRÍTICA Y COOPERATIVISTA”</t>
  </si>
  <si>
    <t>HOTELES DE NEIVA SOCIEDAD POR ACCIONES SIMPLIFICADA</t>
  </si>
  <si>
    <r>
      <t xml:space="preserve">A prestar servicios de Alojamiento y Restaurante, </t>
    </r>
    <r>
      <rPr>
        <sz val="7"/>
        <color indexed="8"/>
        <rFont val="Arial"/>
        <family val="2"/>
      </rPr>
      <t>para los docentes invitados al Programa de  Maestría en Educación y Cultura de Paz, lo anterior con el fin de desarrollar los módulos programados para el IV Semestre de la Cohorte I y II Semestre de la cohorte II B-2014</t>
    </r>
  </si>
  <si>
    <t>ORIENTAR CONOCIMIENTOS PROFESIONALES COMO DOCENTE INVITADO EN EL DESARROLLO DEL CURSO PROGRAMA DE FORMACION PEDAGOGICA PARA PROFESIONALES SEDE NEIVA</t>
  </si>
  <si>
    <t>FINALIZADO</t>
  </si>
  <si>
    <t>ENTREGAR A TITULO DE VENTA PAPELERIA Y UTILES DE OFICINA  CON DESTINO A ILEUSCO COHORTE III</t>
  </si>
  <si>
    <t>prestar sus servicios como apoyo a la gestion administrativa en el Diplomado en Docencia Universitaria sede Neiva GRUPO II, de la universidad Surcolombiana.</t>
  </si>
  <si>
    <t>Suministro de Fotocopias, en la sede central Neiva de la Universidad Surcolombiana para la Maestría en Educación y Cultura de Paz, Cohorte II Semestre II y Cohorte I Semestre IV  periodo B de 2014</t>
  </si>
  <si>
    <t>Realizar la diagramación, edición e impresión de los módulos para los estudiantes de la Maestría en Educación y Cultura de Paz necesarios para el buen desarrollo académico, Cohorte I Semestre IV y Cohorte II Semestre II B-2014</t>
  </si>
  <si>
    <t>GERMAN VARGAS GUILLE</t>
  </si>
  <si>
    <r>
      <t>EL DOCENTE, de profesión Licenciado en Filosofía, Magíster en Filosofía Latinoamericana, y Doctor en Educación, se compromete con LA UNIVERSIDAD a orientar conocimientos profesionales como docente invitado, en el desarrollo del Programa de Maestría en Educación, Área de Profundización, Diseño, Gestión y Evaluación Curricular</t>
    </r>
    <r>
      <rPr>
        <sz val="7"/>
        <color indexed="8"/>
        <rFont val="Arial"/>
        <family val="2"/>
      </rPr>
      <t>,</t>
    </r>
    <r>
      <rPr>
        <sz val="7"/>
        <color indexed="14"/>
        <rFont val="Arial"/>
        <family val="2"/>
      </rPr>
      <t xml:space="preserve"> </t>
    </r>
    <r>
      <rPr>
        <sz val="7"/>
        <color indexed="8"/>
        <rFont val="Arial"/>
        <family val="2"/>
      </rPr>
      <t>Octava</t>
    </r>
    <r>
      <rPr>
        <sz val="7"/>
        <color indexed="14"/>
        <rFont val="Arial"/>
        <family val="2"/>
      </rPr>
      <t xml:space="preserve"> </t>
    </r>
    <r>
      <rPr>
        <sz val="7"/>
        <color indexed="8"/>
        <rFont val="Arial"/>
        <family val="2"/>
      </rPr>
      <t>Cohorte - Segundo Semestre</t>
    </r>
    <r>
      <rPr>
        <sz val="7"/>
        <color indexed="8"/>
        <rFont val="Arial"/>
        <family val="2"/>
      </rPr>
      <t xml:space="preserve"> a realizarse en la  Universidad Surcolombiana sede </t>
    </r>
    <r>
      <rPr>
        <sz val="7"/>
        <color indexed="8"/>
        <rFont val="Arial"/>
        <family val="2"/>
      </rPr>
      <t>Neiva</t>
    </r>
    <r>
      <rPr>
        <sz val="7"/>
        <color indexed="8"/>
        <rFont val="Arial"/>
        <family val="2"/>
      </rPr>
      <t xml:space="preserve">, dictando </t>
    </r>
    <r>
      <rPr>
        <b/>
        <sz val="7"/>
        <color indexed="8"/>
        <rFont val="Arial"/>
        <family val="2"/>
      </rPr>
      <t>veintiséis (26)</t>
    </r>
    <r>
      <rPr>
        <sz val="7"/>
        <color indexed="8"/>
        <rFont val="Arial"/>
        <family val="2"/>
      </rPr>
      <t xml:space="preserve"> horas de cátedra del seminario</t>
    </r>
    <r>
      <rPr>
        <b/>
        <sz val="7"/>
        <color indexed="8"/>
        <rFont val="Arial"/>
        <family val="2"/>
      </rPr>
      <t xml:space="preserve"> “ESTATUTO TEÓRICO DE LA PEDAGOGIA: DISCUSION SOBRE LOS PARADIGMAS PEDAGOGICOS”</t>
    </r>
    <r>
      <rPr>
        <b/>
        <sz val="7"/>
        <color indexed="8"/>
        <rFont val="Arial"/>
        <family val="2"/>
      </rPr>
      <t xml:space="preserve"> </t>
    </r>
    <r>
      <rPr>
        <sz val="7"/>
        <color indexed="8"/>
        <rFont val="Arial"/>
        <family val="2"/>
      </rPr>
      <t xml:space="preserve"> Semestre II - 2014. PARÁGRAFO PRIMERO: EL DOCENTE, declara que tiene pleno conocimiento de la forma de ejecutar este Contrato, que se ha enterado de los requisitos y que está plenamente familiarizado con el trabajo que realizará.</t>
    </r>
  </si>
  <si>
    <r>
      <t>EL DOCENTE  Licenciada en Ciencia de la Educación con Maestría en Desarrollo Educativo y Social, se compromete con LA UNIVERSIDAD a orientar conocimientos profesionales como docente invitado, en el desarrollo del Programa de Maestría en Educación, Área de Profundización, Diseño, Gestión y Evaluación Curricular</t>
    </r>
    <r>
      <rPr>
        <sz val="7"/>
        <color indexed="8"/>
        <rFont val="Arial"/>
        <family val="2"/>
      </rPr>
      <t>,</t>
    </r>
    <r>
      <rPr>
        <sz val="7"/>
        <color indexed="14"/>
        <rFont val="Arial"/>
        <family val="2"/>
      </rPr>
      <t xml:space="preserve"> </t>
    </r>
    <r>
      <rPr>
        <sz val="7"/>
        <color indexed="8"/>
        <rFont val="Arial"/>
        <family val="2"/>
      </rPr>
      <t>Octava</t>
    </r>
    <r>
      <rPr>
        <sz val="7"/>
        <color indexed="14"/>
        <rFont val="Arial"/>
        <family val="2"/>
      </rPr>
      <t xml:space="preserve"> </t>
    </r>
    <r>
      <rPr>
        <sz val="7"/>
        <color indexed="8"/>
        <rFont val="Arial"/>
        <family val="2"/>
      </rPr>
      <t>Cohorte - Segundo Semestre</t>
    </r>
    <r>
      <rPr>
        <sz val="7"/>
        <color indexed="8"/>
        <rFont val="Arial"/>
        <family val="2"/>
      </rPr>
      <t xml:space="preserve"> a realizarse en la  Universidad Surcolombiana sede </t>
    </r>
    <r>
      <rPr>
        <sz val="7"/>
        <color indexed="8"/>
        <rFont val="Arial"/>
        <family val="2"/>
      </rPr>
      <t>Neiva</t>
    </r>
    <r>
      <rPr>
        <sz val="7"/>
        <color indexed="8"/>
        <rFont val="Arial"/>
        <family val="2"/>
      </rPr>
      <t xml:space="preserve">, dictando </t>
    </r>
    <r>
      <rPr>
        <b/>
        <sz val="7"/>
        <color indexed="8"/>
        <rFont val="Arial"/>
        <family val="2"/>
      </rPr>
      <t>veintiséis (26)</t>
    </r>
    <r>
      <rPr>
        <sz val="7"/>
        <color indexed="8"/>
        <rFont val="Arial"/>
        <family val="2"/>
      </rPr>
      <t xml:space="preserve"> horas de cátedra del seminario</t>
    </r>
    <r>
      <rPr>
        <b/>
        <sz val="7"/>
        <color indexed="8"/>
        <rFont val="Arial"/>
        <family val="2"/>
      </rPr>
      <t xml:space="preserve"> </t>
    </r>
  </si>
  <si>
    <t xml:space="preserve">EDUARDO DUSSAN LOPEZ </t>
  </si>
  <si>
    <t xml:space="preserve">PRESTAR SERVICIOS PROFESIONALES COMO COMUNICADOR SOCIAL EN LADIVULGACION DE LOS PROGRMAS DE PREGRADO Y POSTGRADO QUE OFRECE LA FACULTAD </t>
  </si>
  <si>
    <t xml:space="preserve">CONTRATO PRESTACION DE SERVICIOS PROFESIONALES </t>
  </si>
  <si>
    <t>SUMINISTRO DE TIQUETES AÉREOS PARA LOS DOCENTES INVITADOS QUIENES VENDRÁN DESDE ESPAÑA Y CIUDADES DE COLOMBIA A LA SEDE NEIVA DE LA UNIVERSIDAD SURCOLOMBIANA, PARA ESTE II SEMESTRE ACADÉMICO DE LA MAESTRÍA EN EDUCACIÓN  FÍSICA</t>
  </si>
  <si>
    <r>
      <t>A entregar a título de venta  los elementos de papelería y útiles de oficina necesarios para el desarrollo académico y administrativo</t>
    </r>
    <r>
      <rPr>
        <sz val="7"/>
        <color indexed="16"/>
        <rFont val="Arial"/>
        <family val="2"/>
      </rPr>
      <t xml:space="preserve">  </t>
    </r>
    <r>
      <rPr>
        <sz val="7"/>
        <color indexed="8"/>
        <rFont val="Arial"/>
        <family val="2"/>
      </rPr>
      <t>de la Maestría en Educación y Cultura de Paz de la Cohorte I Semestre IV y Cohorte II Semestre II    periodo B-2014,</t>
    </r>
  </si>
  <si>
    <t xml:space="preserve">IVAN GABRIEL DIAZ MARTINEZ </t>
  </si>
  <si>
    <r>
      <t>Prestar sus servicios de Apoyo a la Gestión Administrativa en el Programa de Maestría en Educación y Cultura de Paz, Cohorte I y II, Cuarto y Segundo Semestre periodo 2014-B sede Neiva</t>
    </r>
    <r>
      <rPr>
        <sz val="7"/>
        <color indexed="8"/>
        <rFont val="Arial"/>
        <family val="2"/>
      </rPr>
      <t>.</t>
    </r>
  </si>
  <si>
    <t>WILSON MAURICIO PIEDRAHITA</t>
  </si>
  <si>
    <t>ENTREGAR A TITULO DE VENTA ELEMENTOS DE ASEO Y CAFETERIA CON DESTINO A ILEUSCO COHORTE III</t>
  </si>
  <si>
    <t>CARLOS ALBERTO HUEJE NIÑEZ</t>
  </si>
  <si>
    <t>PRESTAR EL SERVICIO DE PUBLICIDAD RADIAL PROMOCIONANDO LOS CURSOS DE INGLES PARA LA CUARTA PROGRAMACION DEL AÑO 2014</t>
  </si>
  <si>
    <t>REALIZAR EL DISEÑO DIAGRAMACION E IMPRESIÓN DE MATERIAL PUBLICITARIO PARA LA PROXIMA PROGRAMACION DE ILEUSCO DEL AÑO 2014</t>
  </si>
  <si>
    <t xml:space="preserve">SAMUEL ENRIQUE DE ARCO AVILA </t>
  </si>
  <si>
    <t xml:space="preserve">PRESTAR SERVICIOS REALIZANDO EL DISEÑO EN EL SISTEMA OPEN JOURNAL SYSTEM DE LA VERSION DIGITAL DE LA REGISTA AGORA DEL PROGRAMA LENGUA CASTELLANA </t>
  </si>
  <si>
    <t xml:space="preserve">CONTRATO PRESTACION DE SERVICIO </t>
  </si>
  <si>
    <t>NELLY  CARMENSA FIGUEROA ANACONA</t>
  </si>
  <si>
    <t>ENTREGAR A TITULO DE VENTA LOS ELEMENTOS DE PAPELERIA Y UTILES DE OFICINA NECESARIOS PARA EL DESARROLLO DEL PROGRAMA DE LA MAESTRIA EN DIDACTICA DEL INGLES, COHORTE I PERIODO II DE 2014</t>
  </si>
  <si>
    <t>FINALIZO</t>
  </si>
  <si>
    <t>ORIENTAR CONOCIMIENTOS PROFESIONALES COMO DOCENTE INVITADO EN EL DESARROLLO DE LAS ESPECIALIZACIONES INTEGRACION EDUCATIVA PARA LA DISCAPACIDAD, PEDAGOGIA DE LA EXPRESION LUDICA Y COMUNUICACION Y CREATIVIDAD PARA LA DOCENCIA COHORTE XVII SEGUNDO PERIODO A REALIZARSE EN LA UNIVERSIDAD SURCOLOMBIANA SEDE NEIVA, DICTANDO 10 HORAS DE CATEDRA EN LA ASIGNATURA SEMINARIO DE TECNOLOGIAS DE LA INFORMACION Y LA COMUNICACION</t>
  </si>
  <si>
    <t>FE-258</t>
  </si>
  <si>
    <t>ORIENTAR CONOCIMIENTOS PROFESIONALES COMO DOCENTE INVITADO EN EL DESARROLLO DE LA ESPECIALIZACION INTEGRACION EDUCATIVA PARA LA DISCAPACIDAD, COHORTE XVII SEGUNDO PERIODO A REALIZARSE EN LA UNIVERSIDAD SURCOLOMBIANA SEDE NEIVA, DICTANDO 12 HORAS DE CATEDRA EN LA ASIGNATURA CURRICULO Y ADECUACIONES PRIMERA Y SEGUNDA PARTE</t>
  </si>
  <si>
    <t>FE-259</t>
  </si>
  <si>
    <t>ORIENTAR CONOCIMIENTOS PROFESIONALES COMO DOCENTE INVITADO EN EL DESARROLLO DE LAS ESPECIALIZACIONES INTEGRACION EDUCATIVA PARA LA DISCAPACIDAD, PEDAGOGIA DE LA EXPRESION LUDICA Y COMUNUICACION Y CREATIVIDAD PARA LA DOCENCIA COHORTE XVII SEGUNDO PERIODO A REALIZARSE EN LA UNIVERSIDAD SURCOLOMBIANA SEDE NEIVA, DICTANDO 24 HORAS DE CATEDRA EN LA ASIGNATURA INVESTIGACION II</t>
  </si>
  <si>
    <t>CARLOS EDUARDO HERRERA MOSQUERA (CESCOM)</t>
  </si>
  <si>
    <t>FE-260</t>
  </si>
  <si>
    <t>ELCONTRATISTA SE COMPORMETE  CON LA UNIVERSIDAD A ENTREGAR A TITULO DE VENTA EQUIPOS AUDIVISUALES Y DE COPUTO )( VIDEOBEAM, DISCO DURO DE 2 TB PORTABLE )NECESARIOS PARA E L DESARROLLO DE LAS ACTIVIDADES ADMINISTRATIVAS Y ACADEMICAS  DE LA MAESTRI EN EDUCACION AREA DE PROFUNDIZACION EN DOCENCIA E INVESTIGACION UNIVERSITARIA COHORTE VII TERCER SEMESTRE, COHORTE IX PRIMER SEMESTRE, SEGUNDO PERIODO DEL AÑO 2014.</t>
  </si>
  <si>
    <t>FE-261</t>
  </si>
  <si>
    <t>FE-262</t>
  </si>
  <si>
    <t>FE-263</t>
  </si>
  <si>
    <t>ORIENTAR CONOCIMIENTOS PROFESIONALES COMO DOCENTE INVITADO EN EL DESARROLLO DE LA ESPECIALIZACION PEDAGOGIA DE LA EXPRESION LUDICA, COHORTE XVII SEGUNDO PERIODO A REALIZARSE EN LA UNIVERSIDAD SURCOLOMBIANA SEDE NEIVA, DICTANDO 18 HORAS DE CATEDRA EN LA ASIGNATURA COMPONENTE FLEXIBLE LUDI EXPRESION ESCENICA</t>
  </si>
  <si>
    <t>FE-264</t>
  </si>
  <si>
    <t>ORIENTAR CONOCIMIENTOS PROFESIONALES COMO DOCENTE INVITADO EN EL DESARROLLO DE LAS ESPECIALIZACIONES INTEGRACION EDUCATIVA PARA LA DISCAPACIDAD Y PEDAGOGIA DE LA EXPRESION LUDICA, COHORTE XVII SEGUNDO PERIODO A REALIZARSE EN LA UNIVERSIDAD SURCOLOMBIANA SEDE NEIVA, DICTANDO 42 HORAS DE CATEDRA EN LAS SIGUIENTES ASIGNATURAS: 10 HORAS DE CATEDRA EN LA ASIGNATURA CURRICULO Y ADECUACIONES MATEMATICAS, 22 HORAS DE CATEDRA EN LUDIMATEMATICAS Y 10 HORAS DE CATEDRA EN CURRICULO Y ADECUACIONES CIENCIAS NATURALES</t>
  </si>
  <si>
    <t>FE-265</t>
  </si>
  <si>
    <t>ORIENTAR CONOCIMIENTOS PROFESIONALES COMO DOCENTE INVITADO EN EL DESARROLLO DE LA ESPECIALIZACION PEDAGOGIA DE LA EXPRESION LUDICA, COHORTE XVII SEGUNDO PERIODO A REALIZARSE EN LA UNIVERSIDAD SURCOLOMBIANA SEDE NEIVA, DICTANDO 22 HORAS DE CATEDRA EN LA ASIGNATURA LITERALUDICA</t>
  </si>
  <si>
    <t>FE-266</t>
  </si>
  <si>
    <t>ORIENTAR CONOCIMIENTOS PROFESIONALES COMO DOCENTE INVITADO EN EL DESARROLLO DE LA ESPECIALIZACION COMUNICACION Y CREATIVIDAD PARA LA DOCENCIA, COHORTE XVII SEGUNDO PERIODO A REALIZARSE EN LA UNIVERSIDAD SURCOLOMBIANA SEDE NEIVA, DICTANDO 22 HORAS DE CATEDRA EN LA ASIGNATURA TALLER DE AUTORRECONOCIMIENTO I Y II</t>
  </si>
  <si>
    <t>OLGA LUCIA AMARIS ORTIZ MAHUIDA TOURS</t>
  </si>
  <si>
    <t>FE-267</t>
  </si>
  <si>
    <t>Suministro de Tiquetes Aéreos para los docentes invitados quienes vendrán desde las diferentes ciudades de Colombia a la Sede Neiva de la Universidad Surcolombiana, lo anterior con el fin de desarrollar los Módulos programados, para la I Cohorte, I Semestre  B-2014 de la Maestría en Didactica del Ingles</t>
  </si>
  <si>
    <t>FE-268</t>
  </si>
  <si>
    <t xml:space="preserve">A orientar conocimientos profesionales como docente externo o invitado, en el desarrollo del Programa de Maestría en Educación y Cultura de Paz, Cohorte II – Segundo Semestre a realizarse en la  Universidad Surcolombiana sede Neiva, dictando dieciséis (16) horas de cátedra del seminario “LA PAZ COMO CULTURA” módulo Prácticas y Contextos en la Construcción de la Cultura de Paz. </t>
  </si>
  <si>
    <t>JENNY MERCEDES MUÑOZ ESPAÑA</t>
  </si>
  <si>
    <t>FE-269</t>
  </si>
  <si>
    <t>ORIENTAR CONOCIMIENTOS PROFESIONALES COMO DOCENTE INVITADO EN LA COHORTE III DE ILEUSCO CON UNA INTENSIDAD DE 50 HORAS CATEDRA</t>
  </si>
  <si>
    <t>FE-270</t>
  </si>
  <si>
    <r>
      <t>EL DOCENTE</t>
    </r>
    <r>
      <rPr>
        <sz val="7"/>
        <color indexed="8"/>
        <rFont val="Arial Narrow"/>
        <family val="2"/>
      </rPr>
      <t xml:space="preserve"> , </t>
    </r>
    <r>
      <rPr>
        <sz val="7"/>
        <color indexed="8"/>
        <rFont val="Arial"/>
        <family val="2"/>
      </rPr>
      <t>de profesión Licenciado en Educación Física, Magíster en Educación y Doctor en Ciencias Sociales, Niñez y Juventud y con curso de Postdoctorado en Narrativa y Ciencias, se compromete con LA UNIVERSIDAD a orientar conocimientos profesionales como docente invitado, en el desarrollo del Programa de Maestría en Educación, Área de Profundización, Diseño, Gestión y Evaluación Curricular</t>
    </r>
    <r>
      <rPr>
        <sz val="7"/>
        <color indexed="8"/>
        <rFont val="Arial"/>
        <family val="2"/>
      </rPr>
      <t>,</t>
    </r>
    <r>
      <rPr>
        <sz val="7"/>
        <color indexed="14"/>
        <rFont val="Arial"/>
        <family val="2"/>
      </rPr>
      <t xml:space="preserve"> </t>
    </r>
    <r>
      <rPr>
        <sz val="7"/>
        <color indexed="8"/>
        <rFont val="Arial"/>
        <family val="2"/>
      </rPr>
      <t>Séptima</t>
    </r>
    <r>
      <rPr>
        <sz val="7"/>
        <color indexed="14"/>
        <rFont val="Arial"/>
        <family val="2"/>
      </rPr>
      <t xml:space="preserve"> </t>
    </r>
    <r>
      <rPr>
        <sz val="7"/>
        <color indexed="8"/>
        <rFont val="Arial"/>
        <family val="2"/>
      </rPr>
      <t>Cohorte - tercer Semestre</t>
    </r>
    <r>
      <rPr>
        <sz val="7"/>
        <color indexed="8"/>
        <rFont val="Arial"/>
        <family val="2"/>
      </rPr>
      <t xml:space="preserve"> a realizarse en la  Universidad Surcolombiana sede </t>
    </r>
    <r>
      <rPr>
        <sz val="7"/>
        <color indexed="8"/>
        <rFont val="Arial"/>
        <family val="2"/>
      </rPr>
      <t>Neiva</t>
    </r>
    <r>
      <rPr>
        <sz val="7"/>
        <color indexed="8"/>
        <rFont val="Arial"/>
        <family val="2"/>
      </rPr>
      <t xml:space="preserve">, dictando </t>
    </r>
    <r>
      <rPr>
        <b/>
        <sz val="7"/>
        <color indexed="8"/>
        <rFont val="Arial"/>
        <family val="2"/>
      </rPr>
      <t>veintiséis (26)</t>
    </r>
    <r>
      <rPr>
        <sz val="7"/>
        <color indexed="8"/>
        <rFont val="Arial"/>
        <family val="2"/>
      </rPr>
      <t xml:space="preserve"> horas de cátedra del seminario</t>
    </r>
    <r>
      <rPr>
        <b/>
        <sz val="7"/>
        <color indexed="8"/>
        <rFont val="Arial"/>
        <family val="2"/>
      </rPr>
      <t xml:space="preserve"> “DIDÁCTICA DE LOS SABERES: INVESTIGACIÓN PARA LA RECONTEXTUALIZACIÓN O INNOVACIÓN”</t>
    </r>
    <r>
      <rPr>
        <b/>
        <sz val="7"/>
        <color indexed="8"/>
        <rFont val="Arial"/>
        <family val="2"/>
      </rPr>
      <t xml:space="preserve"> </t>
    </r>
    <r>
      <rPr>
        <sz val="7"/>
        <color indexed="8"/>
        <rFont val="Arial"/>
        <family val="2"/>
      </rPr>
      <t xml:space="preserve"> Semestre III - 2014. PARÁGRAFO PRIMERO: EL DOCENTE, declara que tiene pleno conocimiento de la forma de ejecutar este Contrato, que se ha enterado de los requisitos y que está plenamente familiarizado con el trabajo que realizará. </t>
    </r>
  </si>
  <si>
    <t xml:space="preserve">MARTHA PATRICIA VIVES HURTADO </t>
  </si>
  <si>
    <t>FE-271</t>
  </si>
  <si>
    <r>
      <t>Profesional en Psicología, Magíster en Educación, y Doctora en Sociología Jurídica e Instituciones Políticas, se compromete con LA UNIVERSIDAD a orientar conocimientos profesionales como docente invitado, en el desarrollo del Programa de Maestría en Educación, Área de Profundización, Diseño, Gestión y Evaluación Curricular</t>
    </r>
    <r>
      <rPr>
        <sz val="7"/>
        <color indexed="8"/>
        <rFont val="Arial"/>
        <family val="2"/>
      </rPr>
      <t>,</t>
    </r>
    <r>
      <rPr>
        <sz val="7"/>
        <color indexed="14"/>
        <rFont val="Arial"/>
        <family val="2"/>
      </rPr>
      <t xml:space="preserve"> </t>
    </r>
    <r>
      <rPr>
        <sz val="7"/>
        <color indexed="8"/>
        <rFont val="Arial"/>
        <family val="2"/>
      </rPr>
      <t>Séptima</t>
    </r>
    <r>
      <rPr>
        <sz val="7"/>
        <color indexed="14"/>
        <rFont val="Arial"/>
        <family val="2"/>
      </rPr>
      <t xml:space="preserve"> </t>
    </r>
    <r>
      <rPr>
        <sz val="7"/>
        <color indexed="8"/>
        <rFont val="Arial"/>
        <family val="2"/>
      </rPr>
      <t>Cohorte - Tercer Semestre</t>
    </r>
    <r>
      <rPr>
        <sz val="7"/>
        <color indexed="8"/>
        <rFont val="Arial"/>
        <family val="2"/>
      </rPr>
      <t xml:space="preserve"> a realizarse en la  Universidad Surcolombiana sede </t>
    </r>
    <r>
      <rPr>
        <sz val="7"/>
        <color indexed="8"/>
        <rFont val="Arial"/>
        <family val="2"/>
      </rPr>
      <t>Neiva</t>
    </r>
    <r>
      <rPr>
        <sz val="7"/>
        <color indexed="8"/>
        <rFont val="Arial"/>
        <family val="2"/>
      </rPr>
      <t xml:space="preserve">, dictando </t>
    </r>
    <r>
      <rPr>
        <b/>
        <sz val="7"/>
        <color indexed="8"/>
        <rFont val="Arial"/>
        <family val="2"/>
      </rPr>
      <t>veintiséis (26)</t>
    </r>
    <r>
      <rPr>
        <sz val="7"/>
        <color indexed="8"/>
        <rFont val="Arial"/>
        <family val="2"/>
      </rPr>
      <t xml:space="preserve"> horas de cátedra del seminario</t>
    </r>
    <r>
      <rPr>
        <b/>
        <sz val="7"/>
        <color indexed="8"/>
        <rFont val="Arial"/>
        <family val="2"/>
      </rPr>
      <t xml:space="preserve"> “PROBLEMÁTICA DE LOS DISEÑOS Y PROCESAMIENTO DE LA INFORMACIÓN”</t>
    </r>
    <r>
      <rPr>
        <b/>
        <sz val="7"/>
        <color indexed="8"/>
        <rFont val="Arial"/>
        <family val="2"/>
      </rPr>
      <t xml:space="preserve"> </t>
    </r>
    <r>
      <rPr>
        <sz val="7"/>
        <color indexed="8"/>
        <rFont val="Arial"/>
        <family val="2"/>
      </rPr>
      <t xml:space="preserve"> Semestre III - 2014. PARÁGRAFO PRIMERO: EL DOCENTE, declara que tiene pleno conocimiento de la forma de ejecutar este Contrato, que se ha enterado de los requisitos y que está plenamente familiarizado con el trabajo que realizará. </t>
    </r>
  </si>
  <si>
    <t xml:space="preserve">OFELIA RAMIREZ LOZADA </t>
  </si>
  <si>
    <t>FE-272</t>
  </si>
  <si>
    <r>
      <t>EL DOCENTE, de profesión  Licenciada en Ciencias de la Educación- Ciencias Sociales con Maestría en Sociología del Desarrollo y Doctor en Filosofía y Letras, se compromete con LA UNIVERSIDAD a orientar conocimientos profesionales como docente invitado, en el desarrollo del Programa de Maestría en Educación, Área de Profundización, Diseño, Gestión y Evaluación Curricular</t>
    </r>
    <r>
      <rPr>
        <sz val="7"/>
        <color indexed="8"/>
        <rFont val="Arial"/>
        <family val="2"/>
      </rPr>
      <t>,</t>
    </r>
    <r>
      <rPr>
        <sz val="7"/>
        <color indexed="14"/>
        <rFont val="Arial"/>
        <family val="2"/>
      </rPr>
      <t xml:space="preserve"> </t>
    </r>
    <r>
      <rPr>
        <sz val="7"/>
        <color indexed="8"/>
        <rFont val="Arial"/>
        <family val="2"/>
      </rPr>
      <t>Octava</t>
    </r>
    <r>
      <rPr>
        <sz val="7"/>
        <color indexed="14"/>
        <rFont val="Arial"/>
        <family val="2"/>
      </rPr>
      <t xml:space="preserve"> </t>
    </r>
    <r>
      <rPr>
        <sz val="7"/>
        <color indexed="8"/>
        <rFont val="Arial"/>
        <family val="2"/>
      </rPr>
      <t>Cohorte - Segundo Semestre</t>
    </r>
    <r>
      <rPr>
        <sz val="7"/>
        <color indexed="8"/>
        <rFont val="Arial"/>
        <family val="2"/>
      </rPr>
      <t xml:space="preserve"> a realizarse en la  Universidad Surcolombiana sede </t>
    </r>
    <r>
      <rPr>
        <sz val="7"/>
        <color indexed="8"/>
        <rFont val="Arial"/>
        <family val="2"/>
      </rPr>
      <t>Neiva</t>
    </r>
    <r>
      <rPr>
        <sz val="7"/>
        <color indexed="8"/>
        <rFont val="Arial"/>
        <family val="2"/>
      </rPr>
      <t xml:space="preserve">, dictando </t>
    </r>
    <r>
      <rPr>
        <b/>
        <sz val="7"/>
        <color indexed="8"/>
        <rFont val="Arial"/>
        <family val="2"/>
      </rPr>
      <t>veintiséis (26)</t>
    </r>
    <r>
      <rPr>
        <sz val="7"/>
        <color indexed="8"/>
        <rFont val="Arial"/>
        <family val="2"/>
      </rPr>
      <t xml:space="preserve"> horas de cátedra del seminario</t>
    </r>
    <r>
      <rPr>
        <b/>
        <sz val="7"/>
        <color indexed="8"/>
        <rFont val="Arial"/>
        <family val="2"/>
      </rPr>
      <t xml:space="preserve"> “FORMULACIÓN Y DISEÑO DEL PROBLEMA DE INVESTIGACIÓN”</t>
    </r>
    <r>
      <rPr>
        <b/>
        <sz val="7"/>
        <color indexed="8"/>
        <rFont val="Arial"/>
        <family val="2"/>
      </rPr>
      <t xml:space="preserve"> </t>
    </r>
    <r>
      <rPr>
        <sz val="7"/>
        <color indexed="8"/>
        <rFont val="Arial"/>
        <family val="2"/>
      </rPr>
      <t xml:space="preserve"> Semestre II - 2014. PARÁGRAFO PRIMERO: EL DOCENTE, declara que tiene pleno conocimiento de la forma de ejecutar este Contrato, que se ha enterado de los requisitos y que está plenamente familiarizado con el trabajo que realizará</t>
    </r>
  </si>
  <si>
    <t>05/096/2014</t>
  </si>
  <si>
    <t>ASTRIDT NUÑEZ PARDO</t>
  </si>
  <si>
    <t>FE-273</t>
  </si>
  <si>
    <r>
      <t>EL DOCENTE, de profesión administrador de empresas hoteleras y turistica especialista en economia internacional y magister en educacion, se compromete con LA UNIVERSIDAD a orientar conocimientos profesionales como docente invitado, en el desarrollo del Programa de Maestría en Didactica del Ingles,</t>
    </r>
    <r>
      <rPr>
        <sz val="7"/>
        <color indexed="14"/>
        <rFont val="Arial"/>
        <family val="2"/>
      </rPr>
      <t xml:space="preserve"> </t>
    </r>
    <r>
      <rPr>
        <sz val="7"/>
        <color indexed="8"/>
        <rFont val="Arial"/>
        <family val="2"/>
      </rPr>
      <t>Cohorte  I-  I SEMESTRE B de 2014</t>
    </r>
    <r>
      <rPr>
        <sz val="7"/>
        <color indexed="8"/>
        <rFont val="Arial"/>
        <family val="2"/>
      </rPr>
      <t xml:space="preserve"> a realizarse en la  Universidad Surcolombiana sede </t>
    </r>
    <r>
      <rPr>
        <sz val="7"/>
        <color indexed="8"/>
        <rFont val="Arial"/>
        <family val="2"/>
      </rPr>
      <t>Neiva</t>
    </r>
    <r>
      <rPr>
        <sz val="7"/>
        <color indexed="8"/>
        <rFont val="Arial"/>
        <family val="2"/>
      </rPr>
      <t>, dictando cuarenta y ocho</t>
    </r>
    <r>
      <rPr>
        <b/>
        <sz val="7"/>
        <color indexed="8"/>
        <rFont val="Arial"/>
        <family val="2"/>
      </rPr>
      <t xml:space="preserve"> (48)</t>
    </r>
    <r>
      <rPr>
        <sz val="7"/>
        <color indexed="8"/>
        <rFont val="Arial"/>
        <family val="2"/>
      </rPr>
      <t xml:space="preserve"> horas de cátedra de la asignatura LEARNING MATERIALS .</t>
    </r>
  </si>
  <si>
    <t xml:space="preserve">MARIETA  FALLA VELASQUEZ SOCIEDAD HOTELERA FALLA VELASQUEZ SAS </t>
  </si>
  <si>
    <t>FE-274</t>
  </si>
  <si>
    <r>
      <t xml:space="preserve">A prestar servicios de Hospedaje y Alimentacion </t>
    </r>
    <r>
      <rPr>
        <sz val="7"/>
        <color indexed="8"/>
        <rFont val="Arial"/>
        <family val="2"/>
      </rPr>
      <t>para los docentes invitados al Programa de  Maestría en Didactica del Ingles, Cohorte I semestre i periodo 2014B</t>
    </r>
  </si>
  <si>
    <t xml:space="preserve">NUBIA YAMILE VELASQUEZ RINCON / TURISMO AMERICAN TOURS </t>
  </si>
  <si>
    <t>FE-275</t>
  </si>
  <si>
    <t>EL CONTRATISTA  se compromete con LA UNIVERSIDAD  al suministro de Tiquetes Aéreos para los decentes invitados quienes vendrá desde las diferentes ciudades de Colombia a la Sede Neiva de la Universidad Surcolombiana, lo anterior con  el fin de desarrollar los Seminarios programados para este Segundo Semestre Académico de la VII Cohorte y VIII Cohorte B-2014 de la Maestría en Educación Área de Profundización Docencia e Investigación Universitaria, de acuerdo con propuestas presentada el 15 de Agosto de 2014 la cual hace parte integral de la presente orden.</t>
  </si>
  <si>
    <t>FE-276</t>
  </si>
  <si>
    <t>SUMINISTRO DE FOTOCOPIAS E IMPRESIÓN Y EMPASTE DE LOS MÓDULOS EN LA SEDE CENTRAL NEIVA DE LA UNIVERSIDAD SURCOLOMBIANA PARA LA MAESTRÍA EN EDUCACIÓN FÍSICA, COHORTE I SEGUNDO SEMESTRE  PERIODO B DE 2014</t>
  </si>
  <si>
    <t>FE-277</t>
  </si>
  <si>
    <t>Orientar conocimientos profesionales como docente externo o invitado, en el desarrollo del Programa de Maestría en Educación y Cultura de Paz, Cohorte II – Segundo  Semestre a realizarse en la  Universidad Surcolombiana sede Neiva, dictando Treinta y Seis (36) horas de cátedra del módulo “PAZ COMO EDUCACIÓN Y PEDAGOGÍA” Asignatura “Modalidades Educativas”.</t>
  </si>
  <si>
    <t>EDGAR GERMAN ZARAMA VASQUEZ</t>
  </si>
  <si>
    <t>FE-278</t>
  </si>
  <si>
    <t>A orientar conocimientos profesionales como docente externo o invitado, en el desarrollo del Programa de Maestría en Educación y Cultura de Paz, Cohorte I – Cuarto Semestre a realizarse en la  Universidad Surcolombiana sede Neiva, Dieciséis (16) horas de cátedra de la Asignatura  “ANÁLISIS DE LA INFORMACIÓN DE LA INVESTIGACIÓN EN PAZ”</t>
  </si>
  <si>
    <t>FE-279</t>
  </si>
  <si>
    <t>A orientar conocimientos profesionales como docente externo o invitado, en el desarrollo del Programa de Maestría en Educación y Cultura de Paz, Cohorte II – Segundo Semestre a realizarse en la  Universidad Surcolombiana sede Neiva, Veinticuatro (24) horas de cátedra de la Asignatura  “PRÁCTICAS Y CONTEXTOS EN LA CONSTRUCCIÓN DE LA CULTURA DE PAZ Y MODALIDADES EDUCATIVAS”</t>
  </si>
  <si>
    <t>FE-280</t>
  </si>
  <si>
    <t>ORIENTAR CONOCIMIENTOS PROFESIONALES COMO DOCENTE EXTERNO O INVITADO, EN EL DESARROLLO DEL PROGRAMA DE MAESTRÍA EN EDUCACIÓN FÍSICA, COHORTE I – SEGUNDO SEMESTRE 2014,  A REALIZARSE EN LA  UNIVERSIDAD SURCOLOMBIANA SEDE NEIVA. SEMINARIO “INGLES NIVEL I”</t>
  </si>
  <si>
    <t>MARIETA FALLA VELASQUEZ  (SOCIEDAD HOTELERA FALLA VELASQUEZ S.A.S.)</t>
  </si>
  <si>
    <t>FE-281</t>
  </si>
  <si>
    <t>PRESTAR SERVICIOS DE ALOJAMIENTO  Y RESTAURANTE A LOS DOCENTES INVITADOS AL PROGRAMA DE MAESTRÍA EN EDUCACIÓN FÍSICA I SEMESTRE SEGUNDA COHORTE 2014- B</t>
  </si>
  <si>
    <t>DEIBAR RENE HURTADO HERRERA</t>
  </si>
  <si>
    <t>FE-282</t>
  </si>
  <si>
    <t>ORIENTAR CONOCIMIENTOS PROFESIONALES COMO DOCENTE EXTERNO O INVITADO, EN EL PROGRAMA DE MAESTRÍA EN EDUCACIÓN FÍSICA, COHORTE I – SEGUNDO  SEMESTRE,  EN LA  UNIVERSIDAD SURCOLOMBIANA SEDE NEIVA, SEMINARIO “CUERPO Y MOVIMIENTO EN LA EDUCACIÓN FÍSICA”</t>
  </si>
  <si>
    <t>TITO MORA TRUJILLO SERVIFOTOLITO</t>
  </si>
  <si>
    <t>FE-283</t>
  </si>
  <si>
    <t>Realizar la edicion e impresión de los plegables y afiches publicitarios, para la maestria en Didactica del Ingles; periodo B de 2014.</t>
  </si>
  <si>
    <t>GINA MARCELA ORDOÑEZ ANDRADE</t>
  </si>
  <si>
    <t>FE-284</t>
  </si>
  <si>
    <r>
      <t>Orientar conocimientos profesionales como docente externo o invitado, dictando</t>
    </r>
    <r>
      <rPr>
        <b/>
        <sz val="7"/>
        <color indexed="8"/>
        <rFont val="Arial"/>
        <family val="2"/>
      </rPr>
      <t xml:space="preserve"> </t>
    </r>
    <r>
      <rPr>
        <sz val="7"/>
        <color indexed="8"/>
        <rFont val="Arial"/>
        <family val="2"/>
      </rPr>
      <t>Veinte (20) horas de asesoría de proyecto de grado a dos (02) grupos de estudiantes de la Maestría en Educación y Cultura de Paz” cohorte II Semestre II periodo B-2014 a realizarse en la Universidad Surcolombiana sede Neiva</t>
    </r>
  </si>
  <si>
    <t>FE-285</t>
  </si>
  <si>
    <r>
      <t>A orientar conocimientos profesionales como docente externo o invitado, dictando</t>
    </r>
    <r>
      <rPr>
        <b/>
        <sz val="7"/>
        <color indexed="8"/>
        <rFont val="Arial"/>
        <family val="2"/>
      </rPr>
      <t xml:space="preserve"> </t>
    </r>
    <r>
      <rPr>
        <sz val="7"/>
        <color indexed="8"/>
        <rFont val="Arial"/>
        <family val="2"/>
      </rPr>
      <t>Veinte (20) horas de asesoría de proyecto de grado a dos (02) grupos de estudiantes de la Maestría en Educación y Cultura de Paz” cohorte II Semestre II periodo B-2014 a realizarse en la Universidad Surcolombiana sede Neiva</t>
    </r>
  </si>
  <si>
    <t xml:space="preserve">ROSMARY GARZON GONZALEZ </t>
  </si>
  <si>
    <t>FE-286</t>
  </si>
  <si>
    <t>FE-287</t>
  </si>
  <si>
    <t>A orientar conocimientos profesionales como docente externo o invitado, en el desarrollo del Programa de Maestría en Educación y Cultura de Paz, Cohorte I – Cuarto Semestre a realizarse en la  Universidad Surcolombiana sede Neiva, Dieciséis (16) horas de cátedra de la Asignatura  “HERRAMIENTAS PARA LA CONSTRUCCIÓN DE UNA CULTURA DE PAZ”</t>
  </si>
  <si>
    <t xml:space="preserve">JAIRO ANDRES PUENTES CASTRO </t>
  </si>
  <si>
    <t>FE-288</t>
  </si>
  <si>
    <t>PRESTAR SERVICIOS DE ASESORIA APOYO ADTVO A LA MAESTRIA EN EDUCACION</t>
  </si>
  <si>
    <t xml:space="preserve">CONTRTO PRESTACION DE SERVICIOS </t>
  </si>
  <si>
    <t>FE-289</t>
  </si>
  <si>
    <t xml:space="preserve">ENTREGAR A TITULO DE VENTA MUEBLES Y EQUIPOS DE OFICINA, ASI COMO REALIZAR LA ADECUACION DEL CABLEADO ESTRUCTURADO DE PUNTOS DE RED LOGICOS, ELECTRICOS Y ELECTRONICOS DEL AULA 230 DE LA MAESTRIA EN EDUCACION PARA INCLUSION A LA POBLACION CON NECESIDADES EDUCATIVAS ESPECIALES </t>
  </si>
  <si>
    <t>CONTRATO DE ADECUACION Y SUMINISTRO</t>
  </si>
  <si>
    <t xml:space="preserve">ANA VICTORIA PUENTES DE VELASQUEZ </t>
  </si>
  <si>
    <t>FE-290</t>
  </si>
  <si>
    <t xml:space="preserve">ORIENTAR 50 HORAS DE CATEDRA EN ASESORIA EN EL DESARROLLO DEL PROGRAMA DE LA MAESTRIA </t>
  </si>
  <si>
    <t>FE-291</t>
  </si>
  <si>
    <t xml:space="preserve">ORIENTAR 100 HORAS DE CATEDRA EN ASESORIA EN EL DESARROLLO DEL PROGRAMA MAESTRIA EN EDUCACION - ASESORIA TRABAJOS DE GRADO </t>
  </si>
  <si>
    <t>AM ASESORÍA Y MANTENIMIENTO LTDA.</t>
  </si>
  <si>
    <t>UC-059</t>
  </si>
  <si>
    <t>"ADQUISICIÓN DE UN SISTEMA DE CONTEO CELULAR CON DISPOSITIVO CORRIDO DE GEL, TRANSFERENCIA Y DETENCCIÓN DE PROTEINAS PARA EL LABORATORIO DE INFECCIÓN E INMUNIDAD DE LA FACULTAD DE SALUD DE LA UNIVERSIDAD SURCOLOMBIANA"</t>
  </si>
  <si>
    <t>PROCESO DE SELECCIÓN DIRECTA SD - 007 CAS 2014</t>
  </si>
  <si>
    <t>INFORMESE S.A.S. (SPSS ANDINO S.A.S.)</t>
  </si>
  <si>
    <t>UC-060</t>
  </si>
  <si>
    <t>"ADQUISICIÓN DEL SOFTWARE S.P.S.S. CON DESTINO AL AULA VIRTUAL DEL PROGRAMA DE MATEMÁTICAS APLICADA DE LA FACULTAD DE CIENCIAS EXACTAS Y NATURALES DE LA UNIVERSIDAD SURCOLOMBIANA"</t>
  </si>
  <si>
    <t>PROCESO DE SELECCIÓN DIRECTA SD-008 CAS 2014</t>
  </si>
  <si>
    <t>UC-061</t>
  </si>
  <si>
    <t>"ADQUISICIÓN DE EQUIPOS PARA EL LABORATORIO DE FÍSICA ADSCRITO A LA FACULTAD DE CIENCIAS EXACTAS Y NATURALES DE LA UNIVERSIDAD SURCOLOMBIANA"</t>
  </si>
  <si>
    <t xml:space="preserve">PROCESO DE SELECCIÓN DIRECTA SD-09 CAS 2014                                                                                                                                                                                                                                                                                                                                                                                                                                                                                                       </t>
  </si>
  <si>
    <t>KAIKA SAS</t>
  </si>
  <si>
    <t>UC-063</t>
  </si>
  <si>
    <t>"ADQUISICIÓN DE MICROSCOPIOS ESPECIALIZADOS DE MARCA CARL ZEISS PARA EL LABORATORIO DE BIOLOGÍA CELULAR Y DE HISTOLOGÍA DE LA FACULTAD DE SALUD DE LA UNIVERSIDAD SURCOLOMBIANA"</t>
  </si>
  <si>
    <t>PROCESO DE SELECCIÓN DIRECTA SD-010 CAS 2014</t>
  </si>
  <si>
    <t>UC-064</t>
  </si>
  <si>
    <t>"ADQUISICIÓN DE HOMOGENEIZADOR DE TEJIDO DE MARCA QIAGEN PARA EL LABORATORIO DE BIOLOGÍA CELULAR DE LA FACULTAD DE SALUD DE LA UNIVERSIDAD SURCOLOBIANA"</t>
  </si>
  <si>
    <t>PROCESO DE SELECCIÓN DIRECTA SD-011 CAS 2014</t>
  </si>
  <si>
    <t>ARC ANÁLISIS Y C.I. S.A.S.</t>
  </si>
  <si>
    <t>UC-065</t>
  </si>
  <si>
    <t>"ADQUISICIÓN DE UN TERMOCICLADOR Y UNA SOLUCIÓN PARA PRESERVAR ÁCIDO NUCLEICO DE MARCA LIFE TECHNOLOGIES PARA EL LABORATORIO DE BIOLOGÍA CELULAR DE LA FACULTAD DE SALUD DE LA UNIVERSIDAD SURCOLOBIANA"</t>
  </si>
  <si>
    <t>PROCESO DE SELECCIÓN DIRECTA SD-012 CAS 2014</t>
  </si>
  <si>
    <t>FRANCY LEONOR MOTTA MARTINEZ</t>
  </si>
  <si>
    <t>UC-066</t>
  </si>
  <si>
    <t>"MANTENIMIENTO DE EQUIPOS DE LOS LABORATORIOS DE LAS FACULTADES DE SALUD Y DE CIENCIAS EXACTAS Y NATURALES DE LA UNIVERSIDAD SURCOLOMBIANA" PARA EL GRUPO No.01: MANTENIMIENTO PREVENTIVO EQUIPOS DE LABORATORIOS FACULTAD DE CIENCIAS EXACTAS Y NATURALES, Y EL GRUPO No.02: MANTENIMIENTO PREVENTIVO DE MICROSCOPIOS DE LOS LABORATORIOS DE MICROBIOLOGIA, HISTOLOGÍA Y BIOLOGIA DE LA FACULTDAD DE SALUD.</t>
  </si>
  <si>
    <t>PROCESO DE COMPRA O ADQUISICIÓN SIMPLIFICADA DE BIENES No.012 CAS-2014</t>
  </si>
  <si>
    <t>UC-067</t>
  </si>
  <si>
    <t>"DOTACIÓN INTEGRAL Y PUESTA EN FUNCIONAMIENTO DEL LABORATORIO DE ORALIDAD EN LA SEDE PITALITO PARA EL PROGRAMA DE DERECHO DE LA FACULTAD DE CIENCIAS JURÍDICAS Y POLÍTICAS DE LA UNIVERSIDAD SURCOLOMBIANA".</t>
  </si>
  <si>
    <t>PROCESO DE COMPRA O ADQUISICIÓN SIMPLIFICADA DE BIENES No.010 de 2014</t>
  </si>
  <si>
    <t>UC-069</t>
  </si>
  <si>
    <t>"SUMINISTRO DE MATERIALES ELÉCTRICOS PARA ATENDER LAS DIFERENTES NECESIDADES DE LA PLANTA FÍSICA DE LAS SEDES DE LA UNIVERSIDAD SURCOLOMBIANA"</t>
  </si>
  <si>
    <t>PROCESO DE COMPRA O ADQUISICIÓN SIMPLIFICADA DE BIENES No.015 CAS-2014</t>
  </si>
  <si>
    <t>CLAUDIA COSTANZA CORDOBA TRILLEROS</t>
  </si>
  <si>
    <t>UC-070</t>
  </si>
  <si>
    <t>"COMPRA DE ELEMENTOS Y EQUIPOS PARA LOS LAORATORIOS DE BIOLOGÍA MOLECULAR, DE MICROBIOLOGÍA, HISTOLOGÍA Y DE SIMULACIÓN DE LA FACULTAD DE SALUD" - PARA EL GRUPO NO.01- EQUIPOS E INSUMO PARA EL LABORATORIO DE SIMULACIÓN. 
GRUPO No.02: EQUIPO PARA EL LABORATORIO DE BIOLOGÍA MOLECULAR.
GRUPO No.3: ACEITE DE INMERSIÓN PARA LOS LABORATORIOS DE MICROBIOLOGÍA E HISTOLOGÍA.</t>
  </si>
  <si>
    <t>PROCESO DE COMPRA O ADQUISICIÓN SIMPLIFICADA DE BIENES No.017 CAS-2014</t>
  </si>
  <si>
    <t>UC-071</t>
  </si>
  <si>
    <t>ADQUISICIÓN DE UNA ESTACIÓN DE EDICIÓN PROFESIONAL DE VIDEO, CON DESTINO AL LABORATORIO DE TELEVISIÓN DEL PROGRAMA DE COMUNICACIÓN SOCIAL Y PERIODISMO DE LA UNIVERSIDAD SURCOLOMBIANA.</t>
  </si>
  <si>
    <t>PROCESO DE COMPRA O ADQUISICIÓN SIMPLIFICADA DE BIENES No.014 CAS-2014</t>
  </si>
  <si>
    <t>SERVIQUIMICOS E.U.</t>
  </si>
  <si>
    <t>UC-073</t>
  </si>
  <si>
    <t>"ADQUISICIÓN DE EQUIPOS Y MATERIALES CON DESTINO A LOS LABORATORIOS DE CRUDOS, DERIVADOS Y CONSTRUCCIONES DE LA FACULTAD DE INGENIERÍA DE LA UNIVERSIDAD SURCOLOMBIANA" GRUPO No.01: ADQUISICIÓN DE EQUIPOS Y MATERIALES CON DESTINO AL LABORATORIO DE CRUDOS Y DERIVADOS.</t>
  </si>
  <si>
    <t>PROCESO DE COMPRA O ADQUISICIÓN SIMPLIFICADA DE BIENES No.016 CAS-2014</t>
  </si>
  <si>
    <t>EQUITEK INGENIERIA LIMITADA</t>
  </si>
  <si>
    <t>UC-074</t>
  </si>
  <si>
    <t>"ADQUISICIÓN DE EQUIPOS Y MATERIALES CON DESTINO A LOS LABORATORIOS DE CRUDOS, DERIVADOS Y CONSTRUCCIONES DE LA FACULTAD DE INGENIERÍA DE LA UNIVERSIDAD SURCOLOMBIANA" GRUPO No.02: ADQUISICIÓN DE EQUIPOS Y MATERIALES CON DESTINO AL LABORATORIO DE CONSTRUCCIONES.</t>
  </si>
  <si>
    <t>QUIMIREL SAS</t>
  </si>
  <si>
    <t>UC-075</t>
  </si>
  <si>
    <t xml:space="preserve">realizar la “COMPRA DE ELEMENTOS Y EQUIPOS PARA LOS LABORATORIOS DE BIOLOGÍA Y QUÍMICA DE LA FACULTAD DE CIENCIAS EXACTAS DE LA UNIVERSIDAD SURCOLOMBIANA”. </t>
  </si>
  <si>
    <t>PROCESO DE COMPRA O ADQUISICIÓN SIMPLIFICADA DE BIENES No.020 CAS-2014</t>
  </si>
  <si>
    <t>NEGOCIOS Y GESTIÓN LTDA</t>
  </si>
  <si>
    <t>UC-076</t>
  </si>
  <si>
    <t xml:space="preserve">contratar la “ADQUISICIÓN DE PAPELERÍA Y ÚTILES DE OFICINA DE LA DE LA UNIVERSIDAD SURCOLOMBIANA”. </t>
  </si>
  <si>
    <t>SUMINSITROS</t>
  </si>
  <si>
    <t>PROCESO DE COMPRA O ADQUISICIÓN SIMPLIFICADA DE BIENES No.022 CAS-2014</t>
  </si>
  <si>
    <t>TACTICAL SECURITY SAS</t>
  </si>
  <si>
    <t>UC-077</t>
  </si>
  <si>
    <t>ADQUISICIÓN DE EQUIPOS ANALIZADOR DE ESPECTRO DE MARCA TÁCTICA SECURITY CON DESTINO AL LABORATORIO DE COMUNICACIONES DEL PROGRAMA DE INGENIERÍA ELECTRÓNICA DE LA FACULTAD DE INGENIERÍA DE LA UNIVERSIDAD SURCOLOMBIANA</t>
  </si>
  <si>
    <t>PROCESO DE COMPRA O ADQUISICIÓN SIMPLIFICADA DE BIENES No.024 CAS-2014</t>
  </si>
  <si>
    <t>ALVARO NIÑO CORTÉS</t>
  </si>
  <si>
    <t>UC-0078</t>
  </si>
  <si>
    <t>COMPRA E INSTALACIÓN DE TRANSPORTE VERTICAL TIPO ASCENSOR PARA EL EDIFICIO DE ECONOMIA DE CUATRO NIVELES, EN EL EDIFICIO DE ARTES PARA CINCO NIVELES, EQUIPO DE ESTRUCTURA METALICA PARA CUATRO NIVELES EN BIBLIOTECA, FACULTAD DE SALUD, EDIFICIO ADMINISTRATIVO PARA SIETE NIVELES</t>
  </si>
  <si>
    <t>INIVTACIÓN ABREVIADA 053 DE 2014</t>
  </si>
  <si>
    <t>FCEN-065</t>
  </si>
  <si>
    <t>VIGENTE</t>
  </si>
  <si>
    <t>FCEN-066</t>
  </si>
  <si>
    <t>FCEN-067</t>
  </si>
  <si>
    <t>FCEN-068</t>
  </si>
  <si>
    <t>FCEN-069</t>
  </si>
  <si>
    <t>FCEN-070</t>
  </si>
  <si>
    <t>FCEN-071</t>
  </si>
  <si>
    <t>FCEN-072</t>
  </si>
  <si>
    <t>FCEN-073</t>
  </si>
  <si>
    <t>FCEN-074</t>
  </si>
  <si>
    <t>PRESTAR SUS SERVICIOS PROFESIONALES LIDERANDO TECNICAMENTE TODO LO RELACIONADO CON AREAS DE REPOBLAMIENTO, TRASLADO DE PECES Y ENSAYOS DE ADAPTACIÓN Y LIBERACIÓN DE PECES A REPOBLAR, SEGUIMIENTOS A ICTIOPLANCTON EN VIVO Y SEGUIMIENTO DE MARCAJE, COMO  PARTE ESENCIAL DEL COMPONENTE APOYO A OPERACIONES PISCÍCOLAS DEL PROYECTO CON EL FIN DE PROPENDER POR ESTRATEGIAS VIABLES PARA EL MANEJO DE LOS RECURSOS ÍCTICOS EN GENERAL Y EL REPOBLAMIENTO DE LOS PECES DE INTERÉS COMERCIAL (RECURSOS PESQUEROS), QUE CONTRIBUYAN A SU CONSERVACIÓN Y USO SOSTENIBLE EN EL ÁREA DE INFLUENCIA DEL PROYECTO HIDROELÉCTRICO EL QUIMBO, EN EJECUCIÓN DEL CONTRATO DE SERVICIOS NO. CEQ-612 SUSCRITO ENTRE EMGESA Y LA USCO.</t>
  </si>
  <si>
    <t>LIQUIDADO EL 30 DE SEPTIEMBRE DE 2014</t>
  </si>
  <si>
    <t>FCEN-075</t>
  </si>
  <si>
    <t>PRESTAR SUS SERVICIOS PROFESIONALES DE APOYO Y ASESORÍA TÉCNICA, CIENTÍFICA Y OPERATIVA EN EJECUCIÓN DEL CONTRATO DE SERVICIOS NO. CEQ-612 SUSCRITO ENTRE EMGESA Y LA USCO</t>
  </si>
  <si>
    <t>FCEN-076</t>
  </si>
  <si>
    <t>FCEN-077</t>
  </si>
  <si>
    <t>FCEN-078</t>
  </si>
  <si>
    <t>FCEN-079</t>
  </si>
  <si>
    <t>FCEN-080</t>
  </si>
  <si>
    <t>LEONARDO ROA RAMIREZ</t>
  </si>
  <si>
    <t>FCEN-081</t>
  </si>
  <si>
    <t>PRESTAR SUS SERVICIOS PROFESIONALES COMO COORDINADORA EN HSE,  COORDINANDO EL MANEJO DE LA NORMATIVIDAD Y EL CUMPLIMIENTO DE LAS POLÍTICAS DE SEGURIDAD Y SALUD EN EL TRABAJO, EVALUAR EL SISTEMA DE GESTIÓN DE LA SEGURIDAD Y SALUD EN EL TRABAJO SG-SST, HIGIENE Y SEGURIDAD INDUSTRIAL PARA ASEGURAR LA SALUD Y EL BIENESTAR FÍSICO DE LOS TRABAJADORES EN EJECUCIÓN AL CONTRATO DE SERVICIOS NO. CEQ-612 SUSCRITO ENTRE EMGESA Y LA USCO</t>
  </si>
  <si>
    <t>KATHERINE ESTEFANY ROJAS CEBALLES</t>
  </si>
  <si>
    <t>FCEN-082</t>
  </si>
  <si>
    <t>LIQUIDADO  EL 24 DE SEPTIEMBRE DE 2014</t>
  </si>
  <si>
    <t>MIGUEL ANGEL CHAMBO PERDOMO</t>
  </si>
  <si>
    <t>FCEN-083</t>
  </si>
  <si>
    <t>PRESTAR SUS SERVICIOS TECNICOS EN LAS AREAS DE REPOBLAMIENTO, TRASLADO DE PECES, ENSAYOS DE ADAPTACION Y LIBERACION DE PECES A REPOBLAR Y SEGUIMIENTO A MARCAJE, COMO PARTE ESENCIAL DEL COMPONENTE APOYO A OPERACIONES PISCICOLAS DEL PROYECTO CON EL FIN DE PROPENDER POR ESTRATEGIAS VIABLES PARA EL MANEJO DE LOS RECURSOS ICTICOS EN GENERAL  Y EL REPOBLAMIENTO DE LOS PECES DE INTERES COMERCIAL ( RECURSOS PESQUEROS), QUE CONTRIBUYAN A SU CONSERVACION Y USO SOSTENIBLE EN EL AREA DE INFLUENCIA DEL PROYECTO HIDROELECTRICO EL QUIMBO, EN EJECUCION DEL CONTRATO DE SERVICIOS No. CEQ-612 SUSCRITO ENTRE EMGESA Y LA USCO</t>
  </si>
  <si>
    <t>FCEN-084</t>
  </si>
  <si>
    <t>DIANA LORENA FERNANDEZ ESCOBAR</t>
  </si>
  <si>
    <t>FCEN-085</t>
  </si>
  <si>
    <t>FCEN-086</t>
  </si>
  <si>
    <t>FCEN-087</t>
  </si>
  <si>
    <t>JOSELIN SARRIAS</t>
  </si>
  <si>
    <t>FCEN-088</t>
  </si>
  <si>
    <t>FCEN-089</t>
  </si>
  <si>
    <t>PRESTAR SERVICIOS PROFESIONALES PARA VALORAR LOS NIVELES DE ENDOGOMIA DE DOS ESPECIES DE PECES DE IMPORTANCIA COMERCIAL, COMO PARTE ESENCIAL DEL COMPONENTE APOYO A OPERACIONES PISCICOLAS CON EL FIN DE PROPENDER POR ESTRATEGIAS VIABLES PARA EL MANEJO DE LOS RECURSOS ICTICOS EN GENERAL Y EL REPOBLAMIENTO, QUE CONTRIBUYAN A SU CONSERVACION Y USO SOSTENIBLE EN EL AREA DE INFLUENCIA DEL PROYECTO HIDROELECTRICO EL QUIMBO, EN EJECUCION DEL CONTRATO DE SERVICIOS No. CEQ-612 SUSCRITO ENTRE EMGESA E.S.P. S.A. Y LA UNIVERSIDAD</t>
  </si>
  <si>
    <t>FCEN-090</t>
  </si>
  <si>
    <t>FCEN-091</t>
  </si>
  <si>
    <t>FCEN-092</t>
  </si>
  <si>
    <t>DIEGO FERNANDO FERNANDEZ PEREZ</t>
  </si>
  <si>
    <t>FCEN-093</t>
  </si>
  <si>
    <t>PRESTAR EL SERVICIO DE ALOJAMIENTO EN EL HOTTEL PARA EL PERSONAL QUE ESTARA A CARGO DE LA  EJECUCIÓN DEL CONTRATO SERVICIOS NO. CEQ-612 SUSCRITO ENTRE EMGESA E.S.P. S.A. Y LA UNIVERSIDAD SURCOLOMBIANA Y EL ALQUILER DE UNA BODEG PARA EL ALMACENAMIENTO DE EQUIPOS E INSUMOS DE LABORATORIO</t>
  </si>
  <si>
    <t>FCEN-095</t>
  </si>
  <si>
    <t>FCEN-096</t>
  </si>
  <si>
    <t>FCEN-097</t>
  </si>
  <si>
    <t>FCEN-098</t>
  </si>
  <si>
    <t>FCEN-100</t>
  </si>
  <si>
    <t>PRESTAR LOS SERVICIOS MÉDICOS DE EXÁMENES OCUPACIONALES, PERIODICO, DE RETIROS Y VACUNAS, AL PERSONAL A VINCULAR Y VINCULADO EN EL CONTRATO SERVICIOS NO. CEQ-612 SUSCRITO ENTRE EMGESA E.S.P. S.A. Y LA UNIVERSIDAD SURCOLOMBIANA.</t>
  </si>
  <si>
    <t>DANIEL RESTREPO SANTAMARIA</t>
  </si>
  <si>
    <t>FCEN-101</t>
  </si>
  <si>
    <t>PRESTAR SERVICIOS PROFESIONALES COMO BIOLOGO LIDERANDO LA EJECUCION DE LOS ESTUDIOS ECOLOGICOS Y AMBIENTALES DE LOS RECURSOS HIDRICOS E HIDROBIOLOGICOS DEL AREA DE INFLUENCIA DEL PROYECTO HIDROELECTRICO EL QUIMBO, EN EJECUCION DEL CONTRATO DE SERVICIOS NO. CEQ-612 SUSCRITO ENTRE EMGESA Y LA USCO</t>
  </si>
  <si>
    <t>VICTOR ANDRES PEREZ FONSECA</t>
  </si>
  <si>
    <t>FCEN-102</t>
  </si>
  <si>
    <t>PRESTAR SERVICIOS COMO AUXILIAR DE LABORATORIO APOYANDO LA REVISION DE MUESTRAS DE OTOLITOS Y VERTEBRAS PARA EL ANALISIS DE ASPECTOS DE CRECIMIENTO DE LAS POBLACIONES DE CAPAZ Y BOCACHICO EN EL AREA DE INFLUENCIA DEL PROYECTO HIDROELECTRICO EL QUIMBO EN EJECUCION DEL CONTRATO DE SERVICIOS NO. CEQ-612 SUSCRITO ENTRE EMGESA Y LA USCO</t>
  </si>
  <si>
    <t>FCEN-103</t>
  </si>
  <si>
    <t>REALIZAR CAPACITACIONES EN TEMAS DE SEGURIDAD SOCIAL  AL PERSONAL A VINCULAR EN EL CONTRATO SERVICIOS NO. CEQ-612 SUSCRITO ENTRE EMGESA E.S.P. S.A. Y LA UNIVERSIDAD SURCOLOMBIANA.</t>
  </si>
  <si>
    <t>CRISTIAN MARICIO CARDOSO RODRIGUEZ</t>
  </si>
  <si>
    <t>FCEN-104</t>
  </si>
  <si>
    <t>FCEN-105</t>
  </si>
  <si>
    <t>ENTREGAR A TITULO DE VENTA EN LAS INSTALACIONES DEL ALMACÉN  DEL ENTE EDUCATIVO UBICADAS EN LA SEDE CENTRAL DE LA UNIVERSIDAD SURCOLOMBIANA,  EQUIPOS E INSUMOS DE LABORATORIO CON PROVEEDOR EXCLUSIVO DE LA MARCA INVITROGEN  EN EJECUCIÓN AL CONTRATO SERVICIOS NO. CEQ-612 SUSCRITO ENTRE EMGESA E.S.P. S.A. Y LA UNIVERSIDAD SURCOLOMBIANA.</t>
  </si>
  <si>
    <t>FCEN-106</t>
  </si>
  <si>
    <t>FCEN-107</t>
  </si>
  <si>
    <t>FCEN-108</t>
  </si>
  <si>
    <t>ENTREGAR A TÍTULO DE VENTA EN LAS INSTALACIONES DEL ALMACEN DEL ENTE EDUCATIVO UBICADAS EN LA SEDE CENTRAL DE LA UNIVERSIDAD SURCOLOMBIANA, LOS INSUMOS Y EQUIPO DE LABORATORIO EN EJECUCIÓN  DEL CONTRATO SERVICIOS NO. CEQ-612 SUSCRITO ENTRE EMGESA E.S.P. S.A. Y LA UNIVERSIDAD SURCOLOMBIANA.</t>
  </si>
  <si>
    <t>OKRE IMPRESORES LIMITADA</t>
  </si>
  <si>
    <t>FCEN-109</t>
  </si>
  <si>
    <t>ENTREGAR A TITULO DE VENTA KIT ESCOLARES, MORRALES Y BOLSAS DE TELA, PARA ENTREGAR A LA COMUNIDAD POR LA INFORMACION SUMINISTRADA PARA LA ACTIVIDAD DE MARCAJE Y RE-CAPTURA EN EJECUCION AL CONTRATO DE SERVICIOS NO. CEQ-612 SUSCRITO ENTRE EMGESA E.S.P. S.A. Y LA UNIVERSIDAD SURCOLOMBIANA</t>
  </si>
  <si>
    <t>FCEN-110</t>
  </si>
  <si>
    <t>ENTREGAR A TITULO DE VENTA LOS ELEMENTOS DE DOTACION Y ELEMENTOS DE PROTECCION PARA EL PERSONAL QUE ESTARA A CARGO DE LA EJECUCION DEL CONTRATO DE SERVICIOS N. CEQ-612 EMGESA-USCO</t>
  </si>
  <si>
    <t>FCEN-0111</t>
  </si>
  <si>
    <t>PRESTAR EL SERVICIO DE MANTENIMIENTO PREVENTIVO Y CORRECTIVO  A LOS EQUIPOS DEL LABORATORIO DE BIOLOGIA ADSCRITOS A LA FACULTAD DE CIENCIAS EXACTAS Y NATURALES</t>
  </si>
  <si>
    <t>LUZ ANGELA OVIEDO COLLAZOS</t>
  </si>
  <si>
    <t>FCEN-112</t>
  </si>
  <si>
    <t>PRESTAR EL SERVICIO DE REFRIGERIOS PARA LA CAPACITACION DIRIGIDA A DOCENTES DE LA FACULTAD DE CIENCIAS EXACTAS Y NATURALES, DEL SOFTWARE IBM SPSS POR PARTE DE LOS DISTRIBUIDORES INFORMESE GESTION INTELIGENTE CON ANALITICA EL DIA 19 DE SEPTIEMBRE DE 2014</t>
  </si>
  <si>
    <t>UNIVERSIDA SURCOLOMBIANA</t>
  </si>
  <si>
    <t>CENTRO DE SERVICIOS COMPUTACIONALES- CESCOM  (CARLOS EDUARDO HERRERA MOSQUERA)</t>
  </si>
  <si>
    <t>FCSH-EXCEDENTES No. 005-2014</t>
  </si>
  <si>
    <t>El Contratista se compromete con la Universidad a suministrar a titulo de venta equipos de Computo y equipos de oficina con destino a los programas de Psicologia y programa de Comunicación Social y Periodismo y a la decanatura de la Facultad de Ciencias Sociales y Humanas de la Universidad Surcolombiana.</t>
  </si>
  <si>
    <t>FCSH-MCTC-2014-1-014</t>
  </si>
  <si>
    <r>
      <t xml:space="preserve">El contratista se compromete con la Universidad a imprimir el libro </t>
    </r>
    <r>
      <rPr>
        <b/>
        <sz val="10"/>
        <color theme="1"/>
        <rFont val="Arial"/>
        <family val="2"/>
      </rPr>
      <t xml:space="preserve">"Formación de una persona, un profesional y un ciudadano" </t>
    </r>
    <r>
      <rPr>
        <sz val="10"/>
        <color theme="1"/>
        <rFont val="Arial"/>
        <family val="2"/>
      </rPr>
      <t xml:space="preserve"> de la Maestria en Conflicto, Territorio y Cultura, quinta cohorte cuarto semestre, 2014-1. de acurdo con la cotizacion presntada el 12 de agosto de 2014, la cual hace parte integral de la presente orden.</t>
    </r>
  </si>
  <si>
    <t>GENTE NUEVA EDITORIAL (IVAN PINEDA PAINCHAULT)</t>
  </si>
  <si>
    <t>FCSH-MCTC-2014-1-013</t>
  </si>
  <si>
    <r>
      <t xml:space="preserve">El contratista se compromete con la Universidad a imprimir el libro </t>
    </r>
    <r>
      <rPr>
        <b/>
        <sz val="10"/>
        <color theme="1"/>
        <rFont val="Arial"/>
        <family val="2"/>
      </rPr>
      <t xml:space="preserve">"Convivir bajo fuejos cruzados" </t>
    </r>
    <r>
      <rPr>
        <sz val="10"/>
        <color theme="1"/>
        <rFont val="Arial"/>
        <family val="2"/>
      </rPr>
      <t xml:space="preserve"> de la Maestria en Conflicto, Territorio y Cultura, quinta cohorte cuarto semestre, 2014-1. de acurdo con la cotizacion presentada el 12 de agosto de 2014, la cual hace parte integral de la presente orden.</t>
    </r>
  </si>
  <si>
    <t>MEDOFILO MEDINA PINEDA</t>
  </si>
  <si>
    <t>No. 012 FCSH-2014</t>
  </si>
  <si>
    <r>
      <t xml:space="preserve">El Contratista quien es Doctor en Historia Moderna y Contemporanea de la Universidad MV Lomonozov de Moscú y tiene un postdoctorado en la UNiversidad MV Lomonozov de Moscú, se compromete con la universidada prestar sus servicios como docente invitado dentro del programa de postgrados en Maestria en Conflicto, Territorio y Cultura sexta cohorte segundo  semestre  2014-1, para desarrollar la asignatura: electiva I en </t>
    </r>
    <r>
      <rPr>
        <b/>
        <sz val="10"/>
        <color theme="1"/>
        <rFont val="Arial"/>
        <family val="2"/>
      </rPr>
      <t>"Biografias desde la pespectiva de la Historia".</t>
    </r>
  </si>
  <si>
    <t>FS-092B2014</t>
  </si>
  <si>
    <t>Prestar los servicios como secretaria ejecutiva para la asistencia del comite editorial proyecto02-2014</t>
  </si>
  <si>
    <t>FS-093B2014</t>
  </si>
  <si>
    <t>Dictar clases como docente externo  en la especializacion en epidemiologia proyecto  02-1096</t>
  </si>
  <si>
    <t>FS-094B2014</t>
  </si>
  <si>
    <t>Prestar los servicios de asesoria en los trabajos de grado en la Especializacion en Epidemiologia proyecto 02-1096</t>
  </si>
  <si>
    <t>FS-095B2014</t>
  </si>
  <si>
    <t>Servicios de Publicidad  y mercadeo para publicación de fechas  convocatorias del diplomado de verificadores decima cohorte  periodo 2014-2proyecto 02-1129</t>
  </si>
  <si>
    <t>FS-096B2014</t>
  </si>
  <si>
    <t xml:space="preserve">Servicios a la Gestión Administrativa  de los convenio s docencia -servicio proceso de autoevaluación y renovación de registro calificado  y acreditación en alta calidad en Salud proyecto plan de acción excedentes facultad </t>
  </si>
  <si>
    <t>FS-097B2014</t>
  </si>
  <si>
    <t>Apoyo  en manejo de archivo y la secretaria Administrativa de  la Facultad de Salud plan de acción exc.</t>
  </si>
  <si>
    <t>FS-098B2014</t>
  </si>
  <si>
    <t>Apoyo a la gestión administrativa   en la secretaria Académica de  la Facultad de Salud plan de acción exc.</t>
  </si>
  <si>
    <t>FS-099B2014</t>
  </si>
  <si>
    <t xml:space="preserve">Servicios profesionales de apoyo  a la Gestión Administrativa  para el  proceso de autoevaluación y renovación de registro calificado  en Salud proyecto plan de acción excedentes facultad </t>
  </si>
  <si>
    <t>FS-100B2014</t>
  </si>
  <si>
    <t>Servicios profesionales de asesoría para la estructuración  de la unidad de proyectos de la facultad de salud</t>
  </si>
  <si>
    <t>FS-101B2014</t>
  </si>
  <si>
    <t>Servicios de apoyo a la gestión administrativa de la Coordinación de Proyección  Social</t>
  </si>
  <si>
    <t>FS-102B2014</t>
  </si>
  <si>
    <t>Servicios profesionales de asesoría metodológica para  proceso de autoevaluación con fines de acreditación de alta calidad en salud</t>
  </si>
  <si>
    <t>LINA PAOLA RODRIGUEZ ANGULA</t>
  </si>
  <si>
    <t>FS-103B2014</t>
  </si>
  <si>
    <t xml:space="preserve">Servicios profesionales en la coordinación de la oficina de     proyección social  de la facultad de salud </t>
  </si>
  <si>
    <t>DIANA CAROLINA TOLEDO NIETO</t>
  </si>
  <si>
    <t>FS-104B2014</t>
  </si>
  <si>
    <t>Servicio  profesionales de apoyo a los grupos de investigación de  la Facultad de Salud</t>
  </si>
  <si>
    <t>ROLANDO MEDINA ROJAS</t>
  </si>
  <si>
    <t>FS-105B2014</t>
  </si>
  <si>
    <t>Servicios profesionales como coordinador del postgrado  de Cirugía General proyecto 02-1092</t>
  </si>
  <si>
    <t>FS-106B2014</t>
  </si>
  <si>
    <t>FS-107B2014</t>
  </si>
  <si>
    <t>FS-108B2014</t>
  </si>
  <si>
    <t>Compra y/o suministro de insumos reactivos laboratorio de genética proyecto 03-1121</t>
  </si>
  <si>
    <t xml:space="preserve"> COMPRAVENTA y/o SUMINISTRO</t>
  </si>
  <si>
    <t>FS-109B2014</t>
  </si>
  <si>
    <t>Dictar clases como docente externo especialización  en cirugía general proyecto 02-1092</t>
  </si>
  <si>
    <t>FS-110B2014</t>
  </si>
  <si>
    <t>Compra de lockers para la especialización en pediatría  proyecto 1091</t>
  </si>
  <si>
    <t>FRNK BARREIRO SANCHEZ</t>
  </si>
  <si>
    <t>FS-111B2014</t>
  </si>
  <si>
    <t>Servicios de apoyo en la investigación  del laboratorio de medicina genómica proyecto 03-1121-</t>
  </si>
  <si>
    <t>FS-112B2014</t>
  </si>
  <si>
    <t xml:space="preserve">Suministro de aseo  cafetería para la Facultad de Salud  proyecto 421-22 </t>
  </si>
  <si>
    <t>FS-113B2014</t>
  </si>
  <si>
    <t>El Contratista se compromete a vender muebles y enseres para la  especializ.epidemiologia  02-1096</t>
  </si>
  <si>
    <t>ELECTRICIDAD Y COMUNICACIONES LTDA -ELECTROCOM</t>
  </si>
  <si>
    <t>FS-114B2014</t>
  </si>
  <si>
    <t>El Contratista se compromete a vender Equipos de aire acondicionados para la facultad de salud  especializ.epidemiologia  02-1096</t>
  </si>
  <si>
    <t>DAVID LEANDRO MONTOYA JIMENEZ</t>
  </si>
  <si>
    <t>FS-115B2014</t>
  </si>
  <si>
    <t>Dictar clases como docente externo  en  la Especialización en pediatría proyecto 02--1091</t>
  </si>
  <si>
    <t>FS-116B2014</t>
  </si>
  <si>
    <t>Prestar el suministro de persianas  y adecuación del aula  108  de la facultad proyecto 02-1096</t>
  </si>
  <si>
    <t>FS-117B2014</t>
  </si>
  <si>
    <t>Compra de un electrocardiógrafo para practicas con los estudiantes de la facultad de salud con plan de acción excedentes 2014</t>
  </si>
  <si>
    <t>RUBY FERNANDA PEÑA SUAREZ</t>
  </si>
  <si>
    <t>FS-118B2014</t>
  </si>
  <si>
    <t xml:space="preserve">Compra de video proyectores y computadores para las aulas y oficinas de la Facultad de Salud con plan de acción de excedentes </t>
  </si>
  <si>
    <t>FS-119B2014</t>
  </si>
  <si>
    <t>Compra equipos para la especialización en epidemiologia proyecto 02-1096</t>
  </si>
  <si>
    <t>E.K COMPUTERS LTDA</t>
  </si>
  <si>
    <t>FS-120B2014</t>
  </si>
  <si>
    <t>Compra equipos para la especialización en Pediatría proyecto 02-1091</t>
  </si>
  <si>
    <t>FS-121B2014</t>
  </si>
  <si>
    <t>Compra de un aire acondicionado para la facultad de salud proyecto plan de acción excedentes Py 421-21 /2014</t>
  </si>
  <si>
    <t>HERMES MAURICIO BRAVO RAMIREZ</t>
  </si>
  <si>
    <t>FS-122B2014</t>
  </si>
  <si>
    <t>Compra de elementos  para la oficina de la Decanatura  proyecto 421-21</t>
  </si>
  <si>
    <t>FS-123B2014</t>
  </si>
  <si>
    <t>Suministrar fotocopias para la especialización en Enfermería Nefrología y Urología proyecto 02-1123</t>
  </si>
  <si>
    <t>FS-124B2014</t>
  </si>
  <si>
    <t>Suministrar papelería y útiles de oficina para la especialización en Enfermería y Urología proyecto 02-1123</t>
  </si>
  <si>
    <t>ORLANDO MOSQUERA VILLARREAL</t>
  </si>
  <si>
    <t>FS-125B2014</t>
  </si>
  <si>
    <t>Dictar clases como docente externo  en la especialización en enfermería y nefrología proyecto  02-1123</t>
  </si>
  <si>
    <t>FS-126B2014</t>
  </si>
  <si>
    <t>Compra de muebles y enseres para el buen funcionamiento de la especialización en Nefrología y Urología   proyecto 02-1123</t>
  </si>
  <si>
    <t>FS-127B2014</t>
  </si>
  <si>
    <t xml:space="preserve">Servicios de apoyo de bienestar universitario estudiantes y docentes  especialización en enfermería </t>
  </si>
  <si>
    <t>INES LOSADA SUAREZ</t>
  </si>
  <si>
    <t>FS-128B2014</t>
  </si>
  <si>
    <t>Compra de 2 mesas de ping pong  para actividades deportivas de los estudiantes de los programas de  enfermería y medicina de la facultad de salud con cargo proyecto  Py 623-02</t>
  </si>
  <si>
    <t>CARLOS ANDRES BERMUDEZ RODRIGUEZ</t>
  </si>
  <si>
    <t>FS-129B2014</t>
  </si>
  <si>
    <t>Servicios de Hosting ,capacitación y soporte técnico en el sistema Open Journal System  para la publicación electrónica revista de la Facultad de Salud proyecto 02-CEFS-2014</t>
  </si>
  <si>
    <t>FS-130B2014</t>
  </si>
  <si>
    <t>Servicios de apoyo para actividades de Bienestar universitario docentes estudiantes y administrativos facultad de salud proyecto ACT PY 623-03-623-02</t>
  </si>
  <si>
    <t>FS-131B2014</t>
  </si>
  <si>
    <t>El contratista se compromete con la Universidad a dictar clases en la especialización en Epidemiologia proyecto  02-1096</t>
  </si>
  <si>
    <t>OSCAR  ALEXANDER GUEVARA CRUZ</t>
  </si>
  <si>
    <t>FS-132B2014</t>
  </si>
  <si>
    <t>FS-133B2014</t>
  </si>
  <si>
    <t xml:space="preserve">Servicios de renovación del registro de nombres de dominio y alojamiento (Hosting)del sitio web </t>
  </si>
  <si>
    <t>JORGE ANDRES RAMOS CASTAÑEDA</t>
  </si>
  <si>
    <t>FS-134B2014</t>
  </si>
  <si>
    <t>Servicios de Asesoría en trabajos de grado en la Especialización en Epidemiologia Proyecto  02-1096</t>
  </si>
  <si>
    <t>FS-135B2014</t>
  </si>
  <si>
    <t>Dictar clases como docente externo  en la especialización en Medicina  Interna  proyecto  02-1094</t>
  </si>
  <si>
    <t>FS-136B2014</t>
  </si>
  <si>
    <t>Dictar clases como docente externo  en la especialización en Pediatría  proyecto  02-1091</t>
  </si>
  <si>
    <t>NINI YOHANNA FIGUEROA ROJAS</t>
  </si>
  <si>
    <t>FS-137B2014</t>
  </si>
  <si>
    <t>Servicios de Apoyo a la gestión administrativa en el diplomado de Manejo Avanzado de &lt;Heridas y Ostomias proyecto 02-1174</t>
  </si>
  <si>
    <t>BEATRIZ  SUAREZ LOSADA</t>
  </si>
  <si>
    <t>FS-138B2014</t>
  </si>
  <si>
    <t>Elaboración de 10 pergaminos para exaltar  a docentes con reconocimiento especial por  sus labores con cargo al proyecto 623-03</t>
  </si>
  <si>
    <t>FS-139B2014</t>
  </si>
  <si>
    <t>Suministro e instalación de cielo Razo en pvc en los salones 108 y 111 de la Facultad de Salud proyecto 02-1096</t>
  </si>
  <si>
    <t>FS-140B2014</t>
  </si>
  <si>
    <t>compra de minipersianas para la especialización en pediatría proyecto  02-1091</t>
  </si>
  <si>
    <t>FS-141B2014</t>
  </si>
  <si>
    <t>Compra de un videobean para la especialización en Ginecología y Obstetricia proyecto  02-1095</t>
  </si>
  <si>
    <t>FS-142B2014</t>
  </si>
  <si>
    <t>Dictar clases como docente externo en la Especialización en Epidemiologia proyecto 02-1096</t>
  </si>
  <si>
    <t>FS-143B2014</t>
  </si>
  <si>
    <t>FS-144B2014</t>
  </si>
  <si>
    <t>LUZ MYRIAM CLAROS  GIRALDO</t>
  </si>
  <si>
    <t>FS-145B2014</t>
  </si>
  <si>
    <t>FABIO AURELIO RIVAS MUÑOZ</t>
  </si>
  <si>
    <t>FS-146B2014</t>
  </si>
  <si>
    <t>FS-147B2014</t>
  </si>
  <si>
    <t>Asesorar Trabajos de grado de los estudiantes de la ]Especialización en Epidemiologia proyecto 02-1096</t>
  </si>
  <si>
    <t>FS-148B2014</t>
  </si>
  <si>
    <t>Asesorar Trabajos de grado de los estudiantes de la  Especialización en Epidemiologia proyecto 02-1096</t>
  </si>
  <si>
    <t>FS-149B2014</t>
  </si>
  <si>
    <t>Servicios de reparación y mantenimiento de un electrocardiograma-proyecto 421-30</t>
  </si>
  <si>
    <t>YENNY FERNANDA JIMENEZ MORENO</t>
  </si>
  <si>
    <t>FS-150B2014</t>
  </si>
  <si>
    <t>El contratista se compromete a dictar clases como docente externo en la Especialización  en Enfermería y Nefrología urología proyecto 02-1123</t>
  </si>
  <si>
    <t>FS-151B2014</t>
  </si>
  <si>
    <t>El contratista se compromete a dictar clases como docente externo en la asignatura de cuidado critico proyecto 02-1119</t>
  </si>
  <si>
    <t>FS-152B2014</t>
  </si>
  <si>
    <t>MAGALI MORALES VARGAS</t>
  </si>
  <si>
    <t>FS-153B2014</t>
  </si>
  <si>
    <t>El Contratista se compromete a prestar  los servicios  en la revisión, y adaptación de formatos para habilitación del laboratorio de genómica proyecto 03-1121</t>
  </si>
  <si>
    <t>FS-154B2014</t>
  </si>
  <si>
    <t>Servicios de refrigerios para actividades de bienestar universitario especialización en pediatría proyecto 02-1091</t>
  </si>
  <si>
    <t>FS-155B2014</t>
  </si>
  <si>
    <t>Docente externo para evaluar y  los trabajos de investigación en la especialización en Anestesiología y Reanimación proyecto 02-1093</t>
  </si>
  <si>
    <t>FS-156B2014</t>
  </si>
  <si>
    <t>Compra de recursos bibliográficos para la especialización en Anestesiología y Reanimación proyecto 02-1093</t>
  </si>
  <si>
    <t>HOTEL CHICALA S.A.</t>
  </si>
  <si>
    <t>FS-157B2014</t>
  </si>
  <si>
    <t>Servicio de restaurante actividades  de bienestar universitario especialización  medicina interna  proyecto 02-1094</t>
  </si>
  <si>
    <t>ALVARO ERNESTRO DIAZ GAITAN</t>
  </si>
  <si>
    <t>FS-158B2014</t>
  </si>
  <si>
    <t>Dictar clases como docente externo en el  la especialización en medicina Interna proyecto 02-1094</t>
  </si>
  <si>
    <t>FS-159B2014</t>
  </si>
  <si>
    <t xml:space="preserve">EK COMPUTERS LTDA </t>
  </si>
  <si>
    <t>FS-160B2014</t>
  </si>
  <si>
    <t>Compra de equipos para la especialización  de Anestesiología  proyecto 02-1093</t>
  </si>
  <si>
    <t>FS-161B2014</t>
  </si>
  <si>
    <t>Compra de equipos para la especialización  de medicina interna proyecto 02-1094</t>
  </si>
  <si>
    <t>FS-162B2014</t>
  </si>
  <si>
    <t>Servicios de apoyo logístico para actividades de bienestar universitario de la especialización en Anestesiología  y Reanimación proyecto 02-1093</t>
  </si>
  <si>
    <t>FS-163B2014</t>
  </si>
  <si>
    <t>Compra de equipos de computo para el laboratorio de simulación de la Facultad de Salud proyecto  Py 722-02</t>
  </si>
  <si>
    <t>FS-164B2014</t>
  </si>
  <si>
    <t>Servicios de publicidad y mercadeo  de los postgrados clínicos de la Facultad de _Salud</t>
  </si>
  <si>
    <t>CARLOS FRANCISCO SIERRA IBARRA</t>
  </si>
  <si>
    <t>FS-165B2014</t>
  </si>
  <si>
    <t>JOSE ROSEMBERG PARRA RODRIGUEZ</t>
  </si>
  <si>
    <t>FS-166B2014</t>
  </si>
  <si>
    <t>Compra de adhesivos para control de vehículos y otros en la Facultad de Salud proyecto  PY 421-21</t>
  </si>
  <si>
    <t>FS-167B2014</t>
  </si>
  <si>
    <t>Servicios de publicidad y mercadeo de la especialización  de epidemiologia proyecto  02-1096</t>
  </si>
  <si>
    <t>LUIS EDUADO GONZALEZ VALENCIA</t>
  </si>
  <si>
    <t>FS-168B2014</t>
  </si>
  <si>
    <t>Suministro de recordatorios para el encuentro de egresados  de la especialización en epidemiologia proyecto 02-1096</t>
  </si>
  <si>
    <t>LA MIA CASA S.A.S</t>
  </si>
  <si>
    <t>FS-169B2014</t>
  </si>
  <si>
    <t>Servicios de actividadesen el encuentro de egresados  de la Especializacion en Pediatria Proyecto  02-1091</t>
  </si>
  <si>
    <t>FI-030- B 2014</t>
  </si>
  <si>
    <t>PRESTAR EL SERVICIO DE APOYO ADMINISTRATIVO A LA MAESTRÍA  EN INGENIERIA Y GESTIÓN AMBIENTAL SEGUNDO SEMESTRE ACADEMICO 2014- COHORTES 01 , 02 Y 03  DE LA FACULTAD DE INGENIERIA</t>
  </si>
  <si>
    <t xml:space="preserve">FINALIZADO Y LIQUIDADO </t>
  </si>
  <si>
    <t>FI-031- B 2014</t>
  </si>
  <si>
    <t>PRESTAR EL SERVICIO DE APOYO ADMINISTRATIVO A LA ESPECIALIZACION EN INGENIERIA AMBIENTAL SEGUNDO SEMESTRE ACADEMICO 2014- FACULTAD DE INGENIERIA</t>
  </si>
  <si>
    <t>FI-032- B 2014</t>
  </si>
  <si>
    <t>ORIENTAR EL CURSO "POLÍTICA Y LEGISLACIÓN AMBIENTAL"  DE LA COHORTE 03 DE LA MAESTRÍA  EN INGENIERIA Y GESTIÓN AMBIENTAL  2014 B DE LA FACULTAD DE INGENIERIA.</t>
  </si>
  <si>
    <t>GUISELLE NEGOVER BRIÑEZ VASQUEZ</t>
  </si>
  <si>
    <t>FI-033-B-2014</t>
  </si>
  <si>
    <t>ORIENTAR EL CURSO CONTAMINACION Y REMEDIACIÒN DE SUELOS DE LA COHORTE 02 DE LA MAESTRÍA  EN INGENIERIA Y GESTIÓN AMBIENTAL  2014 B DE LA FACULTAD DE INGENIERIA.</t>
  </si>
  <si>
    <t>FI-034-B-2014</t>
  </si>
  <si>
    <t>ORIENTAR EL CURSO CONTAMINACION ATMOSFERICA Y CALIDAD DEL AIRE  DE LA COHORTE 02 DE LA MAESTRÍA  EN INGENIERIA Y GESTIÓN AMBIENTAL  2014 B DE LA FACULTAD DE INGENIERIA.</t>
  </si>
  <si>
    <t>2014--09-04</t>
  </si>
  <si>
    <t>EN EJECUCIÒN</t>
  </si>
  <si>
    <t xml:space="preserve">JOSE DAVID RIVERA ESCOBAR </t>
  </si>
  <si>
    <t>FI-035-B-2014</t>
  </si>
  <si>
    <t>ORIENTAR EL CURSO ECONOMIA AMBIENTAL  DE LA COHORTE 01 DE LA MAESTRÍA  EN INGENIERIA Y GESTIÓN AMBIENTAL  2014 B DE LA FACULTAD DE INGENIERIA.</t>
  </si>
  <si>
    <t>EN EJECUCUÒN</t>
  </si>
  <si>
    <t>TITO MOTA TRUJILLO</t>
  </si>
  <si>
    <t>FI-036-B-2014</t>
  </si>
  <si>
    <t>PRESTAR EL SERVICIO DE IMPRESIÓN Y ENCUADERNACION DE 600 EJEMPLARES DE LA PUBLICACION DENOMINADA "LA TRIBUAN RESERVA NATURAL EN ZONA PETROELRA EN NORTE HUILENSE" EN DESARROLLO DEL CONVENIO DE COLABOACIÒN No 5211651 SUSCRITO ENTRE LA UNIVERSIDAD SURCOLOMBIANA Y ECOPETROL S.A</t>
  </si>
  <si>
    <t>FINALIZADO EN TRAMITE DE LIQUIDACIÒN</t>
  </si>
  <si>
    <t>OSCAR YESID CUELLAR PINTO</t>
  </si>
  <si>
    <t>FI-037-B-2014</t>
  </si>
  <si>
    <t>PRESTAR SUS SERVICIOS DE AUXILIAR EN EL DESARROLLO DEL PROYECTO DE VENTA DE SERVICIOS DE LABORATORIO DE PRUEBAS ESPECIALES DE LA FACULTAD DE INGENIERIA</t>
  </si>
  <si>
    <t>FI-038-B-2014</t>
  </si>
  <si>
    <t>ORIENTAR EL SEMINARIO DE GRADO 13 DE LA ESPECIALIZACION EN INGENIERIA 2014-B DE LA FACULTAD DE INGENIERIA.</t>
  </si>
  <si>
    <t>FI-039- A  2014</t>
  </si>
  <si>
    <t>PRESTAR EL SERVICIO DE HOSPEDAJE Y ALIMENTACION A LOS DOCENTES INVITADOS PARA A MAESTRÍA EN INGENIERÍA Y GESTIÓN AMBIENTAL DE LA FACULTAD DE INGENIERIA</t>
  </si>
  <si>
    <t xml:space="preserve">FINALIZADO EN TRAMITE DE LIQUDIACIÒN </t>
  </si>
  <si>
    <t>FI-040-B-2014</t>
  </si>
  <si>
    <t xml:space="preserve">PRESTAR LOS SERVICIOS PROFESIONALES EN LA  INVESTIGACIÓN   DE LAS PARCELAS DEMOSTRATIVAS EN ESPECIES PROMISORIAS AGROFORESTALES, AROMÁTICAS, MEDICINALES Y TINTÓREAS EN EJECUCIÓN DEL CONVENIO DE COLABORACIÓN NO 5211970 SUSCRITO ENTRE LA UNIVERSIDAD SURCOLOMBIANA Y ECOPETROL S.A. . </t>
  </si>
  <si>
    <t>FI-041-B-2014</t>
  </si>
  <si>
    <t>PRESTAR LOS SERVICIOS PROFESIONALES PARA  ASESORAR Y APOYAR  EL PROCESO DE INVESTIGACIÓN    DE LAS PARCELAS DEMOSTRATIVAS EN ESPECIES PROMISORIAS AGROFORESTALES, AROMÁTICAS, MEDICINALES Y TINTÓREAS EN EJECUCIÓN DEL CONVENIO DE COLABORACIÓN NO 5211970 SUSCRITO ENTRE LA UNIVERSIDAD SURCOLOMBIANA Y ECOPETROL S.A.</t>
  </si>
  <si>
    <t xml:space="preserve"> EN EJECUCIÒN</t>
  </si>
  <si>
    <t>INCINERADOS DEL HUILA-INCIHUILA S.A E.SP.</t>
  </si>
  <si>
    <t>FI-042-B-2014</t>
  </si>
  <si>
    <r>
      <rPr>
        <sz val="10"/>
        <color rgb="FF000000"/>
        <rFont val="Arial"/>
        <family val="2"/>
      </rPr>
      <t>EL SERVICIO DE CUIDADO Y MANTENIMIENTO DEL PREDIO “LA TRIBUNA” MEDIANTE JORNALES  PARA EJECUTAR ACTIVIDADES AGRICOLAS,  SERVICIO  DE MAYORDOMO  Y SERVICIO DE ASEO EN EL   DESARROLLO  DEL CONVENIO DE COLABORACION No 5211970  SUSCRITO ENTRE LA UNIVERSIDAD SURCOLOMBIANA  Y ECOPETROL S.A.</t>
    </r>
    <r>
      <rPr>
        <sz val="10"/>
        <color theme="1"/>
        <rFont val="Arial"/>
        <family val="2"/>
      </rPr>
      <t>”</t>
    </r>
  </si>
  <si>
    <t>FI-043-B-2014</t>
  </si>
  <si>
    <t>PREATR SUS SERVICIOS EN LA REALIZACION DE MANTENIMIENTO PREVENTIVO A EQUIPOS DE LABORATORIO DE SUELOS DE LA FACULTAD DE INGENIERIA</t>
  </si>
  <si>
    <t>SELECCIÒN SIMPLIFICADA</t>
  </si>
  <si>
    <t>FINALIZADO EN TRAMITE DE LIQUIDACION</t>
  </si>
  <si>
    <t>EMPRESAS DE TRANSPORTE ESCOLAR ESPECIAL Y DE TURISMO DEL HUILA LTDA</t>
  </si>
  <si>
    <t>FI-044-B-2014</t>
  </si>
  <si>
    <t>PRESTAR EL SERVICIO DE TRANSPORTE A ESTUDIANTES Y DOCENTE DE LA COHORTE 04 DE LA MAESTRÍA EN INGENIERIA Y GESTIÒN AMBIENTAL,  PARA LA PRÁCTICA EXTRAMUROS DEL SEGUNDOSEMESTRE ACADÉMICO 2014</t>
  </si>
  <si>
    <t>EN EJECUIÒN</t>
  </si>
  <si>
    <t>NATALY  PEÑA GOMEZ</t>
  </si>
  <si>
    <t>Prestar servicios como joven investigador en el proyecto"evolucion de atributos de calidad en quesillo huilense en el almacenamiento  refrigerado"</t>
  </si>
  <si>
    <t>Prestar sus servicios profesionales en la ejecución del proyecto de investigación "Reducción de las Practicas del manoteo en la institución educativa normal superior de Neiva en el año 2014"del grupo de investigación paz desde la paz.</t>
  </si>
  <si>
    <t>INSAK SAS</t>
  </si>
  <si>
    <t>Entregar a título de venta un  COLORIMETRO TRESTIMULO,CON SOFTWARE PARA DESCARGA  DE DATOS DE EXCELL, ,necesario para continuar con el desarrollo  de las actividades  del proyecto de investigación denominado" EVOLUCIÓN DE ATRIBUTOS DE CALIDAD EN QUESILLO HUILENSE EN ALMACENAMIENTO REFRIGERADO" 2014</t>
  </si>
  <si>
    <t xml:space="preserve">FREDY HERNAN LOPEZ CORDOBA </t>
  </si>
  <si>
    <t>Prestar sus servicios de asesoria y acompañamiento  en las actividades de procesamiento , análisis  e nterpretación de la información en el desarrollo de los proyectos de invest. "ANÁLISIS DE LA SUSPENSIÓN  Y ARBITRAJE  INTERNACIONAL"</t>
  </si>
  <si>
    <t xml:space="preserve">BERNARDO MONJE SANCHEZ </t>
  </si>
  <si>
    <t>Prestar servicios como joven investigador en el proyecto EL DERECHO DE LAS MEMORIA HISTORICA DE LAS VICTIMAS  DE LA VIOLENCIA  EN EL MUNICIPIO DE ALGECIRAS</t>
  </si>
  <si>
    <t>Prestar sus servicios profesionales como Abogado para el desarrollo de las actividades del proyecto  "ANALISIS  SOCIO- JURIDICO DE LA VIOLENCIA CONTRA LA MUJER  EN LOS ESPACIOS PÚBLICOS  DE LA CIUDAD DE NEIVA ,IBAGUE ,FLORENCIA Y MOCOA.</t>
  </si>
  <si>
    <t xml:space="preserve">AMALIA ISABEL GOMEZ CALDERON </t>
  </si>
  <si>
    <t>Prestar sus servicios profesionales en la ejecución del proyecto de investigación "Ambientes propiciadores de una cultura de paz en la primera infancia , de la escuela Normal superior de la ciudad de Neiva en el año 2014"</t>
  </si>
  <si>
    <t xml:space="preserve">NEGOCIOS Y GESTIÓN </t>
  </si>
  <si>
    <t>Entregar a titulo de venta thoner y tintas necesarias  para dar cumplimiento  a las actividades de los diversos proyectos de investigación y proyección social de la vicerrectoria de de la Universidad Surcolombiana.</t>
  </si>
  <si>
    <t>CHRISTIAN CAMILO CORTES GARCIA</t>
  </si>
  <si>
    <t>Prestar servicios como joven investigador en el proyecto"Modelización matematicas y sistemas dinamicos en algunos ecosistemas"</t>
  </si>
  <si>
    <t>YOLIMA RODRIGUEZ ALVAREZ</t>
  </si>
  <si>
    <t xml:space="preserve">Prestar sus servicios como auxiliar de investigación en el proyecto "los accidentes de los motociclistas en el dpto del huila  periodo 2000-2012 </t>
  </si>
  <si>
    <t xml:space="preserve">Prestar sus servicios como coinvestigador del proyecto de investigación "los accidentes de los motociclistas en el dpto del huila  periodo 2000-2012 </t>
  </si>
  <si>
    <t>Suministrar el servicio de corrección de estilo, diagramación diseño e impresión de tres revistas indexadas de la Universidad Surcolombiana.</t>
  </si>
  <si>
    <t>Prestar sus servicios profesionales  de apoyo en el área de Investigación de la vicerrectoria de investigación y proyección social.</t>
  </si>
  <si>
    <t>OSCAR JAVIER REYES PINZON</t>
  </si>
  <si>
    <t>Prestar sus servicios profesionales juridicos  especializados por el apoyo  y asesoría  legal del desarrollo  del macro proyecto  acompañamiento al proceso  organizativo  de defensa de la cuenca del rio magdalena  y restablecimiento de los derechos humanos .</t>
  </si>
  <si>
    <t>HERRAMIENTAS Y EQUIPOS  MR S.A.S</t>
  </si>
  <si>
    <t>VIPS-073</t>
  </si>
  <si>
    <t>Entregar a título de venta  maquina colilladora para extracción de muestras (INGLETEADORA) necesaria para dar cumplimento a las actividades de los Semilleros  "GYBH Adscito al grupo de Investigación CONSTRUSCO de la facultad de ingeniería.</t>
  </si>
  <si>
    <t>SIGLO DEL HOMBRE EDITORES S.A</t>
  </si>
  <si>
    <t>Entregar a titulo de venta bibliografía especializada necesaria  para la ejecución del convenio Interadministrativo No 1300 de 2013.</t>
  </si>
  <si>
    <t>DIEGO ANDRES MONTENEGRO GARZA</t>
  </si>
  <si>
    <t>Prestar servicios tecnicos  y asistenciales relacionados  con la secretaria  de la dirección  general de investigación  y administración de bases de datos ,en el área de investigación .</t>
  </si>
  <si>
    <t>YANKELY SANCHEZ  ESPITIA</t>
  </si>
  <si>
    <t>Prestar sus servicios profesionalesParaprocesar los sitemans dinamicos del proyecto de matematicas  y sistemas dinámicos en algunos ecositemas.</t>
  </si>
  <si>
    <t>NICASIO HERNANDEZ GARZÓN</t>
  </si>
  <si>
    <t>Entregar a título de venta implementos para laboratorio (nitrógeno) necesarios para dar cumplimiento a las actividades del Convenio 273/2010</t>
  </si>
  <si>
    <t xml:space="preserve">G&amp;G SUCESORES S.A.S </t>
  </si>
  <si>
    <t>Entregar a título de venta insumos de laboratorio en cumplimento a las actividades del convenio 273 entre la  Usco y Colciencias .</t>
  </si>
  <si>
    <t xml:space="preserve">QUIMIOLAB </t>
  </si>
  <si>
    <t xml:space="preserve">Entregar a título de venta reactivos marca R&amp;D SYSTEMS Y MP BIOMEDICALS para  desarrollar actividades del convenio "Identificación de las células productoras de citoquinas circulnates inducidas en niños naturalmente infectados con virus dengue y su asociación con la severiedad clinica"No Contr.Financiac.RC  No. 273 Colciencias-Usco celulas Citoq. </t>
  </si>
  <si>
    <t>Entregar  a titulo de venta reactivos para laboratorio necesarios para dar cumplimiento a los compromisos adquiridos en el convenio No 273  proyecto de investigación "Identificación de las celulas productoras de citoquinas circulantes inducidas en niños naturalmente infectados con virus de dengue y su asociación con la severidad clínica"</t>
  </si>
  <si>
    <t>SUBIECOM LTDA</t>
  </si>
  <si>
    <t>Entregar a título de venta de insumos  para laboratorio en desarrollo del convenio 273.</t>
  </si>
  <si>
    <t>DIANA CAROLINA RODRÍGUEZ</t>
  </si>
  <si>
    <t>Prestar servicios como auxiliar de investigación en el proyecto "acompañamiento psicosocial  a las victimas del conflicto armado en Algeciras" y diseño y validación "</t>
  </si>
  <si>
    <t>JAIZA GIBETH POLANIA CASTAÑEDA</t>
  </si>
  <si>
    <t>Prestar servicios como comunicadora  y periodistra ebn en el proyecto de investigación "percepciones "</t>
  </si>
  <si>
    <t xml:space="preserve">KARLA LEANDRA RAMOS VARGAS </t>
  </si>
  <si>
    <t>Prestar servicios como coordinador del centro de análisis  e información de la comunicación "CAIC".</t>
  </si>
  <si>
    <t>Prestar servicios como auxiliar de investigación en el proyecto "GI2014SAL04"</t>
  </si>
  <si>
    <t xml:space="preserve">HENRY STEVEN REBOLLEDO CORTES </t>
  </si>
  <si>
    <t>Prestar servicios proefesionales  como psícologo en desarrollo del proyecto"creación del centro estudios  de género y niñez".</t>
  </si>
  <si>
    <t xml:space="preserve">ARISTIDES PEÑA ZUÑIGA </t>
  </si>
  <si>
    <t>Prestar servicios proefesionales en desarrollo del proyectos solidarios "fortalecimiento  y creacion del centro de estudios " de la faculta de cinecias juridicas.</t>
  </si>
  <si>
    <t xml:space="preserve">ANDRES CAMILO ALVARADO  ESTEBAN </t>
  </si>
  <si>
    <t>Prestar servicios de apoyo en el proyecto fase II proyecto de atención jurídica a victimas en la ciudad de Neiva"análisi y formación  sobre los niños"  y "violencia contra la mujer"</t>
  </si>
  <si>
    <t xml:space="preserve">JORGE ARTURO CAMARGO PUERTO </t>
  </si>
  <si>
    <t>Prestar sus servicios como Investigador del Efecto del CO2 sobre el Cemento, en las actividades de investigación de la Adición al Convenio de Colaboración DHS No. 5211532 suscrito entre ECOPETROL S.A. y la Universidad Surcolombiana</t>
  </si>
  <si>
    <t>HENIO ANDRES RAMIREZ CAPERA</t>
  </si>
  <si>
    <t>Prestar servicios proefesionales en desarrollo del proyecto de proyección social "Recurso Ama GI</t>
  </si>
  <si>
    <t xml:space="preserve">CESAR HERNANDO BOLIVAR </t>
  </si>
  <si>
    <t>Prestar servicios como ingeniero quimico con fines de acreditación bajo la norma "17025" ante la ONAC"</t>
  </si>
  <si>
    <t xml:space="preserve">Prestar servicios como analista  quimico  y agua en el laboratorio de suelos . </t>
  </si>
  <si>
    <t>LABORATORIOS WACOL S.A.</t>
  </si>
  <si>
    <t xml:space="preserve">Entregar a titulo de venta  implementos para laboratorío  ( Tubos y Pipetas) necesarios para dar cumplimento a las actividades del convenio 273/2011 </t>
  </si>
  <si>
    <t>Prestar servicios como coordinador  cientifico y técnico  en el convenio 5211532 ecopetrol y la Usco</t>
  </si>
  <si>
    <t xml:space="preserve">ANA MILENA PEREZ CALDERON </t>
  </si>
  <si>
    <t>Prestar sus servicios como Asistente Administrativa en las actividades de investigación de la Adición al Convenio de Colaboración DHS No. 5211532 suscrito entre ECOPETROL S.A. y la Universidad Surcolombiana</t>
  </si>
  <si>
    <t xml:space="preserve">JONATHAN MEDINA MATTA </t>
  </si>
  <si>
    <t>Prestar servicios como auxiliar de investigación en el área de CO2 en desarrollo de las actividades del convenio 5211532.</t>
  </si>
  <si>
    <t xml:space="preserve">DERLY CIBELLYLARA FIGUEROA </t>
  </si>
  <si>
    <t>Prestar servicios profesionalesen administración de empresas con  estudios en  maestrias. en ciencias de las organizaciones.</t>
  </si>
  <si>
    <t xml:space="preserve">RAFAEL RICARDO JIMENEZ </t>
  </si>
  <si>
    <t>Prestar sus servicios de apoyo a la gestión en calidad de Auxiliar en desarrollo de los proyectos solidarios “Talleres de Formación en Derechos" "Observatorio de los Derechos la Infancia y la Adolescencia"</t>
  </si>
  <si>
    <t>OSCAR FERNANDO BERMUDEZ ORTIZ</t>
  </si>
  <si>
    <t>Prestar sus servicios de asesoría, asistencia y apoyo a la gestión administrativa y académica del Proyecto de  Proyección Social “Auto-estima y discapacidad física motriz”, del año 2014 – sede Neiva</t>
  </si>
  <si>
    <t>OSCAR EDUARDO GUTIERREZ FLOREZ</t>
  </si>
  <si>
    <t>Prestar sus servicios profesionales en el desarrollo de los proyectos de investigación, uno: “Análisis socio jurídico de la violencia contra la mujer en"observatorio de los derechos de la infancia y la adolescencia.</t>
  </si>
  <si>
    <t xml:space="preserve">ELISABET AMOR ROMERO </t>
  </si>
  <si>
    <t>Prestar sus servicios profesionales de apoyo y asesoría en desarrollo de los proyectos “Centro de estudios de Paz” y,   “Construcción de una propuesta educativa para la paz, el perdón y la reconciliación con niños, niñas y jóvenes desde la investigación participativa</t>
  </si>
  <si>
    <t xml:space="preserve">NELSY RUIZ PALOMARES </t>
  </si>
  <si>
    <t xml:space="preserve">Realizar talleres de formación artística en el convenio 1003  procesos de formación artística y cultural por la paz y la convivencia en la región Surcolombiana </t>
  </si>
  <si>
    <t>EDINSON PASCUAS ESPINOSA</t>
  </si>
  <si>
    <t>Realizar talleres de formación artística en el convenio 1003  procesos de formación artística y cultural por la paz y la convivencia en la región Surcolombiana Huila y Putumayo entre el ministerio de Cultura y la Universidad Surcolombiana</t>
  </si>
  <si>
    <t xml:space="preserve">JESUS ERNESTO COQUECO VARGAS </t>
  </si>
  <si>
    <t xml:space="preserve">Prestar sus servicios como Auxiliar de Investigación en el área del Efecto del CO2 sobre el Cemento, en las actividades de investigación de la Adición al Convenio de Colaboración DHS No. 5211532 suscrito entre ECOPETROL S.A. y la Universidad Surcolombiana </t>
  </si>
  <si>
    <t xml:space="preserve">ANDRES FELIPE ROMERO ANDRADE </t>
  </si>
  <si>
    <t>Prestar servicios como médico residente de pediatría dentro del convenio No. 273519-2011,</t>
  </si>
  <si>
    <t xml:space="preserve">JAIRO ENRIQUE SALAZAR RIVERA </t>
  </si>
  <si>
    <t>Prestar sus servicios profesional par el apoyo del proyecto "GI2014SAL04</t>
  </si>
  <si>
    <t xml:space="preserve">JEINER IRIAN  SALAZAR TORRES </t>
  </si>
  <si>
    <t>Realizar las actividades asesoría y apoyo en los procesos académicos y administrativos del Macro Proyecto Ama-Gi</t>
  </si>
  <si>
    <t>EDWIN JAHIR CASTILLO LIEVANO</t>
  </si>
  <si>
    <t>Prestar sus servicios como encuestador centinela del Proyecto de Investigación de Menor Cuantía “Los accidentes de motociclistas en el departamento del Huila, período 2000-2012</t>
  </si>
  <si>
    <t xml:space="preserve">MARISOL ALVAREZ ESCALANTE </t>
  </si>
  <si>
    <t>Prestar servicios profesionales en desarrollo de los  proyectos de investigación y proyección social denominados "el derecho a la memoria historica ""talleres en formación y en derechos "</t>
  </si>
  <si>
    <t xml:space="preserve">MARIA DANIELA PERDOMO CHAVEZ </t>
  </si>
  <si>
    <t>Prestar servicios como auxiliar en los procesos logisticos "en el recurso" AMA GI"</t>
  </si>
  <si>
    <t xml:space="preserve">NASLY GIOMARA FARFAN PEREZ </t>
  </si>
  <si>
    <t xml:space="preserve">Prestar servicios de apoyo profesional dentro del proyecto “Análisis crítico de las novelas premiadas en la Bienal Nacional de Novela José Eustasio Rivera 1988-1994”. </t>
  </si>
  <si>
    <t>ERIKA DANIELA GUERRERO RINCON</t>
  </si>
  <si>
    <t>Prestar servicios de apoyo a la coordinación del proyecto "Análisi socio jurídico".</t>
  </si>
  <si>
    <t xml:space="preserve">HEIMAN AUGUSTO PATIO DAVID </t>
  </si>
  <si>
    <t xml:space="preserve">Prestar servicios profesionales en ejecución del proyecto de proyección social herbario SURCO </t>
  </si>
  <si>
    <t>Prestar sus servicios profesionales de Asesoría y Apoyo en desarrollo del proyecto de proyección social de la Facultad de Ciencias Jurídicas y Políticas “Observatorio de los Derechos de la Infancia y la Adolescencia en la Ciudad de Neiva: Análisis y Formación sobre los Niños, Niñas  en Situación de Maltrato Infantil en la ciudad de Neiva</t>
  </si>
  <si>
    <t xml:space="preserve">OSCAR MAURICIO BARRERA BERMEO </t>
  </si>
  <si>
    <t>Prestar servicios como ingeniero agricola en el centro surcolombiano de investigación en café.</t>
  </si>
  <si>
    <t xml:space="preserve">WALTER ALEJANDRO  FERNANDEZ BARRERA </t>
  </si>
  <si>
    <t>Prestar servicios  para el suminsto de hosting y la realizacion de capacitaciones al equipo www. Contactoradio.com.co</t>
  </si>
  <si>
    <t>Prestar servicios de apoyo y asesoría para formar parte del equipo investigador responsable del proyecto "investigación evaluativa de los programas de licenciatura de la Facultad de Educación de la Universidad Surcolombiana".</t>
  </si>
  <si>
    <t xml:space="preserve">CRISTIAN FELIPE ORJUELA YACUE </t>
  </si>
  <si>
    <t>Prestar servicios como asesor de investigación en el proyecto "efectos de la corrupcion  y la criminalidad"</t>
  </si>
  <si>
    <t xml:space="preserve">CAMILO FABIAN GOMEZ SEGURA </t>
  </si>
  <si>
    <t>Prestar servicios como coinvestigador del proyecto de investigación" "efectos de la criminalidad en el crecimiento economico.</t>
  </si>
  <si>
    <t xml:space="preserve">HELIBERTO ARIZA GUERRERO </t>
  </si>
  <si>
    <t xml:space="preserve">ANA MILENA ARIAS HERMOSA </t>
  </si>
  <si>
    <t xml:space="preserve">BECTON DICKINSON </t>
  </si>
  <si>
    <t>entregar a título de venta reactivos marca Becton Dickinson para medición de citosinas por citometría para desarrollar actividades del convenio 273 COLCIENCIAS -USCO</t>
  </si>
  <si>
    <t xml:space="preserve">COLTEIN LTDA </t>
  </si>
  <si>
    <t>900085100-8</t>
  </si>
  <si>
    <t>entregar a título de venta  8 sensores de monitoreo continuo de humedad de suelo.con un sensor de temperatura y conductividad Hidráulica.en desarrollo del proyecto de  Investigación denominado"Optimización del Recurso Hídrico en el Cultivo del Arroz</t>
  </si>
  <si>
    <t xml:space="preserve">JAIRO ALBERTO COLORADO CASTAÑO </t>
  </si>
  <si>
    <t>Entregar a título de venta insumos de laboratorio en cumplimento a las actividades del convenio No 273 denominado "“Contrato RC No 273 colciencias-  usco celulas Citoq"</t>
  </si>
  <si>
    <t xml:space="preserve">BIANNA MELISSA CUBILLOS REBOLLEDO </t>
  </si>
  <si>
    <t>Prestar servicios de apoyo para el desarrollo del proyecto "Indicadores de menosprecio y reconocimiento de niños y niñas de Bogota y Neiva en situaciones de vida precaria"</t>
  </si>
  <si>
    <t xml:space="preserve">DUVIEL FABIAN LOPEZ OLIVEROS </t>
  </si>
  <si>
    <t>Prestar servicios de apoyo a la gestion de la V semana de la Ciencia la tecnologia e innovación</t>
  </si>
  <si>
    <t>OMAR ALVARO ALEXIS DIAZ CUELLAR</t>
  </si>
  <si>
    <t>Realizar labores logisticas y de apoyo en la V semana  de la ciencia, tecnologia e innovacion</t>
  </si>
  <si>
    <t xml:space="preserve">MARIA ISABEL CARRIZOSA SEGURA </t>
  </si>
  <si>
    <t xml:space="preserve">Prestar servicios de apoyo a las actividades administrativas para el desarrollo de la V semana de la ciencia, tecnologia e innovacion </t>
  </si>
  <si>
    <t xml:space="preserve">ALEJANDRA PAOLA PEREZ GONZALEZ </t>
  </si>
  <si>
    <t>Prestar servicios profesionales en la ejecucion del proyecto de investigacion "Estado de la practicas de enseñanza de la literatura en las instituciones educativas oficiales de Neiva"</t>
  </si>
  <si>
    <t xml:space="preserve">MIRYAM LILIANA SILVA STERLING </t>
  </si>
  <si>
    <t>Prestar sus servicios como coordinadora general del V semana de la ciencia, tecnologia e innovacion C-tel.</t>
  </si>
  <si>
    <t xml:space="preserve">JUAN CARLOS ALBARRACIN GALLEGO </t>
  </si>
  <si>
    <t>Prestar servicios de apoyo como comunicador social y periodista en el desarrollo del macroproyecto "Acompañamiento al proceso organizativo de defensa de la cuenca del rio magdalena y restablecimientos de los derechos humanos y los Desca de los afectados por la politica minero energetica en la zona centro y sur del departamento del Huila</t>
  </si>
  <si>
    <t xml:space="preserve">CINDY ALEXANDRA GUISA ROJAS </t>
  </si>
  <si>
    <t>Prestar servicios profesionales como coordinadora de comunicación y divulgación  de la 5a semana Dptal de la ciencia y la técnología en el marco del convenio Usco- Gobernación del Huila y la Camara de Comercio de Neiva.</t>
  </si>
  <si>
    <t xml:space="preserve">EIDER ANDRES CAMPO FERNANDEZ </t>
  </si>
  <si>
    <t>Prestar servicios profesionales como auxiliar de investigación en el proyecto"incidencia de las nociones  y prácticas de comunicación ,democracia en la participación de los actores del movimiento 20 de abril entre el 2009 y 2013 en le dpto del Huila.</t>
  </si>
  <si>
    <t xml:space="preserve">EVELYN  CUELLAR FERNANDEZ </t>
  </si>
  <si>
    <t>Prestar servicios profesionales como auxiliar de investigación en el proyecto"efectos dela corrupción y la criminalidad en el crecmiento economico.</t>
  </si>
  <si>
    <t xml:space="preserve">GEORGINA CORTES FRANCO </t>
  </si>
  <si>
    <t>Prestar servicios técnicos a la vicerrectoria de investigación y proyección social en actividades de investigación.</t>
  </si>
  <si>
    <t xml:space="preserve">MARIA CRISTINA QUINTERO LOSADA </t>
  </si>
  <si>
    <t>Prestar servicios profesionalesen deasarrollo del proyecto de investigación"Intervención Neurocognitiva Componente  "Teoria de la mente"</t>
  </si>
  <si>
    <t xml:space="preserve">DERLY CIBELLY LARA FIGUEROA </t>
  </si>
  <si>
    <t>Prestar servicios profesionales en ejecucion del proyecto "Diagnostico, factores criticos y lecciones de aprendizaje de las iniciativas empresariales financiadas por el Fondo Emprender en el Huila en el periodo comprendido entre 2002 y 2012"</t>
  </si>
  <si>
    <t>GISELLA BONILLA SANTOS</t>
  </si>
  <si>
    <t>Prestar sus servicios como auxiliar de investigacion dentro del marco del proyecto "intervencion neurocognitiva componente "teoria de la mente" en niños escolares con trastornos comportamentales" en ejecucion del convenio 202 de 2013 con Colciencias</t>
  </si>
  <si>
    <t>CORPORACION TURISTICA DEL CAQUETA CORTUCA</t>
  </si>
  <si>
    <t>prestar sus servicios para realizar la OPERACIÓN ejecución del Convenio 1004 USCO-MINISTERIO DE CULTURA JORNADAS ARTISTICAS Y CULTURALES POR LA PAZ Y LA CONVIVENCIA EN LA REGIÓN SURCOLOMBIANA HUILA, CAQUETA Y PUTUMAYO.</t>
  </si>
  <si>
    <t>HOTELS AND TOURISM INVERSIONES S. EN C.</t>
  </si>
  <si>
    <t>Prestar el servicio de HOSPEDAJE Y ALIMENTACIÓN en desarrollo del 1 encuentro regional de redes zonales dentro de las actividades del  Convenio No. 020 USCO-GOBERNACION DEL HUILA "V SEMANA DEPARTAMENTAL DE LA CIENCIA, TECNOLOGIA E INNOVACION</t>
  </si>
  <si>
    <t xml:space="preserve">Prestar servicios profesionales como coinvestigadora dentro de las actividades del proyecto"Acciones Colectivas  y Política y Minero Energética en el Huila" </t>
  </si>
  <si>
    <t>MELISSA FERNANDA PERDOMO SANCHEZ</t>
  </si>
  <si>
    <t xml:space="preserve">Prestar apoyo de las actividades del proyecto "Acciones Colectivas y Políticas Minero Energética en el Huila </t>
  </si>
  <si>
    <t xml:space="preserve">KARLA MARIA BERNAL VARGAS </t>
  </si>
  <si>
    <t>prestar servicios como auxiliar de investigación en el conevion No5211532 Ecopetrol -Usco.</t>
  </si>
  <si>
    <t>DAVID RODRÍGUEZ GUZMAN</t>
  </si>
  <si>
    <t>Prestar servicios de apoy en desarrollo del proyecto solidario"  FaseII proyecto atención jurídica a victimas en la ciudad de Neiva-Algeciras"</t>
  </si>
  <si>
    <t>STEFANNY CALLEJAS VIUCHY</t>
  </si>
  <si>
    <t>Prestar servicios profesionales en desarrollo del proyecto de investigación "reconocimiento de las prácticas ,procesos y dinamicas  comunicativas de ocho municipios del Huila"</t>
  </si>
  <si>
    <t>DIEGO HERNAN RIOS DIAZ</t>
  </si>
  <si>
    <t>Prestar servicios profesionales en desarrollo del convenio 5211532 Ecopetrol -usco</t>
  </si>
  <si>
    <t xml:space="preserve">LORENA LUCIA LOZANO BAHAMÓN </t>
  </si>
  <si>
    <t>Realizar talleres de formación artistica en el convenio 1003 procesos de formación artisitca y cultural.ministerio de cultura -Usco</t>
  </si>
  <si>
    <t>prestar servicios de apoyo profesional dentro del proyecto"lecciones fracasos empresariales en la ciudad de Neiva 2000 -2010"</t>
  </si>
  <si>
    <t>A.R.C ANALISIS C.I. S.A.S</t>
  </si>
  <si>
    <t>Entregar a título de venta reactivos para laboratorio necesarios para dar cumplimiento a la ejecución del convenio No 273</t>
  </si>
  <si>
    <t>YINA SIRLEY SANCHEZ ESPINOSA</t>
  </si>
  <si>
    <t>Prestar servicios de apoyo profesional dentro del proyecto"Medicion del Impacto de acuerdo al libre comercio con Estados Unidos en el caso del Dtpo del Huila"</t>
  </si>
  <si>
    <t>FABIAN ANDRES MOLANO VASQUEZ</t>
  </si>
  <si>
    <t>Prestar servicios de apoyo profesional dentro del proyecto"Vivencias de las expresiones deportivas y lúdicas en los polideportivos"</t>
  </si>
  <si>
    <t xml:space="preserve">YANETH LILIANA RUIZ OSORIO </t>
  </si>
  <si>
    <t>Prestar servicios como coinvestigador en el proyecto"Evolucion de los Atributos de calidad en el quesillo Huilense en almacenamiento refrigerado"</t>
  </si>
  <si>
    <t>JOHON EDINSON PERDOMO MONTAÑA</t>
  </si>
  <si>
    <t>Prestar servicios Profesional dentro del proyecto"Vivencias de las expresiones deportivas y lúdicas en los polideportivos</t>
  </si>
  <si>
    <t xml:space="preserve">MARIA FERNANDA JAIME OSORIO </t>
  </si>
  <si>
    <t>Prestar servicios como investigador en el proyecto"Analisis de las Practicas pedagogicas de los docentes  del intituto de lenguas extranjeras de la Universidad"</t>
  </si>
  <si>
    <t xml:space="preserve">JAIME MONJE MAHECHA </t>
  </si>
  <si>
    <t>Prestar servicios tecnicos para el desarrollo del el proyecto"Instituciones educativas promotoras de salud en el Dpto del Huila"</t>
  </si>
  <si>
    <t>COOPERATIVA DE MOTORISTAS DEL HUILA Y CAQUETA</t>
  </si>
  <si>
    <t>Prestar sus servicios de transporte terrestre durante el desarrollo de la 5 semana de la ciencia, tecnologia e inovacion en ejecución del convenio no. 020 suscrito con la gobernación del huila.</t>
  </si>
  <si>
    <t>Prestar servicios en ejecucion del proyecto de investigacion factores de riesgo de exceso de volumen de liquidos en pacientes hemodializados hospitalizados en el servicio de medicina interna HUHMPN, neiva 2014</t>
  </si>
  <si>
    <t>CARLOS JAVIER PASTRANA DIAZ</t>
  </si>
  <si>
    <t>Prestar servicios en ejecucion de investigacion del grupo cuidar Significado de la experiencia frente al diagnostico de cancer en pacientes del hospital universitario Hernando Moncaleano Perdomo de Neiva - 2014</t>
  </si>
  <si>
    <t>ULDREY HERNANDO CRUZ MANCILLA</t>
  </si>
  <si>
    <t>Prestar sus servicios profesionales en ejecucion del proyecto de investigacion Significado de la experiencia frente al diagnostico de cancer en pacientes del hospital universitario Hernando Moncaleano Perdomo de Neiva - 2014</t>
  </si>
  <si>
    <t>BETUEL BONILLA ROJAS</t>
  </si>
  <si>
    <t>Prestar servicios para realizar el documento estado del arte de la Proyeccion Social de la Universidad Surcolombiana 2007-2013</t>
  </si>
  <si>
    <t xml:space="preserve">CARLOS ALBERTO RAMIREZ MORENO </t>
  </si>
  <si>
    <t>Prestar el servicio logistico para la socialización de los resultados Investigativos de los 80 Grupos Ondas 2014 y la construcción de las comunidades de saber y conocimiento.</t>
  </si>
  <si>
    <t>Apoyar y asesorar juridica, académica y administrativamente el proceso de capacitación del programa Recurso Ama-Gi.</t>
  </si>
  <si>
    <t>ANA MARIA RUBIO QUINTERO</t>
  </si>
  <si>
    <t>Prestar sus servicios como asistente editorial de la Revista Entornos de la Universidad Surcolombiana</t>
  </si>
  <si>
    <t>ANDRES FELIPE TARAZONA</t>
  </si>
  <si>
    <t>Prestar servicios como traductor de idioma  español al idioma ingles de los 22 titulos de los artículos y 22 resumenes  las palabras claves,la teología y las pautas para los autores Revista Entornos No 27 Volumen1,</t>
  </si>
  <si>
    <t>MARIA CAMILA CARDOZO FIERRO</t>
  </si>
  <si>
    <t>Prestar servicios de apoyo ala gestion del proyecto "prácticas  nearrativas  de los niños y niñas para la construcción de una mejor ciudad".</t>
  </si>
  <si>
    <t>YURI TATIANA CAMPO CERQUERA</t>
  </si>
  <si>
    <t>Prestar servicios para el desarrollo  de estrategias  y productos comunicativos audiovisuales del macro proyecto "mejoramiento de la seguridad vial en el municipio de Neiva y la usco.</t>
  </si>
  <si>
    <t>Prestar servicios profesionales en desarrollo de las actividades del proyecto"La seguridad alimentaria y el acceso ala agua como derechos fundamentales en colombia"</t>
  </si>
  <si>
    <t>Prestar servicios de apoyo ala gestion del proyecto de Investigación Aislamiento y amplificación y amplificación de Micrornas en muestras  de Orina  en pacientes con Ca de protasta"</t>
  </si>
  <si>
    <t>Entregar a título de venta equipos (grabadoras, cámaras y otras ayudas audiovisuales) para dar cumplimento a la ejecución de los diversos Convenios, proyectos de investigación y de proyección social y Convenios de la Vicerrectoría de Investigación de la Universidad Surcolombiana.</t>
  </si>
  <si>
    <t>CONTROLES EMPRESARIALES</t>
  </si>
  <si>
    <t>Entregar a título de venta equipos de cómputo e impresoras  para dar cumplimento a la ejecución de los diversos Convenios, proyectos de investigación y de proyección social de la Vicerrectoría de Investigación de la Universidad Surcolombiana.</t>
  </si>
  <si>
    <t xml:space="preserve">QUIOS LTDA </t>
  </si>
  <si>
    <t>Entregar a título de venta reactivos  químicos y material de laboratorio en cumplimento a las actividades del grupo de investigación GIPB de la Universidad Surcolombiana.</t>
  </si>
  <si>
    <t>ROSALBA GOMEZ ESCOBAR</t>
  </si>
  <si>
    <t>Prestar el servicio de suministro de apoyo logistico durante las jornadas de capacitaciòn denominadas "APOYO A LA GESTIÓN DE AUDITORÍA Y CONTROL FISCAL DE LA CONTRALORÍA DEPARTAMENTAL DEL HUILA</t>
  </si>
  <si>
    <t>CONTROLES EMPRESARIALES LTDA.</t>
  </si>
  <si>
    <t>Entregar a título de venta un portatil con destino a las actividades de la REVISTA ENTORNOS de la Universidad Surcolombiana.</t>
  </si>
  <si>
    <t>J.GOMEZ A. Y CIA. LTDA.</t>
  </si>
  <si>
    <t>Entregar a título de venta  Elementos  necesarios para dar cumplimento a las actividades del proyecto Solidario "CATEDRA SOBRE DERECHOS CONSTITUCIONALES EN EL ASENTAMINETO ALVARO URIBE VELEZ" de 2014</t>
  </si>
  <si>
    <t>Entregar a título de venta  Elementos  necesarios para dar cumplimento a las actividades del proyecto Solidario "CAMINEMOS POR LA VIDA" de 2014</t>
  </si>
  <si>
    <t xml:space="preserve">LINDE COLOMBIA S.A </t>
  </si>
  <si>
    <t>Entregar a título de venta insumos de laboratorio necesarios para dar cumplimento a las actividades del convenio 273  de 2010.</t>
  </si>
  <si>
    <t>INGENIERÍA METALMECANICA RUSAN LTDA</t>
  </si>
  <si>
    <t>Entregar a título de venta elementos para ser utilizados en investigación en ejecución del Convenio No. 5211532 suscrito entre Ecopetrol y la Universidad Surcolombiana.</t>
  </si>
  <si>
    <t>FREEZ INGENIERIAS LTDA</t>
  </si>
  <si>
    <t>Entregar  a titulo de venta AIRE ACONDICIONADO con cargo al rubro de consolidación de grupos  de investigación "GHIDA 2014"</t>
  </si>
  <si>
    <t xml:space="preserve">CAMARA DE COMERCIO DE NEIVA </t>
  </si>
  <si>
    <t>prestar el servicio de alquiler de un stand en el pabellón de servicios de EXPOHUILA a realizarse del 28 al 31 de agosto de 2014.</t>
  </si>
  <si>
    <t>ANNAR DIAGNOSTICA IMPORT S.A.S</t>
  </si>
  <si>
    <t>Entregar a título de venta REACTIVOS necesarios para dar cumplimiento  a las actividades del convenio 0735/13.</t>
  </si>
  <si>
    <t xml:space="preserve">LEGISLACION ECONOMICA S.A. LEGIS S.A </t>
  </si>
  <si>
    <t>Entregar a título de venta bibliografía con destino al proyecto de investigación arbitraje internacional y su aplicación en la nueva ley colombiana de arbitrajecoordinado por el profesor Oscar Zúñiga</t>
  </si>
  <si>
    <t>Entregar a titulo de venta elementos de laboratorio en desarrollo del proyecto de investigacion Expresion genica de microRNAS en el cancer de prostata androgeno dependiente y androgeno independiente</t>
  </si>
  <si>
    <t>AGUALIMSU S.A.S</t>
  </si>
  <si>
    <t>Prestar el servicio de analisis fisioquimico completo del suelo. En desarrollo del proyecto de semilleros a su cargo SM2014ING02 Y SM2014ING03</t>
  </si>
  <si>
    <t>Prestar el servicio  de Analisis fisioquímico completo de agua en desarrollo del proyecto "AGUA POTABLE Y DERECHO FUNDAMENTAL VERSUS POLITICAS PÚBLICAS DEL AGUA EN LA CIUDAD DE NEIVA"</t>
  </si>
  <si>
    <t xml:space="preserve">AM ASESORIA Y MANTENIMIENTO LTDA </t>
  </si>
  <si>
    <t xml:space="preserve">Entregar  a titulo de venta elementos de  laboratorio en desarrollo del proyecto de investigación "Expresión Génica de microRNAS en el cancer de Próstata Andrógeno Dependiente y Andrógeno independiente". </t>
  </si>
  <si>
    <t>DISTRIBUIDORA COMERCIAL DIDACTIKAS S.A.S</t>
  </si>
  <si>
    <t>Entregar a título de venta bibliografía con destino al proyecto de investigación"GI2014CSH02</t>
  </si>
  <si>
    <t>KAIKA S.A.S</t>
  </si>
  <si>
    <t xml:space="preserve">SEVEN WORKS S.A.S </t>
  </si>
  <si>
    <t xml:space="preserve">Prestar el servicio de elaboración y funcionamiento de  página web del Centro de Estudios paral la Paz, de la Universidad Surcolombiana. </t>
  </si>
  <si>
    <t>SANITAS S.A. S</t>
  </si>
  <si>
    <t>Entregar a título de venta equipos para dar cumplimento a la ejecución de un proyectos de investigación y al Convenio 020 USCO GOBERNACION.</t>
  </si>
  <si>
    <t xml:space="preserve">LIBRERÍA TEMIS S.A. </t>
  </si>
  <si>
    <t>Entregar a título de venta bibliografía con destino a  proyectos de investigación y proyección social de la Universidad Surcolombiana.</t>
  </si>
  <si>
    <t>DISTRIBUIDORA RAYCO S.A.S</t>
  </si>
  <si>
    <t>entregar  a titulo de venta VITRINA con cargo al rubro de consolidación de grupos  de investigación "GHIDA 2014"</t>
  </si>
  <si>
    <t>Brindar el servicio de apoyo logístico consistente en salón, equipos, estación de agua y café, almuerzos y refrigerios para 90 docentes que recibirán capacitación consistente en las estrategias para participar en las convocatorias de consolidación de grupos COLCIENCIAS.</t>
  </si>
  <si>
    <t xml:space="preserve">NELLY CARMENSA FIGUEROA ANACONA </t>
  </si>
  <si>
    <t>Entregar a título de venta elementos de oficina y papeleria necesarios para dar cumplimento a las actividades del  proyecto de trabajo de Grado TG2014CSH01 DE 2014 .</t>
  </si>
  <si>
    <t xml:space="preserve">LEGISLACIÓN ECONÓMICA S.A </t>
  </si>
  <si>
    <t xml:space="preserve">FCJP-0025 </t>
  </si>
  <si>
    <t>PUBLICACION EN UN DIARIO ESPECIALIZADO DE CIRCULACION NACIONAL DE UN AVISO PUBLICITARIO DE LA MAESTRÍA EN DERECHO PÚBLICO DE LA FACULTAD DE CIENCIAS JURÍDICAS Y POLÍTICAS DE LA UNIVERSIDAD SURCOLOMBIANA</t>
  </si>
  <si>
    <t>ORDEN DE SERVICIO SIMPLIFICADA</t>
  </si>
  <si>
    <t>EDITORA DEL HUILA LTDA – DIARIO DEL HUILA</t>
  </si>
  <si>
    <t xml:space="preserve">FCJP-0026 </t>
  </si>
  <si>
    <t xml:space="preserve">PUBLICACIÓN EN EL DIARIO DE CIRCULACIÓN REGIONAL “DIARIO DEL HUILA” DE DOS (2) AVISOS DE LA MAESTRÍA EN DERECHO PÚBLICO DE LA FACULTAD DE CIENCIAS JURÍDICAS Y POLÍTICAS DE LA UNIVERSIDAD SURCOLOMBIANA Y SUSCRIPCIÓN AL MISMO DIARIO POR UN (1) AÑO”, </t>
  </si>
  <si>
    <t xml:space="preserve">EDITORA SURCOLOMBIANA S.A 
</t>
  </si>
  <si>
    <t xml:space="preserve">FCJP-0027 </t>
  </si>
  <si>
    <t>PUBLICACION EN EL DIARIO DE CIRCULACION REGIONAL -LA NACIÓN DE UN 1 AVISO PUBLICITARIO DE LA MAESTRIA EN DERECHO PUBLICO DE LA FACULTAD DE CIENCIAS JURIDICAS Y POLITICAS DE LA UNIVERSIDAD SURCOLOMBIANA</t>
  </si>
  <si>
    <t xml:space="preserve">FCJP–0028 </t>
  </si>
  <si>
    <t>COMPRAVENTA E INSTALACION DE TABLEROS EN VIDRIO Y COMPRAVENTA DE UNA LICENCIA WINDOWS PARA LA MESTRIA EN DERECHO PUBLICO DE LA FACULTAD DE CIENCIAS JURIDICAS Y POLITICAS DE LA UNIVERSIDAD SURCOLOMBIANA</t>
  </si>
  <si>
    <t>VPUBLICACIONES S.A.S</t>
  </si>
  <si>
    <t xml:space="preserve">FCJP-0029 </t>
  </si>
  <si>
    <t>AFILIACIÓN POR EL TERMINO DE UN 1 AÑO A LA PLATAFORMA INTERNACIONAL ESPECIALIZADA DE CONTENIDOS JURIDICOS GLOBALES Y LOCALES VLEX PARA LA MAESTRIA EN DERECHO PUBLICO DE LA FACULTAD DE CIENCIAS JURIDICAS Y POLITICAS DE LA UNIVERSIDAD SURCOLOMBIANA</t>
  </si>
  <si>
    <t xml:space="preserve">FCJP-0030 </t>
  </si>
  <si>
    <t>SUMINISTRO DE FOTOCOPIAS Y ENTREGA DE CARPETAS Y CARTILLAS CON DESTINO A LA MAESTRIA EN DERECHO PÚBLICO DE LA FACULTAD DE CIENCIAS JURÍDICAS Y POLITICAS DE LA UNIVERSIDAD SURCOLOMBIANA</t>
  </si>
  <si>
    <t xml:space="preserve">GERMAN FARFAN TEJADA </t>
  </si>
  <si>
    <t>FCJP – 0030 A</t>
  </si>
  <si>
    <t>APOYO LOGISTICO PARA EL EVENTO DE CULMINACIÓN DEL PRIMER SEMESTRE DE LA PRIMARA COHORTE DE LA MAESTRIA EN DERECHO PUBLICO DE LA FACULTAD DE CIENCIAS JURIDICAS Y POLITICAS DE LA UNIVERSIDAD SURCOLOMBIANA</t>
  </si>
  <si>
    <t xml:space="preserve">KATHERIN TORRES POSADA </t>
  </si>
  <si>
    <t xml:space="preserve">FCJP 0031 </t>
  </si>
  <si>
    <t>PRESTAR LOS SERVICIOS PROFESIONALES COMO ASESOR METODOLOGICO DEL PROGRAMA DE POSGRADO EN MAESTRÍA EN DERECHO PÚBLICO DE LA FACULTAD DE CIENCIAS JURIDICAS Y POLITICAS DE LA UNIVERSIDAD SURCOLOMBIANA</t>
  </si>
  <si>
    <t xml:space="preserve"> EN EJECUCIÓN</t>
  </si>
  <si>
    <t xml:space="preserve">GLORIA ELENA IBAÑEZ SOLANO </t>
  </si>
  <si>
    <t xml:space="preserve">FCJP 0032 </t>
  </si>
  <si>
    <t>REALIZAR LAS ACTIVIDADES COMO ASISTENTE ADMINISTRATIVO Y FINANCIERO DEL PROGRAMA DE POSGRADO EN MAESTRÍA EN DERECHO PÚBLICO DE LA FACULTAD DE CIENCIAS JURIDICAS Y POLITICAS DE LA UNIVERSIDAD SURCOLOMBIANA</t>
  </si>
  <si>
    <t>DANIEL FRANCISCO POLO PAREDES</t>
  </si>
  <si>
    <t xml:space="preserve">FCJP 0033 </t>
  </si>
  <si>
    <t>REALIZAR LAS ACTIVIDADES COMO  AUXILIAR DE APOYO LOGISTICO DEL PROGRAMA DE POSGRADO EN MAESTRÍA EN DERECHO PÚBLICO DE LA FACULTAD DE CIENCIAS JURIDICAS Y POLITICAS DE LA UNIVERSIDAD SURCOLOMBIANA</t>
  </si>
  <si>
    <t>ANDRÉS CAMILO ALVARADO ESTEBAN</t>
  </si>
  <si>
    <t xml:space="preserve">FCJP 0034 </t>
  </si>
  <si>
    <t>REALIZAR LAS ACTIVIDADES COMO ASISTENTE ACADEMICO DEL PROGRAMA DE POSGRADO EN MAESTRÍA EN DERECHO PÚBLICO DE LA FACULTAD DE CIENCIAS JURIDICAS Y POLITICAS DE LA UNIVERSIDAD SURCOLOMBIANA</t>
  </si>
  <si>
    <t>FCJP-0035</t>
  </si>
  <si>
    <t>PRESTAR SUS SERVICIOS PROFESIONALES A LA FACULTAD DE CIENCIAS JURIDICAS Y POLITICAS BRINDANDO ASESORÍA Y APOYO METODOLÓGICO AL PROGRAMA DE DERECHO EN EL PROCESO DE AUTOEVALUACION CON FINES DE RENOVACION DE ACREDITACIÓN DE ALTA CALIDAD, ADEMÁS DE REALIZAR LA INDUCCION A LOS PROCESOS DE AUTOEVALUACIÓN PARA RENOVACION DE REGISTRO CALIFICADO DEL PROGRAMA DE CIENCIA POLITICA</t>
  </si>
  <si>
    <t>01/082014</t>
  </si>
  <si>
    <t>FCJP-0036</t>
  </si>
  <si>
    <t>EN SU CALIDAD DE DOCENTE INVITADO ORIENTAR EL MODULO MODELOS DE INVESTIGACION CORRESPONDIENTE AL SEGUNDO SEMESTRE DE LA MAESTRIA EN DERECHO PUBLICO DE LA FACULTAD DE CIENCIAS JURIDICAS Y POLITICAS DE LA UNIVERSIDAD SURCOLOMBIANA</t>
  </si>
  <si>
    <t>ORGANIZACIÓN TURÍSTICA DEL HUILA TURISHUILA LTDA</t>
  </si>
  <si>
    <t>900 11 60 87</t>
  </si>
  <si>
    <t xml:space="preserve">FCJP–0037 </t>
  </si>
  <si>
    <t>SUMINISTRO DE TIQUETES AEREOS PARA LOS DOCENTES DE LA MAESTRIA EN DERECHO PÚBLICO DE LA FACULTAD DE CIENCIAS JURIDICAS Y POLITICAS DE LA UNIVERSIDAD SURCOLOMBIANA</t>
  </si>
  <si>
    <t xml:space="preserve">HOTELES DE NEIVA SOCIEDAD POR ACCIONES SIMPLIFICADA </t>
  </si>
  <si>
    <t>900 621 681</t>
  </si>
  <si>
    <t xml:space="preserve">FCJP–0038 </t>
  </si>
  <si>
    <t>SERVICIO DE HOSPEDAJE Y ALIMENTACIÓN PARA LOS DOCENTES INVITADOS DE LA MAESTRÍA EN DERECHO PÚBLICO DE LA FACULTAD DE CIENCIAS JURÍDICAS Y POLÍTICAS DE LA UNIVERSIDAD SURCOLOMBIANA</t>
  </si>
  <si>
    <t xml:space="preserve">MARÍA CRISTINA DEL ROSARIO GÓMEZ ISAZA </t>
  </si>
  <si>
    <t xml:space="preserve">FCJP- 0040 </t>
  </si>
  <si>
    <t xml:space="preserve">EN SU CALIDAD DE DOCENTE INVITADO, ORIENTAR EL MODULO ORGANIZACIÓN ESTATAL Y EQUILIBRIO DE LOS PODERES PUBLICOS, CORRESPONDIENTE AL SEGUNDO SEMESTRE DE LA MAESTRIA EN DERECHO PUBLICO DE LA FACULTAD DE CIENCIAS JURÍDICAS Y POLITICAS DE LA UNIVERSIDAD SURCOLOMBIANA </t>
  </si>
  <si>
    <t xml:space="preserve">GORAN JOSÉ ROLLNERT LIERN  </t>
  </si>
  <si>
    <t>AF054083</t>
  </si>
  <si>
    <t>FCJP-0041</t>
  </si>
  <si>
    <t>EN SU CALIDAD DE DOCENTE INVITADO INTERNACIONAL, ORIENTAR EL MÓDULO ORGANIZACIÓN ESTATAL Y EQUILIBRIO DE LOS PODERES PUBLICOS, CORRESPONDIENTE AL SEGUNDO SEMESTRE DE LA MAESTRIA EN DERECHO PUBLICO DE LA FACULTAD DE CIENCIAS JURIDICAS Y POLITICAS DE LA UNIVERSIDAD SURCOLOMBIANA</t>
  </si>
  <si>
    <t>NO HA INICIADO SU EJECUCIÓN.</t>
  </si>
  <si>
    <t xml:space="preserve">MARÍA CAROLINA OLARTE OLARTE </t>
  </si>
  <si>
    <t xml:space="preserve">FCJP- 0042 </t>
  </si>
  <si>
    <t xml:space="preserve">EN SU CALIDAD DE DOCENTE INVITADO, ORIENTAR EL MODULO TENDENCIAS DEL DERECHO PÚBLICO, CORRESPONDIENTE AL SEGUNDO SEMESTRE DE LA MAESTRIA EN DERECHO PUBLICO DE LA FACULTAD DE CIENCIAS JURIDICAS Y POLITICAS DE LA UNIVERSIDAD SURCOLOMBIANA </t>
  </si>
  <si>
    <t xml:space="preserve">GUSTAVO EDUARDO GÓMEZ ARANGUREN </t>
  </si>
  <si>
    <t>FCJP-0043</t>
  </si>
  <si>
    <t>EN SU CALIDAD DE DOCENTE INVITADO, ORIENTAR EL MODULO TENDENCIAS DEL DERECHO PUBLICO, CORRESPONDIENTE AL SEGUNDO SEMESTRE DE LA MAESTRIA EN DERECHO PUBLICO DE LA FACULTAD DE CIENCIAS JURIDICAS Y POLITICAS DE LA UNIVERSIDAD SURCOLOMBIANA</t>
  </si>
  <si>
    <t xml:space="preserve">ALFONSO CAJIAO CABRERA </t>
  </si>
  <si>
    <t>FCJP-0044</t>
  </si>
  <si>
    <t>EN SU CALIDAD DE DOCENTE INVITADO, ORIENTAR EL MODULO CONTROL DISCIPLINARIO, CORRESPONDIENTE AL SEGUNDO SEMESTRE DE LA MAESTRIA EN DERECHO PUBLICO DE LA FACULTAD DE CIENCIAS JURIDICAS Y POLIÍTICAS DE LA UNIVERSIDAD SURCOLOMBIANA</t>
  </si>
  <si>
    <t xml:space="preserve">NELCY LÓPEZ CUELLAR </t>
  </si>
  <si>
    <t>6294-0902</t>
  </si>
  <si>
    <t>FCJP-0045</t>
  </si>
  <si>
    <t>EN SU CALIDAD DE DOCENTE INVITADO INTERNACIONAL, ORIENTAR EL MÓDULO TENDENCIAS DEL DERECHO PUBLICO, CORRESPONDIENTE AL SEGUNDO SEMESTRE DE LA MAESTRIA EN DERECHO PUBLICO DE LA FACULTAD DE CIENCIAS JURIDICAS Y POLITICAS DE LA UNIVERSIDAD SURCOLOMBIANA</t>
  </si>
  <si>
    <t xml:space="preserve">ANDRÉS BOTERO BERNAL  </t>
  </si>
  <si>
    <t>FCJP-0046</t>
  </si>
  <si>
    <t>EN SU CALIDAD DE DOCENTE INVITADO, ORIENTAR EL MODULO NEOCONSTITUCIONALISMO Y CONSTITUCIONALIZACION DEL DERECHO, CORRESPONDIENTE AL SEGUNDO SEMESTRE DE LA MAESTRIA EN DERECHO PUBLICO DE LA FACULTAD DE CIENCIAS JURIDICAS Y POLITICAS DE LA UNIVERSIDAD SURCOLOMBIANA</t>
  </si>
  <si>
    <t xml:space="preserve">FCJP –0047 </t>
  </si>
  <si>
    <t>COMPRA-VENTA DE PAPELERIA Y ARTICULOS DE OFICINA, PARA LA MAESTRIA EN DERECHO PUBLICO DE LA FACULTAD DE CIENCIAS JURIDICAS Y POLITICAS DE LA UNIVERSIDAD SURCOLOMBIANA</t>
  </si>
  <si>
    <t xml:space="preserve">orden de servicio simplificada </t>
  </si>
  <si>
    <t xml:space="preserve">FINALIZADO </t>
  </si>
  <si>
    <t xml:space="preserve">FCJP –0048 </t>
  </si>
  <si>
    <t>COMPRA VENTA DE 3 CARTELERAS DE 2M X1M EN ALUMINIO TUBULAR Y 1 ARCHIVADOR METALICO DE 3 GAVETAS, PARA LA MAESTRIA EN DERECHO PUBLICO DE LA FACULTAD DE CIENCIAS JURIDICAS Y POLITICAS DE LA UNIVERSIDAD SURCOLOMBIANA</t>
  </si>
  <si>
    <t>LUIS FELIPE CELIS FIERRO</t>
  </si>
  <si>
    <t>CPS-258-B2014</t>
  </si>
  <si>
    <t>Ejecucion</t>
  </si>
  <si>
    <t>CPS-259-B2014</t>
  </si>
  <si>
    <t>CPS-260-B2014</t>
  </si>
  <si>
    <t>CPS-261-B2014</t>
  </si>
  <si>
    <t>CPS-262-B2014</t>
  </si>
  <si>
    <t>CPS-263-B2014</t>
  </si>
  <si>
    <t>CPS-264-B2014</t>
  </si>
  <si>
    <t>CPS-265-B2014</t>
  </si>
  <si>
    <t>CPS-266-B2014</t>
  </si>
  <si>
    <t>CPS-267-B2014</t>
  </si>
  <si>
    <t>CPS-268-B2014</t>
  </si>
  <si>
    <t>Prestar Servicios profesionales en los procesos contractuales propios del Centro de Tecnologías de Información y Comunicaciones, manejo y apoyo funcional del SNIES, Comité de Gobierno en Línea,  Comité de Informática y Seguridad,  apoyo para la ejecución del Plan de Acción del CTIC y apoyo al Proceso de Gestión de Tecnologías de Información y Comunicaciones en Calidad</t>
  </si>
  <si>
    <t>CPS-269-B2014</t>
  </si>
  <si>
    <t>Prestar Servicios profesionales en administración, instalación y configuración de los diferentes servidores bajo sistemas operativos Windows server, Linux, virtualización, Firewall, DNS y almacenamiento “SAN”</t>
  </si>
  <si>
    <t>CPS-270-B2014</t>
  </si>
  <si>
    <t>Prestar Servicios en los procesos de análisis, diseño, desarrollo e implementación y mantenimiento de Sistemas de información específicamente lo relacionado con Aplicativos planta física, programación académica, convocatoria docentes, y  SIPPA; en el Centro de Tecnologías de Información y Comunicaciones-CTIC de la Universidad Surcolombiana</t>
  </si>
  <si>
    <t>CPS-271-B2014</t>
  </si>
  <si>
    <t>Prestar Servicios profesionales en los procesos de análisis, diseño, desarrollo e implementación y mantenimiento de Sistemas de información específicamente en lo relacionado con los sistemas de: requerimientos, interfase con sistema LINIX y liquidación de matrícula y facturación,  en el Centro de Tecnologías de Información y Comunicaciones-CTIC de la Universidad Surcolombiana</t>
  </si>
  <si>
    <t>CPS-272-B2014</t>
  </si>
  <si>
    <t>CPS-273-B2014</t>
  </si>
  <si>
    <t>Prestar los servicios de Apoyo en el manejo, control, archivo, actualización y custodia de la historias laborales de los servidores públicos, trabajadores oficiales y demás personal que tenga vinculo contractual, legal y reglamentario con la Universidad Surcolombiana.</t>
  </si>
  <si>
    <t>CPS-274-B2014</t>
  </si>
  <si>
    <t>CPS-275-B2014</t>
  </si>
  <si>
    <t>CPS-276-B2014</t>
  </si>
  <si>
    <t>CPS-277-B2014</t>
  </si>
  <si>
    <t>CPS-278-B2014</t>
  </si>
  <si>
    <t>CPS-279-B2014</t>
  </si>
  <si>
    <t xml:space="preserve"> GREGORIO BONILLA JOSE</t>
  </si>
  <si>
    <t>CPS-280-B2014</t>
  </si>
  <si>
    <t>CPS-281-B2014</t>
  </si>
  <si>
    <t>CPS-282-B2014</t>
  </si>
  <si>
    <t xml:space="preserve">Prestar servicio de apoyo a la gestión administrativa en el Departamento de Ciencias Básicas de la Facultad  de salud </t>
  </si>
  <si>
    <t>CPS-283-B2014</t>
  </si>
  <si>
    <t>CPS-284-B2014</t>
  </si>
  <si>
    <t>Prestar sus servicios de apoyo a la gestión administrativa en el Laboratorio de Infección e Inmunidad  de la Facultad de Salud de la Universidad Surcolombiana</t>
  </si>
  <si>
    <t>CPS-285-B2014</t>
  </si>
  <si>
    <t>CPS-286-B2014</t>
  </si>
  <si>
    <t>Prestar sus servicios de Asesoría a la Decanatura de la Facultad de Salud para la Formulación de Proyectos de Ciencia, Tecnología e Innovación, y Regalías nacionales</t>
  </si>
  <si>
    <t>CPS-287-B2014</t>
  </si>
  <si>
    <t>CPS-288-B2014</t>
  </si>
  <si>
    <t>CPS-289-B2014</t>
  </si>
  <si>
    <t>CPS-290-B2014</t>
  </si>
  <si>
    <t>ESTANISLAO ROJAS BARRERA</t>
  </si>
  <si>
    <t>CPS-291-B2014</t>
  </si>
  <si>
    <t xml:space="preserve">Prestar servicios  de Apoyo en la oficina de contabilidad en la  elaboración de la solicitud de devolución del IVA pagado por la Universidad en la compra de bienes - servicios </t>
  </si>
  <si>
    <t>CPS-292-B2014</t>
  </si>
  <si>
    <t>CPS-293-B2014</t>
  </si>
  <si>
    <t>Prestar servicios de apoyo a la gestión en la proyección de las minutas y todos los tramites inhe-rentes a la unidad de contratación – Vicerrectoría Administrativa de la universidad Surcolombiana</t>
  </si>
  <si>
    <t>CPS-294-B2014</t>
  </si>
  <si>
    <t>Prestar servicios de apoyo a la gestión financiera en lo relacionado con correspondencia, el archivo y la documentación.</t>
  </si>
  <si>
    <t>CPS-295-B2014</t>
  </si>
  <si>
    <t xml:space="preserve"> CAPERA ISRAEL BOTACHE</t>
  </si>
  <si>
    <t>CPS-296-B2014</t>
  </si>
  <si>
    <t>CPS-298-B2014</t>
  </si>
  <si>
    <t>CONTRATO LIQUIDADO A 31 DE JULIO 2014 $2.248.889</t>
  </si>
  <si>
    <t>CPS-299-B2014</t>
  </si>
  <si>
    <t>CPS-300-B2014</t>
  </si>
  <si>
    <t>CPS-301-B2014</t>
  </si>
  <si>
    <t>Prestar servicios como auxiliar de apoyo a la gestión administrativa,  en lo referente a la programación académica (consolidación cátedra adicional), practicas extramuros y planta física de la Vicerrectoría Académica</t>
  </si>
  <si>
    <t>CPS-302-B2014</t>
  </si>
  <si>
    <t>CPS-303-B2014</t>
  </si>
  <si>
    <t>CPS-OP-304-B2014</t>
  </si>
  <si>
    <t>CPS-OP-305-B2014</t>
  </si>
  <si>
    <t>CPS-306-B2014</t>
  </si>
  <si>
    <t>Prestar sus servicios de apoyo en la socialización, consolidación y aprobación del plan estrategico de desarrollo en los componentes de ejes, programas y subproyectos; plan financiero, segumiento  y evaluación del plan.</t>
  </si>
  <si>
    <t>CPS-307-B2014</t>
  </si>
  <si>
    <t>Prestar servicios de  asesoria en Planeación Económica, Gestión de  Proyectos y prestación de servicios profesionales en la Oficina de Planeacion</t>
  </si>
  <si>
    <t>CPS-308-B2014</t>
  </si>
  <si>
    <t>Prestar servicios de Coordinación a los procesos para el mantenimiento y mejora continua del Sistema de Gestión de Calidad de la Institución en la Oficina Asesora de Planeación de la Universidad Surcolombiana</t>
  </si>
  <si>
    <t>CPS-309-B2014</t>
  </si>
  <si>
    <t>CPS-310-B2014</t>
  </si>
  <si>
    <t>Prestar Servicios de Apoyo Financiero a  la Gestión Administrativa  en La Vicerrectoría de Investigación y Proyección Social</t>
  </si>
  <si>
    <t>CPS-311-B2014</t>
  </si>
  <si>
    <t>CPS-312-B2014</t>
  </si>
  <si>
    <t>CPS-313-B2014</t>
  </si>
  <si>
    <t>CPS-314-B2014</t>
  </si>
  <si>
    <t>CPS-315-B2014</t>
  </si>
  <si>
    <t>CPS-316-B2014</t>
  </si>
  <si>
    <t>Prestar servicios de apoyo y asesoría en la administración y mantenimiento del sistema de control de acceso de la Universidad Surcolombiana</t>
  </si>
  <si>
    <t>CPS-317-B2014</t>
  </si>
  <si>
    <t>CPS-318-B2014</t>
  </si>
  <si>
    <t>CPS-319-B2014</t>
  </si>
  <si>
    <t>CPS-320-B2014</t>
  </si>
  <si>
    <t>CPS-321-B2014</t>
  </si>
  <si>
    <t>CPS-322-B2014</t>
  </si>
  <si>
    <t>CPS-323-B2014</t>
  </si>
  <si>
    <t>CPS-324-B2014</t>
  </si>
  <si>
    <t>Prestar servicios profesionales de Ingeniera Industrial en las actividades del Sub-programa de Higiene y Seguridad Industrial el Sistema de Gestión la Seguridad y Salud en el trabajo de Bienestar Universitario.</t>
  </si>
  <si>
    <t>CPS-325-B2014</t>
  </si>
  <si>
    <t>CPS-326-B2014</t>
  </si>
  <si>
    <t>CPS-327-B2014</t>
  </si>
  <si>
    <t>CPS-328-B2014</t>
  </si>
  <si>
    <t>CPS-329-B2014</t>
  </si>
  <si>
    <t>CPS-330-B2014</t>
  </si>
  <si>
    <t>Servicios profesionales de apoyo a  la gestión administrativa y financiera, en la Decanatura de la Facultad de Economía y Administración de la Universidad Surcolombiana</t>
  </si>
  <si>
    <t>CPS-331-B2014</t>
  </si>
  <si>
    <t>Prestar sus servicios de apoyo Profesional  en las actividades de evaluación, prescripción  y control del ejercicio, apoyo y asesoría en actividades investigativas y demás actividades propias del Laboratorio de Evaluación y Desarrollo del Rendimiento Físico ( Unidad de Evaluación LEDRF Altius) del programa de Educación Física de la Facultad de Educación</t>
  </si>
  <si>
    <t>CPS-332-B2014</t>
  </si>
  <si>
    <t>CPS-333-B2014</t>
  </si>
  <si>
    <t>CPS-334-B2014</t>
  </si>
  <si>
    <t>Prestar servicios de apoyo y asesoría en el  Programa de Tecnología en  Desarrollo de Software de la Facultad de Ingeniería.</t>
  </si>
  <si>
    <t>CPS-335-B2014</t>
  </si>
  <si>
    <t>CPS-336-B2014</t>
  </si>
  <si>
    <t xml:space="preserve">Prestar servicios de Cordinacion de la Oficina de Proyección Social de la Facultad de Salud </t>
  </si>
  <si>
    <t>CPS-337-B2014</t>
  </si>
  <si>
    <t>JOHANA MILENA DIAZ HINCAPIE</t>
  </si>
  <si>
    <t>CPS-338-B2014</t>
  </si>
  <si>
    <t>CPS-339-B2014</t>
  </si>
  <si>
    <t>CPS-340-B2014</t>
  </si>
  <si>
    <t>Prestar servicios como tecnólogo brindando apoyo logístico  al procedimiento en gestión administrativa, el comité de selección y evaluación docente y  la gestión de las capacitaciones a los  del archivo de los procedimientos del proceso de Formación, de la Vicerrectoría Académica de la Universidad Surcolombiana</t>
  </si>
  <si>
    <t>CPS-341-B2014</t>
  </si>
  <si>
    <t>CPS-342-B2014</t>
  </si>
  <si>
    <t>CPS-343-B2014</t>
  </si>
  <si>
    <t>CPS-344-B2014</t>
  </si>
  <si>
    <t>CPS-345-B2014</t>
  </si>
  <si>
    <t>CPS-346-B2014</t>
  </si>
  <si>
    <t>CPS-347-B2014</t>
  </si>
  <si>
    <t>CPS-348-B2014</t>
  </si>
  <si>
    <t>Prestar servicios de apoyo para el desarrollo de actividades academico - administrativas para toda la comunidad universitaria en la Oficina de Coordinación de Deportes</t>
  </si>
  <si>
    <t>CPS-349-B2014</t>
  </si>
  <si>
    <t>CPS-350-B2014</t>
  </si>
  <si>
    <t>CPS-351-B2014</t>
  </si>
  <si>
    <t>CPS-352-B2014</t>
  </si>
  <si>
    <t>CPS-353-B2014</t>
  </si>
  <si>
    <t>CPS-354-B2014</t>
  </si>
  <si>
    <t>CPS-355-B2014</t>
  </si>
  <si>
    <t>CPS-356-B2014</t>
  </si>
  <si>
    <t>CPS-357-B2014</t>
  </si>
  <si>
    <t>CPS-358-B2014</t>
  </si>
  <si>
    <t>CPS-359-B2014</t>
  </si>
  <si>
    <t>CPS-360-B2014</t>
  </si>
  <si>
    <t>CPS-361-B2014</t>
  </si>
  <si>
    <t>CPS-362-B2014</t>
  </si>
  <si>
    <t>CPS-363-B2014</t>
  </si>
  <si>
    <t>CPS-364-B2014</t>
  </si>
  <si>
    <t>CPS-OP-365-B2014</t>
  </si>
  <si>
    <t>Prestar sus servicios profesionales de  psicologa en las actividades del servicios psicologico de Bienestar Universitario.</t>
  </si>
  <si>
    <t>HERNANDO RAMIREZ PLAZAS</t>
  </si>
  <si>
    <t>CPS-367-B2014</t>
  </si>
  <si>
    <t>Prestar servicios de Asesoría en los aspectos relacionados con la Rectoría de la Universidad Surcolombiana</t>
  </si>
  <si>
    <t>CPS-368-B2014</t>
  </si>
  <si>
    <t>CPS-369-B2014</t>
  </si>
  <si>
    <t>Prestar sus servicios de apoyo a la gestión administrativa en los Programas de Física y Tecnologia en Acuicultura Continental de la Facultad de Ciencias Exactas de la Universidad Surcolombiana</t>
  </si>
  <si>
    <t>RAMON ANDRES POLANIA MORENO</t>
  </si>
  <si>
    <t>CPS-OP-370-B2014</t>
  </si>
  <si>
    <t>Prestar sus servicios profesionales de  psicologo en las actividades del servicios psicologico de Bienestar Universitario.</t>
  </si>
  <si>
    <t>MARIA NATALIA STEFANY POLO TRUJILLO</t>
  </si>
  <si>
    <t>CPS-371-B2014</t>
  </si>
  <si>
    <t>CPS-372-B2014</t>
  </si>
  <si>
    <t>FREDY HERNAN SANCHEZ MONTAÑA</t>
  </si>
  <si>
    <t>CPS-OP-373-B2014</t>
  </si>
  <si>
    <t>Prestar sus servicios técnicos para el mantenimiento de los aplicativos “Programa de Orientación Profesional y Programa de Alertas Tempranas al Sistema de Información de la Universidad Surcolombiana; involucrados en el  proyecto Indagación sistemática sobre los Factores de Permanencia y Graduación Estudiantiles en la Universidad Surcolombiana” y Análisis, diseño y desarrollo (fase I)  del sistema de Internacionalización y movilidad de la USCO.</t>
  </si>
  <si>
    <t>CPS-374-B2014</t>
  </si>
  <si>
    <t>Prestar sus servicios de apoyo en los Programas de Doctorado en Ciencias Agrarias e Ingeniería Civil.</t>
  </si>
  <si>
    <t>ISABEL GONZALEZ SIERRA</t>
  </si>
  <si>
    <t>CPS-375-B2014</t>
  </si>
  <si>
    <t>CPS-OP-376-B2014</t>
  </si>
  <si>
    <t>Desarrollar estrategias comunicativas que permitan el posicionamiento del Proyecto Universidad Saludable dentro y fuera de la Universidad Surcolombiana</t>
  </si>
  <si>
    <t>MAIRA ALEJANDRA LOSADA PUENTES</t>
  </si>
  <si>
    <t>CPS-376-B2014</t>
  </si>
  <si>
    <t>CPS-378-B2014</t>
  </si>
  <si>
    <t>CPS-380-B2014</t>
  </si>
  <si>
    <t>CPS-381-B2014</t>
  </si>
  <si>
    <t>CPS-382-B2014</t>
  </si>
  <si>
    <t>CPS-383-B2014</t>
  </si>
  <si>
    <t>CPS-384-B2014</t>
  </si>
  <si>
    <t>CPS-385-B2014</t>
  </si>
  <si>
    <t>Apoyo  para conformando y dirigiendo la coral de la Universidad, orientar los talleres de formación, realizar arreglos y montajes de páginas musicales colombianas, latinoamericanas y universales, en la Oficina de Extensión Cultural</t>
  </si>
  <si>
    <t>JUAN MANUEL POLO PUENTES</t>
  </si>
  <si>
    <t>CPS-386-B2014</t>
  </si>
  <si>
    <t>CPS-387-B2014</t>
  </si>
  <si>
    <t>CPS-388-B2014</t>
  </si>
  <si>
    <t>CPS-389-B2014</t>
  </si>
  <si>
    <t>CPS-390-B2014</t>
  </si>
  <si>
    <t>CPS-391-B2014</t>
  </si>
  <si>
    <t>CPS-392-B2014</t>
  </si>
  <si>
    <t>CPS-394-B2014</t>
  </si>
  <si>
    <t>CPS-395-B2014</t>
  </si>
  <si>
    <t>Prestar servicios de apoyo a la Unidad de Gestión Ambiental de la Oficina Asesora de Planeación en los procesos y procedimientos para la implementación y mantenimiento del Sistema de Gestión Ambiental realizando énfasis en los programaa de manejo integral de Residuos Especiales, educación ambiental.</t>
  </si>
  <si>
    <t>CPS-396-B2014</t>
  </si>
  <si>
    <t>CPS-397-B2014</t>
  </si>
  <si>
    <t>CPS-398-B2014</t>
  </si>
  <si>
    <t>CPS-399-B2014</t>
  </si>
  <si>
    <t>CPS-400-B2014</t>
  </si>
  <si>
    <t>CPS-401-B2014</t>
  </si>
  <si>
    <t>CPS-402-B2014</t>
  </si>
  <si>
    <t>CPS-403-B2014</t>
  </si>
  <si>
    <t>CPS-404-B2014</t>
  </si>
  <si>
    <t>Prestar Servicios técnicos en administración, soporte y mantenimiento del Sistema KOHA para la Biblioteca y Desarrollo del Sistema de elaboración de Contratos</t>
  </si>
  <si>
    <t>CPS-405-B2014</t>
  </si>
  <si>
    <t>Prestar servicios de asesoría y apoyo en el proceso de implementación de los criterios de Gobierno en Línea. Manual  3.1, requerimientos de Índice de Transparencia relacionados con GEL</t>
  </si>
  <si>
    <t>CPS-OP-406-B2014</t>
  </si>
  <si>
    <t>CPS-OP-407-B2014</t>
  </si>
  <si>
    <t xml:space="preserve">Prestar servicios como auxiliar de investigación para el desarrollo del observatorio de drogas de la USCO. </t>
  </si>
  <si>
    <t>CPS-408-B2014</t>
  </si>
  <si>
    <t>HERNY FABIAN RAMOS SEMANATE</t>
  </si>
  <si>
    <t>CPS-409-B2014</t>
  </si>
  <si>
    <t>Prestar sus servicios de apoyo a la gestión administrativa en la Dirección de Sedes</t>
  </si>
  <si>
    <t xml:space="preserve"> JEISON ARMANDO TORREJANO DELGADO</t>
  </si>
  <si>
    <t>CPS-410-B2014</t>
  </si>
  <si>
    <t>ROSALBA VERA</t>
  </si>
  <si>
    <t>CPS-411-B2014</t>
  </si>
  <si>
    <t>CPS-412-B2014</t>
  </si>
  <si>
    <t xml:space="preserve">Prestar servicios profesionales de apoyo y asesoria en la editorial Universidad Surcolombiana </t>
  </si>
  <si>
    <t>CPS-OP-413-B2014</t>
  </si>
  <si>
    <t>Prestar los servicios profesionales para el desarrollo el proyecto “construcción participativa de un sistema de apoyo complementario a estudiantes en condición de extrema vulnerabilidad”</t>
  </si>
  <si>
    <t>CARMEN ELENA SANCHEZ ARANA</t>
  </si>
  <si>
    <t>CPS-414-B2014</t>
  </si>
  <si>
    <t>Prestación de Servicios de apoyo a la gestión administrativa en el Laboratorio Jurídico de la Universidad Surcolombiana.</t>
  </si>
  <si>
    <t>AURA DARNELLY MENDEZ YUSTRE</t>
  </si>
  <si>
    <t>CPS-OP-415-B2014</t>
  </si>
  <si>
    <t>Prestar sus servicios profesionales para formar parte  del Grupo PACA responsable del desarrollo de los aplicativos básicos que soportan la Política de Permanencia y Graduación Estudiantiles, que tiene como objetivo propiciar las condiciones institucionales de diversa naturaleza que garanticen el logro de la Misión, Visión, los propósitos y los Objetivos que hacen parte de la dimensión teleológica de la Universidad y mantener los índices de permanencia y graduación estudiantiles como respuesta directa a las necesidades del contexto local, regional y nacional.</t>
  </si>
  <si>
    <t>KRISSNA JULIETTE BUENDIA PEREZ</t>
  </si>
  <si>
    <t>CPS-416-B2014</t>
  </si>
  <si>
    <t>Prestación de servicios para el apoyo a la gestión en el área de archivo y conservación de documentos de  la Vicerrectoría Administrativa de la Universidad Surcolombiana</t>
  </si>
  <si>
    <t>CPS-OP-417-B2014</t>
  </si>
  <si>
    <t xml:space="preserve">Prestar servicios de apoyo y asesoria para formar parte del equipo investigador responsable del proyecto de investigacion " Hacia una geneologia de la investigacion en la Facultad de Educación de la Universidad Surcolombiana" </t>
  </si>
  <si>
    <t xml:space="preserve">JHON FREDY PERDOMO QUINTERO </t>
  </si>
  <si>
    <t>CPS-418-B2014</t>
  </si>
  <si>
    <t>El contratista se compromete a prestar sus servicios profesionales como Asesor Jurídico en  la Vicerrectoria Académica de la Universidad Surcolombiana</t>
  </si>
  <si>
    <t>YESSICA VIVIANA PERDOMO QUINTERO</t>
  </si>
  <si>
    <t>CPS-419-B2014</t>
  </si>
  <si>
    <t>Prestar servicios de apoyo con el fin de realizar actividades que propendan al desarrollo de la segunda  fase del proyecto de reingenieria del proceso de generación y registro de ingresos de los sistemas de información – Académico y Financiero – de la Institución, en cumplimiento al Plan de Acción suscrito con el Ministerio de Educación Nacional – Universidad Industrial de Santander, en el marco del Proyecto GEFIES (Gestión Financiera en las Instituciones de Educación Superior). Este apoyo lo prestara en la oficina de contabilidad de la Universidad Surcolombiana.</t>
  </si>
  <si>
    <t>CPS-420-B2014</t>
  </si>
  <si>
    <t>ANDRES FELIPE ORTIZ PARRA</t>
  </si>
  <si>
    <t>CPS-421-B2014</t>
  </si>
  <si>
    <t>ARISMENDI SANTAMARIA HERNANDEZ</t>
  </si>
  <si>
    <t>CPS-422-B2014</t>
  </si>
  <si>
    <t>ANA MARIA SEPULVEDA GONZALEZ</t>
  </si>
  <si>
    <t>CPS-423-B2014</t>
  </si>
  <si>
    <t>CONTRATO LIQUIDADO A 1 DESEPTIENBRE 2014 $407,407</t>
  </si>
  <si>
    <t>CPS-OP-424-B2014</t>
  </si>
  <si>
    <t>Prestar servicios de  Apoyo al proceso de creación de la Maestría en Comunicación.</t>
  </si>
  <si>
    <t>CPS-OP-425-B2014</t>
  </si>
  <si>
    <t>JESUS DAVID SUAREZ LOSADA</t>
  </si>
  <si>
    <t>CPS-426-B2014</t>
  </si>
  <si>
    <t>CARLOS ANDRES CALDERON STERLING</t>
  </si>
  <si>
    <t>CPS-427-B2014</t>
  </si>
  <si>
    <t>Prestar servicios de apoyo en el área de investigación de la Vicerrectoría de Investigación y Proyección Social.</t>
  </si>
  <si>
    <t>ANGIE LORENA VALDES FALLA</t>
  </si>
  <si>
    <t>CPS-428-B2014</t>
  </si>
  <si>
    <t>Prestar los Servicios en la gestión académico-administrativa del Laboratorio Tecnológico “José Ignacio Hembuz Palomino” de la Facultad de Economía y Administración de la Universidad Surcolombiana en el Periodo 2014-B</t>
  </si>
  <si>
    <t>DAYANA IBETH CASTRO GUEVARA</t>
  </si>
  <si>
    <t>CPS-429-B2014</t>
  </si>
  <si>
    <t>CPS-430-B2014</t>
  </si>
  <si>
    <t>CPS-431-B2014</t>
  </si>
  <si>
    <t>CPS-432-B2014</t>
  </si>
  <si>
    <t>Prestar de servicios para el apoyo y asesoría de las actividades académicas que se realizan, y/o que se presenten de manera eventual, en los laboratorios de "Control de Calidad" y " procesos Agroindustriales" de la Facultad de Ingeniería.</t>
  </si>
  <si>
    <t>CPS-433-B2014</t>
  </si>
  <si>
    <t>CPS-434-B2014</t>
  </si>
  <si>
    <t>CPS-435-B2014</t>
  </si>
  <si>
    <t>CPS-436-B2014</t>
  </si>
  <si>
    <t>Prestar servicios de apoyo logístico a la gestion administrativa en el Area de Servicios Generales</t>
  </si>
  <si>
    <t>CPS-437-B2014</t>
  </si>
  <si>
    <t>CPS-438-B2014</t>
  </si>
  <si>
    <t>CPS-439-B2014</t>
  </si>
  <si>
    <t>CPS-OP-441-B2014</t>
  </si>
  <si>
    <t xml:space="preserve">Prestar servicios de atención de primer nivel para consulta odontológica a los estudiantes y realizacion de examenes odontologicos a los aspirantes admintidos de la Sede de Pitalito de la Universidad Surcolombiana. </t>
  </si>
  <si>
    <t>CPS-OP-442-B2014</t>
  </si>
  <si>
    <t>Prestar servicios de atención de primer nivel para atención psicológica a los estudiantes  y realización de exámenes psicológicos a los aspirantes admitidos de la Sede La Plata de la Universidad Surcolombiana</t>
  </si>
  <si>
    <t>CPS-OP-443-B2014</t>
  </si>
  <si>
    <t>Prestar servicios de atención de primer nivel para atención psicológica a los estudiantes  y realización de exámenes psicológicos a los aspirantes admitidos de la Sede de Pitalito de la Universidad Surcolombiana</t>
  </si>
  <si>
    <t>CPS-OP-444-B2014</t>
  </si>
  <si>
    <t xml:space="preserve">Prestar servicios de atención de primer nivel para consulta médica a los estudiantes  y realización de exámenes de admisión a los aspirantes admitidos de la Sede La Plata de la Universidad Surcolombiana. </t>
  </si>
  <si>
    <t>CPS-OP-445-B2014</t>
  </si>
  <si>
    <t>YUDY DANIELA CUENCA ZUÑIGA</t>
  </si>
  <si>
    <t>CPS-446-B2014</t>
  </si>
  <si>
    <t>HEIDY BRIYITH DIAZ RODRIGUEZ</t>
  </si>
  <si>
    <t>CPS-447-B2014</t>
  </si>
  <si>
    <t>ANGELA ROCIO QUIÑONEZ ESPINOSA</t>
  </si>
  <si>
    <t>CPS-448-B2014</t>
  </si>
  <si>
    <t>DIEGO ALEXANDER MOMPOTES BECERRA</t>
  </si>
  <si>
    <t>CPS-OP-449-B2014</t>
  </si>
  <si>
    <t xml:space="preserve">Prestar servicios de atención de primer nivel para consulta odontológica a los estudiantes y realizacion de examenes odontologicos a los aspirantes admintidos de la Sede de La Plata de la Universidad Surcolombiana. </t>
  </si>
  <si>
    <t>XIMENA ANDREA ESTRADA ROJAS</t>
  </si>
  <si>
    <t>CPS-OP-450-B2014</t>
  </si>
  <si>
    <t>CPS-OP-451-B2014</t>
  </si>
  <si>
    <t xml:space="preserve">Prestar servicios de atención de primer nivel para consulta odontológica a los estudiantes y realizacion de examenes odontologicos a los aspirantes admintidos de la Sede de Garzón de la Universidad Surcolombiana. </t>
  </si>
  <si>
    <t>CPS-OP-452-B2014</t>
  </si>
  <si>
    <t>Coordinar y orientar los procesos de elaboración del documento maestro y demás requisitos para la obtención de registro calificado del Programa de Pregrado de Biología Aplicada</t>
  </si>
  <si>
    <t>JENIFFER RIVAS AVILEZ</t>
  </si>
  <si>
    <t>CPS-OP-453-B2014</t>
  </si>
  <si>
    <t>Prestar servicios como Coordinadora del Laboratorio de Química adscrito a la Facultad de Ciencias Exactas y Naturales para ejercer actividades de manejo de Equipos, preservación y medición de elementos químicos, programación académica y de atención al público</t>
  </si>
  <si>
    <t>ALIRIO ARMANDO RAMIREZ LOSADA</t>
  </si>
  <si>
    <t>CPS-454-B2014</t>
  </si>
  <si>
    <t>CONTRATO LIQUIDADO A $582,593</t>
  </si>
  <si>
    <t>VICTOR ALEXANDER PIAMBA IMBACHI</t>
  </si>
  <si>
    <t>CPS-OP-455-B2014</t>
  </si>
  <si>
    <t xml:space="preserve">Prestar servicios de atención de primer nivel para consulta médica a los estudiantes  y realización de exámenes de admisión a los aspirantes admitidos de la Sede de Pitalito de la Universidad Surcolombiana. </t>
  </si>
  <si>
    <t>MARITZA ROJAS ALVAREZ</t>
  </si>
  <si>
    <t>CPS-456-B2014</t>
  </si>
  <si>
    <t>Prestar servicios profesionales en el Área Financiera (Grupo de Liquidación de Derechos Pecuniario)s de la Universidad Surcolombiana.</t>
  </si>
  <si>
    <t>CARLOS MAURICIO ROMERO CUELLAR</t>
  </si>
  <si>
    <t>CPS-OP-457-B2014</t>
  </si>
  <si>
    <t>CRISTIAN SERAFIN MARQUIN GAVIRIA</t>
  </si>
  <si>
    <t>CPS-OP-458-B2014</t>
  </si>
  <si>
    <t>Prestar el servicio de Asistente para elaboración de reportajes periodísticos en formato digital para suregion.com.co, en el Periódico Digital de  Análisis Informativo.</t>
  </si>
  <si>
    <t>CPS-OP-459-B2014</t>
  </si>
  <si>
    <t>Prestar sus servicios en la capacitación en competencias básicas para el uso de las TIC para estudiantes de la Universidad Surcolombiana</t>
  </si>
  <si>
    <t>JOSE ELIECER CASTAÑEDA CERQUERA</t>
  </si>
  <si>
    <t>CPS-OP-460-B2014</t>
  </si>
  <si>
    <t>Prestar sus servicios en el  módulo 1. Informática Básica, dentro del Diplomado en TIC para docentes de la Universidad Surcolombiana. Para Diplomado programado en la Facultad de Salud y en la sede central de la Universidad.</t>
  </si>
  <si>
    <t>CPS-OP-461-B2014</t>
  </si>
  <si>
    <t>Prestar sus servicios en el  módulo 2. Educación a distancia tradicional., dentro del Diplomado en TIC para docentes de la Universidad Surcolombiana. Para Diplomado programado en la Facultad de Salud y en la sede central de la Universidad</t>
  </si>
  <si>
    <t>NOHORA PIEDAD CAMERO CAMACHO</t>
  </si>
  <si>
    <t>CPS-462-B2014</t>
  </si>
  <si>
    <t>Prestar los servicios de apoyo a la gestión en los diferentes procesos y procediemientos secretariales y de atencion al publico del Programa de Ciencias Naturales</t>
  </si>
  <si>
    <t>CPS-463-B2014</t>
  </si>
  <si>
    <t>Prestar Servicios para el apoyo de las actividades del fomentode la cultura de autocontrol y Control Social, determinadas en el Programa de Audotoria de la Vigencia 2014, de la Oficina de Control Interno de la Universidad Surcolombiana</t>
  </si>
  <si>
    <t>OFELIA GUALI TELLO</t>
  </si>
  <si>
    <t>CPS-464-B2014</t>
  </si>
  <si>
    <t>Prestar los servicios tecnicos en los procesos de administracion de cuentas de usuarios portal institucional, correo electronico, copias de seguridad y apoyo al proceso de Gestion de Tecnologias de Información y Comunicaciones.</t>
  </si>
  <si>
    <t>CPS-OP-465-B2014</t>
  </si>
  <si>
    <t>DIEGO FERNANDO CORTES LASSO</t>
  </si>
  <si>
    <t>CPS-466-B2014</t>
  </si>
  <si>
    <t xml:space="preserve"> Prestar servicios profesionales consistentes en acompañamiento  y asesoría  legal en la Secretaria General en los diferentes procedimientos administrativos que le corresponden, específicamente en las áreas académicas, de proyección social y contratación administrativa </t>
  </si>
  <si>
    <t>ARIADNA HOYOS STERLING</t>
  </si>
  <si>
    <t>CPS-467-B2014</t>
  </si>
  <si>
    <t>Prestar servicios a los procesos para difusion y mejora continua del Sistema de Gestión de Calidad de la Institución en la Oficina Asesora de Planeación de la Universidad Surcolombiana</t>
  </si>
  <si>
    <t>LEIDY JOHANNA GALINDO CASAS</t>
  </si>
  <si>
    <t>CPS-468-B2014</t>
  </si>
  <si>
    <t>V.A. 0057- 2014</t>
  </si>
  <si>
    <t>DISEÑO E IMPRESIÓN DE AGENDAS PARA ESTUDIANTES PRIMIPAROS DE LAS SEDES DE NEIVA, PITALITO, GARZÓN Y LA PLATA, CALENDARIO 2014 – 2, AREA DE BIENESTAR UNIVERSITARIO  DE LA UNIVERSIDAD SURCOLOMBIANA</t>
  </si>
  <si>
    <t>V.A. 0058- 2014</t>
  </si>
  <si>
    <t>SUMINISTRO DE FOTOCOPIAS CON DESTINO A LAS DIFERENTES DEPENDENCIAS ADMINISTRATIVAS DE LA SEDE POSTGRADOS DE LA UNIVERSIDAD SURCOLOMBIANA SEGUNDO SEMESTRE DE 2014</t>
  </si>
  <si>
    <t>LINA MARIA CEDEÑO POVEDA</t>
  </si>
  <si>
    <t>V.A. 0059- 2014</t>
  </si>
  <si>
    <t>ARRENDAR UN  ESPACIO FISICO CONSISTENTE EN UNA HABITACIÓN AMOBLADA, INCLUYE SERVICIOS BASICOS (AGUA, LUZ, GAS, TV, INTERNET, TELEFONIA LOCAL) Y ALIMENTACIÓN, PARA UNA ESTUDIANTE INTERNACIONAL DE LA UNIVERSIDAD NACIONAL DE RIO NEGRO – ARGENTINA, QUIEN REALIZARÁ INTERCAMBIO ACADÉMICO EN LA UNIVERSIDAD SURCOLOMBIANA</t>
  </si>
  <si>
    <t>V.A. 0060- 2014</t>
  </si>
  <si>
    <t>DISEÑO E IMPRESIÓN DE BOLETIN ESTADISTICO DEL PLAN DE DESARROLLO Y BOLETÍN INFORMATIVO DEL PLAN DE DESARROLLO DE LA UNIVERSIDAD SURCOLOMBIANA</t>
  </si>
  <si>
    <t>BANDERAS DE LUJO S.A.S.</t>
  </si>
  <si>
    <t>V.A. 0061- 2014</t>
  </si>
  <si>
    <t xml:space="preserve">SUMINISTRO DE BANDERAS CON SUS RESPECTIVAS ASTAS, LAS CUALES SERÁN DESTINADAS PARA DIFERENTES RECINTOS DE LA UNIVERSIDAD SURCOLOMBIANA </t>
  </si>
  <si>
    <t>REINEL TOVAR PUENTES</t>
  </si>
  <si>
    <t>V.A. 0062- 2014</t>
  </si>
  <si>
    <t>DISEÑO Y DIAGRAMACIÓN DE FORMA VIRTUAL DEL BOLETIN ESTADISTICO 2013 PRELIMINARES 2014 Y DISEÑO E IMPRESIÓN DE CARTILLAS RESUMEN QUE CONTIENE LOS INDICADORES Y COSTOS DE LA UNIVERSIDAD SURCOLOMBIANA</t>
  </si>
  <si>
    <t>V.A. 0063- 2014</t>
  </si>
  <si>
    <t>PRESTAR SERVICIOS DE ASESORIA Y FORMACIÓN DE LA NORMA NTC-ISO-19011-ISO 14001 AUDITORES INTERNOS DEL SISTEMA DE GESTION AMBIENTAL DE  LA UNIVERSIDAD SURCOLOMBIANA</t>
  </si>
  <si>
    <t>V.A. 0064- 2014</t>
  </si>
  <si>
    <t xml:space="preserve">COMPRA DE IMPLEMENTOS DE RIEGO PARA LOS FRUTALES DE LA GRANJA EXPERIMENTAL DE LA UNIVERSIDAD SURCOLOMBIANA </t>
  </si>
  <si>
    <t>FORMA EQUIPOS PARA GIMNASIO LTDA</t>
  </si>
  <si>
    <t>V.A. 0065- 2014</t>
  </si>
  <si>
    <t>COMPRA DE ACCESORIOS, INCLUYE MANTENIMIENTO PREVENTIVO Y CORRECTIVO PARA LAS MÁQUINAS Y EQUIPOS DEL LABORATORIO DE EVALUACIÓN Y DESARROLLO DEL RENDIMIENTO FISICO (LEDRF ALTIUS) DEL PROGRAMA DE EDUCACIÓN FÍSICA – FACULTAD DE EDUCACION DE LA UNIVERSIDAD SURCOLOMBIANA</t>
  </si>
  <si>
    <t>SERVICIOS INTEGRADOS EN INGENIERIA Y TECNOLOGIA LTDA - SIITEC LTDA</t>
  </si>
  <si>
    <t>V.A. 0066- 2014</t>
  </si>
  <si>
    <t xml:space="preserve">COMPRA DE MATERIALES PARA LA CARNETIZACIÓN DE LOS ESTUDIANTES, DOCENTES Y EMPLEADOS DE LA UNIVERSIDAD SURCOLOMBIANA </t>
  </si>
  <si>
    <t>V.A. 0067- 2014</t>
  </si>
  <si>
    <t xml:space="preserve">COMPRA DE  PERSIANAS, INCLUYE INSTALACIÓN, PARA DIFERENTES DEPENDENCIAS DE LA UNIVERSIDAD SURCOLOMBIANA </t>
  </si>
  <si>
    <t>I 3NET S A S</t>
  </si>
  <si>
    <t>V.A. 0068- 2014</t>
  </si>
  <si>
    <t>ADQUISICIÓN DE TORNIQUETES PARA EL CONTROL DE ACCESO EN LAS PORTERÍAS DE LA SEDE CENTRAL DE LA UNIVERSIDAD SURCOLOMBIANA</t>
  </si>
  <si>
    <t>DINA VANESA LUNA CHADID</t>
  </si>
  <si>
    <t>V.A. 0069- 2014</t>
  </si>
  <si>
    <t>SERVICIO DE ALOJAMIENTO PARA PERSONAL DE LA UNIVERSIDAD SURCOLOMBIANA QUE PARTICIPARÁ DE LOS XIV JUEGOS NACIONALES DEPORTIVOS DE TRABAJADORES OFICIALES, DOCENTES Y EMPLEADOS DE LAS UNIVERSIDADES PÚBLICAS DE COLOMBIA “SINTRAUNICOL” A REALIZARSE EN LA CIUDAD DE MONTERIA</t>
  </si>
  <si>
    <t>V.A. 0070- 2014</t>
  </si>
  <si>
    <t xml:space="preserve">COMPRA DE BIENES ELABORADOS SOBRE MEDIDAS PARA LA ZONA DE LAVADO DEL RESTAURANTE LA VENADA UBICADO EN LA SEDE CENTRAL DE  LA UNIVERSIDAD SURCOLOMBIANA </t>
  </si>
  <si>
    <t>V.A. 0071- 2014</t>
  </si>
  <si>
    <t>SERVICIO DE HOSPEDAJE Y ALIMENTACIÓN PARA DELEGACIONES DEPORTIVAS, CULTURALES, ARTISTICAS, ACADEMICAS  Y ESTUDIANTILES DE LA UNIVERSIDAD SURCOLOMBIANA</t>
  </si>
  <si>
    <t>V.A. 0072- 2014</t>
  </si>
  <si>
    <t>PUBLICACION DE LOS PRODUCTOS COMUNICATIVOS INSTITUCIONALES SEGUNDO SEMESTRE 2014, PERIODICO DESDE LA U Y BOLETIN Y LA PUBLICACION MENSUAL QUE EMITE LA OFICINA DE COMUNICACIONES UNIVERSIDAD SURCOLOMBIANA</t>
  </si>
  <si>
    <t>ANA MARIA DEL PILAR MOLINA CEDEÑO</t>
  </si>
  <si>
    <t>V.A. 0073- 2014</t>
  </si>
  <si>
    <t>EMISION DEL PROGRAMA DE TELEVISIÓN INSTITUCIONAL "VIA UNIVERSITARIA" SEGUNDO SEMESTRE 2014 UNIVERSIDAD SURCOLOMBIANA</t>
  </si>
  <si>
    <t xml:space="preserve">EMPRESA DE TRANSPORTES ESCOLAR ESPECIAL 
Y DE TURISMO DEL HUILA LTDA – ESCOTUR LTDA
</t>
  </si>
  <si>
    <t>V.A. 0074- 2014</t>
  </si>
  <si>
    <t>SERVICIO DE TRANSPORTE URBANO PARA EL EQUIPO DE GRABACION DEL MAGAZÍN VIA UNIVERSITARIA  Y EL EQUIPO DE TRABAJO DEL PERIODICO DIGITAL SUREGION.COM, SEGUNDO SEMESTRE 2014</t>
  </si>
  <si>
    <t>V.A. 0075- 2014</t>
  </si>
  <si>
    <t>ENTREGAR A TITULO DE VENTA BIENES PARA LA SOCIALIZACION Y DIFUSION DEL SISTEMA DE GESTION DE CALIDAD Y ELEMENTOS PARA LA SOCIALIZACION DEL 1ER SEMINARIO DE MANEJO DE RESIDUOS URBANOS Y ESPECIALES – GESTION AMBIENTAL, DE LA UNIVERSIDAD SURCOLOMBIANA</t>
  </si>
  <si>
    <t>V.A. 0076- 2014</t>
  </si>
  <si>
    <t>ENTREGAR A TITULO DE VENTA BIENES TRAJES TIPICOS PARA PRESENTACIONES FOLCLORICAS DE GRUPO DE RAJALEÑAS “AGUILAS DE LA USCO” SEGÚN CONVENCION COLECTIVA DE TRABJO PACTADO ENTRE LA UNIVERSIDAD SURCOLOMBIANA Y SINTRAUNICO</t>
  </si>
  <si>
    <t>EDICIONES HISPANO AMERICANAS LIMITADA</t>
  </si>
  <si>
    <t>V.A. 0077- 2014</t>
  </si>
  <si>
    <t>ENTREGAR A TITULO DE VENTA  MATERIAL BIBLIOGRÁFICO Y AUDIOVISUAL CON DESTINO AL CENTRO DE RECURSOS DE IDIOMAS PARA PRÁCTICAS EN EL LABORATORIO DE IDIOMAS DE LA UNIVERSIDAD SURCOLOMBIANA</t>
  </si>
  <si>
    <t>V.A. 0078- 2014</t>
  </si>
  <si>
    <t>ENTREGAR A TITULO DE VENTA LA RENOVACION DE LICENCIA RED HAT ENTRERPRISE LINUX SERVER ESTÁNDAR (2 SOCKETS) PARA LOS SERVIDORES DEL CTIC DE LA UNIVERSIDAD SURCOLOMBIANA</t>
  </si>
  <si>
    <t>V.A. 0079- 2014</t>
  </si>
  <si>
    <t>ENTREGAR A TITULO DE VENTA RENOVACION DEL ANTIVIRUS ESET ENDPOINT PARA EQUIPOS DE COMPUTO DE LA UNIVERSIDAD SURCOLOMBIANA</t>
  </si>
  <si>
    <t>V.A. 0080- 2014</t>
  </si>
  <si>
    <t>ENTREGAR A TITULO DE VENTA EQUIPOS Y ACCESORIOS DE COMUNICACIÓN PARA LAS PLANTAS TELEFONICAS PANASONIC, DE LA UNIVERSIDAD SURCOLOMBIANA</t>
  </si>
  <si>
    <t>V.A. 0081- 2014</t>
  </si>
  <si>
    <t>ENTREGAR A TITULO DE VENTA BATERIAS PARA LAS UPS UBICADOS EN EL DATACENTER DEL CENTRO DE TECNOLOGÍA DE INFORMACIÓN Y COMUNICACIONES  DE LA UNIVERSIDAD SURCOLOMBIANA</t>
  </si>
  <si>
    <t>V.A. 0082- 2014</t>
  </si>
  <si>
    <t>V.A. 0083- 2014</t>
  </si>
  <si>
    <t>REALIZAR LA PRESENTACIÓN DE CUENTEROS DENTRO DE LA FORMULACIÓN DEL ESPACIO DE NARRACIÓN ORAL Y CUENTERIA PUESTA EN ESCENA “CUENTAGORAS” ESCENA DE LA CULTURA, NARRACIÓN Y LA CUENTERIA, PATRIMONIO ORAL DE LAS TRADICIONES DE LOS PUEBLOS Y SUS LENGUAS” DENTRO DEL MARCO DEL ENCUENTRO CULTURAL UNIVERSITARIO DE LA UNIVERSIDAD SURCOLOMBIANA</t>
  </si>
  <si>
    <t>V.A. 0084- 2014</t>
  </si>
  <si>
    <t>ENTREGAR A TITULO DE VENTA ELEMENTOS Y MEDICAMENTOS PARA EL AREA DE SERVICIO MEDICO SEDES, SALUD OCUPACIONAL, PROYECTO UNIVERSIDAD SALUDABLE Y COORDINACIÓN DE DEPORTES DE LA UNIVERSIDAD SURCOLOMBIANA</t>
  </si>
  <si>
    <t>V.A. 0085- 2014</t>
  </si>
  <si>
    <t>ENTREGAR A TITULO DE VENTA ELEMENTOS Y MATERIALES DE SALUD ORAL, DE MORBILIDAD Y PROMOCIÓN Y MANTENIMIENTO DE SALUD ORAL, PARA LAS SEDES DE NEIVA, PITALITO, GARZÓN Y LA PLATA DE LA UNIVERSIDAD SURCOLOMBIANA</t>
  </si>
  <si>
    <t>V.A. 0086- 2014</t>
  </si>
  <si>
    <t>CAPACITACIÓN A LOS ESTUDIANTES SOBRE LOS RIESGOS QUE SE PUEDEN PRESENTAR EN LA MOVILIDAD VEHICULAR CON EL FIN DE PREVENIR LOS ACCIDENTES QUE DISMINUYEN LA CALIDAD DE VIDA Y LAS SECUELAS QUE SE PUEDAN PRESENTAR EN DICHOS ACCIDENTES - AREA DE BIENESTAR UNIVERSITARIO DE LA UNIVERSIDAD SURCOLOMBIANA</t>
  </si>
  <si>
    <t>ADRIANA LUCIA CAYCEDO SANCHEZ</t>
  </si>
  <si>
    <t>V.A. 0087- 2014</t>
  </si>
  <si>
    <t>ENTREGAR A TITULO DE VENTA ELEMENTOS DE AMPLIFICACIÓN DE SONIDO PARA LAS ACTIVIDADES CULTURALES  DE LAS SEDES DE LA UNIVERSIDAD SURCOLOMBIANA</t>
  </si>
  <si>
    <t>V.A. 0088- 2014</t>
  </si>
  <si>
    <t>ENTREGAR A TITULO DE VENTA PUESTOS DE TRABAJO DE LA JEFATURA DEL PROGRAMA DE COMUNICACIÓN SOCIAL Y PERIODISMO, SECRETARIA ACADEMICA, SECRETARIA ADMINISTRATIVA, SECRETARIA EJECUTIVA Y DECANATURA DE LA FACULTAD DE CIENCIAS SOCIALES Y HUMANAS</t>
  </si>
  <si>
    <t>TORNITODO LA CUARTA S.A.S.</t>
  </si>
  <si>
    <t>V.A. 0089- 2014</t>
  </si>
  <si>
    <t>ENTREGAR A TITULO DE VENTA HERRAMIENTAS PARA REALIZAR MANTENIMIENTO A CADA VEHICULO DE PROPIEDAD DE LA UNIVERSIDAD SURCOLOMBIANA</t>
  </si>
  <si>
    <t>NORMA CONSTANZA PERDOMO CASTRO</t>
  </si>
  <si>
    <t>V.A. 0090- 2014</t>
  </si>
  <si>
    <t>ENTREGAR A TÍTULO DE VENTA E INSTALACION DE VALLA PUBLICITARIA, REPOSICION DE TELA BANNER PUBLICITARIA DE VALLA EXISTENTE, ROCERÍA, PODA Y LIMPIEZA DE LOS ARBUSTOS Y MALEZA DEL SITIO UBICADO EN EL LOTE DE TRAPICHITO Y  AVISO EN EL EDIFICIO POSTGRADOS DE LA UNIVERSIDAD SURCOLOMBIANA</t>
  </si>
  <si>
    <t>V.A. 0091- 2014</t>
  </si>
  <si>
    <t>ENTREGAR A TÍTULO DE VENTA ABONOS, VENENOS Y FUNGICIDAS PARA EL CAMPO DE FUTBOL, AREA ALEDAÑAS Y JARDINES DE LA SEDE CENTRAL Y DIFERENTES SEDES DE LA UNIVERSIDAD SURCOLOMBIANA</t>
  </si>
  <si>
    <t>V.A. 0092- 2014</t>
  </si>
  <si>
    <t>PRESTAR SERVICIOS MÉDICOS AMBULATORIOS, ATENCIÓN MÉDICA Y QUIRÚRGICA DE URGENCIAS CON HOSPITALIZACIÓN, EXÁMENES DE LABORATORIO CLÍNICO E IMÁGENES DIAGNÓSTICAS A LOS ESTUDIANTES MATRICULADOS EN LA UNIVERSIDAD SURCOLOMBIANA SEDE LA PLATA.</t>
  </si>
  <si>
    <t>V.A. 0093- 2014</t>
  </si>
  <si>
    <t>SERVICIOS MÉDICOS AMBULATORIOS, ATENCIÓN MÉDICA Y QUIRÚRGICA DE URGENCIAS CON HOSPITALIZACIÓN, EXÁMENES DE LABORATORIO CLÍNICO E IMÁGENES DIAGNÓSTICAS A LOS ESTUDIANTES MATRICULADOS EN LA UNIVERSIDAD SURCOLOMBIANA SEDE GARZÓN</t>
  </si>
  <si>
    <t>V.A. 0094- 2014</t>
  </si>
  <si>
    <t>ELABORACION DE STICKER PARA MARCACIÓN DE LOS BIENES DEVOLUTIVOS ADQUIRIDOS POR LA UNIVERSIDAD SURCOLOMBIANA</t>
  </si>
  <si>
    <t>V.A. 0095- 2014</t>
  </si>
  <si>
    <t>ELABORACION DE PAPELERIA ESPECIAL  (DIPLOMAS PREGRADO Y CARPETAS HISTORIAL ACADEMICO) CON DESTINO AL CENTRO DE ADMISIONES REGISTRO Y CONTROL ACADEMICO E IMPRESIÓN DE AFICHES, PLEGABLES Y CARTILLAS PARA EL DESARROLLO DE ACTIVIDADES DEL PLAN DE ACCION DEL COMITÉ TECNICO DE ESPECIALISTAS - PROYECTO CONSUMO S.P.A DE LA UNIVERSIDAD SURCOLOMBIANA</t>
  </si>
  <si>
    <t>V.A. 0096- 2014</t>
  </si>
  <si>
    <t>ENTREGAR A TÍTULO DE VENTA TABLEROS ACRILICOS PARA DIFERENTES UNIDADES ACADEMICAS DE LA UNIVERSIDAD SURCOLOMBIANA</t>
  </si>
  <si>
    <t>V.A. 0097- 2014</t>
  </si>
  <si>
    <t>ENTREGAR A TÍTULO DE VENTA PARTES, REPUESTOS Y OTROS ELEMENTOS PARA EL MANTENIMIENTO PREVENTIVO Y CORRECTIVO DE COMPUTADORES E IMPRESORAS DE LA UNIVERSIDAD SURCOLOMBIANA</t>
  </si>
  <si>
    <t>V.A. 0098- 2014</t>
  </si>
  <si>
    <t>REALIZACION DEL FESTIVAL DE CINE FRANCES Y ESPAÑOL NEVIA 2014 A REALIZARSE EN LA UNIVERSIDAD SURCOLOMBIANA</t>
  </si>
  <si>
    <t>V.A. 0099- 2014</t>
  </si>
  <si>
    <t>SERVICIO DE HOSTING Y DOMINIO PARA ALMACENAMIENTO DE INFORMACIÓN DE LA PLATAFORMA VIRTUAL DEL PROYECTO USCOVIRTUAL WWW.USCOVIRTUAL.EDU.CO DE LA UNIVERSIDAD SURCOLOMBIANA.</t>
  </si>
  <si>
    <t>V.A. 0100- 2014</t>
  </si>
  <si>
    <t>ENTREGAR A TÍTULO DE VENTA MATERIALES PARA TALLER DE MANUALIDADES DIRIGIDO A FUNCIONARIOS PREPENSIONADOS DE LA UNIVERSIDAD SURCOLOMBIANA</t>
  </si>
  <si>
    <t>V.A. 0101- 2014</t>
  </si>
  <si>
    <t>ENTREGAR A TITULO DE VENTA LA RENOVACIÒN DE LA LICENCIA CHECK POINT UTM SOTFWARE BLADES PACKAGE CON DESTINO AL DATACENTER DEL CENTRO DE TECNOLOGÍAS DE INFORMACIÓN Y COMUNICACIONES DE LA UNIVERSIDAD SURCOLOMBIANA</t>
  </si>
  <si>
    <t>V.A. 0102- 2014</t>
  </si>
  <si>
    <t>ENTREGAR A TITULO DE VENTA MUEBLES EN GENERAL PARA LAS DIFERENTES DEPENDENCIAS ACADEMICAS Y ADMINISTRATIVAS DE LA UNIVERSIDAD SURCOLOMBIANA</t>
  </si>
  <si>
    <t>JHON MAIKOL FIERRO ORDOÑEZ</t>
  </si>
  <si>
    <t>V.A. 0103- 2014</t>
  </si>
  <si>
    <t>ADECUACION Y MANTENIMIENTO DEL CIELORRASO DEL AUDITORIO DE LA UNIVERSIDAD SURCOLOMBIANA SEDE LA PLATA</t>
  </si>
  <si>
    <t>MANTENIMIENTO Y7O REPARACION</t>
  </si>
  <si>
    <t>INSTRUMENTOS Y  AUTOMATIZACIONES INDUSTTRIALES LTDA</t>
  </si>
  <si>
    <t>V.A. 0104- 2014</t>
  </si>
  <si>
    <t>ENTREGAR A TITULO DE VENTA ALCOHOLIMETROS PARA EL AREA DE SALUD OCUPACIONAL DE LA UNIVERSIDAD SURCOLOMBIANA</t>
  </si>
  <si>
    <t>V.A. 0105- 2014</t>
  </si>
  <si>
    <t>SUMINISTRO E INSTALACIÓN DEL SISTEMA DE ALARMA CONTRA INCENDIO Y LÁMPARAS DE EMERGENCIA PARA LA SEDE DE POSTGRADOS  Y SUMINISTRO Y MANTENIMIENTO DE LÁMPARAS DE EMERGENCIA PARA LA FACULTAD DE SALUD, SEDE CENTRAL Y POSGRADOS DE LA UNIVERSIDAD SURCOLOMBIANA</t>
  </si>
  <si>
    <t>V.A. 0106- 2014</t>
  </si>
  <si>
    <t>SERVICIOS MÉDICOS AMBULATORIOS, ATENCIÓN MÉDICA Y QUIRÚRGICA DE URGENCIAS CON HOSPITALIZACIÓN, EXÁMENES DE LABORATORIO CLÍNICO E IMÁGENES DIAGNÓSTICAS A LOS ESTUDIANTES MATRICULADOS EN LA UNIVERSIDAD SURCOLOMBIANA EN LA CIUDAD DE NEIVA</t>
  </si>
  <si>
    <t>PRESTAR EL SERVICIO DE PUBLICIDAD PARA LA OFERTA ACADÉMICA DE PREGRADO Y POSTGRADO DE LA UNIVERSIDAD SURCOLOMBIANA EN EL DIARIO EL TIEMPO</t>
  </si>
  <si>
    <t>OTRO- PUBLICIDAD</t>
  </si>
  <si>
    <t>INFORME CONRACTUAL 2014</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</si>
</sst>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6" formatCode="&quot;$&quot;\ #,##0_);[Red]\(&quot;$&quot;\ #,##0\)"/>
    <numFmt numFmtId="44" formatCode="_(&quot;$&quot;\ * #,##0.00_);_(&quot;$&quot;\ * \(#,##0.00\);_(&quot;$&quot;\ * &quot;-&quot;??_);_(@_)"/>
    <numFmt numFmtId="43" formatCode="_(* #,##0.00_);_(* \(#,##0.00\);_(* &quot;-&quot;??_);_(@_)"/>
    <numFmt numFmtId="164" formatCode="&quot;$&quot;\ #,##0"/>
    <numFmt numFmtId="165" formatCode="0;[Red]0"/>
    <numFmt numFmtId="166" formatCode="yyyy\-mm\-dd;@"/>
    <numFmt numFmtId="167" formatCode="d\-mmm\-yy;@"/>
    <numFmt numFmtId="168" formatCode="#,##0;[Red]#,##0"/>
    <numFmt numFmtId="169" formatCode="yyyy/mm/dd"/>
    <numFmt numFmtId="170" formatCode="&quot;$&quot;\ #,##0.00"/>
    <numFmt numFmtId="171" formatCode="d/mm/yyyy;@"/>
    <numFmt numFmtId="172" formatCode="dd/mm/yy"/>
    <numFmt numFmtId="173" formatCode="#,###"/>
    <numFmt numFmtId="174" formatCode="dd/mm/yyyy;@"/>
    <numFmt numFmtId="175" formatCode="yyyy/mm/dd;@"/>
    <numFmt numFmtId="176" formatCode="_(&quot;$&quot;\ * #,##0_);_(&quot;$&quot;\ * \(#,##0\);_(&quot;$&quot;\ * &quot;-&quot;??_);_(@_)"/>
    <numFmt numFmtId="177" formatCode="yyyy\-mm\-dd"/>
    <numFmt numFmtId="178" formatCode="#,##0&quot;    &quot;;\-#,##0&quot;    &quot;;&quot; -&quot;#&quot;    &quot;;@\ "/>
    <numFmt numFmtId="179" formatCode="#,##0.00&quot;    &quot;;\-#,##0.00&quot;    &quot;;&quot; -&quot;#&quot;    &quot;;@\ "/>
    <numFmt numFmtId="180" formatCode="[$-C0A]d\-mmm\-yyyy;@"/>
    <numFmt numFmtId="181" formatCode="d&quot; de &quot;mmm&quot; de &quot;yy"/>
  </numFmts>
  <fonts count="93" x14ac:knownFonts="1">
    <font>
      <sz val="11"/>
      <color theme="1"/>
      <name val="Calibri"/>
      <family val="2"/>
      <scheme val="minor"/>
    </font>
    <font>
      <b/>
      <sz val="16"/>
      <color theme="1"/>
      <name val="Arial"/>
      <family val="2"/>
    </font>
    <font>
      <sz val="16"/>
      <color theme="1"/>
      <name val="Arial"/>
      <family val="2"/>
    </font>
    <font>
      <sz val="11"/>
      <color theme="1"/>
      <name val="Calibri"/>
      <family val="2"/>
      <scheme val="minor"/>
    </font>
    <font>
      <sz val="11"/>
      <color rgb="FFFF0000"/>
      <name val="Calibri"/>
      <family val="2"/>
      <scheme val="minor"/>
    </font>
    <font>
      <b/>
      <sz val="11"/>
      <color theme="1"/>
      <name val="Arial"/>
      <family val="2"/>
    </font>
    <font>
      <sz val="11"/>
      <color theme="1"/>
      <name val="Arial"/>
      <family val="2"/>
    </font>
    <font>
      <sz val="10"/>
      <name val="Arial"/>
      <family val="2"/>
    </font>
    <font>
      <sz val="10"/>
      <color theme="1"/>
      <name val="Arial"/>
      <family val="2"/>
    </font>
    <font>
      <b/>
      <sz val="8"/>
      <color indexed="81"/>
      <name val="Tahoma"/>
      <family val="2"/>
    </font>
    <font>
      <sz val="8"/>
      <color indexed="81"/>
      <name val="Tahoma"/>
      <family val="2"/>
    </font>
    <font>
      <sz val="11"/>
      <name val="Arial"/>
      <family val="2"/>
    </font>
    <font>
      <b/>
      <sz val="16"/>
      <name val="Arial"/>
      <family val="2"/>
    </font>
    <font>
      <sz val="10"/>
      <name val="Arial Narrow"/>
      <family val="2"/>
    </font>
    <font>
      <sz val="10"/>
      <color theme="1"/>
      <name val="Arial Narrow"/>
      <family val="2"/>
    </font>
    <font>
      <b/>
      <sz val="20"/>
      <color theme="1"/>
      <name val="Arial"/>
      <family val="2"/>
    </font>
    <font>
      <sz val="16"/>
      <name val="Arial"/>
      <family val="2"/>
    </font>
    <font>
      <b/>
      <sz val="18"/>
      <color theme="1"/>
      <name val="Arial"/>
      <family val="2"/>
    </font>
    <font>
      <sz val="10"/>
      <color rgb="FF000000"/>
      <name val="Arial"/>
      <family val="2"/>
    </font>
    <font>
      <sz val="10"/>
      <color indexed="8"/>
      <name val="Arial"/>
      <family val="2"/>
    </font>
    <font>
      <sz val="10"/>
      <color indexed="10"/>
      <name val="Arial"/>
      <family val="2"/>
    </font>
    <font>
      <sz val="10"/>
      <color indexed="60"/>
      <name val="Arial"/>
      <family val="2"/>
    </font>
    <font>
      <i/>
      <sz val="10"/>
      <color indexed="8"/>
      <name val="Arial"/>
      <family val="2"/>
    </font>
    <font>
      <b/>
      <sz val="10"/>
      <name val="Arial"/>
      <family val="2"/>
    </font>
    <font>
      <u/>
      <sz val="11"/>
      <color theme="10"/>
      <name val="Calibri"/>
      <family val="2"/>
      <scheme val="minor"/>
    </font>
    <font>
      <u/>
      <sz val="10"/>
      <color indexed="12"/>
      <name val="Arial"/>
      <family val="2"/>
    </font>
    <font>
      <b/>
      <sz val="9"/>
      <color indexed="8"/>
      <name val="Tahoma"/>
      <family val="2"/>
      <charset val="1"/>
    </font>
    <font>
      <sz val="9"/>
      <color indexed="8"/>
      <name val="Tahoma"/>
      <family val="2"/>
      <charset val="1"/>
    </font>
    <font>
      <b/>
      <sz val="10"/>
      <color theme="1"/>
      <name val="Arial"/>
      <family val="2"/>
    </font>
    <font>
      <b/>
      <sz val="7"/>
      <color theme="1"/>
      <name val="Arial"/>
      <family val="2"/>
    </font>
    <font>
      <sz val="9"/>
      <color rgb="FF000000"/>
      <name val="Arial"/>
      <family val="2"/>
    </font>
    <font>
      <sz val="9"/>
      <color indexed="63"/>
      <name val="Arial"/>
      <family val="2"/>
    </font>
    <font>
      <sz val="9"/>
      <color theme="1"/>
      <name val="Arial"/>
      <family val="2"/>
    </font>
    <font>
      <sz val="9"/>
      <name val="Arial"/>
      <family val="2"/>
    </font>
    <font>
      <sz val="7"/>
      <name val="Arial"/>
      <family val="2"/>
    </font>
    <font>
      <sz val="10"/>
      <color theme="1"/>
      <name val="Calibri"/>
      <family val="2"/>
      <scheme val="minor"/>
    </font>
    <font>
      <sz val="7"/>
      <color theme="1"/>
      <name val="Arial"/>
      <family val="2"/>
    </font>
    <font>
      <sz val="8"/>
      <name val="Arial"/>
      <family val="2"/>
    </font>
    <font>
      <sz val="7"/>
      <color rgb="FF000000"/>
      <name val="Arial"/>
      <family val="2"/>
    </font>
    <font>
      <sz val="11"/>
      <color rgb="FF000000"/>
      <name val="Arial"/>
      <family val="2"/>
    </font>
    <font>
      <sz val="7"/>
      <color rgb="FF00000A"/>
      <name val="Arial"/>
      <family val="2"/>
    </font>
    <font>
      <sz val="8"/>
      <color theme="1"/>
      <name val="Arial"/>
      <family val="2"/>
    </font>
    <font>
      <sz val="8"/>
      <color rgb="FF000000"/>
      <name val="Arial"/>
      <family val="2"/>
    </font>
    <font>
      <sz val="12"/>
      <color theme="1"/>
      <name val="Arial"/>
      <family val="2"/>
    </font>
    <font>
      <sz val="12"/>
      <name val="Arial"/>
      <family val="2"/>
    </font>
    <font>
      <sz val="12"/>
      <color rgb="FF000000"/>
      <name val="Arial"/>
      <family val="2"/>
    </font>
    <font>
      <sz val="12"/>
      <color indexed="8"/>
      <name val="Arial"/>
      <family val="2"/>
    </font>
    <font>
      <sz val="11"/>
      <color indexed="8"/>
      <name val="Calibri"/>
      <family val="2"/>
    </font>
    <font>
      <sz val="9"/>
      <color indexed="8"/>
      <name val="Arial"/>
      <family val="2"/>
    </font>
    <font>
      <sz val="10"/>
      <color rgb="FF000000"/>
      <name val="Arial"/>
      <family val="2"/>
      <charset val="1"/>
    </font>
    <font>
      <b/>
      <sz val="10"/>
      <name val="Arial"/>
      <family val="2"/>
      <charset val="1"/>
    </font>
    <font>
      <sz val="10"/>
      <name val="Arial"/>
      <family val="2"/>
      <charset val="1"/>
    </font>
    <font>
      <sz val="12"/>
      <name val="Arial"/>
      <family val="2"/>
      <charset val="1"/>
    </font>
    <font>
      <i/>
      <sz val="10"/>
      <name val="Arial"/>
      <family val="2"/>
      <charset val="1"/>
    </font>
    <font>
      <sz val="11"/>
      <color rgb="FF000000"/>
      <name val="Arial"/>
      <family val="2"/>
      <charset val="1"/>
    </font>
    <font>
      <b/>
      <sz val="10"/>
      <color rgb="FF000000"/>
      <name val="Arial"/>
      <family val="2"/>
      <charset val="1"/>
    </font>
    <font>
      <sz val="9"/>
      <color rgb="FF000000"/>
      <name val="Arial"/>
      <family val="2"/>
      <charset val="1"/>
    </font>
    <font>
      <sz val="9"/>
      <name val="Arial"/>
      <family val="2"/>
      <charset val="1"/>
    </font>
    <font>
      <b/>
      <i/>
      <sz val="9"/>
      <color rgb="FFFF6600"/>
      <name val="Arial"/>
      <family val="2"/>
      <charset val="1"/>
    </font>
    <font>
      <sz val="9"/>
      <color rgb="FFFF6600"/>
      <name val="Arial"/>
      <family val="2"/>
      <charset val="1"/>
    </font>
    <font>
      <i/>
      <sz val="9"/>
      <color rgb="FFFF6600"/>
      <name val="Arial"/>
      <family val="2"/>
      <charset val="1"/>
    </font>
    <font>
      <sz val="9"/>
      <color rgb="FF000000"/>
      <name val="Arial"/>
      <family val="1"/>
    </font>
    <font>
      <sz val="11"/>
      <color indexed="8"/>
      <name val="Arial"/>
      <family val="2"/>
    </font>
    <font>
      <b/>
      <sz val="11"/>
      <color indexed="8"/>
      <name val="Arial"/>
      <family val="2"/>
    </font>
    <font>
      <sz val="11"/>
      <color indexed="14"/>
      <name val="Arial"/>
      <family val="2"/>
    </font>
    <font>
      <sz val="11"/>
      <color indexed="10"/>
      <name val="Arial"/>
      <family val="2"/>
    </font>
    <font>
      <i/>
      <sz val="8"/>
      <color rgb="FF000000"/>
      <name val="Arial"/>
      <family val="2"/>
    </font>
    <font>
      <sz val="8"/>
      <color rgb="FF000000"/>
      <name val="Arial"/>
      <family val="2"/>
      <charset val="1"/>
    </font>
    <font>
      <sz val="9"/>
      <color theme="1"/>
      <name val="Calibri"/>
      <family val="2"/>
      <scheme val="minor"/>
    </font>
    <font>
      <sz val="11"/>
      <name val="Calibri"/>
      <family val="2"/>
      <scheme val="minor"/>
    </font>
    <font>
      <sz val="10"/>
      <color theme="1"/>
      <name val="Arial"/>
      <family val="2"/>
      <charset val="1"/>
    </font>
    <font>
      <b/>
      <sz val="9"/>
      <name val="Arial"/>
      <family val="2"/>
    </font>
    <font>
      <b/>
      <sz val="9"/>
      <color theme="1"/>
      <name val="Arial"/>
      <family val="2"/>
    </font>
    <font>
      <b/>
      <sz val="9"/>
      <color theme="1"/>
      <name val="Times New Roman"/>
      <family val="1"/>
    </font>
    <font>
      <b/>
      <sz val="8"/>
      <color theme="1"/>
      <name val="Times New Roman"/>
      <family val="1"/>
    </font>
    <font>
      <b/>
      <sz val="8"/>
      <color theme="1"/>
      <name val="Arial"/>
      <family val="2"/>
    </font>
    <font>
      <sz val="11"/>
      <color rgb="FFFF0000"/>
      <name val="Calibri"/>
      <family val="2"/>
      <charset val="1"/>
    </font>
    <font>
      <i/>
      <sz val="9"/>
      <name val="Arial"/>
      <family val="2"/>
    </font>
    <font>
      <sz val="9"/>
      <color rgb="FF00000A"/>
      <name val="Arial"/>
      <family val="2"/>
    </font>
    <font>
      <b/>
      <sz val="9"/>
      <color indexed="81"/>
      <name val="Tahoma"/>
      <family val="2"/>
    </font>
    <font>
      <sz val="8"/>
      <color theme="1"/>
      <name val="Calibri"/>
      <family val="2"/>
      <scheme val="minor"/>
    </font>
    <font>
      <b/>
      <sz val="10"/>
      <color theme="1"/>
      <name val="Calibri"/>
      <family val="2"/>
      <scheme val="minor"/>
    </font>
    <font>
      <sz val="7"/>
      <color indexed="8"/>
      <name val="Arial"/>
      <family val="2"/>
    </font>
    <font>
      <b/>
      <sz val="7"/>
      <color indexed="8"/>
      <name val="Arial"/>
      <family val="2"/>
    </font>
    <font>
      <sz val="7"/>
      <color indexed="14"/>
      <name val="Arial"/>
      <family val="2"/>
    </font>
    <font>
      <sz val="7"/>
      <color indexed="16"/>
      <name val="Arial"/>
      <family val="2"/>
    </font>
    <font>
      <sz val="7"/>
      <color indexed="8"/>
      <name val="Arial Narrow"/>
      <family val="2"/>
    </font>
    <font>
      <sz val="11"/>
      <color theme="1"/>
      <name val="Calibri"/>
      <family val="2"/>
    </font>
    <font>
      <sz val="11"/>
      <color rgb="FF000000"/>
      <name val="Arial Narrow"/>
      <family val="2"/>
    </font>
    <font>
      <sz val="9"/>
      <name val="Arial Narrow"/>
      <family val="2"/>
    </font>
    <font>
      <b/>
      <sz val="8"/>
      <name val="Arial"/>
      <family val="2"/>
      <charset val="1"/>
    </font>
    <font>
      <sz val="9"/>
      <name val="Calibri"/>
      <family val="2"/>
      <scheme val="minor"/>
    </font>
    <font>
      <sz val="10"/>
      <name val="Calibri"/>
      <family val="2"/>
      <scheme val="minor"/>
    </font>
  </fonts>
  <fills count="68">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rgb="FF92D050"/>
        <bgColor indexed="64"/>
      </patternFill>
    </fill>
    <fill>
      <patternFill patternType="solid">
        <fgColor rgb="FFDDD9C4"/>
        <bgColor indexed="64"/>
      </patternFill>
    </fill>
    <fill>
      <patternFill patternType="solid">
        <fgColor rgb="FFFCD5B4"/>
        <bgColor indexed="64"/>
      </patternFill>
    </fill>
    <fill>
      <patternFill patternType="solid">
        <fgColor rgb="FFDDD9C4"/>
        <bgColor rgb="FFFFFFCC"/>
      </patternFill>
    </fill>
    <fill>
      <patternFill patternType="solid">
        <fgColor rgb="FFFCD5B4"/>
        <bgColor indexed="22"/>
      </patternFill>
    </fill>
    <fill>
      <patternFill patternType="solid">
        <fgColor rgb="FFFCD5B4"/>
        <bgColor rgb="FFFFFFCC"/>
      </patternFill>
    </fill>
    <fill>
      <patternFill patternType="solid">
        <fgColor rgb="FF92D050"/>
        <bgColor indexed="34"/>
      </patternFill>
    </fill>
    <fill>
      <patternFill patternType="solid">
        <fgColor rgb="FFFFFF00"/>
        <bgColor indexed="34"/>
      </patternFill>
    </fill>
    <fill>
      <patternFill patternType="solid">
        <fgColor rgb="FF92D050"/>
        <bgColor indexed="26"/>
      </patternFill>
    </fill>
    <fill>
      <patternFill patternType="solid">
        <fgColor rgb="FFDDD9C4"/>
        <bgColor indexed="26"/>
      </patternFill>
    </fill>
    <fill>
      <patternFill patternType="solid">
        <fgColor rgb="FFFCD5B4"/>
        <bgColor indexed="26"/>
      </patternFill>
    </fill>
    <fill>
      <patternFill patternType="solid">
        <fgColor rgb="FFDDD9C4"/>
        <bgColor indexed="49"/>
      </patternFill>
    </fill>
    <fill>
      <patternFill patternType="solid">
        <fgColor rgb="FF92D050"/>
        <bgColor indexed="49"/>
      </patternFill>
    </fill>
    <fill>
      <patternFill patternType="solid">
        <fgColor theme="3" tint="0.79998168889431442"/>
        <bgColor indexed="64"/>
      </patternFill>
    </fill>
    <fill>
      <patternFill patternType="solid">
        <fgColor theme="5" tint="0.79998168889431442"/>
        <bgColor indexed="64"/>
      </patternFill>
    </fill>
    <fill>
      <patternFill patternType="solid">
        <fgColor theme="6" tint="0.79998168889431442"/>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9" tint="0.59999389629810485"/>
        <bgColor indexed="64"/>
      </patternFill>
    </fill>
    <fill>
      <patternFill patternType="solid">
        <fgColor theme="4" tint="0.59999389629810485"/>
        <bgColor indexed="64"/>
      </patternFill>
    </fill>
    <fill>
      <patternFill patternType="solid">
        <fgColor theme="7" tint="0.39997558519241921"/>
        <bgColor indexed="34"/>
      </patternFill>
    </fill>
    <fill>
      <patternFill patternType="solid">
        <fgColor theme="7" tint="0.39997558519241921"/>
        <bgColor indexed="26"/>
      </patternFill>
    </fill>
    <fill>
      <patternFill patternType="solid">
        <fgColor theme="7" tint="0.39997558519241921"/>
        <bgColor indexed="64"/>
      </patternFill>
    </fill>
    <fill>
      <patternFill patternType="solid">
        <fgColor theme="7" tint="0.39997558519241921"/>
        <bgColor indexed="22"/>
      </patternFill>
    </fill>
    <fill>
      <patternFill patternType="solid">
        <fgColor theme="7" tint="0.39997558519241921"/>
        <bgColor indexed="31"/>
      </patternFill>
    </fill>
    <fill>
      <patternFill patternType="solid">
        <fgColor theme="8" tint="0.39997558519241921"/>
        <bgColor indexed="34"/>
      </patternFill>
    </fill>
    <fill>
      <patternFill patternType="solid">
        <fgColor theme="8" tint="0.39997558519241921"/>
        <bgColor indexed="51"/>
      </patternFill>
    </fill>
    <fill>
      <patternFill patternType="solid">
        <fgColor theme="8" tint="0.39997558519241921"/>
        <bgColor indexed="23"/>
      </patternFill>
    </fill>
    <fill>
      <patternFill patternType="solid">
        <fgColor theme="8" tint="0.39997558519241921"/>
        <bgColor indexed="13"/>
      </patternFill>
    </fill>
    <fill>
      <patternFill patternType="solid">
        <fgColor theme="5" tint="0.39997558519241921"/>
        <bgColor rgb="FFFFFF00"/>
      </patternFill>
    </fill>
    <fill>
      <patternFill patternType="solid">
        <fgColor theme="5" tint="0.39997558519241921"/>
        <bgColor rgb="FFC0C0C0"/>
      </patternFill>
    </fill>
    <fill>
      <patternFill patternType="solid">
        <fgColor theme="5" tint="0.39997558519241921"/>
        <bgColor indexed="64"/>
      </patternFill>
    </fill>
    <fill>
      <patternFill patternType="solid">
        <fgColor theme="5" tint="0.39997558519241921"/>
        <bgColor rgb="FFFCD5B5"/>
      </patternFill>
    </fill>
    <fill>
      <patternFill patternType="solid">
        <fgColor theme="5" tint="0.39997558519241921"/>
        <bgColor rgb="FFDDD9C3"/>
      </patternFill>
    </fill>
    <fill>
      <patternFill patternType="solid">
        <fgColor theme="0"/>
        <bgColor rgb="FFFFFF00"/>
      </patternFill>
    </fill>
    <fill>
      <patternFill patternType="solid">
        <fgColor theme="0"/>
        <bgColor indexed="41"/>
      </patternFill>
    </fill>
    <fill>
      <patternFill patternType="solid">
        <fgColor theme="0"/>
        <bgColor rgb="FFFCD5B5"/>
      </patternFill>
    </fill>
    <fill>
      <patternFill patternType="solid">
        <fgColor theme="0"/>
        <bgColor rgb="FFDDD9C3"/>
      </patternFill>
    </fill>
    <fill>
      <patternFill patternType="solid">
        <fgColor theme="0"/>
        <bgColor indexed="34"/>
      </patternFill>
    </fill>
    <fill>
      <patternFill patternType="solid">
        <fgColor theme="0"/>
        <bgColor indexed="15"/>
      </patternFill>
    </fill>
    <fill>
      <patternFill patternType="solid">
        <fgColor theme="0"/>
        <bgColor indexed="27"/>
      </patternFill>
    </fill>
    <fill>
      <patternFill patternType="solid">
        <fgColor theme="0"/>
        <bgColor indexed="26"/>
      </patternFill>
    </fill>
    <fill>
      <patternFill patternType="solid">
        <fgColor theme="0"/>
        <bgColor indexed="42"/>
      </patternFill>
    </fill>
    <fill>
      <patternFill patternType="solid">
        <fgColor theme="0"/>
        <bgColor indexed="21"/>
      </patternFill>
    </fill>
    <fill>
      <patternFill patternType="solid">
        <fgColor theme="0"/>
        <bgColor indexed="31"/>
      </patternFill>
    </fill>
    <fill>
      <patternFill patternType="solid">
        <fgColor theme="0"/>
        <bgColor indexed="23"/>
      </patternFill>
    </fill>
    <fill>
      <patternFill patternType="solid">
        <fgColor theme="0"/>
        <bgColor indexed="13"/>
      </patternFill>
    </fill>
    <fill>
      <patternFill patternType="solid">
        <fgColor theme="0"/>
        <bgColor indexed="16"/>
      </patternFill>
    </fill>
    <fill>
      <patternFill patternType="solid">
        <fgColor theme="0"/>
        <bgColor indexed="29"/>
      </patternFill>
    </fill>
    <fill>
      <patternFill patternType="solid">
        <fgColor theme="0" tint="-0.14999847407452621"/>
        <bgColor indexed="64"/>
      </patternFill>
    </fill>
    <fill>
      <patternFill patternType="solid">
        <fgColor rgb="FF92D050"/>
        <bgColor indexed="51"/>
      </patternFill>
    </fill>
    <fill>
      <patternFill patternType="solid">
        <fgColor theme="0" tint="-0.14999847407452621"/>
        <bgColor indexed="23"/>
      </patternFill>
    </fill>
    <fill>
      <patternFill patternType="solid">
        <fgColor theme="9" tint="0.59999389629810485"/>
        <bgColor indexed="13"/>
      </patternFill>
    </fill>
    <fill>
      <patternFill patternType="solid">
        <fgColor rgb="FFFFFF00"/>
        <bgColor rgb="FFFFFF00"/>
      </patternFill>
    </fill>
    <fill>
      <patternFill patternType="solid">
        <fgColor rgb="FF92D050"/>
        <bgColor rgb="FFC0C0C0"/>
      </patternFill>
    </fill>
    <fill>
      <patternFill patternType="solid">
        <fgColor theme="0" tint="-0.14999847407452621"/>
        <bgColor rgb="FFFCD5B5"/>
      </patternFill>
    </fill>
    <fill>
      <patternFill patternType="solid">
        <fgColor theme="9" tint="0.59999389629810485"/>
        <bgColor rgb="FFDDD9C3"/>
      </patternFill>
    </fill>
    <fill>
      <patternFill patternType="solid">
        <fgColor rgb="FF92D050"/>
        <bgColor indexed="22"/>
      </patternFill>
    </fill>
    <fill>
      <patternFill patternType="solid">
        <fgColor theme="0" tint="-0.14999847407452621"/>
        <bgColor indexed="26"/>
      </patternFill>
    </fill>
    <fill>
      <patternFill patternType="solid">
        <fgColor theme="9" tint="0.59999389629810485"/>
        <bgColor indexed="31"/>
      </patternFill>
    </fill>
    <fill>
      <patternFill patternType="solid">
        <fgColor theme="0" tint="-0.14999847407452621"/>
        <bgColor indexed="42"/>
      </patternFill>
    </fill>
    <fill>
      <patternFill patternType="solid">
        <fgColor theme="0" tint="-0.14999847407452621"/>
        <bgColor indexed="31"/>
      </patternFill>
    </fill>
    <fill>
      <patternFill patternType="solid">
        <fgColor rgb="FF92D050"/>
        <bgColor indexed="31"/>
      </patternFill>
    </fill>
    <fill>
      <patternFill patternType="solid">
        <fgColor rgb="FF92D050"/>
        <bgColor indexed="42"/>
      </patternFill>
    </fill>
  </fills>
  <borders count="52">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8"/>
      </left>
      <right style="thin">
        <color indexed="8"/>
      </right>
      <top style="thin">
        <color indexed="8"/>
      </top>
      <bottom style="thin">
        <color indexed="8"/>
      </bottom>
      <diagonal/>
    </border>
    <border>
      <left style="medium">
        <color indexed="64"/>
      </left>
      <right style="thin">
        <color indexed="64"/>
      </right>
      <top style="thin">
        <color indexed="64"/>
      </top>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style="medium">
        <color indexed="64"/>
      </left>
      <right style="thin">
        <color indexed="64"/>
      </right>
      <top style="thin">
        <color indexed="64"/>
      </top>
      <bottom style="thin">
        <color indexed="64"/>
      </bottom>
      <diagonal/>
    </border>
    <border>
      <left style="thin">
        <color auto="1"/>
      </left>
      <right style="medium">
        <color indexed="64"/>
      </right>
      <top style="thin">
        <color auto="1"/>
      </top>
      <bottom style="thin">
        <color auto="1"/>
      </bottom>
      <diagonal/>
    </border>
    <border>
      <left style="thin">
        <color auto="1"/>
      </left>
      <right style="thin">
        <color auto="1"/>
      </right>
      <top style="thin">
        <color auto="1"/>
      </top>
      <bottom style="medium">
        <color indexed="64"/>
      </bottom>
      <diagonal/>
    </border>
    <border>
      <left style="medium">
        <color indexed="64"/>
      </left>
      <right style="thin">
        <color indexed="64"/>
      </right>
      <top style="thin">
        <color indexed="64"/>
      </top>
      <bottom style="medium">
        <color indexed="64"/>
      </bottom>
      <diagonal/>
    </border>
    <border>
      <left style="thin">
        <color auto="1"/>
      </left>
      <right style="medium">
        <color indexed="64"/>
      </right>
      <top style="thin">
        <color auto="1"/>
      </top>
      <bottom style="medium">
        <color indexed="64"/>
      </bottom>
      <diagonal/>
    </border>
    <border>
      <left style="medium">
        <color indexed="8"/>
      </left>
      <right style="medium">
        <color indexed="8"/>
      </right>
      <top style="medium">
        <color indexed="8"/>
      </top>
      <bottom style="medium">
        <color indexed="8"/>
      </bottom>
      <diagonal/>
    </border>
    <border>
      <left style="medium">
        <color indexed="8"/>
      </left>
      <right style="medium">
        <color indexed="8"/>
      </right>
      <top style="medium">
        <color indexed="8"/>
      </top>
      <bottom/>
      <diagonal/>
    </border>
    <border>
      <left style="thin">
        <color auto="1"/>
      </left>
      <right/>
      <top style="thin">
        <color auto="1"/>
      </top>
      <bottom style="thin">
        <color auto="1"/>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auto="1"/>
      </right>
      <top style="thin">
        <color auto="1"/>
      </top>
      <bottom style="thin">
        <color auto="1"/>
      </bottom>
      <diagonal/>
    </border>
    <border>
      <left style="thin">
        <color indexed="64"/>
      </left>
      <right style="thin">
        <color indexed="64"/>
      </right>
      <top/>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right style="thin">
        <color rgb="FF000000"/>
      </right>
      <top/>
      <bottom/>
      <diagonal/>
    </border>
    <border>
      <left style="thin">
        <color indexed="8"/>
      </left>
      <right style="thin">
        <color indexed="8"/>
      </right>
      <top style="hair">
        <color indexed="8"/>
      </top>
      <bottom style="hair">
        <color indexed="8"/>
      </bottom>
      <diagonal/>
    </border>
    <border>
      <left style="thin">
        <color indexed="8"/>
      </left>
      <right style="thin">
        <color indexed="8"/>
      </right>
      <top style="hair">
        <color indexed="8"/>
      </top>
      <bottom/>
      <diagonal/>
    </border>
    <border>
      <left style="thin">
        <color indexed="8"/>
      </left>
      <right style="thin">
        <color indexed="8"/>
      </right>
      <top style="hair">
        <color indexed="8"/>
      </top>
      <bottom style="thin">
        <color indexed="8"/>
      </bottom>
      <diagonal/>
    </border>
    <border>
      <left style="thin">
        <color auto="1"/>
      </left>
      <right style="thin">
        <color auto="1"/>
      </right>
      <top style="thin">
        <color auto="1"/>
      </top>
      <bottom style="thin">
        <color auto="1"/>
      </bottom>
      <diagonal/>
    </border>
    <border>
      <left/>
      <right style="medium">
        <color indexed="64"/>
      </right>
      <top/>
      <bottom/>
      <diagonal/>
    </border>
    <border>
      <left style="thin">
        <color indexed="64"/>
      </left>
      <right style="thin">
        <color indexed="64"/>
      </right>
      <top style="thin">
        <color indexed="64"/>
      </top>
      <bottom/>
      <diagonal/>
    </border>
    <border>
      <left style="thin">
        <color indexed="8"/>
      </left>
      <right style="thin">
        <color indexed="8"/>
      </right>
      <top style="thin">
        <color indexed="8"/>
      </top>
      <bottom style="dotted">
        <color indexed="8"/>
      </bottom>
      <diagonal/>
    </border>
    <border>
      <left style="thin">
        <color indexed="8"/>
      </left>
      <right style="thin">
        <color indexed="8"/>
      </right>
      <top style="dotted">
        <color indexed="8"/>
      </top>
      <bottom style="dotted">
        <color indexed="8"/>
      </bottom>
      <diagonal/>
    </border>
    <border>
      <left style="thin">
        <color indexed="8"/>
      </left>
      <right style="thin">
        <color indexed="8"/>
      </right>
      <top style="dotted">
        <color indexed="8"/>
      </top>
      <bottom style="thin">
        <color indexed="8"/>
      </bottom>
      <diagonal/>
    </border>
    <border>
      <left style="thin">
        <color indexed="8"/>
      </left>
      <right style="thin">
        <color indexed="8"/>
      </right>
      <top/>
      <bottom style="thin">
        <color indexed="8"/>
      </bottom>
      <diagonal/>
    </border>
    <border>
      <left style="thin">
        <color auto="1"/>
      </left>
      <right style="thin">
        <color auto="1"/>
      </right>
      <top/>
      <bottom style="thin">
        <color auto="1"/>
      </bottom>
      <diagonal/>
    </border>
    <border>
      <left style="thin">
        <color indexed="8"/>
      </left>
      <right style="thin">
        <color indexed="8"/>
      </right>
      <top style="thin">
        <color indexed="8"/>
      </top>
      <bottom/>
      <diagonal/>
    </border>
    <border>
      <left/>
      <right/>
      <top style="thin">
        <color indexed="8"/>
      </top>
      <bottom style="thin">
        <color indexed="8"/>
      </bottom>
      <diagonal/>
    </border>
    <border>
      <left style="thin">
        <color indexed="8"/>
      </left>
      <right style="thin">
        <color indexed="8"/>
      </right>
      <top/>
      <bottom/>
      <diagonal/>
    </border>
    <border>
      <left style="thin">
        <color indexed="8"/>
      </left>
      <right/>
      <top/>
      <bottom style="thin">
        <color indexed="8"/>
      </bottom>
      <diagonal/>
    </border>
    <border>
      <left/>
      <right style="thin">
        <color indexed="8"/>
      </right>
      <top style="thin">
        <color indexed="8"/>
      </top>
      <bottom/>
      <diagonal/>
    </border>
    <border>
      <left style="thin">
        <color auto="1"/>
      </left>
      <right/>
      <top/>
      <bottom/>
      <diagonal/>
    </border>
    <border>
      <left/>
      <right style="thin">
        <color indexed="64"/>
      </right>
      <top/>
      <bottom/>
      <diagonal/>
    </border>
    <border>
      <left style="thin">
        <color indexed="8"/>
      </left>
      <right style="thin">
        <color indexed="8"/>
      </right>
      <top style="thin">
        <color indexed="8"/>
      </top>
      <bottom style="hair">
        <color indexed="8"/>
      </bottom>
      <diagonal/>
    </border>
    <border>
      <left style="thin">
        <color indexed="8"/>
      </left>
      <right/>
      <top style="thin">
        <color indexed="8"/>
      </top>
      <bottom style="hair">
        <color indexed="8"/>
      </bottom>
      <diagonal/>
    </border>
    <border>
      <left style="thin">
        <color indexed="8"/>
      </left>
      <right/>
      <top style="hair">
        <color indexed="8"/>
      </top>
      <bottom style="hair">
        <color indexed="8"/>
      </bottom>
      <diagonal/>
    </border>
    <border>
      <left style="thin">
        <color indexed="64"/>
      </left>
      <right style="thin">
        <color indexed="64"/>
      </right>
      <top style="hair">
        <color indexed="8"/>
      </top>
      <bottom style="hair">
        <color indexed="8"/>
      </bottom>
      <diagonal/>
    </border>
    <border>
      <left style="thin">
        <color indexed="8"/>
      </left>
      <right/>
      <top style="hair">
        <color indexed="8"/>
      </top>
      <bottom/>
      <diagonal/>
    </border>
    <border>
      <left style="thin">
        <color indexed="8"/>
      </left>
      <right/>
      <top style="thin">
        <color indexed="8"/>
      </top>
      <bottom/>
      <diagonal/>
    </border>
  </borders>
  <cellStyleXfs count="10">
    <xf numFmtId="0" fontId="0" fillId="0" borderId="0"/>
    <xf numFmtId="43" fontId="3" fillId="0" borderId="0" applyFont="0" applyFill="0" applyBorder="0" applyAlignment="0" applyProtection="0"/>
    <xf numFmtId="44" fontId="3" fillId="0" borderId="0" applyFont="0" applyFill="0" applyBorder="0" applyAlignment="0" applyProtection="0"/>
    <xf numFmtId="0" fontId="7" fillId="0" borderId="0"/>
    <xf numFmtId="0" fontId="7" fillId="0" borderId="0"/>
    <xf numFmtId="0" fontId="7" fillId="0" borderId="0"/>
    <xf numFmtId="0" fontId="24" fillId="0" borderId="0" applyNumberFormat="0" applyFill="0" applyBorder="0" applyAlignment="0" applyProtection="0"/>
    <xf numFmtId="178" fontId="47" fillId="0" borderId="0" applyFill="0" applyBorder="0" applyAlignment="0" applyProtection="0"/>
    <xf numFmtId="179" fontId="7" fillId="0" borderId="0" applyFill="0" applyBorder="0" applyAlignment="0" applyProtection="0"/>
    <xf numFmtId="179" fontId="7" fillId="0" borderId="0" applyFill="0" applyBorder="0" applyAlignment="0" applyProtection="0"/>
  </cellStyleXfs>
  <cellXfs count="1485">
    <xf numFmtId="0" fontId="0" fillId="0" borderId="0" xfId="0"/>
    <xf numFmtId="0" fontId="6" fillId="0" borderId="1" xfId="0" applyFont="1" applyFill="1" applyBorder="1" applyAlignment="1">
      <alignment horizontal="center" vertical="center" wrapText="1"/>
    </xf>
    <xf numFmtId="0" fontId="6" fillId="0" borderId="1" xfId="0" applyFont="1" applyFill="1" applyBorder="1" applyAlignment="1">
      <alignment horizontal="center"/>
    </xf>
    <xf numFmtId="0" fontId="8" fillId="0" borderId="1" xfId="0" applyFont="1" applyBorder="1" applyAlignment="1">
      <alignment horizontal="left" vertical="center"/>
    </xf>
    <xf numFmtId="0" fontId="8" fillId="6" borderId="1" xfId="0" applyFont="1" applyFill="1" applyBorder="1" applyAlignment="1">
      <alignment horizontal="left" vertical="center"/>
    </xf>
    <xf numFmtId="0" fontId="8" fillId="0" borderId="1" xfId="0" applyFont="1" applyFill="1" applyBorder="1" applyAlignment="1">
      <alignment horizontal="left" vertical="center"/>
    </xf>
    <xf numFmtId="0" fontId="8" fillId="3" borderId="1" xfId="0" applyFont="1" applyFill="1" applyBorder="1" applyAlignment="1">
      <alignment horizontal="left" vertical="center"/>
    </xf>
    <xf numFmtId="0" fontId="8" fillId="4" borderId="1" xfId="0" applyFont="1" applyFill="1" applyBorder="1" applyAlignment="1">
      <alignment horizontal="left" vertical="center"/>
    </xf>
    <xf numFmtId="165" fontId="8" fillId="4" borderId="1" xfId="0" applyNumberFormat="1" applyFont="1" applyFill="1" applyBorder="1" applyAlignment="1">
      <alignment horizontal="left" vertical="center"/>
    </xf>
    <xf numFmtId="0" fontId="8" fillId="5" borderId="1" xfId="0" applyFont="1" applyFill="1" applyBorder="1" applyAlignment="1">
      <alignment horizontal="left" vertical="center"/>
    </xf>
    <xf numFmtId="166" fontId="8" fillId="5" borderId="1" xfId="0" applyNumberFormat="1" applyFont="1" applyFill="1" applyBorder="1" applyAlignment="1">
      <alignment horizontal="left" vertical="center"/>
    </xf>
    <xf numFmtId="165" fontId="8" fillId="5" borderId="1" xfId="0" applyNumberFormat="1" applyFont="1" applyFill="1" applyBorder="1" applyAlignment="1">
      <alignment horizontal="left" vertical="center"/>
    </xf>
    <xf numFmtId="0" fontId="8" fillId="3" borderId="1" xfId="0" applyFont="1" applyFill="1" applyBorder="1" applyAlignment="1">
      <alignment horizontal="left" vertical="center" wrapText="1"/>
    </xf>
    <xf numFmtId="0" fontId="8" fillId="4" borderId="1" xfId="0" applyFont="1" applyFill="1" applyBorder="1" applyAlignment="1">
      <alignment horizontal="left" vertical="center" wrapText="1"/>
    </xf>
    <xf numFmtId="165" fontId="8" fillId="4" borderId="1" xfId="0" applyNumberFormat="1" applyFont="1" applyFill="1" applyBorder="1" applyAlignment="1">
      <alignment horizontal="left" vertical="center" wrapText="1"/>
    </xf>
    <xf numFmtId="0" fontId="8" fillId="5" borderId="1" xfId="0" applyFont="1" applyFill="1" applyBorder="1" applyAlignment="1">
      <alignment horizontal="left" vertical="center" wrapText="1"/>
    </xf>
    <xf numFmtId="0" fontId="18" fillId="5" borderId="1" xfId="0" applyFont="1" applyFill="1" applyBorder="1" applyAlignment="1">
      <alignment horizontal="left" vertical="center" wrapText="1"/>
    </xf>
    <xf numFmtId="166" fontId="18" fillId="5" borderId="1" xfId="0" applyNumberFormat="1" applyFont="1" applyFill="1" applyBorder="1" applyAlignment="1">
      <alignment horizontal="left" vertical="center" wrapText="1"/>
    </xf>
    <xf numFmtId="165" fontId="7" fillId="7" borderId="1" xfId="0" applyNumberFormat="1" applyFont="1" applyFill="1" applyBorder="1" applyAlignment="1" applyProtection="1">
      <alignment horizontal="left" vertical="center" wrapText="1"/>
      <protection locked="0"/>
    </xf>
    <xf numFmtId="0" fontId="18" fillId="6" borderId="1" xfId="0" applyFont="1" applyFill="1" applyBorder="1" applyAlignment="1">
      <alignment horizontal="left" vertical="center" wrapText="1"/>
    </xf>
    <xf numFmtId="0" fontId="19" fillId="8" borderId="1" xfId="0" applyFont="1" applyFill="1" applyBorder="1" applyAlignment="1">
      <alignment horizontal="left" vertical="center"/>
    </xf>
    <xf numFmtId="0" fontId="8" fillId="6" borderId="1" xfId="0" applyFont="1" applyFill="1" applyBorder="1" applyAlignment="1">
      <alignment horizontal="left" vertical="center" wrapText="1"/>
    </xf>
    <xf numFmtId="166" fontId="8" fillId="5" borderId="1" xfId="0" applyNumberFormat="1" applyFont="1" applyFill="1" applyBorder="1" applyAlignment="1">
      <alignment horizontal="left" vertical="center" wrapText="1"/>
    </xf>
    <xf numFmtId="165" fontId="8" fillId="5" borderId="1" xfId="0" applyNumberFormat="1" applyFont="1" applyFill="1" applyBorder="1" applyAlignment="1">
      <alignment horizontal="left" vertical="center" wrapText="1"/>
    </xf>
    <xf numFmtId="0" fontId="7" fillId="9" borderId="1" xfId="0" applyFont="1" applyFill="1" applyBorder="1" applyAlignment="1" applyProtection="1">
      <alignment horizontal="left" vertical="center" wrapText="1"/>
      <protection locked="0"/>
    </xf>
    <xf numFmtId="0" fontId="18" fillId="9" borderId="1" xfId="0" applyFont="1" applyFill="1" applyBorder="1" applyAlignment="1" applyProtection="1">
      <alignment horizontal="left" vertical="center" wrapText="1"/>
      <protection locked="0"/>
    </xf>
    <xf numFmtId="0" fontId="7" fillId="6" borderId="1" xfId="0" applyFont="1" applyFill="1" applyBorder="1" applyAlignment="1">
      <alignment horizontal="left" vertical="center" wrapText="1"/>
    </xf>
    <xf numFmtId="0" fontId="7" fillId="4" borderId="1" xfId="0" applyFont="1" applyFill="1" applyBorder="1" applyAlignment="1" applyProtection="1">
      <alignment horizontal="left" vertical="center"/>
      <protection locked="0"/>
    </xf>
    <xf numFmtId="165" fontId="8" fillId="4" borderId="1" xfId="0" applyNumberFormat="1" applyFont="1" applyFill="1" applyBorder="1" applyAlignment="1" applyProtection="1">
      <alignment horizontal="left" vertical="center"/>
      <protection locked="0"/>
    </xf>
    <xf numFmtId="0" fontId="7" fillId="5" borderId="1" xfId="0" applyFont="1" applyFill="1" applyBorder="1" applyAlignment="1" applyProtection="1">
      <alignment horizontal="left" vertical="center"/>
      <protection locked="0"/>
    </xf>
    <xf numFmtId="166" fontId="7" fillId="5" borderId="1" xfId="0" applyNumberFormat="1" applyFont="1" applyFill="1" applyBorder="1" applyAlignment="1" applyProtection="1">
      <alignment horizontal="left" vertical="center"/>
      <protection locked="0"/>
    </xf>
    <xf numFmtId="165" fontId="7" fillId="5" borderId="1" xfId="0" applyNumberFormat="1" applyFont="1" applyFill="1" applyBorder="1" applyAlignment="1" applyProtection="1">
      <alignment horizontal="left" vertical="center"/>
      <protection locked="0"/>
    </xf>
    <xf numFmtId="0" fontId="8" fillId="5" borderId="1" xfId="0" applyFont="1" applyFill="1" applyBorder="1" applyAlignment="1" applyProtection="1">
      <alignment horizontal="left" vertical="center"/>
      <protection locked="0"/>
    </xf>
    <xf numFmtId="165" fontId="8" fillId="5" borderId="1" xfId="0" applyNumberFormat="1" applyFont="1" applyFill="1" applyBorder="1" applyAlignment="1" applyProtection="1">
      <alignment horizontal="left" vertical="center"/>
      <protection locked="0"/>
    </xf>
    <xf numFmtId="0" fontId="7" fillId="5" borderId="1" xfId="0" applyFont="1" applyFill="1" applyBorder="1" applyAlignment="1">
      <alignment horizontal="left" vertical="center" wrapText="1"/>
    </xf>
    <xf numFmtId="0" fontId="7" fillId="4" borderId="1" xfId="3" applyFont="1" applyFill="1" applyBorder="1" applyAlignment="1">
      <alignment horizontal="left" vertical="center" wrapText="1"/>
    </xf>
    <xf numFmtId="165" fontId="7" fillId="4" borderId="1" xfId="3" applyNumberFormat="1" applyFont="1" applyFill="1" applyBorder="1" applyAlignment="1">
      <alignment horizontal="left" vertical="center" wrapText="1"/>
    </xf>
    <xf numFmtId="49" fontId="7" fillId="5" borderId="1" xfId="3" applyNumberFormat="1" applyFont="1" applyFill="1" applyBorder="1" applyAlignment="1">
      <alignment horizontal="left" vertical="center" wrapText="1"/>
    </xf>
    <xf numFmtId="0" fontId="7" fillId="5" borderId="1" xfId="3" applyFont="1" applyFill="1" applyBorder="1" applyAlignment="1">
      <alignment horizontal="left" vertical="center" wrapText="1"/>
    </xf>
    <xf numFmtId="166" fontId="7" fillId="5" borderId="1" xfId="3" applyNumberFormat="1" applyFont="1" applyFill="1" applyBorder="1" applyAlignment="1">
      <alignment horizontal="left" vertical="center" wrapText="1"/>
    </xf>
    <xf numFmtId="165" fontId="7" fillId="5" borderId="1" xfId="3" applyNumberFormat="1" applyFont="1" applyFill="1" applyBorder="1" applyAlignment="1" applyProtection="1">
      <alignment horizontal="left" vertical="center"/>
      <protection locked="0"/>
    </xf>
    <xf numFmtId="1" fontId="7" fillId="6" borderId="1" xfId="3" applyNumberFormat="1" applyFont="1" applyFill="1" applyBorder="1" applyAlignment="1" applyProtection="1">
      <alignment horizontal="left" vertical="center"/>
      <protection locked="0"/>
    </xf>
    <xf numFmtId="0" fontId="7" fillId="4" borderId="1" xfId="3" applyFont="1" applyFill="1" applyBorder="1" applyAlignment="1">
      <alignment horizontal="left" vertical="center"/>
    </xf>
    <xf numFmtId="165" fontId="7" fillId="4" borderId="1" xfId="3" applyNumberFormat="1" applyFont="1" applyFill="1" applyBorder="1" applyAlignment="1" applyProtection="1">
      <alignment horizontal="left" vertical="center"/>
      <protection locked="0"/>
    </xf>
    <xf numFmtId="165" fontId="7" fillId="4" borderId="1" xfId="3" applyNumberFormat="1" applyFont="1" applyFill="1" applyBorder="1" applyAlignment="1">
      <alignment horizontal="left" vertical="center"/>
    </xf>
    <xf numFmtId="1" fontId="8" fillId="6" borderId="1" xfId="0" applyNumberFormat="1" applyFont="1" applyFill="1" applyBorder="1" applyAlignment="1" applyProtection="1">
      <alignment horizontal="left" vertical="center"/>
      <protection locked="0"/>
    </xf>
    <xf numFmtId="0" fontId="7" fillId="4" borderId="1" xfId="0" applyFont="1" applyFill="1" applyBorder="1" applyAlignment="1">
      <alignment horizontal="left" vertical="center" wrapText="1"/>
    </xf>
    <xf numFmtId="165" fontId="7" fillId="4" borderId="1" xfId="0" applyNumberFormat="1" applyFont="1" applyFill="1" applyBorder="1" applyAlignment="1">
      <alignment horizontal="left" vertical="center" wrapText="1"/>
    </xf>
    <xf numFmtId="49" fontId="7" fillId="5" borderId="1" xfId="0" applyNumberFormat="1" applyFont="1" applyFill="1" applyBorder="1" applyAlignment="1">
      <alignment horizontal="left" vertical="center" wrapText="1"/>
    </xf>
    <xf numFmtId="166" fontId="7" fillId="5" borderId="1" xfId="0" applyNumberFormat="1" applyFont="1" applyFill="1" applyBorder="1" applyAlignment="1">
      <alignment horizontal="left" vertical="center" wrapText="1"/>
    </xf>
    <xf numFmtId="0" fontId="7" fillId="4" borderId="1" xfId="0" applyFont="1" applyFill="1" applyBorder="1" applyAlignment="1">
      <alignment horizontal="left" vertical="center"/>
    </xf>
    <xf numFmtId="165" fontId="7" fillId="4" borderId="1" xfId="0" applyNumberFormat="1" applyFont="1" applyFill="1" applyBorder="1" applyAlignment="1">
      <alignment horizontal="left" vertical="center"/>
    </xf>
    <xf numFmtId="0" fontId="7" fillId="5" borderId="1" xfId="4" applyFont="1" applyFill="1" applyBorder="1" applyAlignment="1" applyProtection="1">
      <alignment horizontal="left" vertical="center"/>
      <protection locked="0"/>
    </xf>
    <xf numFmtId="0" fontId="7" fillId="4" borderId="1" xfId="5" applyFont="1" applyFill="1" applyBorder="1" applyAlignment="1">
      <alignment horizontal="left" vertical="center" wrapText="1"/>
    </xf>
    <xf numFmtId="0" fontId="7" fillId="5" borderId="1" xfId="5" applyFont="1" applyFill="1" applyBorder="1" applyAlignment="1">
      <alignment horizontal="left" vertical="center" wrapText="1"/>
    </xf>
    <xf numFmtId="166" fontId="7" fillId="5" borderId="1" xfId="5" applyNumberFormat="1" applyFont="1" applyFill="1" applyBorder="1" applyAlignment="1">
      <alignment horizontal="left" vertical="center" wrapText="1"/>
    </xf>
    <xf numFmtId="0" fontId="7" fillId="6" borderId="1" xfId="5" applyFont="1" applyFill="1" applyBorder="1" applyAlignment="1">
      <alignment horizontal="left" vertical="center" wrapText="1"/>
    </xf>
    <xf numFmtId="0" fontId="19" fillId="4" borderId="1" xfId="5" applyFont="1" applyFill="1" applyBorder="1" applyAlignment="1">
      <alignment horizontal="left" vertical="center" wrapText="1"/>
    </xf>
    <xf numFmtId="0" fontId="19" fillId="5" borderId="1" xfId="5" applyFont="1" applyFill="1" applyBorder="1" applyAlignment="1">
      <alignment horizontal="left" vertical="center" wrapText="1"/>
    </xf>
    <xf numFmtId="166" fontId="19" fillId="5" borderId="1" xfId="5" applyNumberFormat="1" applyFont="1" applyFill="1" applyBorder="1" applyAlignment="1">
      <alignment horizontal="left" vertical="center" wrapText="1"/>
    </xf>
    <xf numFmtId="0" fontId="19" fillId="6" borderId="1" xfId="5" applyFont="1" applyFill="1" applyBorder="1" applyAlignment="1">
      <alignment horizontal="left" vertical="center" wrapText="1"/>
    </xf>
    <xf numFmtId="167" fontId="7" fillId="4" borderId="1" xfId="5" applyNumberFormat="1" applyFont="1" applyFill="1" applyBorder="1" applyAlignment="1">
      <alignment horizontal="left" vertical="center" wrapText="1"/>
    </xf>
    <xf numFmtId="0" fontId="19" fillId="3" borderId="8" xfId="0" applyFont="1" applyFill="1" applyBorder="1" applyAlignment="1">
      <alignment horizontal="left" vertical="center"/>
    </xf>
    <xf numFmtId="0" fontId="7" fillId="4" borderId="8" xfId="0" applyFont="1" applyFill="1" applyBorder="1" applyAlignment="1" applyProtection="1">
      <alignment horizontal="left" vertical="center" wrapText="1"/>
      <protection locked="0"/>
    </xf>
    <xf numFmtId="3" fontId="7" fillId="4" borderId="8" xfId="0" applyNumberFormat="1" applyFont="1" applyFill="1" applyBorder="1" applyAlignment="1" applyProtection="1">
      <alignment horizontal="left" vertical="center"/>
      <protection locked="0"/>
    </xf>
    <xf numFmtId="0" fontId="19" fillId="4" borderId="8" xfId="0" applyFont="1" applyFill="1" applyBorder="1" applyAlignment="1">
      <alignment horizontal="left" vertical="center"/>
    </xf>
    <xf numFmtId="0" fontId="7" fillId="5" borderId="8" xfId="0" applyFont="1" applyFill="1" applyBorder="1" applyAlignment="1" applyProtection="1">
      <alignment horizontal="left" vertical="center"/>
      <protection locked="0"/>
    </xf>
    <xf numFmtId="0" fontId="7" fillId="5" borderId="8" xfId="0" applyFont="1" applyFill="1" applyBorder="1" applyAlignment="1" applyProtection="1">
      <alignment horizontal="left" vertical="center" wrapText="1"/>
      <protection locked="0"/>
    </xf>
    <xf numFmtId="166" fontId="7" fillId="5" borderId="8" xfId="0" applyNumberFormat="1" applyFont="1" applyFill="1" applyBorder="1" applyAlignment="1" applyProtection="1">
      <alignment horizontal="left" vertical="center"/>
      <protection locked="0"/>
    </xf>
    <xf numFmtId="165" fontId="8" fillId="5" borderId="8" xfId="1" applyNumberFormat="1" applyFont="1" applyFill="1" applyBorder="1" applyAlignment="1" applyProtection="1">
      <alignment horizontal="left" vertical="center"/>
      <protection locked="0"/>
    </xf>
    <xf numFmtId="0" fontId="7" fillId="6" borderId="8" xfId="0" applyFont="1" applyFill="1" applyBorder="1" applyAlignment="1" applyProtection="1">
      <alignment horizontal="left" vertical="center" wrapText="1"/>
      <protection locked="0"/>
    </xf>
    <xf numFmtId="0" fontId="19" fillId="6" borderId="8" xfId="0" applyFont="1" applyFill="1" applyBorder="1" applyAlignment="1">
      <alignment horizontal="left" vertical="center"/>
    </xf>
    <xf numFmtId="0" fontId="7" fillId="4" borderId="8" xfId="0" applyFont="1" applyFill="1" applyBorder="1" applyAlignment="1" applyProtection="1">
      <alignment horizontal="left" vertical="center"/>
      <protection locked="0"/>
    </xf>
    <xf numFmtId="3" fontId="20" fillId="4" borderId="8" xfId="0" applyNumberFormat="1" applyFont="1" applyFill="1" applyBorder="1" applyAlignment="1" applyProtection="1">
      <alignment horizontal="left" vertical="center"/>
      <protection locked="0"/>
    </xf>
    <xf numFmtId="0" fontId="20" fillId="4" borderId="8" xfId="0" applyFont="1" applyFill="1" applyBorder="1" applyAlignment="1">
      <alignment horizontal="left" vertical="center"/>
    </xf>
    <xf numFmtId="0" fontId="20" fillId="5" borderId="8" xfId="0" applyFont="1" applyFill="1" applyBorder="1" applyAlignment="1" applyProtection="1">
      <alignment horizontal="left" vertical="center"/>
      <protection locked="0"/>
    </xf>
    <xf numFmtId="0" fontId="20" fillId="5" borderId="8" xfId="0" applyFont="1" applyFill="1" applyBorder="1" applyAlignment="1" applyProtection="1">
      <alignment horizontal="left" vertical="center" wrapText="1"/>
      <protection locked="0"/>
    </xf>
    <xf numFmtId="0" fontId="7" fillId="4" borderId="8" xfId="0" applyFont="1" applyFill="1" applyBorder="1" applyAlignment="1">
      <alignment horizontal="left" vertical="center"/>
    </xf>
    <xf numFmtId="0" fontId="7" fillId="5" borderId="1" xfId="0" applyFont="1" applyFill="1" applyBorder="1" applyAlignment="1" applyProtection="1">
      <alignment horizontal="left" vertical="center" wrapText="1"/>
      <protection locked="0"/>
    </xf>
    <xf numFmtId="165" fontId="8" fillId="5" borderId="1" xfId="1" applyNumberFormat="1" applyFont="1" applyFill="1" applyBorder="1" applyAlignment="1" applyProtection="1">
      <alignment horizontal="left" vertical="center"/>
      <protection locked="0"/>
    </xf>
    <xf numFmtId="49" fontId="7" fillId="4" borderId="8" xfId="0" applyNumberFormat="1" applyFont="1" applyFill="1" applyBorder="1" applyAlignment="1" applyProtection="1">
      <alignment horizontal="left" vertical="center"/>
      <protection locked="0"/>
    </xf>
    <xf numFmtId="0" fontId="19" fillId="3" borderId="8" xfId="0" applyFont="1" applyFill="1" applyBorder="1" applyAlignment="1">
      <alignment horizontal="left" vertical="center" wrapText="1"/>
    </xf>
    <xf numFmtId="1" fontId="7" fillId="4" borderId="8" xfId="0" applyNumberFormat="1" applyFont="1" applyFill="1" applyBorder="1" applyAlignment="1" applyProtection="1">
      <alignment horizontal="left" vertical="center" wrapText="1"/>
      <protection locked="0"/>
    </xf>
    <xf numFmtId="0" fontId="19" fillId="4" borderId="8" xfId="0" applyFont="1" applyFill="1" applyBorder="1" applyAlignment="1">
      <alignment horizontal="left" vertical="center" wrapText="1"/>
    </xf>
    <xf numFmtId="166" fontId="7" fillId="5" borderId="8" xfId="0" applyNumberFormat="1" applyFont="1" applyFill="1" applyBorder="1" applyAlignment="1" applyProtection="1">
      <alignment horizontal="left" vertical="center" wrapText="1"/>
      <protection locked="0"/>
    </xf>
    <xf numFmtId="165" fontId="7" fillId="5" borderId="8" xfId="0" applyNumberFormat="1" applyFont="1" applyFill="1" applyBorder="1" applyAlignment="1" applyProtection="1">
      <alignment horizontal="left" vertical="center" wrapText="1"/>
      <protection locked="0"/>
    </xf>
    <xf numFmtId="0" fontId="19" fillId="6" borderId="8" xfId="0" applyFont="1" applyFill="1" applyBorder="1" applyAlignment="1">
      <alignment horizontal="left" vertical="center" wrapText="1"/>
    </xf>
    <xf numFmtId="0" fontId="19" fillId="10" borderId="8" xfId="0" applyFont="1" applyFill="1" applyBorder="1" applyAlignment="1">
      <alignment horizontal="left" vertical="center" wrapText="1"/>
    </xf>
    <xf numFmtId="0" fontId="7" fillId="4" borderId="1" xfId="4" applyFont="1" applyFill="1" applyBorder="1" applyAlignment="1" applyProtection="1">
      <alignment horizontal="left" vertical="center" wrapText="1"/>
      <protection locked="0"/>
    </xf>
    <xf numFmtId="0" fontId="7" fillId="5" borderId="1" xfId="4" applyFont="1" applyFill="1" applyBorder="1" applyAlignment="1" applyProtection="1">
      <alignment horizontal="left" vertical="center" wrapText="1"/>
      <protection locked="0"/>
    </xf>
    <xf numFmtId="166" fontId="7" fillId="5" borderId="1" xfId="4" applyNumberFormat="1" applyFont="1" applyFill="1" applyBorder="1" applyAlignment="1" applyProtection="1">
      <alignment horizontal="left" vertical="center" wrapText="1"/>
      <protection locked="0"/>
    </xf>
    <xf numFmtId="165" fontId="7" fillId="5" borderId="1" xfId="2" applyNumberFormat="1" applyFont="1" applyFill="1" applyBorder="1" applyAlignment="1" applyProtection="1">
      <alignment horizontal="left" vertical="center" wrapText="1"/>
      <protection locked="0"/>
    </xf>
    <xf numFmtId="0" fontId="8" fillId="6" borderId="9" xfId="0" applyFont="1" applyFill="1" applyBorder="1" applyAlignment="1">
      <alignment horizontal="left" vertical="center" wrapText="1"/>
    </xf>
    <xf numFmtId="0" fontId="7" fillId="6" borderId="1" xfId="0" applyFont="1" applyFill="1" applyBorder="1" applyAlignment="1">
      <alignment horizontal="left" vertical="center"/>
    </xf>
    <xf numFmtId="165" fontId="7" fillId="5" borderId="2" xfId="2" applyNumberFormat="1" applyFont="1" applyFill="1" applyBorder="1" applyAlignment="1" applyProtection="1">
      <alignment horizontal="left" vertical="center" wrapText="1"/>
      <protection locked="0"/>
    </xf>
    <xf numFmtId="0" fontId="7" fillId="4" borderId="1" xfId="3" applyFont="1" applyFill="1" applyBorder="1" applyAlignment="1" applyProtection="1">
      <alignment horizontal="left" vertical="center" wrapText="1"/>
      <protection locked="0"/>
    </xf>
    <xf numFmtId="0" fontId="7" fillId="5" borderId="1" xfId="3" applyFont="1" applyFill="1" applyBorder="1" applyAlignment="1" applyProtection="1">
      <alignment horizontal="left" vertical="center" wrapText="1"/>
      <protection locked="0"/>
    </xf>
    <xf numFmtId="166" fontId="7" fillId="5" borderId="1" xfId="3" applyNumberFormat="1" applyFont="1" applyFill="1" applyBorder="1" applyAlignment="1" applyProtection="1">
      <alignment horizontal="left" vertical="center" wrapText="1"/>
      <protection locked="0"/>
    </xf>
    <xf numFmtId="0" fontId="19" fillId="11" borderId="8" xfId="0" applyFont="1" applyFill="1" applyBorder="1" applyAlignment="1">
      <alignment horizontal="left" vertical="center"/>
    </xf>
    <xf numFmtId="0" fontId="8" fillId="4" borderId="8" xfId="0" applyFont="1" applyFill="1" applyBorder="1" applyAlignment="1">
      <alignment horizontal="left" vertical="center" wrapText="1"/>
    </xf>
    <xf numFmtId="1" fontId="8" fillId="4" borderId="8" xfId="1" applyNumberFormat="1" applyFont="1" applyFill="1" applyBorder="1" applyAlignment="1" applyProtection="1">
      <alignment horizontal="left" vertical="center" wrapText="1"/>
    </xf>
    <xf numFmtId="0" fontId="8" fillId="5" borderId="8" xfId="0" applyFont="1" applyFill="1" applyBorder="1" applyAlignment="1">
      <alignment horizontal="left" vertical="center" wrapText="1"/>
    </xf>
    <xf numFmtId="166" fontId="8" fillId="5" borderId="8" xfId="0" applyNumberFormat="1" applyFont="1" applyFill="1" applyBorder="1" applyAlignment="1">
      <alignment horizontal="left" vertical="center"/>
    </xf>
    <xf numFmtId="165" fontId="8" fillId="5" borderId="8" xfId="0" applyNumberFormat="1" applyFont="1" applyFill="1" applyBorder="1" applyAlignment="1">
      <alignment horizontal="left" vertical="center" wrapText="1"/>
    </xf>
    <xf numFmtId="0" fontId="19" fillId="8" borderId="8" xfId="0" applyFont="1" applyFill="1" applyBorder="1" applyAlignment="1">
      <alignment horizontal="left" vertical="center" wrapText="1"/>
    </xf>
    <xf numFmtId="0" fontId="19" fillId="8" borderId="8" xfId="0" applyFont="1" applyFill="1" applyBorder="1" applyAlignment="1">
      <alignment horizontal="left" vertical="center"/>
    </xf>
    <xf numFmtId="0" fontId="8" fillId="6" borderId="8" xfId="0" applyFont="1" applyFill="1" applyBorder="1" applyAlignment="1">
      <alignment horizontal="left" vertical="center"/>
    </xf>
    <xf numFmtId="0" fontId="8" fillId="6" borderId="8" xfId="0" applyNumberFormat="1" applyFont="1" applyFill="1" applyBorder="1" applyAlignment="1">
      <alignment horizontal="left" vertical="center" wrapText="1"/>
    </xf>
    <xf numFmtId="0" fontId="8" fillId="6" borderId="8" xfId="0" applyFont="1" applyFill="1" applyBorder="1" applyAlignment="1">
      <alignment horizontal="left" vertical="center" wrapText="1"/>
    </xf>
    <xf numFmtId="0" fontId="8" fillId="12" borderId="8" xfId="0" applyFont="1" applyFill="1" applyBorder="1" applyAlignment="1">
      <alignment horizontal="left" vertical="center" wrapText="1"/>
    </xf>
    <xf numFmtId="165" fontId="8" fillId="13" borderId="8" xfId="0" applyNumberFormat="1" applyFont="1" applyFill="1" applyBorder="1" applyAlignment="1">
      <alignment horizontal="left" vertical="center" wrapText="1"/>
    </xf>
    <xf numFmtId="0" fontId="21" fillId="4" borderId="8" xfId="0" applyFont="1" applyFill="1" applyBorder="1" applyAlignment="1">
      <alignment horizontal="left" vertical="center" wrapText="1"/>
    </xf>
    <xf numFmtId="1" fontId="8" fillId="12" borderId="8" xfId="1" applyNumberFormat="1" applyFont="1" applyFill="1" applyBorder="1" applyAlignment="1" applyProtection="1">
      <alignment horizontal="left" vertical="center" wrapText="1"/>
    </xf>
    <xf numFmtId="0" fontId="8" fillId="13" borderId="8" xfId="0" applyFont="1" applyFill="1" applyBorder="1" applyAlignment="1">
      <alignment horizontal="left" vertical="center" wrapText="1"/>
    </xf>
    <xf numFmtId="0" fontId="8" fillId="14" borderId="8" xfId="0" applyNumberFormat="1" applyFont="1" applyFill="1" applyBorder="1" applyAlignment="1">
      <alignment horizontal="left" vertical="center" wrapText="1"/>
    </xf>
    <xf numFmtId="0" fontId="8" fillId="14" borderId="8" xfId="0" applyFont="1" applyFill="1" applyBorder="1" applyAlignment="1">
      <alignment horizontal="left" vertical="center"/>
    </xf>
    <xf numFmtId="168" fontId="8" fillId="4" borderId="8" xfId="1" applyNumberFormat="1" applyFont="1" applyFill="1" applyBorder="1" applyAlignment="1" applyProtection="1">
      <alignment horizontal="left" vertical="center" wrapText="1"/>
    </xf>
    <xf numFmtId="165" fontId="8" fillId="15" borderId="8" xfId="0" applyNumberFormat="1" applyFont="1" applyFill="1" applyBorder="1" applyAlignment="1">
      <alignment horizontal="left" vertical="center" wrapText="1"/>
    </xf>
    <xf numFmtId="0" fontId="8" fillId="16" borderId="8" xfId="0" applyFont="1" applyFill="1" applyBorder="1" applyAlignment="1">
      <alignment horizontal="left" vertical="center" wrapText="1"/>
    </xf>
    <xf numFmtId="168" fontId="8" fillId="16" borderId="8" xfId="1" applyNumberFormat="1" applyFont="1" applyFill="1" applyBorder="1" applyAlignment="1" applyProtection="1">
      <alignment horizontal="left" vertical="center" wrapText="1"/>
    </xf>
    <xf numFmtId="0" fontId="8" fillId="15" borderId="8" xfId="0" applyFont="1" applyFill="1" applyBorder="1" applyAlignment="1">
      <alignment horizontal="left" vertical="center" wrapText="1"/>
    </xf>
    <xf numFmtId="166" fontId="8" fillId="15" borderId="8" xfId="0" applyNumberFormat="1" applyFont="1" applyFill="1" applyBorder="1" applyAlignment="1">
      <alignment horizontal="left" vertical="center"/>
    </xf>
    <xf numFmtId="1" fontId="8" fillId="12" borderId="8" xfId="0" applyNumberFormat="1" applyFont="1" applyFill="1" applyBorder="1" applyAlignment="1">
      <alignment horizontal="left" vertical="center" wrapText="1"/>
    </xf>
    <xf numFmtId="0" fontId="8" fillId="13" borderId="0" xfId="0" applyFont="1" applyFill="1" applyAlignment="1">
      <alignment horizontal="left" vertical="center" wrapText="1"/>
    </xf>
    <xf numFmtId="166" fontId="8" fillId="13" borderId="8" xfId="0" applyNumberFormat="1" applyFont="1" applyFill="1" applyBorder="1" applyAlignment="1">
      <alignment horizontal="left" vertical="center"/>
    </xf>
    <xf numFmtId="0" fontId="19" fillId="5" borderId="8" xfId="0" applyFont="1" applyFill="1" applyBorder="1" applyAlignment="1">
      <alignment horizontal="left" vertical="center" wrapText="1"/>
    </xf>
    <xf numFmtId="0" fontId="22" fillId="5" borderId="8" xfId="0" applyFont="1" applyFill="1" applyBorder="1" applyAlignment="1">
      <alignment horizontal="left" vertical="center" wrapText="1"/>
    </xf>
    <xf numFmtId="0" fontId="19" fillId="5" borderId="0" xfId="0" applyFont="1" applyFill="1" applyAlignment="1">
      <alignment horizontal="left" vertical="center" wrapText="1"/>
    </xf>
    <xf numFmtId="1" fontId="8" fillId="4" borderId="8" xfId="0" applyNumberFormat="1" applyFont="1" applyFill="1" applyBorder="1" applyAlignment="1">
      <alignment horizontal="left" vertical="center" wrapText="1"/>
    </xf>
    <xf numFmtId="0" fontId="7" fillId="5" borderId="8" xfId="0" applyFont="1" applyFill="1" applyBorder="1" applyAlignment="1">
      <alignment horizontal="left" vertical="center" wrapText="1"/>
    </xf>
    <xf numFmtId="0" fontId="19" fillId="13" borderId="8" xfId="0" applyFont="1" applyFill="1" applyBorder="1" applyAlignment="1">
      <alignment horizontal="left" vertical="center" wrapText="1"/>
    </xf>
    <xf numFmtId="0" fontId="7" fillId="11" borderId="8" xfId="0" applyFont="1" applyFill="1" applyBorder="1" applyAlignment="1">
      <alignment horizontal="left" vertical="center" wrapText="1"/>
    </xf>
    <xf numFmtId="0" fontId="8" fillId="13" borderId="10" xfId="0" applyFont="1" applyFill="1" applyBorder="1" applyAlignment="1">
      <alignment horizontal="left" vertical="center" wrapText="1"/>
    </xf>
    <xf numFmtId="0" fontId="7" fillId="13" borderId="8" xfId="0" applyFont="1" applyFill="1" applyBorder="1" applyAlignment="1">
      <alignment horizontal="left" vertical="center" wrapText="1"/>
    </xf>
    <xf numFmtId="166" fontId="8" fillId="13" borderId="11" xfId="0" applyNumberFormat="1" applyFont="1" applyFill="1" applyBorder="1" applyAlignment="1">
      <alignment horizontal="left" vertical="center" wrapText="1"/>
    </xf>
    <xf numFmtId="0" fontId="7" fillId="8" borderId="8" xfId="0" applyFont="1" applyFill="1" applyBorder="1" applyAlignment="1">
      <alignment horizontal="left" vertical="center" wrapText="1"/>
    </xf>
    <xf numFmtId="0" fontId="25" fillId="13" borderId="8" xfId="6" applyNumberFormat="1" applyFont="1" applyFill="1" applyBorder="1" applyAlignment="1" applyProtection="1">
      <alignment horizontal="left" vertical="center" wrapText="1"/>
    </xf>
    <xf numFmtId="0" fontId="8" fillId="3" borderId="1" xfId="0" applyFont="1" applyFill="1" applyBorder="1" applyAlignment="1">
      <alignment horizontal="center" vertical="center"/>
    </xf>
    <xf numFmtId="0" fontId="7" fillId="12" borderId="1" xfId="0" applyFont="1" applyFill="1" applyBorder="1" applyAlignment="1" applyProtection="1">
      <alignment horizontal="center" vertical="center" wrapText="1"/>
      <protection locked="0"/>
    </xf>
    <xf numFmtId="3" fontId="8" fillId="4" borderId="1" xfId="0" applyNumberFormat="1" applyFont="1" applyFill="1" applyBorder="1" applyAlignment="1">
      <alignment horizontal="center" vertical="center"/>
    </xf>
    <xf numFmtId="0" fontId="8" fillId="4" borderId="1" xfId="0" applyFont="1" applyFill="1" applyBorder="1" applyAlignment="1">
      <alignment horizontal="center" vertical="center"/>
    </xf>
    <xf numFmtId="0" fontId="7" fillId="13" borderId="1" xfId="0" applyFont="1" applyFill="1" applyBorder="1" applyAlignment="1" applyProtection="1">
      <alignment horizontal="center" vertical="center"/>
      <protection locked="0"/>
    </xf>
    <xf numFmtId="169" fontId="7" fillId="13" borderId="1" xfId="0" applyNumberFormat="1" applyFont="1" applyFill="1" applyBorder="1" applyAlignment="1" applyProtection="1">
      <alignment horizontal="center" vertical="center"/>
      <protection locked="0"/>
    </xf>
    <xf numFmtId="170" fontId="8" fillId="5" borderId="1" xfId="2" applyNumberFormat="1" applyFont="1" applyFill="1" applyBorder="1" applyAlignment="1" applyProtection="1">
      <alignment horizontal="center" vertical="center"/>
      <protection locked="0"/>
    </xf>
    <xf numFmtId="169" fontId="7" fillId="14" borderId="1" xfId="5" applyNumberFormat="1" applyFont="1" applyFill="1" applyBorder="1" applyAlignment="1" applyProtection="1">
      <alignment horizontal="center" vertical="center" wrapText="1"/>
      <protection locked="0"/>
    </xf>
    <xf numFmtId="0" fontId="8" fillId="6" borderId="1" xfId="0" applyFont="1" applyFill="1" applyBorder="1" applyAlignment="1">
      <alignment horizontal="center" vertical="center"/>
    </xf>
    <xf numFmtId="170" fontId="8" fillId="5" borderId="1" xfId="2" applyNumberFormat="1" applyFont="1" applyFill="1" applyBorder="1" applyAlignment="1">
      <alignment horizontal="center" vertical="center"/>
    </xf>
    <xf numFmtId="3" fontId="7" fillId="4" borderId="1" xfId="0" applyNumberFormat="1" applyFont="1" applyFill="1" applyBorder="1" applyAlignment="1">
      <alignment horizontal="center" vertical="center"/>
    </xf>
    <xf numFmtId="0" fontId="7" fillId="13" borderId="1" xfId="0" applyFont="1" applyFill="1" applyBorder="1" applyAlignment="1" applyProtection="1">
      <alignment horizontal="center" vertical="center" wrapText="1"/>
      <protection locked="0"/>
    </xf>
    <xf numFmtId="169" fontId="7" fillId="13" borderId="1" xfId="0" applyNumberFormat="1" applyFont="1" applyFill="1" applyBorder="1" applyAlignment="1" applyProtection="1">
      <alignment horizontal="center" vertical="center" wrapText="1"/>
      <protection locked="0"/>
    </xf>
    <xf numFmtId="0" fontId="8" fillId="6" borderId="1" xfId="0" applyFont="1" applyFill="1" applyBorder="1" applyAlignment="1">
      <alignment horizontal="center" vertical="center" wrapText="1"/>
    </xf>
    <xf numFmtId="0" fontId="8" fillId="4" borderId="1" xfId="0" applyFont="1" applyFill="1" applyBorder="1" applyAlignment="1">
      <alignment horizontal="center" vertical="center" wrapText="1"/>
    </xf>
    <xf numFmtId="3" fontId="8" fillId="4" borderId="1" xfId="0" applyNumberFormat="1" applyFont="1" applyFill="1" applyBorder="1" applyAlignment="1">
      <alignment horizontal="center" vertical="center" wrapText="1"/>
    </xf>
    <xf numFmtId="3" fontId="8" fillId="12" borderId="1" xfId="0" applyNumberFormat="1" applyFont="1" applyFill="1" applyBorder="1" applyAlignment="1" applyProtection="1">
      <alignment horizontal="center" vertical="center"/>
      <protection locked="0"/>
    </xf>
    <xf numFmtId="0" fontId="7" fillId="13" borderId="1" xfId="3" applyFont="1" applyFill="1" applyBorder="1" applyAlignment="1" applyProtection="1">
      <alignment horizontal="center" vertical="center"/>
      <protection locked="0"/>
    </xf>
    <xf numFmtId="0" fontId="7" fillId="5" borderId="1" xfId="0" applyFont="1" applyFill="1" applyBorder="1" applyAlignment="1">
      <alignment horizontal="left" wrapText="1"/>
    </xf>
    <xf numFmtId="0" fontId="7" fillId="13" borderId="1" xfId="3" applyFont="1" applyFill="1" applyBorder="1" applyAlignment="1" applyProtection="1">
      <alignment horizontal="center" vertical="center" wrapText="1"/>
      <protection locked="0"/>
    </xf>
    <xf numFmtId="170" fontId="8" fillId="5" borderId="1" xfId="2" applyNumberFormat="1" applyFont="1" applyFill="1" applyBorder="1" applyAlignment="1">
      <alignment horizontal="center" vertical="center" wrapText="1"/>
    </xf>
    <xf numFmtId="0" fontId="7" fillId="12" borderId="1" xfId="3" applyFont="1" applyFill="1" applyBorder="1" applyAlignment="1" applyProtection="1">
      <alignment horizontal="center" vertical="center" wrapText="1"/>
      <protection locked="0"/>
    </xf>
    <xf numFmtId="3" fontId="7" fillId="12" borderId="1" xfId="3" applyNumberFormat="1" applyFont="1" applyFill="1" applyBorder="1" applyAlignment="1" applyProtection="1">
      <alignment horizontal="center" vertical="center"/>
      <protection locked="0"/>
    </xf>
    <xf numFmtId="169" fontId="7" fillId="13" borderId="1" xfId="3" applyNumberFormat="1" applyFont="1" applyFill="1" applyBorder="1" applyAlignment="1" applyProtection="1">
      <alignment horizontal="center" vertical="center"/>
      <protection locked="0"/>
    </xf>
    <xf numFmtId="169" fontId="7" fillId="13" borderId="1" xfId="3" applyNumberFormat="1" applyFont="1" applyFill="1" applyBorder="1" applyAlignment="1" applyProtection="1">
      <alignment horizontal="center" vertical="center" wrapText="1"/>
      <protection locked="0"/>
    </xf>
    <xf numFmtId="0" fontId="7" fillId="5" borderId="1" xfId="0" applyFont="1" applyFill="1" applyBorder="1" applyAlignment="1" applyProtection="1">
      <alignment horizontal="left" vertical="top" wrapText="1"/>
      <protection locked="0"/>
    </xf>
    <xf numFmtId="0" fontId="7" fillId="5" borderId="1" xfId="0" applyFont="1" applyFill="1" applyBorder="1" applyAlignment="1">
      <alignment horizontal="left" vertical="top" wrapText="1"/>
    </xf>
    <xf numFmtId="0" fontId="7" fillId="4" borderId="1" xfId="3" applyFont="1" applyFill="1" applyBorder="1" applyAlignment="1" applyProtection="1">
      <alignment horizontal="center" vertical="center" wrapText="1"/>
      <protection locked="0"/>
    </xf>
    <xf numFmtId="3" fontId="7" fillId="4" borderId="1" xfId="3" applyNumberFormat="1" applyFont="1" applyFill="1" applyBorder="1" applyAlignment="1" applyProtection="1">
      <alignment horizontal="center" vertical="center"/>
      <protection locked="0"/>
    </xf>
    <xf numFmtId="0" fontId="7" fillId="5" borderId="1" xfId="3" applyFont="1" applyFill="1" applyBorder="1" applyAlignment="1" applyProtection="1">
      <alignment horizontal="center" vertical="center"/>
      <protection locked="0"/>
    </xf>
    <xf numFmtId="169" fontId="7" fillId="5" borderId="1" xfId="3" applyNumberFormat="1" applyFont="1" applyFill="1" applyBorder="1" applyAlignment="1" applyProtection="1">
      <alignment horizontal="center" vertical="center"/>
      <protection locked="0"/>
    </xf>
    <xf numFmtId="0" fontId="7" fillId="4" borderId="1" xfId="0" applyFont="1" applyFill="1" applyBorder="1" applyAlignment="1" applyProtection="1">
      <alignment horizontal="center" vertical="center" wrapText="1"/>
      <protection locked="0"/>
    </xf>
    <xf numFmtId="3" fontId="8" fillId="4" borderId="1" xfId="0" applyNumberFormat="1" applyFont="1" applyFill="1" applyBorder="1" applyAlignment="1" applyProtection="1">
      <alignment horizontal="center" vertical="center"/>
      <protection locked="0"/>
    </xf>
    <xf numFmtId="0" fontId="7" fillId="13" borderId="1" xfId="3" applyFont="1" applyFill="1" applyBorder="1" applyAlignment="1" applyProtection="1">
      <alignment horizontal="left" vertical="top" wrapText="1"/>
      <protection locked="0"/>
    </xf>
    <xf numFmtId="169" fontId="7" fillId="6" borderId="1" xfId="3" applyNumberFormat="1" applyFont="1" applyFill="1" applyBorder="1" applyAlignment="1" applyProtection="1">
      <alignment horizontal="center" vertical="top" wrapText="1"/>
      <protection locked="0"/>
    </xf>
    <xf numFmtId="0" fontId="8" fillId="5" borderId="1" xfId="3" applyFont="1" applyFill="1" applyBorder="1" applyAlignment="1" applyProtection="1">
      <alignment horizontal="left" vertical="top" wrapText="1"/>
      <protection locked="0"/>
    </xf>
    <xf numFmtId="169" fontId="7" fillId="14" borderId="1" xfId="3" applyNumberFormat="1" applyFont="1" applyFill="1" applyBorder="1" applyAlignment="1" applyProtection="1">
      <alignment horizontal="center" vertical="top" wrapText="1"/>
      <protection locked="0"/>
    </xf>
    <xf numFmtId="170" fontId="7" fillId="5" borderId="1" xfId="2" applyNumberFormat="1" applyFont="1" applyFill="1" applyBorder="1" applyAlignment="1" applyProtection="1">
      <alignment horizontal="center" vertical="center"/>
      <protection locked="0"/>
    </xf>
    <xf numFmtId="0" fontId="8" fillId="12" borderId="1" xfId="0" applyFont="1" applyFill="1" applyBorder="1" applyAlignment="1" applyProtection="1">
      <alignment horizontal="center" vertical="center" wrapText="1"/>
      <protection locked="0"/>
    </xf>
    <xf numFmtId="0" fontId="8" fillId="13" borderId="1" xfId="0" applyFont="1" applyFill="1" applyBorder="1" applyAlignment="1" applyProtection="1">
      <alignment horizontal="center" vertical="center"/>
      <protection locked="0"/>
    </xf>
    <xf numFmtId="0" fontId="8" fillId="13" borderId="1" xfId="0" applyFont="1" applyFill="1" applyBorder="1" applyAlignment="1" applyProtection="1">
      <alignment horizontal="left" vertical="top" wrapText="1"/>
      <protection locked="0"/>
    </xf>
    <xf numFmtId="169" fontId="8" fillId="13" borderId="1" xfId="0" applyNumberFormat="1" applyFont="1" applyFill="1" applyBorder="1" applyAlignment="1" applyProtection="1">
      <alignment horizontal="center" vertical="center"/>
      <protection locked="0"/>
    </xf>
    <xf numFmtId="0" fontId="8" fillId="13" borderId="1" xfId="3" applyFont="1" applyFill="1" applyBorder="1" applyAlignment="1" applyProtection="1">
      <alignment horizontal="center" vertical="center"/>
      <protection locked="0"/>
    </xf>
    <xf numFmtId="169" fontId="8" fillId="12" borderId="1" xfId="3" applyNumberFormat="1" applyFont="1" applyFill="1" applyBorder="1" applyAlignment="1" applyProtection="1">
      <alignment horizontal="center" vertical="center" wrapText="1"/>
      <protection locked="0"/>
    </xf>
    <xf numFmtId="0" fontId="8" fillId="13" borderId="1" xfId="3" applyFont="1" applyFill="1" applyBorder="1" applyAlignment="1" applyProtection="1">
      <alignment horizontal="left" vertical="top" wrapText="1"/>
      <protection locked="0"/>
    </xf>
    <xf numFmtId="169" fontId="7" fillId="4" borderId="1" xfId="3" applyNumberFormat="1" applyFont="1" applyFill="1" applyBorder="1" applyAlignment="1" applyProtection="1">
      <alignment horizontal="center" vertical="center" wrapText="1"/>
      <protection locked="0"/>
    </xf>
    <xf numFmtId="0" fontId="8" fillId="12" borderId="1" xfId="3" applyFont="1" applyFill="1" applyBorder="1" applyAlignment="1" applyProtection="1">
      <alignment horizontal="center" vertical="center" wrapText="1"/>
      <protection locked="0"/>
    </xf>
    <xf numFmtId="169" fontId="8" fillId="13" borderId="1" xfId="3" applyNumberFormat="1" applyFont="1" applyFill="1" applyBorder="1" applyAlignment="1" applyProtection="1">
      <alignment horizontal="center" vertical="center"/>
      <protection locked="0"/>
    </xf>
    <xf numFmtId="0" fontId="8" fillId="13" borderId="1" xfId="3" applyFont="1" applyFill="1" applyBorder="1" applyAlignment="1" applyProtection="1">
      <alignment horizontal="left" vertical="center" wrapText="1"/>
      <protection locked="0"/>
    </xf>
    <xf numFmtId="169" fontId="7" fillId="14" borderId="1" xfId="3" applyNumberFormat="1" applyFont="1" applyFill="1" applyBorder="1" applyAlignment="1" applyProtection="1">
      <alignment horizontal="center" vertical="center" wrapText="1"/>
      <protection locked="0"/>
    </xf>
    <xf numFmtId="169" fontId="8" fillId="4" borderId="1" xfId="3" applyNumberFormat="1" applyFont="1" applyFill="1" applyBorder="1" applyAlignment="1" applyProtection="1">
      <alignment horizontal="center" vertical="center" wrapText="1"/>
      <protection locked="0"/>
    </xf>
    <xf numFmtId="0" fontId="7" fillId="4" borderId="1" xfId="0" applyFont="1" applyFill="1" applyBorder="1" applyAlignment="1">
      <alignment horizontal="center" vertical="center" wrapText="1"/>
    </xf>
    <xf numFmtId="0" fontId="7" fillId="13" borderId="1" xfId="0" applyFont="1" applyFill="1" applyBorder="1" applyAlignment="1" applyProtection="1">
      <alignment horizontal="left" vertical="top" wrapText="1"/>
      <protection locked="0"/>
    </xf>
    <xf numFmtId="169" fontId="8" fillId="14" borderId="1" xfId="3" applyNumberFormat="1" applyFont="1" applyFill="1" applyBorder="1" applyAlignment="1" applyProtection="1">
      <alignment horizontal="center" vertical="top" wrapText="1"/>
      <protection locked="0"/>
    </xf>
    <xf numFmtId="0" fontId="19" fillId="4" borderId="1" xfId="0" applyFont="1" applyFill="1" applyBorder="1" applyAlignment="1">
      <alignment horizontal="center" vertical="center" wrapText="1"/>
    </xf>
    <xf numFmtId="0" fontId="7" fillId="13" borderId="1" xfId="0" applyFont="1" applyFill="1" applyBorder="1" applyAlignment="1" applyProtection="1">
      <alignment horizontal="left" vertical="center" wrapText="1"/>
      <protection locked="0"/>
    </xf>
    <xf numFmtId="169" fontId="8" fillId="14" borderId="1" xfId="3" applyNumberFormat="1" applyFont="1" applyFill="1" applyBorder="1" applyAlignment="1" applyProtection="1">
      <alignment horizontal="center" vertical="center" wrapText="1"/>
      <protection locked="0"/>
    </xf>
    <xf numFmtId="0" fontId="8" fillId="3" borderId="1" xfId="0" applyFont="1" applyFill="1" applyBorder="1" applyAlignment="1">
      <alignment horizontal="center" vertical="center" wrapText="1"/>
    </xf>
    <xf numFmtId="0" fontId="8" fillId="13" borderId="1" xfId="0" applyFont="1" applyFill="1" applyBorder="1" applyAlignment="1" applyProtection="1">
      <alignment horizontal="left" vertical="center" wrapText="1"/>
      <protection locked="0"/>
    </xf>
    <xf numFmtId="0" fontId="8" fillId="4" borderId="1" xfId="0" applyFont="1" applyFill="1" applyBorder="1" applyAlignment="1" applyProtection="1">
      <alignment horizontal="center" vertical="center" wrapText="1"/>
      <protection locked="0"/>
    </xf>
    <xf numFmtId="0" fontId="8" fillId="4" borderId="1" xfId="3" applyFont="1" applyFill="1" applyBorder="1" applyAlignment="1" applyProtection="1">
      <alignment horizontal="center" vertical="center" wrapText="1"/>
      <protection locked="0"/>
    </xf>
    <xf numFmtId="170" fontId="7" fillId="5" borderId="1" xfId="2" applyNumberFormat="1" applyFont="1" applyFill="1" applyBorder="1" applyAlignment="1">
      <alignment horizontal="center" vertical="center"/>
    </xf>
    <xf numFmtId="169" fontId="8" fillId="14" borderId="1" xfId="3" applyNumberFormat="1" applyFont="1" applyFill="1" applyBorder="1" applyAlignment="1" applyProtection="1">
      <alignment vertical="center" wrapText="1"/>
      <protection locked="0"/>
    </xf>
    <xf numFmtId="3" fontId="8" fillId="4" borderId="1" xfId="0" applyNumberFormat="1" applyFont="1" applyFill="1" applyBorder="1" applyAlignment="1" applyProtection="1">
      <alignment horizontal="center" vertical="center" wrapText="1"/>
      <protection locked="0"/>
    </xf>
    <xf numFmtId="1" fontId="8" fillId="5" borderId="1" xfId="0" applyNumberFormat="1" applyFont="1" applyFill="1" applyBorder="1" applyAlignment="1">
      <alignment horizontal="left" vertical="center" wrapText="1"/>
    </xf>
    <xf numFmtId="0" fontId="8" fillId="5" borderId="0" xfId="0" applyFont="1" applyFill="1" applyAlignment="1">
      <alignment horizontal="left" vertical="center" wrapText="1"/>
    </xf>
    <xf numFmtId="0" fontId="0" fillId="0" borderId="0" xfId="0" applyAlignment="1">
      <alignment wrapText="1"/>
    </xf>
    <xf numFmtId="0" fontId="5" fillId="0" borderId="1" xfId="0" applyFont="1" applyFill="1" applyBorder="1" applyAlignment="1">
      <alignment horizontal="center"/>
    </xf>
    <xf numFmtId="0" fontId="17" fillId="0" borderId="1" xfId="0" applyFont="1" applyFill="1" applyBorder="1" applyAlignment="1">
      <alignment horizontal="center" vertical="center" wrapText="1"/>
    </xf>
    <xf numFmtId="0" fontId="17" fillId="0" borderId="1" xfId="0" applyFont="1" applyFill="1" applyBorder="1" applyAlignment="1">
      <alignment horizontal="center" vertical="center"/>
    </xf>
    <xf numFmtId="0" fontId="5" fillId="0" borderId="1" xfId="0" applyFont="1" applyFill="1" applyBorder="1" applyAlignment="1">
      <alignment horizontal="center" vertical="center"/>
    </xf>
    <xf numFmtId="0" fontId="29" fillId="0" borderId="1"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6" fillId="0" borderId="1" xfId="0" applyFont="1" applyFill="1" applyBorder="1" applyAlignment="1">
      <alignment horizontal="left" vertical="center"/>
    </xf>
    <xf numFmtId="0" fontId="6" fillId="0" borderId="1" xfId="0" applyFont="1" applyFill="1" applyBorder="1" applyAlignment="1">
      <alignment horizontal="left"/>
    </xf>
    <xf numFmtId="0" fontId="6" fillId="0" borderId="1" xfId="0" applyFont="1" applyFill="1" applyBorder="1" applyAlignment="1">
      <alignment horizontal="center" vertical="center"/>
    </xf>
    <xf numFmtId="0" fontId="6" fillId="0" borderId="1" xfId="0" applyFont="1" applyFill="1" applyBorder="1" applyAlignment="1">
      <alignment horizontal="left" vertical="center" wrapText="1"/>
    </xf>
    <xf numFmtId="171" fontId="6" fillId="0" borderId="1" xfId="0" applyNumberFormat="1" applyFont="1" applyFill="1" applyBorder="1" applyAlignment="1">
      <alignment horizontal="center" vertical="center"/>
    </xf>
    <xf numFmtId="0" fontId="6" fillId="0" borderId="1" xfId="0" applyFont="1" applyFill="1" applyBorder="1" applyAlignment="1">
      <alignment horizontal="left" wrapText="1"/>
    </xf>
    <xf numFmtId="0" fontId="6" fillId="0" borderId="1" xfId="0" applyFont="1" applyFill="1" applyBorder="1" applyAlignment="1">
      <alignment wrapText="1"/>
    </xf>
    <xf numFmtId="0" fontId="6" fillId="0" borderId="1" xfId="0" applyFont="1" applyFill="1" applyBorder="1" applyAlignment="1"/>
    <xf numFmtId="0" fontId="30" fillId="0" borderId="1" xfId="0" applyFont="1" applyFill="1" applyBorder="1" applyAlignment="1">
      <alignment horizontal="left" vertical="center" wrapText="1"/>
    </xf>
    <xf numFmtId="0" fontId="30" fillId="0" borderId="1" xfId="0" applyFont="1" applyFill="1" applyBorder="1" applyAlignment="1">
      <alignment horizontal="center" vertical="center" wrapText="1"/>
    </xf>
    <xf numFmtId="0" fontId="31" fillId="0" borderId="12" xfId="0" applyFont="1" applyFill="1" applyBorder="1" applyAlignment="1">
      <alignment horizontal="center" vertical="center" wrapText="1"/>
    </xf>
    <xf numFmtId="172" fontId="30" fillId="0" borderId="1" xfId="0" applyNumberFormat="1" applyFont="1" applyFill="1" applyBorder="1" applyAlignment="1">
      <alignment horizontal="center" vertical="center" wrapText="1"/>
    </xf>
    <xf numFmtId="173" fontId="30" fillId="0" borderId="1" xfId="0" applyNumberFormat="1" applyFont="1" applyFill="1" applyBorder="1" applyAlignment="1">
      <alignment horizontal="center" vertical="center" wrapText="1"/>
    </xf>
    <xf numFmtId="0" fontId="30" fillId="0" borderId="1" xfId="0" applyFont="1" applyFill="1" applyBorder="1" applyAlignment="1">
      <alignment vertical="center" wrapText="1"/>
    </xf>
    <xf numFmtId="0" fontId="30" fillId="0" borderId="13" xfId="0" applyFont="1" applyFill="1" applyBorder="1" applyAlignment="1">
      <alignment vertical="center" wrapText="1"/>
    </xf>
    <xf numFmtId="14" fontId="30" fillId="0" borderId="1" xfId="0" applyNumberFormat="1" applyFont="1" applyFill="1" applyBorder="1" applyAlignment="1">
      <alignment horizontal="center" vertical="center" wrapText="1"/>
    </xf>
    <xf numFmtId="3" fontId="30" fillId="0" borderId="1" xfId="0" applyNumberFormat="1" applyFont="1" applyFill="1" applyBorder="1" applyAlignment="1">
      <alignment horizontal="center" vertical="center" wrapText="1"/>
    </xf>
    <xf numFmtId="0" fontId="30" fillId="0" borderId="14" xfId="0" applyFont="1" applyFill="1" applyBorder="1" applyAlignment="1">
      <alignment horizontal="left" vertical="center" wrapText="1"/>
    </xf>
    <xf numFmtId="0" fontId="30" fillId="0" borderId="14" xfId="0" applyFont="1" applyFill="1" applyBorder="1" applyAlignment="1">
      <alignment horizontal="center" vertical="center" wrapText="1"/>
    </xf>
    <xf numFmtId="0" fontId="31" fillId="0" borderId="15" xfId="0" applyFont="1" applyFill="1" applyBorder="1" applyAlignment="1">
      <alignment horizontal="center" vertical="center" wrapText="1"/>
    </xf>
    <xf numFmtId="14" fontId="30" fillId="0" borderId="14" xfId="0" applyNumberFormat="1" applyFont="1" applyFill="1" applyBorder="1" applyAlignment="1">
      <alignment horizontal="center" vertical="center" wrapText="1"/>
    </xf>
    <xf numFmtId="4" fontId="30" fillId="0" borderId="14" xfId="0" applyNumberFormat="1" applyFont="1" applyFill="1" applyBorder="1" applyAlignment="1">
      <alignment horizontal="center" vertical="center" wrapText="1"/>
    </xf>
    <xf numFmtId="0" fontId="30" fillId="0" borderId="14" xfId="0" applyFont="1" applyFill="1" applyBorder="1" applyAlignment="1">
      <alignment vertical="center" wrapText="1"/>
    </xf>
    <xf numFmtId="0" fontId="30" fillId="0" borderId="16" xfId="0" applyFont="1" applyFill="1" applyBorder="1" applyAlignment="1">
      <alignment vertical="center" wrapText="1"/>
    </xf>
    <xf numFmtId="0" fontId="8" fillId="0" borderId="1" xfId="0" applyFont="1" applyFill="1" applyBorder="1" applyAlignment="1">
      <alignment horizontal="left" vertical="center" wrapText="1"/>
    </xf>
    <xf numFmtId="0" fontId="8" fillId="0" borderId="1" xfId="0" applyFont="1" applyFill="1" applyBorder="1" applyAlignment="1">
      <alignment horizontal="center" vertical="center" wrapText="1"/>
    </xf>
    <xf numFmtId="14" fontId="8" fillId="0" borderId="1" xfId="0" applyNumberFormat="1" applyFont="1" applyFill="1" applyBorder="1" applyAlignment="1">
      <alignment horizontal="center" vertical="center" wrapText="1"/>
    </xf>
    <xf numFmtId="3" fontId="8" fillId="0" borderId="1" xfId="0" applyNumberFormat="1" applyFont="1" applyFill="1" applyBorder="1" applyAlignment="1">
      <alignment horizontal="center" vertical="center" wrapText="1"/>
    </xf>
    <xf numFmtId="0" fontId="8" fillId="0" borderId="1" xfId="0" applyFont="1" applyFill="1" applyBorder="1" applyAlignment="1">
      <alignment vertical="center" wrapText="1"/>
    </xf>
    <xf numFmtId="0" fontId="8" fillId="0" borderId="1" xfId="0" applyFont="1" applyFill="1" applyBorder="1" applyAlignment="1">
      <alignment horizontal="left"/>
    </xf>
    <xf numFmtId="0" fontId="7" fillId="0" borderId="1" xfId="0" applyFont="1" applyFill="1" applyBorder="1" applyAlignment="1" applyProtection="1">
      <alignment horizontal="left" vertical="center" wrapText="1"/>
      <protection locked="0"/>
    </xf>
    <xf numFmtId="0" fontId="7" fillId="0" borderId="1" xfId="0" applyFont="1" applyFill="1" applyBorder="1" applyAlignment="1" applyProtection="1">
      <alignment horizontal="center" vertical="center" wrapText="1"/>
      <protection locked="0"/>
    </xf>
    <xf numFmtId="169" fontId="7" fillId="0" borderId="1" xfId="0" applyNumberFormat="1" applyFont="1" applyFill="1" applyBorder="1" applyAlignment="1" applyProtection="1">
      <alignment horizontal="center" vertical="center" wrapText="1"/>
      <protection locked="0"/>
    </xf>
    <xf numFmtId="3" fontId="7" fillId="0" borderId="1" xfId="0" applyNumberFormat="1" applyFont="1" applyFill="1" applyBorder="1" applyAlignment="1" applyProtection="1">
      <alignment horizontal="center" vertical="center" wrapText="1"/>
      <protection locked="0"/>
    </xf>
    <xf numFmtId="0" fontId="7" fillId="0" borderId="1" xfId="0" applyFont="1" applyFill="1" applyBorder="1" applyAlignment="1">
      <alignment horizontal="left" wrapText="1"/>
    </xf>
    <xf numFmtId="0" fontId="7" fillId="0" borderId="1" xfId="0" applyFont="1" applyFill="1" applyBorder="1" applyAlignment="1">
      <alignment horizontal="left"/>
    </xf>
    <xf numFmtId="0" fontId="7" fillId="0" borderId="1" xfId="0" applyFont="1" applyFill="1" applyBorder="1" applyAlignment="1">
      <alignment horizontal="center"/>
    </xf>
    <xf numFmtId="0" fontId="7" fillId="0" borderId="1" xfId="0" applyFont="1" applyFill="1" applyBorder="1" applyAlignment="1">
      <alignment horizontal="left" vertical="center" wrapText="1"/>
    </xf>
    <xf numFmtId="166" fontId="7" fillId="0" borderId="1" xfId="0" applyNumberFormat="1" applyFont="1" applyFill="1" applyBorder="1" applyAlignment="1">
      <alignment horizontal="center"/>
    </xf>
    <xf numFmtId="3" fontId="7" fillId="0" borderId="1" xfId="0" applyNumberFormat="1" applyFont="1" applyFill="1" applyBorder="1" applyAlignment="1">
      <alignment horizontal="center"/>
    </xf>
    <xf numFmtId="14" fontId="7" fillId="0" borderId="1" xfId="0" applyNumberFormat="1" applyFont="1" applyFill="1" applyBorder="1" applyAlignment="1">
      <alignment horizontal="center"/>
    </xf>
    <xf numFmtId="3" fontId="7" fillId="0" borderId="1" xfId="0" applyNumberFormat="1" applyFont="1" applyFill="1" applyBorder="1" applyAlignment="1" applyProtection="1">
      <alignment horizontal="center" wrapText="1"/>
      <protection locked="0"/>
    </xf>
    <xf numFmtId="0" fontId="8" fillId="0" borderId="1" xfId="0" applyFont="1" applyFill="1" applyBorder="1" applyAlignment="1">
      <alignment horizontal="left" wrapText="1"/>
    </xf>
    <xf numFmtId="0" fontId="8" fillId="0" borderId="1" xfId="0" applyFont="1" applyFill="1" applyBorder="1" applyAlignment="1">
      <alignment horizontal="center" wrapText="1"/>
    </xf>
    <xf numFmtId="3" fontId="8" fillId="0" borderId="1" xfId="0" applyNumberFormat="1" applyFont="1" applyFill="1" applyBorder="1" applyAlignment="1">
      <alignment horizontal="center" wrapText="1"/>
    </xf>
    <xf numFmtId="0" fontId="32" fillId="0" borderId="1" xfId="0" applyFont="1" applyFill="1" applyBorder="1" applyAlignment="1">
      <alignment horizontal="left" vertical="center" wrapText="1"/>
    </xf>
    <xf numFmtId="0" fontId="33" fillId="0" borderId="1" xfId="0" applyFont="1" applyFill="1" applyBorder="1" applyAlignment="1" applyProtection="1">
      <alignment horizontal="left" vertical="center" wrapText="1"/>
      <protection locked="0"/>
    </xf>
    <xf numFmtId="0" fontId="33" fillId="0" borderId="1" xfId="0" applyFont="1" applyFill="1" applyBorder="1" applyAlignment="1" applyProtection="1">
      <alignment horizontal="center" vertical="center" wrapText="1"/>
      <protection locked="0"/>
    </xf>
    <xf numFmtId="169" fontId="33" fillId="0" borderId="1" xfId="0" applyNumberFormat="1" applyFont="1" applyFill="1" applyBorder="1" applyAlignment="1" applyProtection="1">
      <alignment horizontal="center" vertical="center" wrapText="1"/>
      <protection locked="0"/>
    </xf>
    <xf numFmtId="3" fontId="33" fillId="0" borderId="1" xfId="0" applyNumberFormat="1" applyFont="1" applyFill="1" applyBorder="1" applyAlignment="1" applyProtection="1">
      <alignment horizontal="center" vertical="center" wrapText="1"/>
      <protection locked="0"/>
    </xf>
    <xf numFmtId="0" fontId="32" fillId="0" borderId="1" xfId="0" applyFont="1" applyFill="1" applyBorder="1" applyAlignment="1">
      <alignment horizontal="center" vertical="center" wrapText="1"/>
    </xf>
    <xf numFmtId="0" fontId="32" fillId="0" borderId="1" xfId="0" applyFont="1" applyFill="1" applyBorder="1" applyAlignment="1">
      <alignment vertical="center" wrapText="1"/>
    </xf>
    <xf numFmtId="0" fontId="32" fillId="0" borderId="1" xfId="0" applyFont="1" applyFill="1" applyBorder="1" applyAlignment="1">
      <alignment horizontal="left" wrapText="1"/>
    </xf>
    <xf numFmtId="0" fontId="32" fillId="0" borderId="1" xfId="0" applyFont="1" applyFill="1" applyBorder="1" applyAlignment="1">
      <alignment horizontal="center" wrapText="1"/>
    </xf>
    <xf numFmtId="3" fontId="32" fillId="0" borderId="1" xfId="0" applyNumberFormat="1" applyFont="1" applyFill="1" applyBorder="1" applyAlignment="1">
      <alignment horizontal="center" wrapText="1"/>
    </xf>
    <xf numFmtId="0" fontId="7" fillId="0" borderId="1" xfId="4" applyFont="1" applyFill="1" applyBorder="1" applyAlignment="1" applyProtection="1">
      <alignment horizontal="left" vertical="center"/>
      <protection locked="0"/>
    </xf>
    <xf numFmtId="165" fontId="11" fillId="0" borderId="1" xfId="4" applyNumberFormat="1" applyFont="1" applyFill="1" applyBorder="1" applyAlignment="1" applyProtection="1">
      <alignment horizontal="left" vertical="center"/>
      <protection locked="0"/>
    </xf>
    <xf numFmtId="0" fontId="11" fillId="0" borderId="1" xfId="4" applyFont="1" applyFill="1" applyBorder="1" applyAlignment="1" applyProtection="1">
      <alignment horizontal="center" vertical="center"/>
      <protection locked="0"/>
    </xf>
    <xf numFmtId="0" fontId="34" fillId="0" borderId="1" xfId="3" applyFont="1" applyFill="1" applyBorder="1" applyAlignment="1" applyProtection="1">
      <alignment horizontal="left" vertical="center" wrapText="1"/>
      <protection locked="0"/>
    </xf>
    <xf numFmtId="174" fontId="11" fillId="0" borderId="1" xfId="4" applyNumberFormat="1" applyFont="1" applyFill="1" applyBorder="1" applyAlignment="1" applyProtection="1">
      <alignment horizontal="center" vertical="center"/>
      <protection locked="0"/>
    </xf>
    <xf numFmtId="165" fontId="11" fillId="0" borderId="1" xfId="4" applyNumberFormat="1" applyFont="1" applyFill="1" applyBorder="1" applyAlignment="1" applyProtection="1">
      <alignment horizontal="center" vertical="center"/>
      <protection locked="0"/>
    </xf>
    <xf numFmtId="0" fontId="6" fillId="0" borderId="1" xfId="0" applyFont="1" applyFill="1" applyBorder="1" applyAlignment="1">
      <alignment vertical="center" wrapText="1"/>
    </xf>
    <xf numFmtId="0" fontId="6" fillId="0" borderId="1" xfId="0" applyFont="1" applyFill="1" applyBorder="1" applyAlignment="1">
      <alignment vertical="center"/>
    </xf>
    <xf numFmtId="0" fontId="8" fillId="0" borderId="1" xfId="0" applyFont="1" applyFill="1" applyBorder="1" applyAlignment="1">
      <alignment horizontal="left" vertical="justify"/>
    </xf>
    <xf numFmtId="0" fontId="35" fillId="0" borderId="1" xfId="0" applyFont="1" applyFill="1" applyBorder="1" applyAlignment="1">
      <alignment horizontal="left" vertical="center" wrapText="1"/>
    </xf>
    <xf numFmtId="0" fontId="8" fillId="0" borderId="1" xfId="0" applyFont="1" applyFill="1" applyBorder="1" applyAlignment="1">
      <alignment horizontal="center" vertical="center"/>
    </xf>
    <xf numFmtId="0" fontId="7" fillId="0" borderId="17" xfId="4" applyFont="1" applyFill="1" applyBorder="1" applyAlignment="1" applyProtection="1">
      <alignment horizontal="center" vertical="center"/>
      <protection locked="0"/>
    </xf>
    <xf numFmtId="1" fontId="35" fillId="0" borderId="1" xfId="0" applyNumberFormat="1" applyFont="1" applyFill="1" applyBorder="1" applyAlignment="1">
      <alignment horizontal="left" vertical="justify" wrapText="1"/>
    </xf>
    <xf numFmtId="174" fontId="35" fillId="0" borderId="1" xfId="0" applyNumberFormat="1" applyFont="1" applyFill="1" applyBorder="1" applyAlignment="1">
      <alignment horizontal="center" vertical="center"/>
    </xf>
    <xf numFmtId="0" fontId="35" fillId="0" borderId="1" xfId="0" applyNumberFormat="1" applyFont="1" applyFill="1" applyBorder="1" applyAlignment="1">
      <alignment horizontal="center" vertical="center"/>
    </xf>
    <xf numFmtId="0" fontId="8" fillId="0" borderId="1" xfId="0" applyFont="1" applyFill="1" applyBorder="1" applyAlignment="1">
      <alignment vertical="justify" wrapText="1"/>
    </xf>
    <xf numFmtId="0" fontId="8" fillId="0" borderId="1" xfId="0" applyFont="1" applyFill="1" applyBorder="1" applyAlignment="1"/>
    <xf numFmtId="0" fontId="35" fillId="0" borderId="1" xfId="0" applyFont="1" applyFill="1" applyBorder="1" applyAlignment="1">
      <alignment horizontal="left" vertical="center"/>
    </xf>
    <xf numFmtId="14" fontId="35" fillId="0" borderId="1" xfId="0" applyNumberFormat="1" applyFont="1" applyFill="1" applyBorder="1" applyAlignment="1">
      <alignment horizontal="center" vertical="center"/>
    </xf>
    <xf numFmtId="0" fontId="7" fillId="0" borderId="18" xfId="4" applyFont="1" applyFill="1" applyBorder="1" applyAlignment="1" applyProtection="1">
      <alignment horizontal="center" vertical="center"/>
      <protection locked="0"/>
    </xf>
    <xf numFmtId="0" fontId="8" fillId="0" borderId="19" xfId="0" applyFont="1" applyFill="1" applyBorder="1" applyAlignment="1">
      <alignment horizontal="center" vertical="center"/>
    </xf>
    <xf numFmtId="0" fontId="7" fillId="0" borderId="1" xfId="4" applyFont="1" applyFill="1" applyBorder="1" applyAlignment="1" applyProtection="1">
      <alignment horizontal="center" vertical="center"/>
      <protection locked="0"/>
    </xf>
    <xf numFmtId="0" fontId="0" fillId="0" borderId="0" xfId="0" applyFill="1" applyBorder="1" applyAlignment="1" applyProtection="1">
      <alignment horizontal="left" vertical="justify" wrapText="1"/>
      <protection locked="0"/>
    </xf>
    <xf numFmtId="1" fontId="35" fillId="0" borderId="20" xfId="0" applyNumberFormat="1" applyFont="1" applyFill="1" applyBorder="1" applyAlignment="1">
      <alignment horizontal="center" vertical="center"/>
    </xf>
    <xf numFmtId="0" fontId="8" fillId="0" borderId="1" xfId="0" applyFont="1" applyFill="1" applyBorder="1" applyAlignment="1">
      <alignment vertical="justify"/>
    </xf>
    <xf numFmtId="0" fontId="35" fillId="0" borderId="0" xfId="0" applyFont="1" applyFill="1" applyBorder="1" applyAlignment="1">
      <alignment horizontal="left" vertical="center"/>
    </xf>
    <xf numFmtId="14" fontId="35" fillId="0" borderId="21" xfId="0" applyNumberFormat="1" applyFont="1" applyFill="1" applyBorder="1" applyAlignment="1">
      <alignment horizontal="center" vertical="center"/>
    </xf>
    <xf numFmtId="1" fontId="8" fillId="0" borderId="21" xfId="0" applyNumberFormat="1" applyFont="1" applyFill="1" applyBorder="1" applyAlignment="1">
      <alignment horizontal="left" vertical="justify" wrapText="1"/>
    </xf>
    <xf numFmtId="0" fontId="35" fillId="0" borderId="21" xfId="0" applyNumberFormat="1" applyFont="1" applyFill="1" applyBorder="1" applyAlignment="1">
      <alignment horizontal="center" vertical="center"/>
    </xf>
    <xf numFmtId="0" fontId="0" fillId="0" borderId="1" xfId="0" applyFill="1" applyBorder="1" applyAlignment="1">
      <alignment horizontal="left" vertical="center"/>
    </xf>
    <xf numFmtId="1" fontId="6" fillId="0" borderId="1" xfId="0" applyNumberFormat="1" applyFont="1" applyFill="1" applyBorder="1" applyAlignment="1">
      <alignment horizontal="left" vertical="justify" wrapText="1"/>
    </xf>
    <xf numFmtId="49" fontId="8" fillId="0" borderId="21" xfId="0" applyNumberFormat="1" applyFont="1" applyFill="1" applyBorder="1" applyAlignment="1" applyProtection="1">
      <alignment horizontal="left" vertical="justify" wrapText="1"/>
      <protection locked="0"/>
    </xf>
    <xf numFmtId="3" fontId="35" fillId="0" borderId="21" xfId="0" applyNumberFormat="1" applyFont="1" applyFill="1" applyBorder="1" applyAlignment="1">
      <alignment horizontal="center" vertical="center"/>
    </xf>
    <xf numFmtId="0" fontId="7" fillId="0" borderId="1" xfId="3" applyFont="1" applyFill="1" applyBorder="1" applyAlignment="1" applyProtection="1">
      <alignment horizontal="left" vertical="justify" wrapText="1"/>
      <protection locked="0"/>
    </xf>
    <xf numFmtId="3" fontId="7" fillId="0" borderId="1" xfId="4" applyNumberFormat="1" applyFont="1" applyFill="1" applyBorder="1" applyAlignment="1" applyProtection="1">
      <alignment horizontal="center" vertical="center"/>
      <protection locked="0"/>
    </xf>
    <xf numFmtId="165" fontId="11" fillId="0" borderId="1" xfId="0" applyNumberFormat="1" applyFont="1" applyFill="1" applyBorder="1" applyAlignment="1">
      <alignment horizontal="left" vertical="center" wrapText="1"/>
    </xf>
    <xf numFmtId="0" fontId="6" fillId="0" borderId="1" xfId="0" applyFont="1" applyFill="1" applyBorder="1" applyAlignment="1" applyProtection="1">
      <alignment horizontal="center" vertical="center"/>
      <protection locked="0"/>
    </xf>
    <xf numFmtId="49" fontId="11" fillId="0" borderId="1" xfId="0" applyNumberFormat="1" applyFont="1" applyFill="1" applyBorder="1" applyAlignment="1">
      <alignment horizontal="center" vertical="center" wrapText="1"/>
    </xf>
    <xf numFmtId="0" fontId="34" fillId="0" borderId="1" xfId="0" applyFont="1" applyFill="1" applyBorder="1" applyAlignment="1">
      <alignment horizontal="left" vertical="center" wrapText="1"/>
    </xf>
    <xf numFmtId="175" fontId="11" fillId="0" borderId="1" xfId="0" applyNumberFormat="1" applyFont="1" applyFill="1" applyBorder="1" applyAlignment="1">
      <alignment horizontal="center" vertical="center" wrapText="1"/>
    </xf>
    <xf numFmtId="165" fontId="6" fillId="0" borderId="1" xfId="0" applyNumberFormat="1" applyFont="1" applyFill="1" applyBorder="1" applyAlignment="1" applyProtection="1">
      <alignment horizontal="center" vertical="center"/>
      <protection locked="0"/>
    </xf>
    <xf numFmtId="0" fontId="6" fillId="0" borderId="1" xfId="0" applyFont="1" applyFill="1" applyBorder="1" applyAlignment="1" applyProtection="1">
      <alignment horizontal="left" vertical="center" wrapText="1"/>
      <protection locked="0"/>
    </xf>
    <xf numFmtId="165" fontId="11" fillId="0" borderId="1" xfId="0" applyNumberFormat="1" applyFont="1" applyFill="1" applyBorder="1" applyAlignment="1">
      <alignment horizontal="left" vertical="center"/>
    </xf>
    <xf numFmtId="0" fontId="11" fillId="0" borderId="1" xfId="0" applyFont="1" applyFill="1" applyBorder="1" applyAlignment="1" applyProtection="1">
      <alignment horizontal="left" vertical="center" wrapText="1"/>
      <protection locked="0"/>
    </xf>
    <xf numFmtId="165" fontId="6" fillId="0" borderId="1" xfId="0" applyNumberFormat="1" applyFont="1" applyFill="1" applyBorder="1" applyAlignment="1">
      <alignment horizontal="left" vertical="center"/>
    </xf>
    <xf numFmtId="165" fontId="6" fillId="0" borderId="1" xfId="0" applyNumberFormat="1" applyFont="1" applyFill="1" applyBorder="1" applyAlignment="1">
      <alignment horizontal="center" vertical="center"/>
    </xf>
    <xf numFmtId="0" fontId="36" fillId="0" borderId="1" xfId="0" applyFont="1" applyFill="1" applyBorder="1" applyAlignment="1">
      <alignment horizontal="left" vertical="center" wrapText="1"/>
    </xf>
    <xf numFmtId="165" fontId="6" fillId="0" borderId="1" xfId="0" applyNumberFormat="1" applyFont="1" applyFill="1" applyBorder="1" applyAlignment="1" applyProtection="1">
      <alignment horizontal="left" vertical="center"/>
      <protection locked="0"/>
    </xf>
    <xf numFmtId="0" fontId="11" fillId="0" borderId="1" xfId="0" applyFont="1" applyFill="1" applyBorder="1" applyAlignment="1" applyProtection="1">
      <alignment horizontal="center" vertical="center" wrapText="1"/>
      <protection locked="0"/>
    </xf>
    <xf numFmtId="165" fontId="11" fillId="0" borderId="1" xfId="0" applyNumberFormat="1" applyFont="1" applyFill="1" applyBorder="1" applyAlignment="1">
      <alignment horizontal="center" vertical="center" wrapText="1"/>
    </xf>
    <xf numFmtId="0" fontId="11" fillId="0" borderId="1" xfId="0" applyFont="1" applyFill="1" applyBorder="1" applyAlignment="1" applyProtection="1">
      <alignment horizontal="center" vertical="center"/>
      <protection locked="0"/>
    </xf>
    <xf numFmtId="165" fontId="11" fillId="0" borderId="1" xfId="0" applyNumberFormat="1" applyFont="1" applyFill="1" applyBorder="1" applyAlignment="1">
      <alignment horizontal="center" vertical="center"/>
    </xf>
    <xf numFmtId="165" fontId="11" fillId="0" borderId="1" xfId="0" applyNumberFormat="1" applyFont="1" applyFill="1" applyBorder="1" applyAlignment="1" applyProtection="1">
      <alignment horizontal="left" vertical="center"/>
      <protection locked="0"/>
    </xf>
    <xf numFmtId="165" fontId="11" fillId="0" borderId="1" xfId="0" applyNumberFormat="1" applyFont="1" applyFill="1" applyBorder="1" applyAlignment="1" applyProtection="1">
      <alignment horizontal="left" vertical="center" wrapText="1"/>
      <protection locked="0"/>
    </xf>
    <xf numFmtId="165" fontId="11" fillId="0" borderId="1" xfId="0" applyNumberFormat="1" applyFont="1" applyFill="1" applyBorder="1" applyAlignment="1" applyProtection="1">
      <alignment horizontal="center" vertical="center" wrapText="1"/>
      <protection locked="0"/>
    </xf>
    <xf numFmtId="0" fontId="0" fillId="0" borderId="1" xfId="0" applyFill="1" applyBorder="1" applyAlignment="1">
      <alignment horizontal="center"/>
    </xf>
    <xf numFmtId="49" fontId="7" fillId="0" borderId="19" xfId="0" applyNumberFormat="1" applyFont="1" applyFill="1" applyBorder="1" applyAlignment="1">
      <alignment horizontal="center" vertical="center" wrapText="1"/>
    </xf>
    <xf numFmtId="0" fontId="33" fillId="0" borderId="1" xfId="0" applyFont="1" applyFill="1" applyBorder="1" applyAlignment="1">
      <alignment horizontal="left" vertical="top" wrapText="1"/>
    </xf>
    <xf numFmtId="175" fontId="37" fillId="0" borderId="1" xfId="0" applyNumberFormat="1" applyFont="1" applyFill="1" applyBorder="1" applyAlignment="1">
      <alignment horizontal="center" vertical="center" wrapText="1"/>
    </xf>
    <xf numFmtId="0" fontId="8" fillId="0" borderId="1" xfId="0" applyFont="1" applyFill="1" applyBorder="1" applyAlignment="1">
      <alignment horizontal="center"/>
    </xf>
    <xf numFmtId="0" fontId="8" fillId="0" borderId="1" xfId="0" applyFont="1" applyFill="1" applyBorder="1" applyAlignment="1">
      <alignment wrapText="1"/>
    </xf>
    <xf numFmtId="0" fontId="8" fillId="0" borderId="1" xfId="0" applyFont="1" applyFill="1" applyBorder="1" applyAlignment="1">
      <alignment vertical="top" wrapText="1"/>
    </xf>
    <xf numFmtId="0" fontId="7" fillId="0" borderId="23" xfId="0" applyFont="1" applyFill="1" applyBorder="1" applyAlignment="1">
      <alignment horizontal="left"/>
    </xf>
    <xf numFmtId="0" fontId="8" fillId="0" borderId="1" xfId="0" applyFont="1" applyFill="1" applyBorder="1" applyAlignment="1" applyProtection="1">
      <alignment horizontal="left" vertical="center" wrapText="1"/>
      <protection locked="0"/>
    </xf>
    <xf numFmtId="0" fontId="0" fillId="0" borderId="1" xfId="0" applyFill="1" applyBorder="1" applyAlignment="1">
      <alignment horizontal="left"/>
    </xf>
    <xf numFmtId="0" fontId="0" fillId="0" borderId="23" xfId="0" applyFill="1" applyBorder="1" applyAlignment="1">
      <alignment horizontal="left"/>
    </xf>
    <xf numFmtId="0" fontId="8" fillId="0" borderId="23" xfId="0" applyFont="1" applyFill="1" applyBorder="1" applyAlignment="1" applyProtection="1">
      <alignment horizontal="center"/>
      <protection locked="0"/>
    </xf>
    <xf numFmtId="0" fontId="7" fillId="0" borderId="1" xfId="0" applyFont="1" applyFill="1" applyBorder="1" applyAlignment="1">
      <alignment horizontal="left" vertical="top" wrapText="1"/>
    </xf>
    <xf numFmtId="0" fontId="0" fillId="0" borderId="1" xfId="0" applyFont="1" applyFill="1" applyBorder="1" applyAlignment="1" applyProtection="1">
      <alignment horizontal="left" vertical="center"/>
      <protection locked="0"/>
    </xf>
    <xf numFmtId="0" fontId="0" fillId="0" borderId="1" xfId="0" applyFill="1" applyBorder="1" applyAlignment="1">
      <alignment horizontal="left" vertical="top" wrapText="1"/>
    </xf>
    <xf numFmtId="0" fontId="33" fillId="0" borderId="1" xfId="0" applyNumberFormat="1" applyFont="1" applyFill="1" applyBorder="1" applyAlignment="1">
      <alignment horizontal="left" vertical="center" wrapText="1"/>
    </xf>
    <xf numFmtId="0" fontId="0" fillId="0" borderId="1" xfId="0" applyFill="1" applyBorder="1" applyAlignment="1" applyProtection="1">
      <alignment horizontal="center" vertical="center"/>
      <protection locked="0"/>
    </xf>
    <xf numFmtId="0" fontId="7" fillId="0" borderId="1" xfId="0" applyFont="1" applyFill="1" applyBorder="1" applyAlignment="1" applyProtection="1">
      <alignment horizontal="center"/>
      <protection locked="0"/>
    </xf>
    <xf numFmtId="0" fontId="7" fillId="0" borderId="1" xfId="0" applyFont="1" applyFill="1" applyBorder="1" applyAlignment="1" applyProtection="1">
      <alignment horizontal="left" vertical="center"/>
      <protection locked="0"/>
    </xf>
    <xf numFmtId="14" fontId="11" fillId="0" borderId="1" xfId="0" applyNumberFormat="1" applyFont="1" applyFill="1" applyBorder="1" applyAlignment="1" applyProtection="1">
      <alignment horizontal="center" vertical="center"/>
      <protection locked="0"/>
    </xf>
    <xf numFmtId="165" fontId="11" fillId="0" borderId="1" xfId="0" applyNumberFormat="1" applyFont="1" applyFill="1" applyBorder="1" applyAlignment="1" applyProtection="1">
      <alignment horizontal="center" vertical="center"/>
      <protection locked="0"/>
    </xf>
    <xf numFmtId="0" fontId="11" fillId="0" borderId="1" xfId="0" applyFont="1" applyFill="1" applyBorder="1" applyAlignment="1">
      <alignment vertical="center" wrapText="1"/>
    </xf>
    <xf numFmtId="14" fontId="8" fillId="0" borderId="1" xfId="0" applyNumberFormat="1" applyFont="1" applyFill="1" applyBorder="1" applyAlignment="1">
      <alignment horizontal="center"/>
    </xf>
    <xf numFmtId="0" fontId="8" fillId="0" borderId="1" xfId="0" applyFont="1" applyFill="1" applyBorder="1" applyAlignment="1" applyProtection="1">
      <alignment horizontal="left" vertical="center"/>
      <protection locked="0"/>
    </xf>
    <xf numFmtId="14" fontId="6" fillId="0" borderId="1" xfId="0" applyNumberFormat="1" applyFont="1" applyFill="1" applyBorder="1" applyAlignment="1" applyProtection="1">
      <alignment horizontal="center" vertical="center"/>
      <protection locked="0"/>
    </xf>
    <xf numFmtId="164" fontId="6" fillId="0" borderId="1" xfId="0" applyNumberFormat="1" applyFont="1" applyFill="1" applyBorder="1" applyAlignment="1" applyProtection="1">
      <alignment horizontal="center" vertical="center"/>
      <protection locked="0"/>
    </xf>
    <xf numFmtId="0" fontId="7" fillId="0" borderId="1" xfId="0" applyFont="1" applyFill="1" applyBorder="1" applyAlignment="1">
      <alignment horizontal="center" vertical="center" wrapText="1"/>
    </xf>
    <xf numFmtId="0" fontId="8" fillId="0" borderId="1" xfId="0" applyFont="1" applyFill="1" applyBorder="1" applyAlignment="1" applyProtection="1">
      <alignment vertical="center" wrapText="1"/>
      <protection locked="0"/>
    </xf>
    <xf numFmtId="0" fontId="8" fillId="0" borderId="1" xfId="0" applyFont="1" applyFill="1" applyBorder="1" applyAlignment="1" applyProtection="1">
      <alignment horizontal="center" vertical="center" wrapText="1"/>
      <protection locked="0"/>
    </xf>
    <xf numFmtId="0" fontId="28" fillId="0" borderId="1" xfId="0" applyFont="1" applyFill="1" applyBorder="1" applyAlignment="1">
      <alignment horizontal="center" vertical="center" wrapText="1"/>
    </xf>
    <xf numFmtId="14" fontId="6" fillId="0" borderId="1" xfId="0" applyNumberFormat="1" applyFont="1" applyFill="1" applyBorder="1" applyAlignment="1" applyProtection="1">
      <alignment horizontal="center" vertical="center" wrapText="1"/>
      <protection locked="0"/>
    </xf>
    <xf numFmtId="164" fontId="6" fillId="0" borderId="1" xfId="0" applyNumberFormat="1" applyFont="1" applyFill="1" applyBorder="1" applyAlignment="1" applyProtection="1">
      <alignment horizontal="center" vertical="center" wrapText="1"/>
      <protection locked="0"/>
    </xf>
    <xf numFmtId="14" fontId="11" fillId="0" borderId="1" xfId="0" applyNumberFormat="1" applyFont="1" applyFill="1" applyBorder="1" applyAlignment="1" applyProtection="1">
      <alignment horizontal="center" vertical="center" wrapText="1"/>
      <protection locked="0"/>
    </xf>
    <xf numFmtId="14" fontId="6" fillId="0" borderId="1" xfId="0" applyNumberFormat="1" applyFont="1" applyFill="1" applyBorder="1" applyAlignment="1">
      <alignment horizontal="center" vertical="center"/>
    </xf>
    <xf numFmtId="164" fontId="6" fillId="0" borderId="1" xfId="0" applyNumberFormat="1" applyFont="1" applyFill="1" applyBorder="1" applyAlignment="1">
      <alignment horizontal="center" vertical="center"/>
    </xf>
    <xf numFmtId="0" fontId="8" fillId="0" borderId="0" xfId="0" applyFont="1" applyFill="1" applyAlignment="1">
      <alignment horizontal="left" vertical="center" wrapText="1"/>
    </xf>
    <xf numFmtId="165" fontId="6" fillId="0" borderId="1" xfId="0" applyNumberFormat="1" applyFont="1" applyFill="1" applyBorder="1" applyAlignment="1">
      <alignment horizontal="left" vertical="center" wrapText="1"/>
    </xf>
    <xf numFmtId="0" fontId="6" fillId="0" borderId="1" xfId="0" quotePrefix="1" applyFont="1" applyFill="1" applyBorder="1" applyAlignment="1">
      <alignment horizontal="center" vertical="center" wrapText="1"/>
    </xf>
    <xf numFmtId="165" fontId="6" fillId="0" borderId="1" xfId="2" applyNumberFormat="1" applyFont="1" applyFill="1" applyBorder="1" applyAlignment="1" applyProtection="1">
      <alignment horizontal="center" vertical="center" wrapText="1"/>
      <protection locked="0"/>
    </xf>
    <xf numFmtId="169" fontId="11" fillId="0" borderId="1" xfId="5" applyNumberFormat="1" applyFont="1" applyFill="1" applyBorder="1" applyAlignment="1" applyProtection="1">
      <alignment horizontal="left" vertical="center" wrapText="1"/>
      <protection locked="0"/>
    </xf>
    <xf numFmtId="14" fontId="6" fillId="0" borderId="1" xfId="0" applyNumberFormat="1" applyFont="1" applyFill="1" applyBorder="1" applyAlignment="1">
      <alignment horizontal="center" vertical="center" wrapText="1"/>
    </xf>
    <xf numFmtId="165" fontId="6" fillId="0" borderId="1" xfId="2" applyNumberFormat="1" applyFont="1" applyFill="1" applyBorder="1" applyAlignment="1">
      <alignment horizontal="center" vertical="center" wrapText="1"/>
    </xf>
    <xf numFmtId="165" fontId="6" fillId="0" borderId="1" xfId="2" applyNumberFormat="1" applyFont="1" applyFill="1" applyBorder="1" applyAlignment="1">
      <alignment horizontal="center" vertical="center"/>
    </xf>
    <xf numFmtId="0" fontId="11" fillId="0" borderId="1" xfId="0" applyFont="1" applyFill="1" applyBorder="1" applyAlignment="1">
      <alignment horizontal="left" vertical="center"/>
    </xf>
    <xf numFmtId="0" fontId="11" fillId="0" borderId="1" xfId="3" applyFont="1" applyFill="1" applyBorder="1" applyAlignment="1" applyProtection="1">
      <alignment horizontal="center" vertical="center"/>
      <protection locked="0"/>
    </xf>
    <xf numFmtId="0" fontId="38" fillId="0" borderId="1" xfId="0" applyFont="1" applyFill="1" applyBorder="1" applyAlignment="1">
      <alignment horizontal="left" vertical="center" wrapText="1"/>
    </xf>
    <xf numFmtId="165" fontId="6" fillId="0" borderId="1" xfId="0" applyNumberFormat="1" applyFont="1" applyFill="1" applyBorder="1" applyAlignment="1" applyProtection="1">
      <alignment horizontal="left" vertical="center" wrapText="1"/>
      <protection locked="0"/>
    </xf>
    <xf numFmtId="0" fontId="6" fillId="0" borderId="1" xfId="0" applyFont="1" applyFill="1" applyBorder="1" applyAlignment="1" applyProtection="1">
      <alignment horizontal="center" vertical="center" wrapText="1"/>
      <protection locked="0"/>
    </xf>
    <xf numFmtId="0" fontId="11" fillId="0" borderId="1" xfId="3" applyFont="1" applyFill="1" applyBorder="1" applyAlignment="1" applyProtection="1">
      <alignment horizontal="center" vertical="center" wrapText="1"/>
      <protection locked="0"/>
    </xf>
    <xf numFmtId="0" fontId="18" fillId="0" borderId="1" xfId="0" applyFont="1" applyFill="1" applyBorder="1" applyAlignment="1">
      <alignment horizontal="left" vertical="center" wrapText="1"/>
    </xf>
    <xf numFmtId="165" fontId="39" fillId="0" borderId="1" xfId="0" applyNumberFormat="1" applyFont="1" applyFill="1" applyBorder="1" applyAlignment="1">
      <alignment horizontal="left" vertical="center"/>
    </xf>
    <xf numFmtId="0" fontId="39" fillId="0" borderId="1" xfId="0" applyFont="1" applyFill="1" applyBorder="1" applyAlignment="1">
      <alignment horizontal="center" vertical="center"/>
    </xf>
    <xf numFmtId="0" fontId="39" fillId="0" borderId="1" xfId="0" applyFont="1" applyFill="1" applyBorder="1" applyAlignment="1">
      <alignment vertical="center"/>
    </xf>
    <xf numFmtId="0" fontId="36" fillId="0" borderId="1" xfId="3" applyFont="1" applyFill="1" applyBorder="1" applyAlignment="1" applyProtection="1">
      <alignment horizontal="left" vertical="center" wrapText="1"/>
      <protection locked="0"/>
    </xf>
    <xf numFmtId="169" fontId="6" fillId="0" borderId="1" xfId="3" applyNumberFormat="1" applyFont="1" applyFill="1" applyBorder="1" applyAlignment="1" applyProtection="1">
      <alignment horizontal="left" vertical="center" wrapText="1"/>
      <protection locked="0"/>
    </xf>
    <xf numFmtId="165" fontId="6" fillId="0" borderId="1" xfId="2" applyNumberFormat="1" applyFont="1" applyFill="1" applyBorder="1" applyAlignment="1" applyProtection="1">
      <alignment horizontal="center" vertical="center"/>
      <protection locked="0"/>
    </xf>
    <xf numFmtId="0" fontId="11" fillId="0" borderId="1" xfId="0" applyFont="1" applyFill="1" applyBorder="1" applyAlignment="1">
      <alignment horizontal="center" vertical="center" wrapText="1"/>
    </xf>
    <xf numFmtId="169" fontId="11" fillId="0" borderId="1" xfId="3" applyNumberFormat="1" applyFont="1" applyFill="1" applyBorder="1" applyAlignment="1" applyProtection="1">
      <alignment horizontal="left" vertical="center" wrapText="1"/>
      <protection locked="0"/>
    </xf>
    <xf numFmtId="0" fontId="36" fillId="0" borderId="1" xfId="0" applyFont="1" applyFill="1" applyBorder="1" applyAlignment="1" applyProtection="1">
      <alignment horizontal="left" vertical="center" wrapText="1"/>
      <protection locked="0"/>
    </xf>
    <xf numFmtId="0" fontId="40" fillId="0" borderId="1" xfId="0" applyFont="1" applyFill="1" applyBorder="1" applyAlignment="1">
      <alignment horizontal="left" vertical="center" wrapText="1"/>
    </xf>
    <xf numFmtId="0" fontId="7" fillId="0" borderId="1" xfId="3" applyFont="1" applyFill="1" applyBorder="1" applyAlignment="1" applyProtection="1">
      <alignment horizontal="left" vertical="center" wrapText="1"/>
      <protection locked="0"/>
    </xf>
    <xf numFmtId="14" fontId="11" fillId="0" borderId="1" xfId="3" applyNumberFormat="1" applyFont="1" applyFill="1" applyBorder="1" applyAlignment="1" applyProtection="1">
      <alignment horizontal="center" vertical="center"/>
      <protection locked="0"/>
    </xf>
    <xf numFmtId="0" fontId="34" fillId="0" borderId="1" xfId="0" applyFont="1" applyFill="1" applyBorder="1" applyAlignment="1" applyProtection="1">
      <alignment horizontal="left" vertical="center" wrapText="1"/>
      <protection locked="0"/>
    </xf>
    <xf numFmtId="176" fontId="8" fillId="0" borderId="1" xfId="2" applyNumberFormat="1" applyFont="1" applyFill="1" applyBorder="1" applyAlignment="1" applyProtection="1">
      <alignment horizontal="center" vertical="center" wrapText="1"/>
      <protection locked="0"/>
    </xf>
    <xf numFmtId="0" fontId="8" fillId="0" borderId="23" xfId="0" applyFont="1" applyFill="1" applyBorder="1" applyAlignment="1">
      <alignment horizontal="left" vertical="center" wrapText="1"/>
    </xf>
    <xf numFmtId="0" fontId="41" fillId="0" borderId="1" xfId="0" applyFont="1" applyFill="1" applyBorder="1" applyAlignment="1">
      <alignment horizontal="left" vertical="center"/>
    </xf>
    <xf numFmtId="3" fontId="41" fillId="0" borderId="1" xfId="0" applyNumberFormat="1" applyFont="1" applyFill="1" applyBorder="1" applyAlignment="1" applyProtection="1">
      <alignment horizontal="left" vertical="center"/>
      <protection locked="0"/>
    </xf>
    <xf numFmtId="0" fontId="41" fillId="0" borderId="1" xfId="0" applyFont="1" applyFill="1" applyBorder="1" applyAlignment="1">
      <alignment horizontal="center" vertical="center"/>
    </xf>
    <xf numFmtId="0" fontId="41" fillId="0" borderId="1" xfId="0" quotePrefix="1" applyFont="1" applyFill="1" applyBorder="1" applyAlignment="1">
      <alignment horizontal="center" vertical="center" wrapText="1"/>
    </xf>
    <xf numFmtId="0" fontId="41" fillId="0" borderId="1" xfId="0" applyFont="1" applyFill="1" applyBorder="1" applyAlignment="1">
      <alignment horizontal="left" wrapText="1"/>
    </xf>
    <xf numFmtId="14" fontId="41" fillId="0" borderId="1" xfId="0" applyNumberFormat="1" applyFont="1" applyFill="1" applyBorder="1" applyAlignment="1" applyProtection="1">
      <alignment horizontal="center" vertical="center" wrapText="1"/>
      <protection locked="0"/>
    </xf>
    <xf numFmtId="169" fontId="37" fillId="0" borderId="23" xfId="5" applyNumberFormat="1" applyFont="1" applyFill="1" applyBorder="1" applyAlignment="1" applyProtection="1">
      <alignment horizontal="left" vertical="center" wrapText="1"/>
      <protection locked="0"/>
    </xf>
    <xf numFmtId="0" fontId="41" fillId="0" borderId="1" xfId="0" applyFont="1" applyFill="1" applyBorder="1" applyAlignment="1">
      <alignment horizontal="center" vertical="center" wrapText="1"/>
    </xf>
    <xf numFmtId="0" fontId="41" fillId="0" borderId="1" xfId="0" applyFont="1" applyFill="1" applyBorder="1" applyAlignment="1">
      <alignment vertical="center" wrapText="1"/>
    </xf>
    <xf numFmtId="0" fontId="41" fillId="0" borderId="1" xfId="0" applyFont="1" applyFill="1" applyBorder="1" applyAlignment="1">
      <alignment horizontal="left" vertical="center" wrapText="1"/>
    </xf>
    <xf numFmtId="0" fontId="41" fillId="0" borderId="21" xfId="0" applyFont="1" applyFill="1" applyBorder="1" applyAlignment="1">
      <alignment horizontal="left" vertical="center" wrapText="1"/>
    </xf>
    <xf numFmtId="169" fontId="37" fillId="0" borderId="1" xfId="5" applyNumberFormat="1" applyFont="1" applyFill="1" applyBorder="1" applyAlignment="1" applyProtection="1">
      <alignment horizontal="left" vertical="center" wrapText="1"/>
      <protection locked="0"/>
    </xf>
    <xf numFmtId="0" fontId="42" fillId="0" borderId="1" xfId="0" applyFont="1" applyFill="1" applyBorder="1" applyAlignment="1">
      <alignment horizontal="left" vertical="center"/>
    </xf>
    <xf numFmtId="0" fontId="41" fillId="0" borderId="0" xfId="0" applyFont="1" applyFill="1" applyAlignment="1">
      <alignment horizontal="center" vertical="center"/>
    </xf>
    <xf numFmtId="3" fontId="42" fillId="0" borderId="1" xfId="0" applyNumberFormat="1" applyFont="1" applyFill="1" applyBorder="1" applyAlignment="1">
      <alignment horizontal="left" vertical="center"/>
    </xf>
    <xf numFmtId="0" fontId="41" fillId="0" borderId="20" xfId="0" applyFont="1" applyFill="1" applyBorder="1" applyAlignment="1">
      <alignment horizontal="left" vertical="center" wrapText="1"/>
    </xf>
    <xf numFmtId="3" fontId="42" fillId="0" borderId="1" xfId="0" applyNumberFormat="1" applyFont="1" applyFill="1" applyBorder="1" applyAlignment="1">
      <alignment horizontal="center" vertical="center"/>
    </xf>
    <xf numFmtId="3" fontId="41" fillId="0" borderId="1" xfId="0" applyNumberFormat="1" applyFont="1" applyFill="1" applyBorder="1" applyAlignment="1">
      <alignment horizontal="left" vertical="center" wrapText="1"/>
    </xf>
    <xf numFmtId="0" fontId="42" fillId="0" borderId="1" xfId="0" applyFont="1" applyFill="1" applyBorder="1" applyAlignment="1">
      <alignment horizontal="left" vertical="center" wrapText="1"/>
    </xf>
    <xf numFmtId="3" fontId="41" fillId="0" borderId="1" xfId="0" applyNumberFormat="1" applyFont="1" applyFill="1" applyBorder="1" applyAlignment="1">
      <alignment horizontal="center" vertical="center"/>
    </xf>
    <xf numFmtId="14" fontId="41" fillId="0" borderId="1" xfId="0" applyNumberFormat="1" applyFont="1" applyFill="1" applyBorder="1" applyAlignment="1">
      <alignment horizontal="center" vertical="center" wrapText="1"/>
    </xf>
    <xf numFmtId="0" fontId="41" fillId="0" borderId="1" xfId="0" applyFont="1" applyFill="1" applyBorder="1" applyAlignment="1">
      <alignment horizontal="left" vertical="top" wrapText="1"/>
    </xf>
    <xf numFmtId="0" fontId="41" fillId="0" borderId="23" xfId="0" applyFont="1" applyFill="1" applyBorder="1" applyAlignment="1">
      <alignment horizontal="left" vertical="center"/>
    </xf>
    <xf numFmtId="0" fontId="8" fillId="0" borderId="1" xfId="0" applyFont="1" applyFill="1" applyBorder="1" applyAlignment="1">
      <alignment vertical="center"/>
    </xf>
    <xf numFmtId="14" fontId="41" fillId="0" borderId="1" xfId="0" applyNumberFormat="1" applyFont="1" applyFill="1" applyBorder="1" applyAlignment="1">
      <alignment horizontal="center" vertical="center"/>
    </xf>
    <xf numFmtId="0" fontId="43" fillId="0" borderId="1" xfId="0" applyFont="1" applyFill="1" applyBorder="1" applyAlignment="1">
      <alignment horizontal="left" vertical="center" wrapText="1"/>
    </xf>
    <xf numFmtId="0" fontId="43" fillId="0" borderId="1" xfId="0" applyFont="1" applyFill="1" applyBorder="1" applyAlignment="1">
      <alignment horizontal="center" vertical="center" wrapText="1"/>
    </xf>
    <xf numFmtId="0" fontId="43" fillId="0" borderId="1" xfId="0" applyFont="1" applyFill="1" applyBorder="1" applyAlignment="1">
      <alignment horizontal="center" vertical="center"/>
    </xf>
    <xf numFmtId="14" fontId="43" fillId="0" borderId="1" xfId="0" applyNumberFormat="1" applyFont="1" applyFill="1" applyBorder="1" applyAlignment="1">
      <alignment horizontal="center" vertical="center"/>
    </xf>
    <xf numFmtId="0" fontId="43" fillId="0" borderId="1" xfId="0" applyFont="1" applyFill="1" applyBorder="1" applyAlignment="1">
      <alignment vertical="center" wrapText="1"/>
    </xf>
    <xf numFmtId="0" fontId="43" fillId="0" borderId="20" xfId="0" applyFont="1" applyFill="1" applyBorder="1" applyAlignment="1">
      <alignment horizontal="left" vertical="center" wrapText="1"/>
    </xf>
    <xf numFmtId="0" fontId="8" fillId="0" borderId="0" xfId="0" applyFont="1" applyFill="1" applyBorder="1" applyAlignment="1">
      <alignment vertical="center"/>
    </xf>
    <xf numFmtId="0" fontId="43" fillId="0" borderId="0" xfId="0" applyFont="1" applyFill="1" applyBorder="1" applyAlignment="1">
      <alignment horizontal="left" vertical="center" wrapText="1"/>
    </xf>
    <xf numFmtId="3" fontId="43" fillId="0" borderId="1" xfId="0" applyNumberFormat="1" applyFont="1" applyFill="1" applyBorder="1" applyAlignment="1">
      <alignment horizontal="left" vertical="center" wrapText="1"/>
    </xf>
    <xf numFmtId="14" fontId="43" fillId="0" borderId="1" xfId="0" applyNumberFormat="1" applyFont="1" applyFill="1" applyBorder="1" applyAlignment="1" applyProtection="1">
      <alignment horizontal="center" vertical="center" wrapText="1"/>
      <protection locked="0"/>
    </xf>
    <xf numFmtId="0" fontId="43" fillId="0" borderId="1" xfId="0" quotePrefix="1" applyFont="1" applyFill="1" applyBorder="1" applyAlignment="1">
      <alignment horizontal="center" vertical="center" wrapText="1"/>
    </xf>
    <xf numFmtId="0" fontId="44" fillId="0" borderId="1" xfId="0" applyFont="1" applyFill="1" applyBorder="1" applyAlignment="1">
      <alignment horizontal="left" vertical="center" wrapText="1"/>
    </xf>
    <xf numFmtId="3" fontId="43" fillId="0" borderId="20" xfId="0" applyNumberFormat="1" applyFont="1" applyFill="1" applyBorder="1" applyAlignment="1">
      <alignment horizontal="left" vertical="center" wrapText="1"/>
    </xf>
    <xf numFmtId="0" fontId="43" fillId="0" borderId="20" xfId="0" applyFont="1" applyFill="1" applyBorder="1" applyAlignment="1">
      <alignment horizontal="center" vertical="center" wrapText="1"/>
    </xf>
    <xf numFmtId="0" fontId="43" fillId="0" borderId="20" xfId="0" applyFont="1" applyFill="1" applyBorder="1" applyAlignment="1">
      <alignment horizontal="left" wrapText="1"/>
    </xf>
    <xf numFmtId="14" fontId="43" fillId="0" borderId="20" xfId="0" applyNumberFormat="1" applyFont="1" applyFill="1" applyBorder="1" applyAlignment="1" applyProtection="1">
      <alignment horizontal="center" vertical="center" wrapText="1"/>
      <protection locked="0"/>
    </xf>
    <xf numFmtId="169" fontId="44" fillId="0" borderId="20" xfId="5" applyNumberFormat="1" applyFont="1" applyFill="1" applyBorder="1" applyAlignment="1" applyProtection="1">
      <alignment horizontal="left" vertical="center" wrapText="1"/>
      <protection locked="0"/>
    </xf>
    <xf numFmtId="0" fontId="43" fillId="0" borderId="20" xfId="0" applyFont="1" applyFill="1" applyBorder="1" applyAlignment="1">
      <alignment vertical="center" wrapText="1"/>
    </xf>
    <xf numFmtId="3" fontId="45" fillId="0" borderId="26" xfId="0" applyNumberFormat="1" applyFont="1" applyFill="1" applyBorder="1" applyAlignment="1">
      <alignment horizontal="left" vertical="center" wrapText="1"/>
    </xf>
    <xf numFmtId="0" fontId="43" fillId="0" borderId="1" xfId="0" applyFont="1" applyFill="1" applyBorder="1" applyAlignment="1">
      <alignment horizontal="left" wrapText="1"/>
    </xf>
    <xf numFmtId="176" fontId="43" fillId="0" borderId="1" xfId="2" applyNumberFormat="1" applyFont="1" applyFill="1" applyBorder="1" applyAlignment="1" applyProtection="1">
      <alignment horizontal="center" vertical="center" wrapText="1"/>
      <protection locked="0"/>
    </xf>
    <xf numFmtId="169" fontId="44" fillId="0" borderId="1" xfId="5" applyNumberFormat="1" applyFont="1" applyFill="1" applyBorder="1" applyAlignment="1" applyProtection="1">
      <alignment horizontal="left" vertical="center" wrapText="1"/>
      <protection locked="0"/>
    </xf>
    <xf numFmtId="14" fontId="43" fillId="0" borderId="1" xfId="0" applyNumberFormat="1" applyFont="1" applyFill="1" applyBorder="1" applyAlignment="1">
      <alignment horizontal="center" vertical="center" wrapText="1"/>
    </xf>
    <xf numFmtId="0" fontId="43" fillId="0" borderId="21" xfId="0" applyFont="1" applyFill="1" applyBorder="1" applyAlignment="1">
      <alignment horizontal="left" vertical="center" wrapText="1"/>
    </xf>
    <xf numFmtId="3" fontId="43" fillId="0" borderId="21" xfId="0" applyNumberFormat="1" applyFont="1" applyFill="1" applyBorder="1" applyAlignment="1">
      <alignment horizontal="left" vertical="center" wrapText="1"/>
    </xf>
    <xf numFmtId="0" fontId="43" fillId="0" borderId="21" xfId="0" applyFont="1" applyFill="1" applyBorder="1" applyAlignment="1">
      <alignment horizontal="center" vertical="center" wrapText="1"/>
    </xf>
    <xf numFmtId="0" fontId="43" fillId="0" borderId="21" xfId="0" applyFont="1" applyFill="1" applyBorder="1" applyAlignment="1">
      <alignment horizontal="left" vertical="justify" wrapText="1"/>
    </xf>
    <xf numFmtId="14" fontId="43" fillId="0" borderId="21" xfId="0" applyNumberFormat="1" applyFont="1" applyFill="1" applyBorder="1" applyAlignment="1" applyProtection="1">
      <alignment horizontal="center" vertical="center" wrapText="1"/>
      <protection locked="0"/>
    </xf>
    <xf numFmtId="176" fontId="43" fillId="0" borderId="21" xfId="2" applyNumberFormat="1" applyFont="1" applyFill="1" applyBorder="1" applyAlignment="1" applyProtection="1">
      <alignment horizontal="center" vertical="center" wrapText="1"/>
      <protection locked="0"/>
    </xf>
    <xf numFmtId="169" fontId="44" fillId="0" borderId="21" xfId="5" applyNumberFormat="1" applyFont="1" applyFill="1" applyBorder="1" applyAlignment="1" applyProtection="1">
      <alignment horizontal="left" vertical="center" wrapText="1"/>
      <protection locked="0"/>
    </xf>
    <xf numFmtId="0" fontId="43" fillId="0" borderId="21" xfId="0" applyFont="1" applyFill="1" applyBorder="1" applyAlignment="1">
      <alignment vertical="center" wrapText="1"/>
    </xf>
    <xf numFmtId="176" fontId="43" fillId="0" borderId="21" xfId="2" applyNumberFormat="1" applyFont="1" applyFill="1" applyBorder="1" applyAlignment="1" applyProtection="1">
      <alignment horizontal="center" vertical="center"/>
      <protection locked="0"/>
    </xf>
    <xf numFmtId="3" fontId="45" fillId="0" borderId="1" xfId="0" applyNumberFormat="1" applyFont="1" applyFill="1" applyBorder="1" applyAlignment="1">
      <alignment horizontal="left" vertical="center" wrapText="1"/>
    </xf>
    <xf numFmtId="44" fontId="43" fillId="0" borderId="1" xfId="2" applyFont="1" applyFill="1" applyBorder="1" applyAlignment="1" applyProtection="1">
      <alignment horizontal="center" vertical="center" wrapText="1"/>
      <protection locked="0"/>
    </xf>
    <xf numFmtId="0" fontId="43" fillId="0" borderId="1" xfId="0" applyFont="1" applyFill="1" applyBorder="1" applyAlignment="1">
      <alignment horizontal="left" vertical="top" wrapText="1"/>
    </xf>
    <xf numFmtId="0" fontId="43" fillId="0" borderId="19" xfId="0" applyFont="1" applyFill="1" applyBorder="1" applyAlignment="1">
      <alignment horizontal="left" vertical="center" wrapText="1"/>
    </xf>
    <xf numFmtId="0" fontId="43" fillId="0" borderId="24" xfId="0" applyFont="1" applyFill="1" applyBorder="1" applyAlignment="1">
      <alignment horizontal="left" vertical="center" wrapText="1"/>
    </xf>
    <xf numFmtId="3" fontId="45" fillId="0" borderId="27" xfId="0" applyNumberFormat="1" applyFont="1" applyFill="1" applyBorder="1" applyAlignment="1">
      <alignment horizontal="left" vertical="center" wrapText="1"/>
    </xf>
    <xf numFmtId="3" fontId="43" fillId="0" borderId="24" xfId="0" applyNumberFormat="1" applyFont="1" applyFill="1" applyBorder="1" applyAlignment="1">
      <alignment horizontal="left" vertical="center" wrapText="1"/>
    </xf>
    <xf numFmtId="0" fontId="43" fillId="0" borderId="24" xfId="0" applyFont="1" applyFill="1" applyBorder="1" applyAlignment="1">
      <alignment horizontal="center" vertical="center" wrapText="1"/>
    </xf>
    <xf numFmtId="0" fontId="43" fillId="0" borderId="24" xfId="0" applyFont="1" applyFill="1" applyBorder="1" applyAlignment="1">
      <alignment horizontal="left" wrapText="1"/>
    </xf>
    <xf numFmtId="14" fontId="43" fillId="0" borderId="24" xfId="0" applyNumberFormat="1" applyFont="1" applyFill="1" applyBorder="1" applyAlignment="1" applyProtection="1">
      <alignment horizontal="center" vertical="center" wrapText="1"/>
      <protection locked="0"/>
    </xf>
    <xf numFmtId="176" fontId="43" fillId="0" borderId="24" xfId="2" applyNumberFormat="1" applyFont="1" applyFill="1" applyBorder="1" applyAlignment="1" applyProtection="1">
      <alignment horizontal="center" vertical="center" wrapText="1"/>
      <protection locked="0"/>
    </xf>
    <xf numFmtId="169" fontId="44" fillId="0" borderId="24" xfId="5" applyNumberFormat="1" applyFont="1" applyFill="1" applyBorder="1" applyAlignment="1" applyProtection="1">
      <alignment horizontal="left" vertical="center" wrapText="1"/>
      <protection locked="0"/>
    </xf>
    <xf numFmtId="0" fontId="43" fillId="0" borderId="1" xfId="0" applyFont="1" applyFill="1" applyBorder="1" applyAlignment="1">
      <alignment horizontal="left" vertical="center"/>
    </xf>
    <xf numFmtId="0" fontId="44" fillId="0" borderId="1" xfId="0" applyFont="1" applyFill="1" applyBorder="1" applyAlignment="1">
      <alignment horizontal="left" vertical="top" wrapText="1"/>
    </xf>
    <xf numFmtId="169" fontId="44" fillId="0" borderId="1" xfId="3" applyNumberFormat="1" applyFont="1" applyFill="1" applyBorder="1" applyAlignment="1" applyProtection="1">
      <alignment horizontal="center" vertical="center"/>
      <protection locked="0"/>
    </xf>
    <xf numFmtId="44" fontId="43" fillId="0" borderId="1" xfId="0" applyNumberFormat="1" applyFont="1" applyFill="1" applyBorder="1" applyAlignment="1">
      <alignment horizontal="center" vertical="center"/>
    </xf>
    <xf numFmtId="0" fontId="6" fillId="0" borderId="0" xfId="0" applyFont="1" applyFill="1" applyAlignment="1"/>
    <xf numFmtId="6" fontId="43" fillId="0" borderId="1" xfId="2" applyNumberFormat="1" applyFont="1" applyFill="1" applyBorder="1" applyAlignment="1" applyProtection="1">
      <alignment horizontal="center" vertical="center" wrapText="1"/>
      <protection locked="0"/>
    </xf>
    <xf numFmtId="0" fontId="41" fillId="0" borderId="1" xfId="0" applyFont="1" applyFill="1" applyBorder="1" applyAlignment="1">
      <alignment vertical="center"/>
    </xf>
    <xf numFmtId="3" fontId="41" fillId="0" borderId="1" xfId="0" applyNumberFormat="1" applyFont="1" applyFill="1" applyBorder="1" applyAlignment="1">
      <alignment horizontal="left" vertical="center"/>
    </xf>
    <xf numFmtId="176" fontId="43" fillId="0" borderId="1" xfId="2" applyNumberFormat="1" applyFont="1" applyFill="1" applyBorder="1" applyAlignment="1">
      <alignment horizontal="center" vertical="center"/>
    </xf>
    <xf numFmtId="169" fontId="37" fillId="0" borderId="1" xfId="5" applyNumberFormat="1" applyFont="1" applyFill="1" applyBorder="1" applyAlignment="1" applyProtection="1">
      <alignment horizontal="center" vertical="center" wrapText="1"/>
      <protection locked="0"/>
    </xf>
    <xf numFmtId="0" fontId="37" fillId="0" borderId="1" xfId="0" applyFont="1" applyFill="1" applyBorder="1" applyAlignment="1" applyProtection="1">
      <alignment horizontal="left" vertical="center" wrapText="1"/>
      <protection locked="0"/>
    </xf>
    <xf numFmtId="0" fontId="8" fillId="0" borderId="1" xfId="0" applyFont="1" applyFill="1" applyBorder="1" applyAlignment="1">
      <alignment horizontal="left" vertical="top" wrapText="1"/>
    </xf>
    <xf numFmtId="0" fontId="8" fillId="0" borderId="0" xfId="0" applyFont="1" applyFill="1" applyAlignment="1">
      <alignment horizontal="left" wrapText="1"/>
    </xf>
    <xf numFmtId="3" fontId="43" fillId="0" borderId="1" xfId="0" applyNumberFormat="1" applyFont="1" applyFill="1" applyBorder="1" applyAlignment="1">
      <alignment horizontal="left" vertical="center"/>
    </xf>
    <xf numFmtId="0" fontId="43" fillId="0" borderId="1" xfId="0" quotePrefix="1" applyFont="1" applyFill="1" applyBorder="1" applyAlignment="1">
      <alignment horizontal="center" vertical="center"/>
    </xf>
    <xf numFmtId="14" fontId="43" fillId="0" borderId="1" xfId="0" applyNumberFormat="1" applyFont="1" applyFill="1" applyBorder="1" applyAlignment="1" applyProtection="1">
      <alignment horizontal="center" vertical="center"/>
      <protection locked="0"/>
    </xf>
    <xf numFmtId="0" fontId="43" fillId="0" borderId="26" xfId="0" applyFont="1" applyFill="1" applyBorder="1" applyAlignment="1">
      <alignment horizontal="left" vertical="center" wrapText="1"/>
    </xf>
    <xf numFmtId="0" fontId="45" fillId="0" borderId="1" xfId="0" applyFont="1" applyFill="1" applyBorder="1" applyAlignment="1">
      <alignment horizontal="left" wrapText="1"/>
    </xf>
    <xf numFmtId="0" fontId="46" fillId="0" borderId="0" xfId="0" applyFont="1" applyFill="1" applyAlignment="1">
      <alignment horizontal="left" wrapText="1"/>
    </xf>
    <xf numFmtId="0" fontId="33" fillId="0" borderId="28" xfId="0" applyFont="1" applyFill="1" applyBorder="1" applyAlignment="1">
      <alignment horizontal="left" vertical="center" wrapText="1"/>
    </xf>
    <xf numFmtId="0" fontId="33" fillId="0" borderId="28" xfId="0" applyFont="1" applyFill="1" applyBorder="1" applyAlignment="1" applyProtection="1">
      <alignment horizontal="left" vertical="center" wrapText="1"/>
      <protection locked="0"/>
    </xf>
    <xf numFmtId="1" fontId="33" fillId="0" borderId="28" xfId="1" applyNumberFormat="1" applyFont="1" applyFill="1" applyBorder="1" applyAlignment="1" applyProtection="1">
      <alignment horizontal="left" vertical="center" wrapText="1"/>
    </xf>
    <xf numFmtId="0" fontId="33" fillId="0" borderId="28" xfId="0" applyFont="1" applyFill="1" applyBorder="1" applyAlignment="1">
      <alignment horizontal="center" vertical="center" wrapText="1"/>
    </xf>
    <xf numFmtId="0" fontId="33" fillId="0" borderId="28" xfId="0" applyNumberFormat="1" applyFont="1" applyFill="1" applyBorder="1" applyAlignment="1" applyProtection="1">
      <alignment horizontal="left" vertical="center" wrapText="1"/>
      <protection locked="0"/>
    </xf>
    <xf numFmtId="177" fontId="33" fillId="0" borderId="28" xfId="0" applyNumberFormat="1" applyFont="1" applyFill="1" applyBorder="1" applyAlignment="1">
      <alignment horizontal="center" vertical="center" wrapText="1"/>
    </xf>
    <xf numFmtId="3" fontId="33" fillId="0" borderId="28" xfId="1" applyNumberFormat="1" applyFont="1" applyFill="1" applyBorder="1" applyAlignment="1" applyProtection="1">
      <alignment horizontal="center" vertical="center" wrapText="1"/>
      <protection locked="0"/>
    </xf>
    <xf numFmtId="0" fontId="33" fillId="0" borderId="28" xfId="0" applyFont="1" applyFill="1" applyBorder="1" applyAlignment="1">
      <alignment vertical="center" wrapText="1"/>
    </xf>
    <xf numFmtId="1" fontId="33" fillId="0" borderId="28" xfId="1" applyNumberFormat="1" applyFont="1" applyFill="1" applyBorder="1" applyAlignment="1" applyProtection="1">
      <alignment horizontal="left" vertical="center" wrapText="1"/>
      <protection locked="0"/>
    </xf>
    <xf numFmtId="177" fontId="33" fillId="0" borderId="28" xfId="0" applyNumberFormat="1" applyFont="1" applyFill="1" applyBorder="1" applyAlignment="1" applyProtection="1">
      <alignment horizontal="center" vertical="center" wrapText="1"/>
      <protection locked="0"/>
    </xf>
    <xf numFmtId="3" fontId="33" fillId="0" borderId="28" xfId="1" applyNumberFormat="1" applyFont="1" applyFill="1" applyBorder="1" applyAlignment="1" applyProtection="1">
      <alignment horizontal="center" vertical="center" wrapText="1"/>
    </xf>
    <xf numFmtId="1" fontId="33" fillId="0" borderId="28" xfId="0" applyNumberFormat="1" applyFont="1" applyFill="1" applyBorder="1" applyAlignment="1">
      <alignment horizontal="left" vertical="center" wrapText="1"/>
    </xf>
    <xf numFmtId="0" fontId="33" fillId="0" borderId="28" xfId="0" applyNumberFormat="1" applyFont="1" applyFill="1" applyBorder="1" applyAlignment="1">
      <alignment horizontal="left" vertical="center" wrapText="1"/>
    </xf>
    <xf numFmtId="0" fontId="33" fillId="0" borderId="28" xfId="0" applyNumberFormat="1" applyFont="1" applyFill="1" applyBorder="1" applyAlignment="1">
      <alignment horizontal="center" vertical="center" wrapText="1"/>
    </xf>
    <xf numFmtId="169" fontId="33" fillId="0" borderId="28" xfId="0" applyNumberFormat="1" applyFont="1" applyFill="1" applyBorder="1" applyAlignment="1" applyProtection="1">
      <alignment horizontal="center" vertical="center" wrapText="1"/>
      <protection locked="0"/>
    </xf>
    <xf numFmtId="0" fontId="33" fillId="0" borderId="28" xfId="3" applyFont="1" applyFill="1" applyBorder="1" applyAlignment="1" applyProtection="1">
      <alignment horizontal="left" vertical="center" wrapText="1"/>
      <protection locked="0"/>
    </xf>
    <xf numFmtId="1" fontId="33" fillId="0" borderId="28" xfId="0" applyNumberFormat="1" applyFont="1" applyFill="1" applyBorder="1" applyAlignment="1" applyProtection="1">
      <alignment horizontal="left" vertical="center" wrapText="1"/>
      <protection locked="0"/>
    </xf>
    <xf numFmtId="1" fontId="33" fillId="0" borderId="28" xfId="7" applyNumberFormat="1" applyFont="1" applyFill="1" applyBorder="1" applyAlignment="1" applyProtection="1">
      <alignment horizontal="left" vertical="center" wrapText="1"/>
      <protection locked="0"/>
    </xf>
    <xf numFmtId="3" fontId="33" fillId="0" borderId="28" xfId="0" applyNumberFormat="1" applyFont="1" applyFill="1" applyBorder="1" applyAlignment="1" applyProtection="1">
      <alignment horizontal="center" vertical="center" wrapText="1"/>
      <protection locked="0"/>
    </xf>
    <xf numFmtId="169" fontId="33" fillId="0" borderId="28" xfId="3" applyNumberFormat="1" applyFont="1" applyFill="1" applyBorder="1" applyAlignment="1" applyProtection="1">
      <alignment horizontal="center" vertical="center" wrapText="1"/>
      <protection locked="0"/>
    </xf>
    <xf numFmtId="3" fontId="33" fillId="0" borderId="28" xfId="3" applyNumberFormat="1" applyFont="1" applyFill="1" applyBorder="1" applyAlignment="1">
      <alignment horizontal="center" vertical="center" wrapText="1"/>
    </xf>
    <xf numFmtId="0" fontId="33" fillId="0" borderId="28" xfId="3" applyFont="1" applyFill="1" applyBorder="1" applyAlignment="1">
      <alignment horizontal="left" vertical="center" wrapText="1"/>
    </xf>
    <xf numFmtId="3" fontId="33" fillId="0" borderId="28" xfId="8" applyNumberFormat="1" applyFont="1" applyFill="1" applyBorder="1" applyAlignment="1" applyProtection="1">
      <alignment horizontal="center" vertical="center" wrapText="1"/>
    </xf>
    <xf numFmtId="3" fontId="33" fillId="0" borderId="28" xfId="0" applyNumberFormat="1" applyFont="1" applyFill="1" applyBorder="1" applyAlignment="1">
      <alignment horizontal="center" vertical="center" wrapText="1"/>
    </xf>
    <xf numFmtId="3" fontId="33" fillId="0" borderId="28" xfId="3" applyNumberFormat="1" applyFont="1" applyFill="1" applyBorder="1" applyAlignment="1" applyProtection="1">
      <alignment horizontal="center" vertical="center" wrapText="1"/>
      <protection locked="0"/>
    </xf>
    <xf numFmtId="166" fontId="33" fillId="0" borderId="28" xfId="0" applyNumberFormat="1" applyFont="1" applyFill="1" applyBorder="1" applyAlignment="1">
      <alignment horizontal="center" vertical="center" wrapText="1"/>
    </xf>
    <xf numFmtId="0" fontId="33" fillId="0" borderId="28" xfId="3" applyFont="1" applyFill="1" applyBorder="1" applyAlignment="1">
      <alignment horizontal="center" vertical="center" wrapText="1"/>
    </xf>
    <xf numFmtId="166" fontId="33" fillId="0" borderId="28" xfId="3" applyNumberFormat="1" applyFont="1" applyFill="1" applyBorder="1" applyAlignment="1">
      <alignment horizontal="center" vertical="center" wrapText="1"/>
    </xf>
    <xf numFmtId="1" fontId="33" fillId="0" borderId="28" xfId="3" applyNumberFormat="1" applyFont="1" applyFill="1" applyBorder="1" applyAlignment="1">
      <alignment horizontal="center" vertical="center" wrapText="1"/>
    </xf>
    <xf numFmtId="1" fontId="33" fillId="0" borderId="28" xfId="0" applyNumberFormat="1" applyFont="1" applyFill="1" applyBorder="1" applyAlignment="1">
      <alignment horizontal="center" vertical="center" wrapText="1"/>
    </xf>
    <xf numFmtId="166" fontId="33" fillId="0" borderId="28" xfId="0" applyNumberFormat="1" applyFont="1" applyFill="1" applyBorder="1" applyAlignment="1" applyProtection="1">
      <alignment horizontal="center" vertical="center" wrapText="1"/>
      <protection locked="0"/>
    </xf>
    <xf numFmtId="0" fontId="48" fillId="0" borderId="29" xfId="0" applyFont="1" applyFill="1" applyBorder="1" applyAlignment="1">
      <alignment horizontal="left" vertical="center" wrapText="1"/>
    </xf>
    <xf numFmtId="169" fontId="33" fillId="0" borderId="30" xfId="0" applyNumberFormat="1" applyFont="1" applyFill="1" applyBorder="1" applyAlignment="1" applyProtection="1">
      <alignment horizontal="center" vertical="center" wrapText="1"/>
      <protection locked="0"/>
    </xf>
    <xf numFmtId="0" fontId="33" fillId="0" borderId="30" xfId="0" applyFont="1" applyFill="1" applyBorder="1" applyAlignment="1">
      <alignment horizontal="left" vertical="center" wrapText="1"/>
    </xf>
    <xf numFmtId="0" fontId="33" fillId="0" borderId="30" xfId="0" applyFont="1" applyFill="1" applyBorder="1" applyAlignment="1">
      <alignment horizontal="center" vertical="center" wrapText="1"/>
    </xf>
    <xf numFmtId="1" fontId="33" fillId="0" borderId="30" xfId="0" applyNumberFormat="1" applyFont="1" applyFill="1" applyBorder="1" applyAlignment="1">
      <alignment horizontal="center" vertical="center" wrapText="1"/>
    </xf>
    <xf numFmtId="0" fontId="33" fillId="0" borderId="30" xfId="0" applyFont="1" applyFill="1" applyBorder="1" applyAlignment="1">
      <alignment vertical="center" wrapText="1"/>
    </xf>
    <xf numFmtId="0" fontId="49" fillId="0" borderId="1" xfId="0" applyFont="1" applyFill="1" applyBorder="1" applyAlignment="1">
      <alignment horizontal="left"/>
    </xf>
    <xf numFmtId="0" fontId="49" fillId="0" borderId="1" xfId="0" applyFont="1" applyFill="1" applyBorder="1" applyAlignment="1">
      <alignment horizontal="center"/>
    </xf>
    <xf numFmtId="0" fontId="49" fillId="0" borderId="1" xfId="0" applyFont="1" applyFill="1" applyBorder="1" applyAlignment="1">
      <alignment horizontal="center" vertical="center"/>
    </xf>
    <xf numFmtId="0" fontId="49" fillId="0" borderId="1" xfId="0" applyFont="1" applyFill="1" applyBorder="1" applyAlignment="1">
      <alignment horizontal="left" vertical="center" wrapText="1"/>
    </xf>
    <xf numFmtId="172" fontId="49" fillId="0" borderId="1" xfId="0" applyNumberFormat="1" applyFont="1" applyFill="1" applyBorder="1" applyAlignment="1">
      <alignment horizontal="center" vertical="center"/>
    </xf>
    <xf numFmtId="0" fontId="49" fillId="0" borderId="1" xfId="0" applyFont="1" applyFill="1" applyBorder="1" applyAlignment="1"/>
    <xf numFmtId="0" fontId="49" fillId="0" borderId="1" xfId="0" applyFont="1" applyFill="1" applyBorder="1" applyAlignment="1">
      <alignment wrapText="1"/>
    </xf>
    <xf numFmtId="0" fontId="55" fillId="0" borderId="1" xfId="0" applyFont="1" applyFill="1" applyBorder="1" applyAlignment="1">
      <alignment horizontal="center"/>
    </xf>
    <xf numFmtId="0" fontId="49" fillId="0" borderId="19" xfId="0" applyFont="1" applyFill="1" applyBorder="1" applyAlignment="1"/>
    <xf numFmtId="0" fontId="49" fillId="0" borderId="19" xfId="0" applyFont="1" applyFill="1" applyBorder="1" applyAlignment="1">
      <alignment wrapText="1"/>
    </xf>
    <xf numFmtId="0" fontId="51" fillId="0" borderId="1" xfId="0" applyFont="1" applyFill="1" applyBorder="1" applyAlignment="1">
      <alignment horizontal="left"/>
    </xf>
    <xf numFmtId="3" fontId="7" fillId="0" borderId="8" xfId="0" applyNumberFormat="1" applyFont="1" applyFill="1" applyBorder="1" applyAlignment="1">
      <alignment horizontal="left"/>
    </xf>
    <xf numFmtId="0" fontId="51" fillId="0" borderId="31" xfId="0" applyFont="1" applyFill="1" applyBorder="1" applyAlignment="1">
      <alignment horizontal="center" vertical="center"/>
    </xf>
    <xf numFmtId="0" fontId="7" fillId="0" borderId="8" xfId="0" applyFont="1" applyFill="1" applyBorder="1" applyAlignment="1">
      <alignment horizontal="center" vertical="center"/>
    </xf>
    <xf numFmtId="0" fontId="51" fillId="0" borderId="31" xfId="0" applyFont="1" applyFill="1" applyBorder="1" applyAlignment="1">
      <alignment horizontal="left" vertical="center" wrapText="1"/>
    </xf>
    <xf numFmtId="14" fontId="51" fillId="0" borderId="31" xfId="0" applyNumberFormat="1" applyFont="1" applyFill="1" applyBorder="1" applyAlignment="1">
      <alignment horizontal="center" vertical="center"/>
    </xf>
    <xf numFmtId="3" fontId="51" fillId="0" borderId="31" xfId="0" applyNumberFormat="1" applyFont="1" applyFill="1" applyBorder="1" applyAlignment="1">
      <alignment horizontal="center" vertical="center"/>
    </xf>
    <xf numFmtId="0" fontId="51" fillId="0" borderId="31" xfId="0" applyFont="1" applyFill="1" applyBorder="1" applyAlignment="1">
      <alignment horizontal="left"/>
    </xf>
    <xf numFmtId="0" fontId="51" fillId="0" borderId="31" xfId="0" applyFont="1" applyFill="1" applyBorder="1" applyAlignment="1">
      <alignment horizontal="center"/>
    </xf>
    <xf numFmtId="0" fontId="51" fillId="0" borderId="31" xfId="0" applyFont="1" applyFill="1" applyBorder="1" applyAlignment="1"/>
    <xf numFmtId="0" fontId="51" fillId="0" borderId="31" xfId="0" applyFont="1" applyFill="1" applyBorder="1" applyAlignment="1">
      <alignment vertical="center" wrapText="1"/>
    </xf>
    <xf numFmtId="0" fontId="6" fillId="0" borderId="31" xfId="0" applyFont="1" applyFill="1" applyBorder="1" applyAlignment="1">
      <alignment horizontal="left" vertical="center"/>
    </xf>
    <xf numFmtId="0" fontId="49" fillId="0" borderId="31" xfId="0" applyFont="1" applyFill="1" applyBorder="1" applyAlignment="1">
      <alignment horizontal="left"/>
    </xf>
    <xf numFmtId="0" fontId="49" fillId="0" borderId="31" xfId="0" applyFont="1" applyFill="1" applyBorder="1" applyAlignment="1">
      <alignment horizontal="center"/>
    </xf>
    <xf numFmtId="0" fontId="49" fillId="0" borderId="31" xfId="0" applyFont="1" applyFill="1" applyBorder="1" applyAlignment="1">
      <alignment horizontal="center" vertical="center"/>
    </xf>
    <xf numFmtId="0" fontId="49" fillId="0" borderId="31" xfId="0" applyFont="1" applyFill="1" applyBorder="1" applyAlignment="1">
      <alignment horizontal="left" vertical="center" wrapText="1"/>
    </xf>
    <xf numFmtId="172" fontId="49" fillId="0" borderId="31" xfId="0" applyNumberFormat="1" applyFont="1" applyFill="1" applyBorder="1" applyAlignment="1">
      <alignment horizontal="center" vertical="center"/>
    </xf>
    <xf numFmtId="0" fontId="49" fillId="0" borderId="31" xfId="0" applyFont="1" applyFill="1" applyBorder="1" applyAlignment="1"/>
    <xf numFmtId="173" fontId="49" fillId="0" borderId="31" xfId="0" applyNumberFormat="1" applyFont="1" applyFill="1" applyBorder="1" applyAlignment="1">
      <alignment horizontal="center" vertical="center"/>
    </xf>
    <xf numFmtId="0" fontId="8" fillId="0" borderId="31" xfId="0" applyFont="1" applyFill="1" applyBorder="1" applyAlignment="1">
      <alignment horizontal="left" vertical="center"/>
    </xf>
    <xf numFmtId="0" fontId="8" fillId="0" borderId="31" xfId="0" applyFont="1" applyFill="1" applyBorder="1" applyAlignment="1">
      <alignment horizontal="left" vertical="center" wrapText="1"/>
    </xf>
    <xf numFmtId="0" fontId="8" fillId="0" borderId="31" xfId="0" applyFont="1" applyFill="1" applyBorder="1" applyAlignment="1">
      <alignment horizontal="center" vertical="center"/>
    </xf>
    <xf numFmtId="0" fontId="36" fillId="0" borderId="31" xfId="0" applyFont="1" applyFill="1" applyBorder="1" applyAlignment="1">
      <alignment horizontal="left" vertical="center" wrapText="1"/>
    </xf>
    <xf numFmtId="14" fontId="8" fillId="0" borderId="31" xfId="0" applyNumberFormat="1" applyFont="1" applyFill="1" applyBorder="1" applyAlignment="1">
      <alignment horizontal="center" vertical="center"/>
    </xf>
    <xf numFmtId="0" fontId="8" fillId="0" borderId="31" xfId="0" applyFont="1" applyFill="1" applyBorder="1" applyAlignment="1">
      <alignment vertical="center" wrapText="1"/>
    </xf>
    <xf numFmtId="0" fontId="8" fillId="0" borderId="31" xfId="0" applyFont="1" applyFill="1" applyBorder="1" applyAlignment="1">
      <alignment vertical="center"/>
    </xf>
    <xf numFmtId="0" fontId="8" fillId="0" borderId="31" xfId="0" applyFont="1" applyFill="1" applyBorder="1" applyAlignment="1">
      <alignment horizontal="center" vertical="center" wrapText="1"/>
    </xf>
    <xf numFmtId="14" fontId="8" fillId="0" borderId="31" xfId="0" applyNumberFormat="1" applyFont="1" applyFill="1" applyBorder="1" applyAlignment="1">
      <alignment horizontal="center" vertical="center" wrapText="1"/>
    </xf>
    <xf numFmtId="0" fontId="32" fillId="0" borderId="31" xfId="0" applyFont="1" applyFill="1" applyBorder="1" applyAlignment="1">
      <alignment horizontal="left" vertical="center" wrapText="1"/>
    </xf>
    <xf numFmtId="0" fontId="32" fillId="0" borderId="31" xfId="0" applyFont="1" applyFill="1" applyBorder="1" applyAlignment="1">
      <alignment horizontal="left" vertical="center"/>
    </xf>
    <xf numFmtId="0" fontId="32" fillId="0" borderId="31" xfId="0" applyFont="1" applyFill="1" applyBorder="1" applyAlignment="1">
      <alignment horizontal="center" vertical="center" wrapText="1"/>
    </xf>
    <xf numFmtId="14" fontId="32" fillId="0" borderId="31" xfId="0" applyNumberFormat="1" applyFont="1" applyFill="1" applyBorder="1" applyAlignment="1">
      <alignment horizontal="center" vertical="center" wrapText="1"/>
    </xf>
    <xf numFmtId="0" fontId="32" fillId="0" borderId="31" xfId="0" applyFont="1" applyFill="1" applyBorder="1" applyAlignment="1">
      <alignment vertical="center" wrapText="1"/>
    </xf>
    <xf numFmtId="0" fontId="32" fillId="0" borderId="31" xfId="0" applyFont="1" applyFill="1" applyBorder="1" applyAlignment="1">
      <alignment vertical="center"/>
    </xf>
    <xf numFmtId="165" fontId="5" fillId="0" borderId="1" xfId="0" applyNumberFormat="1" applyFont="1" applyFill="1" applyBorder="1" applyAlignment="1">
      <alignment horizontal="center" vertical="center" wrapText="1"/>
    </xf>
    <xf numFmtId="0" fontId="7" fillId="0" borderId="1" xfId="0" applyFont="1" applyFill="1" applyBorder="1" applyAlignment="1" applyProtection="1">
      <alignment horizontal="left" wrapText="1"/>
      <protection locked="0"/>
    </xf>
    <xf numFmtId="0" fontId="7" fillId="0" borderId="1" xfId="4" applyFont="1" applyFill="1" applyBorder="1" applyAlignment="1" applyProtection="1">
      <alignment horizontal="left" vertical="center" wrapText="1"/>
      <protection locked="0"/>
    </xf>
    <xf numFmtId="0" fontId="35" fillId="0" borderId="1" xfId="0" applyFont="1" applyFill="1" applyBorder="1" applyAlignment="1">
      <alignment horizontal="left" vertical="justify" wrapText="1"/>
    </xf>
    <xf numFmtId="0" fontId="35" fillId="0" borderId="21" xfId="0" applyFont="1" applyFill="1" applyBorder="1" applyAlignment="1">
      <alignment horizontal="left" vertical="justify" wrapText="1"/>
    </xf>
    <xf numFmtId="0" fontId="0" fillId="0" borderId="1" xfId="0" applyFill="1" applyBorder="1" applyAlignment="1">
      <alignment horizontal="left" vertical="justify" wrapText="1"/>
    </xf>
    <xf numFmtId="0" fontId="35" fillId="0" borderId="22" xfId="0" applyFont="1" applyFill="1" applyBorder="1" applyAlignment="1">
      <alignment horizontal="left" vertical="justify" wrapText="1"/>
    </xf>
    <xf numFmtId="0" fontId="7" fillId="0" borderId="23" xfId="0" applyFont="1" applyFill="1" applyBorder="1" applyAlignment="1">
      <alignment horizontal="left" wrapText="1"/>
    </xf>
    <xf numFmtId="0" fontId="7" fillId="0" borderId="24" xfId="0" applyFont="1" applyFill="1" applyBorder="1" applyAlignment="1">
      <alignment horizontal="left" wrapText="1"/>
    </xf>
    <xf numFmtId="0" fontId="7" fillId="0" borderId="20" xfId="0" applyFont="1" applyFill="1" applyBorder="1" applyAlignment="1">
      <alignment horizontal="left" wrapText="1"/>
    </xf>
    <xf numFmtId="0" fontId="8" fillId="0" borderId="1" xfId="0" applyFont="1" applyFill="1" applyBorder="1" applyAlignment="1" applyProtection="1">
      <alignment horizontal="left" wrapText="1"/>
      <protection locked="0"/>
    </xf>
    <xf numFmtId="0" fontId="7" fillId="0" borderId="1" xfId="3" applyFont="1" applyFill="1" applyBorder="1" applyAlignment="1" applyProtection="1">
      <alignment horizontal="left" wrapText="1"/>
      <protection locked="0"/>
    </xf>
    <xf numFmtId="0" fontId="41" fillId="0" borderId="1" xfId="0" applyFont="1" applyFill="1" applyBorder="1" applyAlignment="1" applyProtection="1">
      <alignment horizontal="left" vertical="center" wrapText="1"/>
      <protection locked="0"/>
    </xf>
    <xf numFmtId="3" fontId="45" fillId="0" borderId="25" xfId="0" applyNumberFormat="1" applyFont="1" applyFill="1" applyBorder="1" applyAlignment="1">
      <alignment horizontal="left" vertical="center" wrapText="1"/>
    </xf>
    <xf numFmtId="0" fontId="49" fillId="0" borderId="1" xfId="0" applyFont="1" applyFill="1" applyBorder="1" applyAlignment="1">
      <alignment horizontal="left" wrapText="1"/>
    </xf>
    <xf numFmtId="0" fontId="7" fillId="0" borderId="8" xfId="0" applyFont="1" applyFill="1" applyBorder="1" applyAlignment="1">
      <alignment horizontal="left" wrapText="1"/>
    </xf>
    <xf numFmtId="0" fontId="49" fillId="0" borderId="31" xfId="0" applyFont="1" applyFill="1" applyBorder="1" applyAlignment="1">
      <alignment horizontal="left" wrapText="1"/>
    </xf>
    <xf numFmtId="0" fontId="8" fillId="0" borderId="31" xfId="0" applyFont="1" applyBorder="1"/>
    <xf numFmtId="0" fontId="8" fillId="0" borderId="31" xfId="0" applyFont="1" applyBorder="1" applyAlignment="1">
      <alignment horizontal="center" vertical="center"/>
    </xf>
    <xf numFmtId="0" fontId="8" fillId="3" borderId="31" xfId="0" applyFont="1" applyFill="1" applyBorder="1" applyAlignment="1">
      <alignment horizontal="center" vertical="center" wrapText="1"/>
    </xf>
    <xf numFmtId="0" fontId="8" fillId="3" borderId="31" xfId="0" applyFont="1" applyFill="1" applyBorder="1" applyAlignment="1">
      <alignment horizontal="center" wrapText="1"/>
    </xf>
    <xf numFmtId="0" fontId="28" fillId="3" borderId="31" xfId="0" applyFont="1" applyFill="1" applyBorder="1" applyAlignment="1">
      <alignment horizontal="center" vertical="center" wrapText="1"/>
    </xf>
    <xf numFmtId="164" fontId="28" fillId="3" borderId="31" xfId="0" applyNumberFormat="1" applyFont="1" applyFill="1" applyBorder="1" applyAlignment="1">
      <alignment horizontal="center" vertical="center" wrapText="1"/>
    </xf>
    <xf numFmtId="0" fontId="28" fillId="3" borderId="23" xfId="0" applyFont="1" applyFill="1" applyBorder="1" applyAlignment="1">
      <alignment horizontal="center" vertical="center" wrapText="1"/>
    </xf>
    <xf numFmtId="0" fontId="6" fillId="17" borderId="31" xfId="0" applyFont="1" applyFill="1" applyBorder="1" applyAlignment="1">
      <alignment horizontal="center" vertical="center"/>
    </xf>
    <xf numFmtId="0" fontId="6" fillId="17" borderId="31" xfId="0" applyFont="1" applyFill="1" applyBorder="1" applyAlignment="1">
      <alignment vertical="center" wrapText="1"/>
    </xf>
    <xf numFmtId="0" fontId="6" fillId="17" borderId="31" xfId="0" applyFont="1" applyFill="1" applyBorder="1" applyAlignment="1">
      <alignment vertical="center"/>
    </xf>
    <xf numFmtId="0" fontId="11" fillId="17" borderId="31" xfId="0" applyFont="1" applyFill="1" applyBorder="1" applyAlignment="1">
      <alignment horizontal="left" vertical="center" wrapText="1"/>
    </xf>
    <xf numFmtId="0" fontId="11" fillId="17" borderId="31" xfId="0" applyNumberFormat="1" applyFont="1" applyFill="1" applyBorder="1" applyAlignment="1">
      <alignment horizontal="center" vertical="center" wrapText="1"/>
    </xf>
    <xf numFmtId="0" fontId="6" fillId="17" borderId="31" xfId="0" applyFont="1" applyFill="1" applyBorder="1" applyAlignment="1" applyProtection="1">
      <alignment horizontal="center" vertical="center"/>
      <protection locked="0"/>
    </xf>
    <xf numFmtId="49" fontId="11" fillId="17" borderId="23" xfId="0" applyNumberFormat="1" applyFont="1" applyFill="1" applyBorder="1" applyAlignment="1">
      <alignment horizontal="center" vertical="center" wrapText="1"/>
    </xf>
    <xf numFmtId="0" fontId="11" fillId="17" borderId="19" xfId="0" applyFont="1" applyFill="1" applyBorder="1" applyAlignment="1">
      <alignment horizontal="left" vertical="center" wrapText="1"/>
    </xf>
    <xf numFmtId="175" fontId="11" fillId="17" borderId="31" xfId="0" applyNumberFormat="1" applyFont="1" applyFill="1" applyBorder="1" applyAlignment="1">
      <alignment horizontal="center" vertical="center" wrapText="1"/>
    </xf>
    <xf numFmtId="164" fontId="6" fillId="17" borderId="31" xfId="0" applyNumberFormat="1" applyFont="1" applyFill="1" applyBorder="1" applyAlignment="1" applyProtection="1">
      <alignment horizontal="center" vertical="center"/>
      <protection locked="0"/>
    </xf>
    <xf numFmtId="0" fontId="6" fillId="17" borderId="31" xfId="0" applyFont="1" applyFill="1" applyBorder="1" applyAlignment="1" applyProtection="1">
      <alignment vertical="center" wrapText="1"/>
      <protection locked="0"/>
    </xf>
    <xf numFmtId="0" fontId="6" fillId="17" borderId="31" xfId="0" applyFont="1" applyFill="1" applyBorder="1" applyAlignment="1">
      <alignment horizontal="center" vertical="center" wrapText="1"/>
    </xf>
    <xf numFmtId="0" fontId="6" fillId="17" borderId="31" xfId="0" applyFont="1" applyFill="1" applyBorder="1" applyAlignment="1">
      <alignment horizontal="justify" vertical="center" wrapText="1"/>
    </xf>
    <xf numFmtId="0" fontId="11" fillId="17" borderId="31" xfId="0" applyFont="1" applyFill="1" applyBorder="1" applyAlignment="1">
      <alignment vertical="center" wrapText="1"/>
    </xf>
    <xf numFmtId="0" fontId="6" fillId="17" borderId="23" xfId="0" applyFont="1" applyFill="1" applyBorder="1" applyAlignment="1" applyProtection="1">
      <alignment horizontal="center" vertical="center"/>
      <protection locked="0"/>
    </xf>
    <xf numFmtId="0" fontId="11" fillId="17" borderId="31" xfId="0" applyFont="1" applyFill="1" applyBorder="1" applyAlignment="1" applyProtection="1">
      <alignment vertical="center" wrapText="1"/>
      <protection locked="0"/>
    </xf>
    <xf numFmtId="0" fontId="11" fillId="17" borderId="21" xfId="0" applyFont="1" applyFill="1" applyBorder="1" applyAlignment="1">
      <alignment vertical="center" wrapText="1"/>
    </xf>
    <xf numFmtId="0" fontId="11" fillId="17" borderId="31" xfId="0" applyFont="1" applyFill="1" applyBorder="1" applyAlignment="1">
      <alignment horizontal="center" vertical="center"/>
    </xf>
    <xf numFmtId="0" fontId="11" fillId="17" borderId="23" xfId="0" applyFont="1" applyFill="1" applyBorder="1" applyAlignment="1">
      <alignment horizontal="center" vertical="center"/>
    </xf>
    <xf numFmtId="164" fontId="6" fillId="17" borderId="31" xfId="0" applyNumberFormat="1" applyFont="1" applyFill="1" applyBorder="1" applyAlignment="1">
      <alignment horizontal="center" vertical="center"/>
    </xf>
    <xf numFmtId="0" fontId="11" fillId="17" borderId="0" xfId="0" applyFont="1" applyFill="1" applyAlignment="1">
      <alignment horizontal="left" vertical="center" wrapText="1"/>
    </xf>
    <xf numFmtId="0" fontId="6" fillId="17" borderId="19" xfId="0" applyFont="1" applyFill="1" applyBorder="1" applyAlignment="1">
      <alignment horizontal="left" vertical="center" wrapText="1"/>
    </xf>
    <xf numFmtId="0" fontId="11" fillId="17" borderId="22" xfId="0" applyFont="1" applyFill="1" applyBorder="1" applyAlignment="1">
      <alignment horizontal="left" vertical="center" wrapText="1"/>
    </xf>
    <xf numFmtId="164" fontId="11" fillId="17" borderId="31" xfId="0" applyNumberFormat="1" applyFont="1" applyFill="1" applyBorder="1" applyAlignment="1">
      <alignment horizontal="center" vertical="center"/>
    </xf>
    <xf numFmtId="0" fontId="11" fillId="17" borderId="31" xfId="0" applyFont="1" applyFill="1" applyBorder="1" applyAlignment="1" applyProtection="1">
      <alignment horizontal="center" vertical="center"/>
      <protection locked="0"/>
    </xf>
    <xf numFmtId="0" fontId="6" fillId="17" borderId="0" xfId="0" applyFont="1" applyFill="1" applyAlignment="1">
      <alignment horizontal="left" vertical="center" wrapText="1"/>
    </xf>
    <xf numFmtId="0" fontId="11" fillId="17" borderId="20" xfId="0" applyFont="1" applyFill="1" applyBorder="1" applyAlignment="1">
      <alignment vertical="center" wrapText="1"/>
    </xf>
    <xf numFmtId="0" fontId="6" fillId="17" borderId="31" xfId="0" applyFont="1" applyFill="1" applyBorder="1" applyAlignment="1">
      <alignment horizontal="left" vertical="center" wrapText="1"/>
    </xf>
    <xf numFmtId="0" fontId="11" fillId="17" borderId="17" xfId="4" applyFont="1" applyFill="1" applyBorder="1" applyAlignment="1" applyProtection="1">
      <alignment vertical="center" wrapText="1"/>
      <protection locked="0"/>
    </xf>
    <xf numFmtId="0" fontId="11" fillId="17" borderId="17" xfId="4" applyFont="1" applyFill="1" applyBorder="1" applyAlignment="1" applyProtection="1">
      <alignment horizontal="center" vertical="center"/>
      <protection locked="0"/>
    </xf>
    <xf numFmtId="0" fontId="6" fillId="17" borderId="1" xfId="0" applyFont="1" applyFill="1" applyBorder="1" applyAlignment="1" applyProtection="1">
      <alignment horizontal="center" vertical="center"/>
      <protection locked="0"/>
    </xf>
    <xf numFmtId="0" fontId="11" fillId="17" borderId="17" xfId="4" applyFont="1" applyFill="1" applyBorder="1" applyAlignment="1" applyProtection="1">
      <alignment horizontal="left" vertical="center" wrapText="1"/>
      <protection locked="0"/>
    </xf>
    <xf numFmtId="169" fontId="11" fillId="17" borderId="17" xfId="4" applyNumberFormat="1" applyFont="1" applyFill="1" applyBorder="1" applyAlignment="1" applyProtection="1">
      <alignment horizontal="center" vertical="center"/>
      <protection locked="0"/>
    </xf>
    <xf numFmtId="164" fontId="11" fillId="17" borderId="17" xfId="4" applyNumberFormat="1" applyFont="1" applyFill="1" applyBorder="1" applyAlignment="1" applyProtection="1">
      <alignment horizontal="center" vertical="center"/>
      <protection locked="0"/>
    </xf>
    <xf numFmtId="0" fontId="11" fillId="17" borderId="1" xfId="0" applyFont="1" applyFill="1" applyBorder="1" applyAlignment="1" applyProtection="1">
      <alignment vertical="center" wrapText="1"/>
      <protection locked="0"/>
    </xf>
    <xf numFmtId="0" fontId="6" fillId="17" borderId="1" xfId="0" applyFont="1" applyFill="1" applyBorder="1" applyAlignment="1">
      <alignment horizontal="center" vertical="center" wrapText="1"/>
    </xf>
    <xf numFmtId="0" fontId="6" fillId="17" borderId="1" xfId="0" applyFont="1" applyFill="1" applyBorder="1" applyAlignment="1">
      <alignment horizontal="center" vertical="center"/>
    </xf>
    <xf numFmtId="0" fontId="6" fillId="17" borderId="1" xfId="0" applyFont="1" applyFill="1" applyBorder="1" applyAlignment="1">
      <alignment horizontal="justify" vertical="center" wrapText="1"/>
    </xf>
    <xf numFmtId="0" fontId="6" fillId="17" borderId="1" xfId="0" applyFont="1" applyFill="1" applyBorder="1" applyAlignment="1">
      <alignment vertical="center" wrapText="1"/>
    </xf>
    <xf numFmtId="0" fontId="6" fillId="17" borderId="1" xfId="0" applyFont="1" applyFill="1" applyBorder="1" applyAlignment="1">
      <alignment vertical="center"/>
    </xf>
    <xf numFmtId="0" fontId="6" fillId="18" borderId="1" xfId="0" applyFont="1" applyFill="1" applyBorder="1" applyAlignment="1">
      <alignment horizontal="justify" vertical="center"/>
    </xf>
    <xf numFmtId="0" fontId="39" fillId="18" borderId="0" xfId="0" applyFont="1" applyFill="1" applyAlignment="1">
      <alignment horizontal="justify" vertical="center" wrapText="1"/>
    </xf>
    <xf numFmtId="0" fontId="6" fillId="18" borderId="1" xfId="0" applyFont="1" applyFill="1" applyBorder="1" applyAlignment="1" applyProtection="1">
      <alignment vertical="center"/>
      <protection locked="0"/>
    </xf>
    <xf numFmtId="0" fontId="6" fillId="18" borderId="1" xfId="0" applyFont="1" applyFill="1" applyBorder="1" applyAlignment="1">
      <alignment horizontal="center" vertical="center"/>
    </xf>
    <xf numFmtId="0" fontId="11" fillId="18" borderId="2" xfId="0" applyFont="1" applyFill="1" applyBorder="1" applyAlignment="1" applyProtection="1">
      <alignment vertical="center"/>
      <protection locked="0"/>
    </xf>
    <xf numFmtId="0" fontId="39" fillId="18" borderId="1" xfId="0" applyFont="1" applyFill="1" applyBorder="1" applyAlignment="1">
      <alignment horizontal="left" vertical="center" wrapText="1"/>
    </xf>
    <xf numFmtId="14" fontId="11" fillId="18" borderId="1" xfId="0" applyNumberFormat="1" applyFont="1" applyFill="1" applyBorder="1" applyAlignment="1" applyProtection="1">
      <alignment horizontal="left" vertical="center"/>
      <protection locked="0"/>
    </xf>
    <xf numFmtId="164" fontId="11" fillId="18" borderId="1" xfId="0" applyNumberFormat="1" applyFont="1" applyFill="1" applyBorder="1" applyAlignment="1" applyProtection="1">
      <alignment vertical="center"/>
      <protection locked="0"/>
    </xf>
    <xf numFmtId="0" fontId="6" fillId="18" borderId="1" xfId="0" applyFont="1" applyFill="1" applyBorder="1" applyAlignment="1">
      <alignment wrapText="1"/>
    </xf>
    <xf numFmtId="0" fontId="6" fillId="18" borderId="1" xfId="0" applyFont="1" applyFill="1" applyBorder="1"/>
    <xf numFmtId="0" fontId="11" fillId="18" borderId="1" xfId="0" applyFont="1" applyFill="1" applyBorder="1" applyAlignment="1" applyProtection="1">
      <alignment horizontal="justify" vertical="center" wrapText="1"/>
      <protection locked="0"/>
    </xf>
    <xf numFmtId="14" fontId="11" fillId="18" borderId="3" xfId="0" applyNumberFormat="1" applyFont="1" applyFill="1" applyBorder="1" applyAlignment="1" applyProtection="1">
      <alignment horizontal="left" vertical="center"/>
      <protection locked="0"/>
    </xf>
    <xf numFmtId="0" fontId="11" fillId="18" borderId="1" xfId="0" applyFont="1" applyFill="1" applyBorder="1" applyAlignment="1">
      <alignment wrapText="1"/>
    </xf>
    <xf numFmtId="0" fontId="11" fillId="18" borderId="1" xfId="0" applyFont="1" applyFill="1" applyBorder="1" applyAlignment="1" applyProtection="1">
      <alignment vertical="center"/>
      <protection locked="0"/>
    </xf>
    <xf numFmtId="0" fontId="11" fillId="18" borderId="1" xfId="0" applyFont="1" applyFill="1" applyBorder="1" applyAlignment="1">
      <alignment horizontal="left" vertical="center" wrapText="1"/>
    </xf>
    <xf numFmtId="14" fontId="6" fillId="18" borderId="3" xfId="0" applyNumberFormat="1" applyFont="1" applyFill="1" applyBorder="1" applyAlignment="1">
      <alignment horizontal="left"/>
    </xf>
    <xf numFmtId="164" fontId="6" fillId="18" borderId="1" xfId="0" applyNumberFormat="1" applyFont="1" applyFill="1" applyBorder="1"/>
    <xf numFmtId="0" fontId="6" fillId="18" borderId="1" xfId="0" applyFont="1" applyFill="1" applyBorder="1" applyAlignment="1">
      <alignment horizontal="center"/>
    </xf>
    <xf numFmtId="0" fontId="39" fillId="18" borderId="0" xfId="0" applyFont="1" applyFill="1" applyAlignment="1">
      <alignment wrapText="1"/>
    </xf>
    <xf numFmtId="14" fontId="6" fillId="18" borderId="1" xfId="0" applyNumberFormat="1" applyFont="1" applyFill="1" applyBorder="1" applyAlignment="1">
      <alignment horizontal="left"/>
    </xf>
    <xf numFmtId="0" fontId="39" fillId="18" borderId="0" xfId="0" applyFont="1" applyFill="1" applyAlignment="1">
      <alignment horizontal="left" vertical="center" wrapText="1"/>
    </xf>
    <xf numFmtId="164" fontId="11" fillId="18" borderId="1" xfId="0" applyNumberFormat="1" applyFont="1" applyFill="1" applyBorder="1"/>
    <xf numFmtId="0" fontId="6" fillId="18" borderId="1" xfId="0" applyFont="1" applyFill="1" applyBorder="1" applyAlignment="1">
      <alignment horizontal="justify" vertical="center" wrapText="1"/>
    </xf>
    <xf numFmtId="0" fontId="39" fillId="18" borderId="32" xfId="0" applyFont="1" applyFill="1" applyBorder="1" applyAlignment="1">
      <alignment horizontal="left" vertical="center" wrapText="1"/>
    </xf>
    <xf numFmtId="0" fontId="11" fillId="18" borderId="1" xfId="0" applyFont="1" applyFill="1" applyBorder="1"/>
    <xf numFmtId="0" fontId="6" fillId="18" borderId="1" xfId="0" applyFont="1" applyFill="1" applyBorder="1" applyAlignment="1">
      <alignment horizontal="left" vertical="center" wrapText="1"/>
    </xf>
    <xf numFmtId="0" fontId="6" fillId="19" borderId="1" xfId="0" applyFont="1" applyFill="1" applyBorder="1" applyAlignment="1">
      <alignment horizontal="center" vertical="center" wrapText="1"/>
    </xf>
    <xf numFmtId="0" fontId="6" fillId="19" borderId="1" xfId="0" applyFont="1" applyFill="1" applyBorder="1" applyAlignment="1">
      <alignment horizontal="left" vertical="center" wrapText="1"/>
    </xf>
    <xf numFmtId="166" fontId="6" fillId="19" borderId="1" xfId="0" applyNumberFormat="1" applyFont="1" applyFill="1" applyBorder="1" applyAlignment="1">
      <alignment horizontal="center" vertical="center" wrapText="1"/>
    </xf>
    <xf numFmtId="164" fontId="6" fillId="19" borderId="1" xfId="0" applyNumberFormat="1" applyFont="1" applyFill="1" applyBorder="1" applyAlignment="1">
      <alignment horizontal="center" vertical="center" wrapText="1"/>
    </xf>
    <xf numFmtId="0" fontId="11" fillId="19" borderId="1" xfId="0" applyFont="1" applyFill="1" applyBorder="1" applyAlignment="1" applyProtection="1">
      <alignment horizontal="center" vertical="center" wrapText="1"/>
      <protection locked="0"/>
    </xf>
    <xf numFmtId="0" fontId="11" fillId="19" borderId="1" xfId="0" applyFont="1" applyFill="1" applyBorder="1" applyAlignment="1" applyProtection="1">
      <alignment horizontal="left" vertical="center" wrapText="1"/>
      <protection locked="0"/>
    </xf>
    <xf numFmtId="164" fontId="11" fillId="19" borderId="1" xfId="0" applyNumberFormat="1" applyFont="1" applyFill="1" applyBorder="1" applyAlignment="1" applyProtection="1">
      <alignment horizontal="center" vertical="center" wrapText="1"/>
      <protection locked="0"/>
    </xf>
    <xf numFmtId="0" fontId="6" fillId="19" borderId="1" xfId="0" applyFont="1" applyFill="1" applyBorder="1" applyAlignment="1" applyProtection="1">
      <alignment vertical="center" wrapText="1"/>
      <protection locked="0"/>
    </xf>
    <xf numFmtId="0" fontId="6" fillId="19" borderId="1" xfId="0" applyFont="1" applyFill="1" applyBorder="1" applyAlignment="1">
      <alignment wrapText="1"/>
    </xf>
    <xf numFmtId="0" fontId="6" fillId="19" borderId="1" xfId="0" applyNumberFormat="1" applyFont="1" applyFill="1" applyBorder="1" applyAlignment="1">
      <alignment wrapText="1"/>
    </xf>
    <xf numFmtId="169" fontId="11" fillId="19" borderId="1" xfId="0" applyNumberFormat="1" applyFont="1" applyFill="1" applyBorder="1" applyAlignment="1" applyProtection="1">
      <alignment horizontal="center" vertical="center" wrapText="1"/>
      <protection locked="0"/>
    </xf>
    <xf numFmtId="0" fontId="6" fillId="19" borderId="1" xfId="0" applyFont="1" applyFill="1" applyBorder="1" applyAlignment="1">
      <alignment vertical="center" wrapText="1"/>
    </xf>
    <xf numFmtId="0" fontId="6" fillId="20" borderId="1" xfId="0" applyFont="1" applyFill="1" applyBorder="1" applyAlignment="1">
      <alignment horizontal="center" vertical="center"/>
    </xf>
    <xf numFmtId="0" fontId="6" fillId="20" borderId="1" xfId="0" applyFont="1" applyFill="1" applyBorder="1" applyAlignment="1">
      <alignment horizontal="center" vertical="justify" wrapText="1"/>
    </xf>
    <xf numFmtId="0" fontId="6" fillId="20" borderId="1" xfId="0" applyFont="1" applyFill="1" applyBorder="1" applyAlignment="1">
      <alignment horizontal="center" vertical="center" wrapText="1"/>
    </xf>
    <xf numFmtId="0" fontId="6" fillId="20" borderId="2" xfId="0" applyFont="1" applyFill="1" applyBorder="1" applyAlignment="1">
      <alignment horizontal="center" vertical="center"/>
    </xf>
    <xf numFmtId="0" fontId="11" fillId="20" borderId="1" xfId="4" applyNumberFormat="1" applyFont="1" applyFill="1" applyBorder="1" applyAlignment="1" applyProtection="1">
      <alignment horizontal="center" vertical="justify"/>
      <protection locked="0"/>
    </xf>
    <xf numFmtId="1" fontId="6" fillId="20" borderId="3" xfId="0" applyNumberFormat="1" applyFont="1" applyFill="1" applyBorder="1" applyAlignment="1">
      <alignment horizontal="left" vertical="justify" wrapText="1"/>
    </xf>
    <xf numFmtId="174" fontId="6" fillId="20" borderId="1" xfId="0" applyNumberFormat="1" applyFont="1" applyFill="1" applyBorder="1" applyAlignment="1">
      <alignment horizontal="center" vertical="center"/>
    </xf>
    <xf numFmtId="164" fontId="6" fillId="20" borderId="1" xfId="0" applyNumberFormat="1" applyFont="1" applyFill="1" applyBorder="1" applyAlignment="1">
      <alignment horizontal="center" vertical="center"/>
    </xf>
    <xf numFmtId="0" fontId="6" fillId="20" borderId="1" xfId="0" applyFont="1" applyFill="1" applyBorder="1"/>
    <xf numFmtId="0" fontId="11" fillId="20" borderId="1" xfId="4" applyFont="1" applyFill="1" applyBorder="1" applyAlignment="1" applyProtection="1">
      <alignment horizontal="center" vertical="center"/>
      <protection locked="0"/>
    </xf>
    <xf numFmtId="0" fontId="6" fillId="20" borderId="0" xfId="0" applyFont="1" applyFill="1" applyAlignment="1">
      <alignment horizontal="left" vertical="justify" wrapText="1"/>
    </xf>
    <xf numFmtId="0" fontId="11" fillId="20" borderId="1" xfId="4" applyFont="1" applyFill="1" applyBorder="1" applyAlignment="1" applyProtection="1">
      <alignment horizontal="center" vertical="justify"/>
      <protection locked="0"/>
    </xf>
    <xf numFmtId="1" fontId="6" fillId="20" borderId="20" xfId="0" applyNumberFormat="1" applyFont="1" applyFill="1" applyBorder="1" applyAlignment="1">
      <alignment horizontal="center" vertical="justify"/>
    </xf>
    <xf numFmtId="1" fontId="6" fillId="20" borderId="1" xfId="0" applyNumberFormat="1" applyFont="1" applyFill="1" applyBorder="1" applyAlignment="1">
      <alignment horizontal="left" vertical="justify" wrapText="1"/>
    </xf>
    <xf numFmtId="0" fontId="6" fillId="20" borderId="1" xfId="0" applyFont="1" applyFill="1" applyBorder="1" applyAlignment="1">
      <alignment horizontal="center" vertical="justify"/>
    </xf>
    <xf numFmtId="0" fontId="6" fillId="20" borderId="33" xfId="0" applyFont="1" applyFill="1" applyBorder="1" applyAlignment="1">
      <alignment horizontal="center" vertical="justify" wrapText="1"/>
    </xf>
    <xf numFmtId="0" fontId="6" fillId="20" borderId="0" xfId="0" applyFont="1" applyFill="1" applyBorder="1" applyAlignment="1">
      <alignment horizontal="center" vertical="center"/>
    </xf>
    <xf numFmtId="14" fontId="6" fillId="20" borderId="33" xfId="0" applyNumberFormat="1" applyFont="1" applyFill="1" applyBorder="1" applyAlignment="1">
      <alignment horizontal="center" vertical="justify"/>
    </xf>
    <xf numFmtId="1" fontId="6" fillId="20" borderId="33" xfId="0" applyNumberFormat="1" applyFont="1" applyFill="1" applyBorder="1" applyAlignment="1">
      <alignment horizontal="left" vertical="justify" wrapText="1"/>
    </xf>
    <xf numFmtId="164" fontId="6" fillId="20" borderId="33" xfId="0" applyNumberFormat="1" applyFont="1" applyFill="1" applyBorder="1" applyAlignment="1">
      <alignment horizontal="center" vertical="center"/>
    </xf>
    <xf numFmtId="0" fontId="6" fillId="20" borderId="4" xfId="0" applyFont="1" applyFill="1" applyBorder="1" applyAlignment="1">
      <alignment horizontal="center" vertical="justify" wrapText="1"/>
    </xf>
    <xf numFmtId="14" fontId="6" fillId="20" borderId="33" xfId="0" applyNumberFormat="1" applyFont="1" applyFill="1" applyBorder="1" applyAlignment="1">
      <alignment horizontal="justify" vertical="justify"/>
    </xf>
    <xf numFmtId="49" fontId="6" fillId="20" borderId="33" xfId="0" applyNumberFormat="1" applyFont="1" applyFill="1" applyBorder="1" applyAlignment="1" applyProtection="1">
      <alignment horizontal="left" vertical="justify" wrapText="1"/>
      <protection locked="0"/>
    </xf>
    <xf numFmtId="14" fontId="6" fillId="20" borderId="1" xfId="0" applyNumberFormat="1" applyFont="1" applyFill="1" applyBorder="1" applyAlignment="1">
      <alignment horizontal="justify" vertical="justify"/>
    </xf>
    <xf numFmtId="0" fontId="11" fillId="20" borderId="1" xfId="3" applyFont="1" applyFill="1" applyBorder="1" applyAlignment="1" applyProtection="1">
      <alignment horizontal="left" vertical="justify" wrapText="1"/>
      <protection locked="0"/>
    </xf>
    <xf numFmtId="164" fontId="11" fillId="20" borderId="1" xfId="4" applyNumberFormat="1" applyFont="1" applyFill="1" applyBorder="1" applyAlignment="1" applyProtection="1">
      <alignment horizontal="center" vertical="center"/>
      <protection locked="0"/>
    </xf>
    <xf numFmtId="1" fontId="6" fillId="20" borderId="1" xfId="0" applyNumberFormat="1" applyFont="1" applyFill="1" applyBorder="1" applyAlignment="1">
      <alignment horizontal="center" vertical="justify"/>
    </xf>
    <xf numFmtId="0" fontId="6" fillId="20" borderId="1" xfId="0" applyFont="1" applyFill="1" applyBorder="1" applyAlignment="1">
      <alignment horizontal="left" vertical="justify" wrapText="1"/>
    </xf>
    <xf numFmtId="0" fontId="6" fillId="20" borderId="1" xfId="0" applyFont="1" applyFill="1" applyBorder="1" applyAlignment="1">
      <alignment horizontal="justify" vertical="justify" wrapText="1"/>
    </xf>
    <xf numFmtId="0" fontId="6" fillId="21" borderId="1" xfId="0" applyFont="1" applyFill="1" applyBorder="1" applyAlignment="1">
      <alignment vertical="center" wrapText="1"/>
    </xf>
    <xf numFmtId="0" fontId="6" fillId="21" borderId="1" xfId="0" applyFont="1" applyFill="1" applyBorder="1" applyAlignment="1">
      <alignment vertical="center"/>
    </xf>
    <xf numFmtId="0" fontId="6" fillId="21" borderId="1" xfId="0" applyFont="1" applyFill="1" applyBorder="1" applyAlignment="1">
      <alignment horizontal="center" vertical="center" wrapText="1"/>
    </xf>
    <xf numFmtId="0" fontId="6" fillId="21" borderId="1" xfId="0" applyFont="1" applyFill="1" applyBorder="1" applyAlignment="1">
      <alignment horizontal="left" vertical="center" wrapText="1"/>
    </xf>
    <xf numFmtId="14" fontId="6" fillId="21" borderId="1" xfId="0" applyNumberFormat="1" applyFont="1" applyFill="1" applyBorder="1" applyAlignment="1">
      <alignment horizontal="center" vertical="center" wrapText="1"/>
    </xf>
    <xf numFmtId="164" fontId="6" fillId="21" borderId="1" xfId="1" applyNumberFormat="1" applyFont="1" applyFill="1" applyBorder="1" applyAlignment="1">
      <alignment horizontal="center" vertical="center" wrapText="1"/>
    </xf>
    <xf numFmtId="0" fontId="6" fillId="22" borderId="1" xfId="0" applyFont="1" applyFill="1" applyBorder="1"/>
    <xf numFmtId="0" fontId="6" fillId="22" borderId="1" xfId="0" applyFont="1" applyFill="1" applyBorder="1" applyAlignment="1">
      <alignment wrapText="1"/>
    </xf>
    <xf numFmtId="0" fontId="6" fillId="22" borderId="1" xfId="0" applyFont="1" applyFill="1" applyBorder="1" applyAlignment="1">
      <alignment horizontal="center" vertical="center"/>
    </xf>
    <xf numFmtId="0" fontId="6" fillId="22" borderId="1" xfId="0" applyFont="1" applyFill="1" applyBorder="1" applyAlignment="1">
      <alignment horizontal="left" vertical="center" wrapText="1"/>
    </xf>
    <xf numFmtId="14" fontId="6" fillId="22" borderId="1" xfId="0" applyNumberFormat="1" applyFont="1" applyFill="1" applyBorder="1" applyAlignment="1">
      <alignment horizontal="center" vertical="center"/>
    </xf>
    <xf numFmtId="164" fontId="6" fillId="22" borderId="1" xfId="0" applyNumberFormat="1" applyFont="1" applyFill="1" applyBorder="1" applyAlignment="1">
      <alignment horizontal="right" vertical="center"/>
    </xf>
    <xf numFmtId="0" fontId="6" fillId="23" borderId="1" xfId="0" applyFont="1" applyFill="1" applyBorder="1" applyAlignment="1">
      <alignment horizontal="center" vertical="center" wrapText="1"/>
    </xf>
    <xf numFmtId="0" fontId="6" fillId="23" borderId="1" xfId="0" applyFont="1" applyFill="1" applyBorder="1" applyAlignment="1">
      <alignment horizontal="left" vertical="center" wrapText="1"/>
    </xf>
    <xf numFmtId="0" fontId="6" fillId="23" borderId="1" xfId="0" applyNumberFormat="1" applyFont="1" applyFill="1" applyBorder="1" applyAlignment="1" applyProtection="1">
      <alignment horizontal="center" vertical="center" wrapText="1"/>
      <protection locked="0"/>
    </xf>
    <xf numFmtId="0" fontId="5" fillId="23" borderId="1" xfId="0" applyFont="1" applyFill="1" applyBorder="1" applyAlignment="1" applyProtection="1">
      <alignment horizontal="left" vertical="center" wrapText="1"/>
      <protection locked="0"/>
    </xf>
    <xf numFmtId="0" fontId="6" fillId="23" borderId="1" xfId="0" applyFont="1" applyFill="1" applyBorder="1" applyAlignment="1">
      <alignment vertical="center" wrapText="1"/>
    </xf>
    <xf numFmtId="14" fontId="6" fillId="23" borderId="1" xfId="0" applyNumberFormat="1" applyFont="1" applyFill="1" applyBorder="1" applyAlignment="1" applyProtection="1">
      <alignment vertical="center"/>
      <protection locked="0"/>
    </xf>
    <xf numFmtId="164" fontId="6" fillId="23" borderId="1" xfId="2" applyNumberFormat="1" applyFont="1" applyFill="1" applyBorder="1" applyAlignment="1" applyProtection="1">
      <alignment vertical="center"/>
      <protection locked="0"/>
    </xf>
    <xf numFmtId="0" fontId="11" fillId="23" borderId="1" xfId="0" applyFont="1" applyFill="1" applyBorder="1" applyAlignment="1">
      <alignment horizontal="center" vertical="center" wrapText="1"/>
    </xf>
    <xf numFmtId="0" fontId="6" fillId="23" borderId="1" xfId="0" applyFont="1" applyFill="1" applyBorder="1" applyAlignment="1" applyProtection="1">
      <alignment horizontal="center" vertical="center" wrapText="1"/>
      <protection locked="0"/>
    </xf>
    <xf numFmtId="164" fontId="6" fillId="23" borderId="1" xfId="2" applyNumberFormat="1" applyFont="1" applyFill="1" applyBorder="1" applyAlignment="1">
      <alignment vertical="center"/>
    </xf>
    <xf numFmtId="0" fontId="6" fillId="23" borderId="1" xfId="0" applyNumberFormat="1" applyFont="1" applyFill="1" applyBorder="1" applyAlignment="1">
      <alignment horizontal="center" vertical="center"/>
    </xf>
    <xf numFmtId="0" fontId="5" fillId="23" borderId="1" xfId="0" applyFont="1" applyFill="1" applyBorder="1" applyAlignment="1" applyProtection="1">
      <alignment vertical="center" wrapText="1"/>
      <protection locked="0"/>
    </xf>
    <xf numFmtId="0" fontId="6" fillId="23" borderId="1" xfId="0" applyNumberFormat="1" applyFont="1" applyFill="1" applyBorder="1" applyAlignment="1" applyProtection="1">
      <alignment horizontal="center" vertical="center"/>
      <protection locked="0"/>
    </xf>
    <xf numFmtId="164" fontId="39" fillId="23" borderId="1" xfId="2" applyNumberFormat="1" applyFont="1" applyFill="1" applyBorder="1" applyAlignment="1">
      <alignment vertical="center"/>
    </xf>
    <xf numFmtId="164" fontId="6" fillId="23" borderId="1" xfId="0" applyNumberFormat="1" applyFont="1" applyFill="1" applyBorder="1" applyAlignment="1">
      <alignment vertical="center"/>
    </xf>
    <xf numFmtId="0" fontId="11" fillId="24" borderId="34" xfId="0" applyFont="1" applyFill="1" applyBorder="1" applyAlignment="1">
      <alignment horizontal="center" vertical="center" wrapText="1"/>
    </xf>
    <xf numFmtId="0" fontId="11" fillId="25" borderId="34" xfId="0" applyFont="1" applyFill="1" applyBorder="1" applyAlignment="1" applyProtection="1">
      <alignment horizontal="justify" vertical="center" wrapText="1"/>
      <protection locked="0"/>
    </xf>
    <xf numFmtId="1" fontId="11" fillId="26" borderId="34" xfId="1" applyNumberFormat="1" applyFont="1" applyFill="1" applyBorder="1" applyAlignment="1" applyProtection="1">
      <alignment horizontal="right" vertical="center" wrapText="1"/>
    </xf>
    <xf numFmtId="0" fontId="11" fillId="27" borderId="34" xfId="0" applyFont="1" applyFill="1" applyBorder="1" applyAlignment="1">
      <alignment horizontal="center" vertical="center" wrapText="1"/>
    </xf>
    <xf numFmtId="0" fontId="11" fillId="25" borderId="34" xfId="0" applyFont="1" applyFill="1" applyBorder="1" applyAlignment="1">
      <alignment horizontal="justify" vertical="center" wrapText="1"/>
    </xf>
    <xf numFmtId="0" fontId="11" fillId="26" borderId="34" xfId="0" applyFont="1" applyFill="1" applyBorder="1" applyAlignment="1" applyProtection="1">
      <alignment horizontal="justify" vertical="center"/>
      <protection locked="0"/>
    </xf>
    <xf numFmtId="169" fontId="11" fillId="26" borderId="34" xfId="4" applyNumberFormat="1" applyFont="1" applyFill="1" applyBorder="1" applyAlignment="1" applyProtection="1">
      <alignment horizontal="center" vertical="center" wrapText="1"/>
      <protection locked="0"/>
    </xf>
    <xf numFmtId="164" fontId="11" fillId="26" borderId="34" xfId="1" applyNumberFormat="1" applyFont="1" applyFill="1" applyBorder="1" applyAlignment="1" applyProtection="1">
      <alignment horizontal="right" vertical="center" wrapText="1"/>
      <protection locked="0"/>
    </xf>
    <xf numFmtId="0" fontId="11" fillId="26" borderId="34" xfId="0" applyFont="1" applyFill="1" applyBorder="1" applyAlignment="1">
      <alignment horizontal="center" vertical="center" wrapText="1"/>
    </xf>
    <xf numFmtId="0" fontId="11" fillId="28" borderId="34" xfId="0" applyFont="1" applyFill="1" applyBorder="1" applyAlignment="1">
      <alignment horizontal="center" vertical="center" wrapText="1"/>
    </xf>
    <xf numFmtId="0" fontId="11" fillId="24" borderId="35" xfId="0" applyFont="1" applyFill="1" applyBorder="1" applyAlignment="1">
      <alignment horizontal="center" vertical="center" wrapText="1"/>
    </xf>
    <xf numFmtId="0" fontId="11" fillId="25" borderId="35" xfId="0" applyFont="1" applyFill="1" applyBorder="1" applyAlignment="1" applyProtection="1">
      <alignment horizontal="justify" vertical="center" wrapText="1"/>
      <protection locked="0"/>
    </xf>
    <xf numFmtId="1" fontId="11" fillId="26" borderId="35" xfId="1" applyNumberFormat="1" applyFont="1" applyFill="1" applyBorder="1" applyAlignment="1" applyProtection="1">
      <alignment horizontal="right" vertical="center" wrapText="1"/>
    </xf>
    <xf numFmtId="0" fontId="11" fillId="27" borderId="35" xfId="0" applyFont="1" applyFill="1" applyBorder="1" applyAlignment="1">
      <alignment horizontal="center" vertical="center" wrapText="1"/>
    </xf>
    <xf numFmtId="0" fontId="11" fillId="25" borderId="35" xfId="0" applyFont="1" applyFill="1" applyBorder="1" applyAlignment="1">
      <alignment horizontal="justify" vertical="center" wrapText="1"/>
    </xf>
    <xf numFmtId="0" fontId="11" fillId="26" borderId="35" xfId="0" applyFont="1" applyFill="1" applyBorder="1" applyAlignment="1" applyProtection="1">
      <alignment horizontal="justify" vertical="center"/>
      <protection locked="0"/>
    </xf>
    <xf numFmtId="169" fontId="11" fillId="26" borderId="35" xfId="4" applyNumberFormat="1" applyFont="1" applyFill="1" applyBorder="1" applyAlignment="1" applyProtection="1">
      <alignment horizontal="center" vertical="center" wrapText="1"/>
      <protection locked="0"/>
    </xf>
    <xf numFmtId="164" fontId="11" fillId="26" borderId="35" xfId="1" applyNumberFormat="1" applyFont="1" applyFill="1" applyBorder="1" applyAlignment="1" applyProtection="1">
      <alignment horizontal="right" vertical="center" wrapText="1"/>
      <protection locked="0"/>
    </xf>
    <xf numFmtId="0" fontId="11" fillId="26" borderId="35" xfId="0" applyFont="1" applyFill="1" applyBorder="1" applyAlignment="1">
      <alignment horizontal="center" vertical="center" wrapText="1"/>
    </xf>
    <xf numFmtId="0" fontId="11" fillId="28" borderId="35" xfId="0" applyFont="1" applyFill="1" applyBorder="1" applyAlignment="1">
      <alignment horizontal="center" vertical="center" wrapText="1"/>
    </xf>
    <xf numFmtId="0" fontId="11" fillId="26" borderId="35" xfId="0" applyFont="1" applyFill="1" applyBorder="1" applyAlignment="1" applyProtection="1">
      <alignment horizontal="justify" vertical="center" wrapText="1"/>
      <protection locked="0"/>
    </xf>
    <xf numFmtId="0" fontId="11" fillId="25" borderId="35" xfId="0" applyNumberFormat="1" applyFont="1" applyFill="1" applyBorder="1" applyAlignment="1" applyProtection="1">
      <alignment horizontal="justify" vertical="center" wrapText="1"/>
      <protection locked="0"/>
    </xf>
    <xf numFmtId="1" fontId="11" fillId="26" borderId="35" xfId="1" applyNumberFormat="1" applyFont="1" applyFill="1" applyBorder="1" applyAlignment="1" applyProtection="1">
      <alignment horizontal="right" vertical="center" wrapText="1"/>
      <protection locked="0"/>
    </xf>
    <xf numFmtId="0" fontId="11" fillId="26" borderId="35" xfId="0" applyNumberFormat="1" applyFont="1" applyFill="1" applyBorder="1" applyAlignment="1" applyProtection="1">
      <alignment horizontal="justify" vertical="center" wrapText="1"/>
      <protection locked="0"/>
    </xf>
    <xf numFmtId="0" fontId="11" fillId="26" borderId="35" xfId="0" applyNumberFormat="1" applyFont="1" applyFill="1" applyBorder="1" applyAlignment="1">
      <alignment horizontal="justify" vertical="center" wrapText="1"/>
    </xf>
    <xf numFmtId="0" fontId="11" fillId="26" borderId="35" xfId="0" applyFont="1" applyFill="1" applyBorder="1" applyAlignment="1">
      <alignment horizontal="justify" vertical="center" wrapText="1"/>
    </xf>
    <xf numFmtId="164" fontId="11" fillId="26" borderId="35" xfId="1" applyNumberFormat="1" applyFont="1" applyFill="1" applyBorder="1" applyAlignment="1" applyProtection="1">
      <alignment horizontal="right" vertical="center" wrapText="1"/>
    </xf>
    <xf numFmtId="0" fontId="11" fillId="24" borderId="36" xfId="0" applyFont="1" applyFill="1" applyBorder="1" applyAlignment="1">
      <alignment horizontal="center" vertical="center" wrapText="1"/>
    </xf>
    <xf numFmtId="0" fontId="11" fillId="26" borderId="36" xfId="0" applyFont="1" applyFill="1" applyBorder="1" applyAlignment="1">
      <alignment horizontal="justify" vertical="center" wrapText="1"/>
    </xf>
    <xf numFmtId="1" fontId="11" fillId="26" borderId="36" xfId="1" applyNumberFormat="1" applyFont="1" applyFill="1" applyBorder="1" applyAlignment="1" applyProtection="1">
      <alignment horizontal="right" vertical="center" wrapText="1"/>
    </xf>
    <xf numFmtId="0" fontId="11" fillId="27" borderId="36" xfId="0" applyFont="1" applyFill="1" applyBorder="1" applyAlignment="1">
      <alignment horizontal="center" vertical="center" wrapText="1"/>
    </xf>
    <xf numFmtId="0" fontId="11" fillId="26" borderId="36" xfId="0" applyNumberFormat="1" applyFont="1" applyFill="1" applyBorder="1" applyAlignment="1">
      <alignment horizontal="justify" vertical="center" wrapText="1"/>
    </xf>
    <xf numFmtId="169" fontId="11" fillId="26" borderId="36" xfId="4" applyNumberFormat="1" applyFont="1" applyFill="1" applyBorder="1" applyAlignment="1" applyProtection="1">
      <alignment horizontal="center" vertical="center" wrapText="1"/>
      <protection locked="0"/>
    </xf>
    <xf numFmtId="164" fontId="11" fillId="26" borderId="36" xfId="1" applyNumberFormat="1" applyFont="1" applyFill="1" applyBorder="1" applyAlignment="1" applyProtection="1">
      <alignment horizontal="right" vertical="center" wrapText="1"/>
    </xf>
    <xf numFmtId="0" fontId="11" fillId="26" borderId="36" xfId="0" applyFont="1" applyFill="1" applyBorder="1" applyAlignment="1">
      <alignment horizontal="center" vertical="center" wrapText="1"/>
    </xf>
    <xf numFmtId="0" fontId="11" fillId="28" borderId="36" xfId="0" applyFont="1" applyFill="1" applyBorder="1" applyAlignment="1">
      <alignment horizontal="center" vertical="center" wrapText="1"/>
    </xf>
    <xf numFmtId="0" fontId="11" fillId="26" borderId="34" xfId="0" applyFont="1" applyFill="1" applyBorder="1" applyAlignment="1" applyProtection="1">
      <alignment horizontal="justify" vertical="center" wrapText="1"/>
      <protection locked="0"/>
    </xf>
    <xf numFmtId="1" fontId="11" fillId="26" borderId="34" xfId="1" applyNumberFormat="1" applyFont="1" applyFill="1" applyBorder="1" applyAlignment="1" applyProtection="1">
      <alignment horizontal="right" vertical="center" wrapText="1"/>
      <protection locked="0"/>
    </xf>
    <xf numFmtId="0" fontId="11" fillId="26" borderId="34" xfId="0" applyNumberFormat="1" applyFont="1" applyFill="1" applyBorder="1" applyAlignment="1">
      <alignment horizontal="justify" vertical="center" wrapText="1"/>
    </xf>
    <xf numFmtId="0" fontId="11" fillId="26" borderId="36" xfId="0" applyFont="1" applyFill="1" applyBorder="1" applyAlignment="1" applyProtection="1">
      <alignment horizontal="justify" vertical="center" wrapText="1"/>
      <protection locked="0"/>
    </xf>
    <xf numFmtId="1" fontId="11" fillId="26" borderId="36" xfId="1" applyNumberFormat="1" applyFont="1" applyFill="1" applyBorder="1" applyAlignment="1" applyProtection="1">
      <alignment horizontal="right" vertical="center" wrapText="1"/>
      <protection locked="0"/>
    </xf>
    <xf numFmtId="0" fontId="11" fillId="25" borderId="36" xfId="0" applyFont="1" applyFill="1" applyBorder="1" applyAlignment="1">
      <alignment horizontal="justify" vertical="center" wrapText="1"/>
    </xf>
    <xf numFmtId="164" fontId="11" fillId="26" borderId="36" xfId="1" applyNumberFormat="1" applyFont="1" applyFill="1" applyBorder="1" applyAlignment="1" applyProtection="1">
      <alignment horizontal="right" vertical="center" wrapText="1"/>
      <protection locked="0"/>
    </xf>
    <xf numFmtId="0" fontId="62" fillId="29" borderId="8" xfId="0" applyFont="1" applyFill="1" applyBorder="1" applyAlignment="1">
      <alignment horizontal="center" vertical="center" wrapText="1"/>
    </xf>
    <xf numFmtId="0" fontId="62" fillId="29" borderId="8" xfId="0" applyFont="1" applyFill="1" applyBorder="1" applyAlignment="1">
      <alignment horizontal="center" vertical="center"/>
    </xf>
    <xf numFmtId="0" fontId="62" fillId="30" borderId="8" xfId="0" applyFont="1" applyFill="1" applyBorder="1" applyAlignment="1">
      <alignment horizontal="center" vertical="center"/>
    </xf>
    <xf numFmtId="3" fontId="62" fillId="30" borderId="8" xfId="0" applyNumberFormat="1" applyFont="1" applyFill="1" applyBorder="1" applyAlignment="1">
      <alignment horizontal="center" vertical="center" wrapText="1"/>
    </xf>
    <xf numFmtId="0" fontId="62" fillId="31" borderId="8" xfId="0" applyFont="1" applyFill="1" applyBorder="1" applyAlignment="1">
      <alignment horizontal="center" vertical="center"/>
    </xf>
    <xf numFmtId="0" fontId="62" fillId="31" borderId="8" xfId="0" applyFont="1" applyFill="1" applyBorder="1" applyAlignment="1">
      <alignment horizontal="center" vertical="center" wrapText="1"/>
    </xf>
    <xf numFmtId="14" fontId="62" fillId="31" borderId="8" xfId="0" applyNumberFormat="1" applyFont="1" applyFill="1" applyBorder="1" applyAlignment="1">
      <alignment horizontal="center" vertical="center"/>
    </xf>
    <xf numFmtId="164" fontId="62" fillId="31" borderId="8" xfId="2" applyNumberFormat="1" applyFont="1" applyFill="1" applyBorder="1" applyAlignment="1" applyProtection="1">
      <alignment vertical="center" wrapText="1"/>
      <protection locked="0"/>
    </xf>
    <xf numFmtId="169" fontId="11" fillId="32" borderId="8" xfId="5" applyNumberFormat="1" applyFont="1" applyFill="1" applyBorder="1" applyAlignment="1" applyProtection="1">
      <alignment horizontal="center" vertical="center" wrapText="1"/>
      <protection locked="0"/>
    </xf>
    <xf numFmtId="0" fontId="62" fillId="32" borderId="8" xfId="0" applyFont="1" applyFill="1" applyBorder="1" applyAlignment="1">
      <alignment horizontal="center" vertical="center"/>
    </xf>
    <xf numFmtId="0" fontId="62" fillId="32" borderId="8" xfId="0" applyFont="1" applyFill="1" applyBorder="1" applyAlignment="1">
      <alignment horizontal="center" vertical="center" wrapText="1"/>
    </xf>
    <xf numFmtId="0" fontId="62" fillId="32" borderId="11" xfId="0" applyFont="1" applyFill="1" applyBorder="1" applyAlignment="1">
      <alignment horizontal="center" vertical="center"/>
    </xf>
    <xf numFmtId="0" fontId="62" fillId="30" borderId="8" xfId="0" applyFont="1" applyFill="1" applyBorder="1" applyAlignment="1">
      <alignment horizontal="center" vertical="center" wrapText="1"/>
    </xf>
    <xf numFmtId="0" fontId="62" fillId="31" borderId="8" xfId="0" applyFont="1" applyFill="1" applyBorder="1" applyAlignment="1">
      <alignment horizontal="justify" wrapText="1"/>
    </xf>
    <xf numFmtId="14" fontId="62" fillId="31" borderId="8" xfId="0" applyNumberFormat="1" applyFont="1" applyFill="1" applyBorder="1" applyAlignment="1" applyProtection="1">
      <alignment horizontal="center" vertical="center" wrapText="1"/>
      <protection locked="0"/>
    </xf>
    <xf numFmtId="0" fontId="62" fillId="31" borderId="8" xfId="0" applyFont="1" applyFill="1" applyBorder="1" applyAlignment="1">
      <alignment horizontal="justify" vertical="center" wrapText="1"/>
    </xf>
    <xf numFmtId="0" fontId="62" fillId="31" borderId="8" xfId="0" applyFont="1" applyFill="1" applyBorder="1" applyAlignment="1">
      <alignment wrapText="1"/>
    </xf>
    <xf numFmtId="0" fontId="62" fillId="31" borderId="8" xfId="0" applyFont="1" applyFill="1" applyBorder="1" applyAlignment="1">
      <alignment horizontal="left" vertical="center" wrapText="1"/>
    </xf>
    <xf numFmtId="14" fontId="62" fillId="31" borderId="8" xfId="0" applyNumberFormat="1" applyFont="1" applyFill="1" applyBorder="1" applyAlignment="1">
      <alignment horizontal="center" vertical="center" wrapText="1"/>
    </xf>
    <xf numFmtId="164" fontId="62" fillId="31" borderId="8" xfId="2" applyNumberFormat="1" applyFont="1" applyFill="1" applyBorder="1" applyAlignment="1" applyProtection="1">
      <alignment vertical="center" wrapText="1"/>
    </xf>
    <xf numFmtId="0" fontId="62" fillId="30" borderId="8" xfId="0" applyFont="1" applyFill="1" applyBorder="1" applyAlignment="1">
      <alignment vertical="center" wrapText="1"/>
    </xf>
    <xf numFmtId="0" fontId="11" fillId="30" borderId="8" xfId="0" applyFont="1" applyFill="1" applyBorder="1" applyAlignment="1" applyProtection="1">
      <alignment horizontal="center" vertical="center" wrapText="1"/>
      <protection locked="0"/>
    </xf>
    <xf numFmtId="0" fontId="11" fillId="31" borderId="8" xfId="0" applyFont="1" applyFill="1" applyBorder="1" applyAlignment="1" applyProtection="1">
      <alignment horizontal="center" vertical="center"/>
      <protection locked="0"/>
    </xf>
    <xf numFmtId="14" fontId="11" fillId="31" borderId="8" xfId="0" applyNumberFormat="1" applyFont="1" applyFill="1" applyBorder="1" applyAlignment="1" applyProtection="1">
      <alignment horizontal="center" vertical="center"/>
      <protection locked="0"/>
    </xf>
    <xf numFmtId="0" fontId="11" fillId="31" borderId="8" xfId="0" applyFont="1" applyFill="1" applyBorder="1" applyAlignment="1">
      <alignment horizontal="justify" vertical="center" wrapText="1"/>
    </xf>
    <xf numFmtId="3" fontId="62" fillId="30" borderId="8" xfId="0" applyNumberFormat="1" applyFont="1" applyFill="1" applyBorder="1" applyAlignment="1">
      <alignment horizontal="center" vertical="center"/>
    </xf>
    <xf numFmtId="0" fontId="11" fillId="31" borderId="8" xfId="3" applyFont="1" applyFill="1" applyBorder="1" applyAlignment="1" applyProtection="1">
      <alignment horizontal="center" vertical="center"/>
      <protection locked="0"/>
    </xf>
    <xf numFmtId="0" fontId="11" fillId="31" borderId="8" xfId="0" applyFont="1" applyFill="1" applyBorder="1" applyAlignment="1">
      <alignment horizontal="justify" vertical="center"/>
    </xf>
    <xf numFmtId="0" fontId="62" fillId="30" borderId="8" xfId="0" applyFont="1" applyFill="1" applyBorder="1" applyAlignment="1" applyProtection="1">
      <alignment horizontal="center" vertical="center" wrapText="1"/>
      <protection locked="0"/>
    </xf>
    <xf numFmtId="0" fontId="62" fillId="31" borderId="8" xfId="0" applyFont="1" applyFill="1" applyBorder="1" applyAlignment="1" applyProtection="1">
      <alignment horizontal="center" vertical="center" wrapText="1"/>
      <protection locked="0"/>
    </xf>
    <xf numFmtId="0" fontId="11" fillId="29" borderId="8" xfId="0" applyFont="1" applyFill="1" applyBorder="1" applyAlignment="1">
      <alignment horizontal="center" vertical="center"/>
    </xf>
    <xf numFmtId="0" fontId="62" fillId="30" borderId="0" xfId="0" applyFont="1" applyFill="1" applyBorder="1" applyAlignment="1">
      <alignment horizontal="center" vertical="center" wrapText="1"/>
    </xf>
    <xf numFmtId="14" fontId="62" fillId="31" borderId="0" xfId="0" applyNumberFormat="1" applyFont="1" applyFill="1" applyBorder="1" applyAlignment="1" applyProtection="1">
      <alignment horizontal="center" vertical="center" wrapText="1"/>
      <protection locked="0"/>
    </xf>
    <xf numFmtId="0" fontId="62" fillId="31" borderId="0" xfId="0" applyFont="1" applyFill="1" applyBorder="1" applyAlignment="1">
      <alignment horizontal="justify" vertical="center" wrapText="1"/>
    </xf>
    <xf numFmtId="0" fontId="62" fillId="31" borderId="8" xfId="0" applyFont="1" applyFill="1" applyBorder="1" applyAlignment="1">
      <alignment horizontal="center" wrapText="1"/>
    </xf>
    <xf numFmtId="0" fontId="62" fillId="31" borderId="0" xfId="0" applyFont="1" applyFill="1" applyBorder="1" applyAlignment="1">
      <alignment horizontal="justify" wrapText="1"/>
    </xf>
    <xf numFmtId="0" fontId="62" fillId="31" borderId="8" xfId="0" applyFont="1" applyFill="1" applyBorder="1" applyAlignment="1">
      <alignment horizontal="center"/>
    </xf>
    <xf numFmtId="0" fontId="11" fillId="31" borderId="8" xfId="0" applyFont="1" applyFill="1" applyBorder="1" applyAlignment="1">
      <alignment horizontal="left" vertical="center" wrapText="1"/>
    </xf>
    <xf numFmtId="0" fontId="11" fillId="31" borderId="8" xfId="0" applyFont="1" applyFill="1" applyBorder="1" applyAlignment="1">
      <alignment horizontal="center" vertical="center" wrapText="1"/>
    </xf>
    <xf numFmtId="0" fontId="11" fillId="30" borderId="0" xfId="0" applyFont="1" applyFill="1" applyBorder="1" applyAlignment="1" applyProtection="1">
      <alignment horizontal="center" vertical="center" wrapText="1"/>
      <protection locked="0"/>
    </xf>
    <xf numFmtId="0" fontId="11" fillId="31" borderId="0" xfId="0" applyFont="1" applyFill="1" applyBorder="1" applyAlignment="1">
      <alignment horizontal="center" vertical="center" wrapText="1"/>
    </xf>
    <xf numFmtId="0" fontId="62" fillId="32" borderId="8" xfId="0" applyFont="1" applyFill="1" applyBorder="1" applyAlignment="1">
      <alignment vertical="center"/>
    </xf>
    <xf numFmtId="0" fontId="62" fillId="32" borderId="8" xfId="0" applyFont="1" applyFill="1" applyBorder="1" applyAlignment="1">
      <alignment horizontal="center"/>
    </xf>
    <xf numFmtId="0" fontId="62" fillId="32" borderId="8" xfId="0" applyFont="1" applyFill="1" applyBorder="1" applyAlignment="1">
      <alignment horizontal="center" wrapText="1"/>
    </xf>
    <xf numFmtId="0" fontId="62" fillId="32" borderId="8" xfId="0" applyFont="1" applyFill="1" applyBorder="1" applyAlignment="1">
      <alignment horizontal="center" vertical="top"/>
    </xf>
    <xf numFmtId="0" fontId="62" fillId="30" borderId="8" xfId="0" applyFont="1" applyFill="1" applyBorder="1" applyAlignment="1">
      <alignment horizontal="center"/>
    </xf>
    <xf numFmtId="14" fontId="62" fillId="31" borderId="8" xfId="0" applyNumberFormat="1" applyFont="1" applyFill="1" applyBorder="1" applyAlignment="1">
      <alignment horizontal="center"/>
    </xf>
    <xf numFmtId="0" fontId="11" fillId="30" borderId="8" xfId="0" applyFont="1" applyFill="1" applyBorder="1" applyAlignment="1">
      <alignment horizontal="center" vertical="center" wrapText="1"/>
    </xf>
    <xf numFmtId="0" fontId="30" fillId="33" borderId="1" xfId="0" applyFont="1" applyFill="1" applyBorder="1" applyAlignment="1">
      <alignment horizontal="center" vertical="center" wrapText="1"/>
    </xf>
    <xf numFmtId="0" fontId="30" fillId="34" borderId="1" xfId="0" applyFont="1" applyFill="1" applyBorder="1" applyAlignment="1">
      <alignment horizontal="center" vertical="center" wrapText="1"/>
    </xf>
    <xf numFmtId="3" fontId="30" fillId="34" borderId="1" xfId="0" applyNumberFormat="1" applyFont="1" applyFill="1" applyBorder="1" applyAlignment="1">
      <alignment horizontal="center" vertical="center" wrapText="1"/>
    </xf>
    <xf numFmtId="0" fontId="31" fillId="35" borderId="12" xfId="0" applyFont="1" applyFill="1" applyBorder="1" applyAlignment="1">
      <alignment horizontal="center" vertical="center" wrapText="1"/>
    </xf>
    <xf numFmtId="0" fontId="30" fillId="36" borderId="1" xfId="0" applyFont="1" applyFill="1" applyBorder="1" applyAlignment="1">
      <alignment horizontal="center" vertical="center" wrapText="1"/>
    </xf>
    <xf numFmtId="172" fontId="30" fillId="36" borderId="1" xfId="0" applyNumberFormat="1" applyFont="1" applyFill="1" applyBorder="1" applyAlignment="1">
      <alignment horizontal="center" vertical="center" wrapText="1"/>
    </xf>
    <xf numFmtId="164" fontId="30" fillId="36" borderId="1" xfId="0" applyNumberFormat="1" applyFont="1" applyFill="1" applyBorder="1" applyAlignment="1">
      <alignment horizontal="center" vertical="center" wrapText="1"/>
    </xf>
    <xf numFmtId="0" fontId="30" fillId="37" borderId="1" xfId="0" applyFont="1" applyFill="1" applyBorder="1" applyAlignment="1">
      <alignment horizontal="center" vertical="center" wrapText="1"/>
    </xf>
    <xf numFmtId="0" fontId="30" fillId="37" borderId="2" xfId="0" applyFont="1" applyFill="1" applyBorder="1" applyAlignment="1">
      <alignment horizontal="center" vertical="center" wrapText="1"/>
    </xf>
    <xf numFmtId="0" fontId="30" fillId="37" borderId="13" xfId="0" applyFont="1" applyFill="1" applyBorder="1" applyAlignment="1">
      <alignment horizontal="center" vertical="center" wrapText="1"/>
    </xf>
    <xf numFmtId="0" fontId="42" fillId="35" borderId="0" xfId="0" applyFont="1" applyFill="1" applyAlignment="1">
      <alignment horizontal="center" vertical="center" wrapText="1"/>
    </xf>
    <xf numFmtId="0" fontId="30" fillId="35" borderId="1" xfId="0" applyFont="1" applyFill="1" applyBorder="1" applyAlignment="1">
      <alignment horizontal="center" vertical="center" wrapText="1"/>
    </xf>
    <xf numFmtId="3" fontId="30" fillId="35" borderId="1" xfId="0" applyNumberFormat="1" applyFont="1" applyFill="1" applyBorder="1" applyAlignment="1">
      <alignment horizontal="center" vertical="center" wrapText="1"/>
    </xf>
    <xf numFmtId="0" fontId="31" fillId="35" borderId="1" xfId="0" applyFont="1" applyFill="1" applyBorder="1" applyAlignment="1">
      <alignment horizontal="center" vertical="center" wrapText="1"/>
    </xf>
    <xf numFmtId="172" fontId="30" fillId="35" borderId="1" xfId="0" applyNumberFormat="1" applyFont="1" applyFill="1" applyBorder="1" applyAlignment="1">
      <alignment horizontal="center" vertical="center" wrapText="1"/>
    </xf>
    <xf numFmtId="164" fontId="30" fillId="35" borderId="1" xfId="0" applyNumberFormat="1" applyFont="1" applyFill="1" applyBorder="1" applyAlignment="1">
      <alignment horizontal="center" vertical="center" wrapText="1"/>
    </xf>
    <xf numFmtId="0" fontId="67" fillId="35" borderId="13" xfId="0" applyFont="1" applyFill="1" applyBorder="1" applyAlignment="1">
      <alignment horizontal="center" vertical="center" wrapText="1"/>
    </xf>
    <xf numFmtId="0" fontId="39" fillId="35" borderId="1" xfId="0" applyFont="1" applyFill="1" applyBorder="1" applyAlignment="1">
      <alignment vertical="center" wrapText="1"/>
    </xf>
    <xf numFmtId="3" fontId="18" fillId="35" borderId="1" xfId="0" applyNumberFormat="1" applyFont="1" applyFill="1" applyBorder="1" applyAlignment="1">
      <alignment vertical="center" wrapText="1"/>
    </xf>
    <xf numFmtId="0" fontId="42" fillId="35" borderId="1" xfId="0" applyFont="1" applyFill="1" applyBorder="1" applyAlignment="1">
      <alignment horizontal="center" vertical="center" wrapText="1"/>
    </xf>
    <xf numFmtId="164" fontId="39" fillId="35" borderId="1" xfId="0" applyNumberFormat="1" applyFont="1" applyFill="1" applyBorder="1" applyAlignment="1">
      <alignment vertical="center" wrapText="1"/>
    </xf>
    <xf numFmtId="0" fontId="42" fillId="35" borderId="1" xfId="0" applyFont="1" applyFill="1" applyBorder="1" applyAlignment="1">
      <alignment vertical="center" wrapText="1"/>
    </xf>
    <xf numFmtId="3" fontId="42" fillId="35" borderId="1" xfId="0" applyNumberFormat="1" applyFont="1" applyFill="1" applyBorder="1" applyAlignment="1">
      <alignment vertical="center" wrapText="1"/>
    </xf>
    <xf numFmtId="3" fontId="39" fillId="35" borderId="1" xfId="0" applyNumberFormat="1" applyFont="1" applyFill="1" applyBorder="1" applyAlignment="1">
      <alignment vertical="center"/>
    </xf>
    <xf numFmtId="164" fontId="39" fillId="35" borderId="1" xfId="0" applyNumberFormat="1" applyFont="1" applyFill="1" applyBorder="1" applyAlignment="1">
      <alignment vertical="center"/>
    </xf>
    <xf numFmtId="0" fontId="30" fillId="35" borderId="1" xfId="0" applyFont="1" applyFill="1" applyBorder="1" applyAlignment="1">
      <alignment vertical="center" wrapText="1"/>
    </xf>
    <xf numFmtId="3" fontId="39" fillId="35" borderId="1" xfId="0" applyNumberFormat="1" applyFont="1" applyFill="1" applyBorder="1" applyAlignment="1">
      <alignment vertical="center" wrapText="1"/>
    </xf>
    <xf numFmtId="0" fontId="18" fillId="35" borderId="1" xfId="0" applyFont="1" applyFill="1" applyBorder="1" applyAlignment="1">
      <alignment vertical="center" wrapText="1"/>
    </xf>
    <xf numFmtId="164" fontId="39" fillId="35" borderId="1" xfId="0" applyNumberFormat="1" applyFont="1" applyFill="1" applyBorder="1"/>
    <xf numFmtId="0" fontId="18" fillId="35" borderId="14" xfId="0" applyFont="1" applyFill="1" applyBorder="1" applyAlignment="1">
      <alignment horizontal="center" vertical="center" wrapText="1"/>
    </xf>
    <xf numFmtId="3" fontId="39" fillId="35" borderId="14" xfId="0" applyNumberFormat="1" applyFont="1" applyFill="1" applyBorder="1" applyAlignment="1">
      <alignment vertical="center" wrapText="1"/>
    </xf>
    <xf numFmtId="0" fontId="30" fillId="35" borderId="14" xfId="0" applyFont="1" applyFill="1" applyBorder="1" applyAlignment="1">
      <alignment horizontal="center" vertical="center" wrapText="1"/>
    </xf>
    <xf numFmtId="0" fontId="31" fillId="35" borderId="14" xfId="0" applyFont="1" applyFill="1" applyBorder="1" applyAlignment="1">
      <alignment horizontal="center" vertical="center" wrapText="1"/>
    </xf>
    <xf numFmtId="0" fontId="42" fillId="35" borderId="14" xfId="0" applyFont="1" applyFill="1" applyBorder="1" applyAlignment="1">
      <alignment horizontal="center" vertical="center" wrapText="1"/>
    </xf>
    <xf numFmtId="172" fontId="30" fillId="35" borderId="14" xfId="0" applyNumberFormat="1" applyFont="1" applyFill="1" applyBorder="1" applyAlignment="1">
      <alignment horizontal="center" vertical="center" wrapText="1"/>
    </xf>
    <xf numFmtId="164" fontId="39" fillId="35" borderId="14" xfId="0" applyNumberFormat="1" applyFont="1" applyFill="1" applyBorder="1" applyAlignment="1">
      <alignment vertical="center"/>
    </xf>
    <xf numFmtId="0" fontId="67" fillId="35" borderId="16" xfId="0" applyFont="1" applyFill="1" applyBorder="1" applyAlignment="1">
      <alignment horizontal="center" vertical="center" wrapText="1"/>
    </xf>
    <xf numFmtId="0" fontId="49" fillId="38" borderId="20" xfId="0" applyFont="1" applyFill="1" applyBorder="1"/>
    <xf numFmtId="0" fontId="0" fillId="39" borderId="37" xfId="0" applyFont="1" applyFill="1" applyBorder="1" applyAlignment="1">
      <alignment horizontal="left" vertical="center" wrapText="1"/>
    </xf>
    <xf numFmtId="168" fontId="0" fillId="39" borderId="37" xfId="7" applyNumberFormat="1" applyFont="1" applyFill="1" applyBorder="1" applyAlignment="1" applyProtection="1">
      <alignment horizontal="center" vertical="center" wrapText="1"/>
    </xf>
    <xf numFmtId="1" fontId="0" fillId="39" borderId="37" xfId="0" applyNumberFormat="1" applyFont="1" applyFill="1" applyBorder="1" applyAlignment="1">
      <alignment horizontal="center" vertical="center"/>
    </xf>
    <xf numFmtId="0" fontId="0" fillId="39" borderId="37" xfId="0" applyFont="1" applyFill="1" applyBorder="1" applyAlignment="1">
      <alignment horizontal="center" vertical="center" wrapText="1"/>
    </xf>
    <xf numFmtId="0" fontId="68" fillId="39" borderId="37" xfId="0" applyFont="1" applyFill="1" applyBorder="1" applyAlignment="1">
      <alignment wrapText="1"/>
    </xf>
    <xf numFmtId="180" fontId="7" fillId="2" borderId="37" xfId="0" applyNumberFormat="1" applyFont="1" applyFill="1" applyBorder="1" applyAlignment="1">
      <alignment horizontal="center" vertical="center"/>
    </xf>
    <xf numFmtId="164" fontId="49" fillId="40" borderId="38" xfId="0" applyNumberFormat="1" applyFont="1" applyFill="1" applyBorder="1" applyAlignment="1">
      <alignment horizontal="center" vertical="center"/>
    </xf>
    <xf numFmtId="0" fontId="49" fillId="41" borderId="38" xfId="0" applyFont="1" applyFill="1" applyBorder="1" applyAlignment="1">
      <alignment horizontal="center" wrapText="1"/>
    </xf>
    <xf numFmtId="0" fontId="49" fillId="41" borderId="38" xfId="0" applyFont="1" applyFill="1" applyBorder="1" applyAlignment="1">
      <alignment horizontal="center"/>
    </xf>
    <xf numFmtId="0" fontId="49" fillId="41" borderId="38" xfId="0" applyFont="1" applyFill="1" applyBorder="1" applyAlignment="1">
      <alignment wrapText="1"/>
    </xf>
    <xf numFmtId="0" fontId="49" fillId="38" borderId="1" xfId="0" applyFont="1" applyFill="1" applyBorder="1"/>
    <xf numFmtId="0" fontId="0" fillId="39" borderId="8" xfId="0" applyFont="1" applyFill="1" applyBorder="1" applyAlignment="1">
      <alignment horizontal="left" vertical="center" wrapText="1"/>
    </xf>
    <xf numFmtId="168" fontId="0" fillId="39" borderId="8" xfId="7" applyNumberFormat="1" applyFont="1" applyFill="1" applyBorder="1" applyAlignment="1" applyProtection="1">
      <alignment horizontal="center" vertical="center" wrapText="1"/>
    </xf>
    <xf numFmtId="1" fontId="0" fillId="39" borderId="8" xfId="0" applyNumberFormat="1" applyFont="1" applyFill="1" applyBorder="1" applyAlignment="1">
      <alignment horizontal="center" vertical="center"/>
    </xf>
    <xf numFmtId="0" fontId="0" fillId="39" borderId="8" xfId="0" applyFont="1" applyFill="1" applyBorder="1" applyAlignment="1">
      <alignment horizontal="center" vertical="center" wrapText="1"/>
    </xf>
    <xf numFmtId="0" fontId="68" fillId="39" borderId="8" xfId="0" applyFont="1" applyFill="1" applyBorder="1" applyAlignment="1">
      <alignment wrapText="1"/>
    </xf>
    <xf numFmtId="180" fontId="7" fillId="2" borderId="8" xfId="0" applyNumberFormat="1" applyFont="1" applyFill="1" applyBorder="1" applyAlignment="1">
      <alignment horizontal="center" vertical="center"/>
    </xf>
    <xf numFmtId="164" fontId="49" fillId="40" borderId="31" xfId="0" applyNumberFormat="1" applyFont="1" applyFill="1" applyBorder="1" applyAlignment="1">
      <alignment horizontal="center" vertical="center"/>
    </xf>
    <xf numFmtId="0" fontId="49" fillId="41" borderId="31" xfId="0" applyFont="1" applyFill="1" applyBorder="1" applyAlignment="1">
      <alignment horizontal="center" wrapText="1"/>
    </xf>
    <xf numFmtId="0" fontId="49" fillId="41" borderId="31" xfId="0" applyFont="1" applyFill="1" applyBorder="1" applyAlignment="1">
      <alignment horizontal="center"/>
    </xf>
    <xf numFmtId="0" fontId="49" fillId="41" borderId="31" xfId="0" applyFont="1" applyFill="1" applyBorder="1" applyAlignment="1">
      <alignment wrapText="1"/>
    </xf>
    <xf numFmtId="0" fontId="49" fillId="38" borderId="31" xfId="0" applyFont="1" applyFill="1" applyBorder="1"/>
    <xf numFmtId="0" fontId="0" fillId="42" borderId="8" xfId="0" applyFont="1" applyFill="1" applyBorder="1" applyAlignment="1">
      <alignment horizontal="left" vertical="center" wrapText="1"/>
    </xf>
    <xf numFmtId="168" fontId="0" fillId="43" borderId="8" xfId="7" applyNumberFormat="1" applyFont="1" applyFill="1" applyBorder="1" applyAlignment="1" applyProtection="1">
      <alignment horizontal="center" vertical="center" wrapText="1"/>
    </xf>
    <xf numFmtId="1" fontId="0" fillId="44" borderId="8" xfId="0" applyNumberFormat="1" applyFont="1" applyFill="1" applyBorder="1" applyAlignment="1">
      <alignment horizontal="center" vertical="center"/>
    </xf>
    <xf numFmtId="0" fontId="0" fillId="44" borderId="8" xfId="0" applyFont="1" applyFill="1" applyBorder="1" applyAlignment="1">
      <alignment horizontal="center" vertical="center" wrapText="1"/>
    </xf>
    <xf numFmtId="0" fontId="68" fillId="44" borderId="8" xfId="0" applyFont="1" applyFill="1" applyBorder="1" applyAlignment="1">
      <alignment wrapText="1"/>
    </xf>
    <xf numFmtId="0" fontId="49" fillId="41" borderId="31" xfId="0" applyFont="1" applyFill="1" applyBorder="1"/>
    <xf numFmtId="0" fontId="0" fillId="45" borderId="8" xfId="0" applyFont="1" applyFill="1" applyBorder="1" applyAlignment="1">
      <alignment horizontal="left" vertical="center" wrapText="1"/>
    </xf>
    <xf numFmtId="168" fontId="0" fillId="45" borderId="8" xfId="7" applyNumberFormat="1" applyFont="1" applyFill="1" applyBorder="1" applyAlignment="1" applyProtection="1">
      <alignment horizontal="center" vertical="center" wrapText="1"/>
    </xf>
    <xf numFmtId="1" fontId="0" fillId="45" borderId="8" xfId="0" applyNumberFormat="1" applyFont="1" applyFill="1" applyBorder="1" applyAlignment="1">
      <alignment horizontal="center" vertical="center" wrapText="1"/>
    </xf>
    <xf numFmtId="0" fontId="0" fillId="45" borderId="8" xfId="0" applyFont="1" applyFill="1" applyBorder="1" applyAlignment="1">
      <alignment horizontal="center" vertical="center" wrapText="1"/>
    </xf>
    <xf numFmtId="0" fontId="33" fillId="45" borderId="0" xfId="0" applyFont="1" applyFill="1" applyAlignment="1">
      <alignment vertical="center" wrapText="1"/>
    </xf>
    <xf numFmtId="0" fontId="0" fillId="44" borderId="8" xfId="0" applyFont="1" applyFill="1" applyBorder="1" applyAlignment="1">
      <alignment horizontal="left" vertical="center" wrapText="1"/>
    </xf>
    <xf numFmtId="49" fontId="68" fillId="44" borderId="8" xfId="0" applyNumberFormat="1" applyFont="1" applyFill="1" applyBorder="1" applyAlignment="1">
      <alignment vertical="center" wrapText="1"/>
    </xf>
    <xf numFmtId="1" fontId="0" fillId="44" borderId="8" xfId="0" applyNumberFormat="1" applyFont="1" applyFill="1" applyBorder="1" applyAlignment="1">
      <alignment horizontal="center" vertical="center" wrapText="1"/>
    </xf>
    <xf numFmtId="180" fontId="19" fillId="46" borderId="8" xfId="3" applyNumberFormat="1" applyFont="1" applyFill="1" applyBorder="1" applyAlignment="1">
      <alignment horizontal="center" vertical="center"/>
    </xf>
    <xf numFmtId="168" fontId="0" fillId="42" borderId="8" xfId="7" applyNumberFormat="1" applyFont="1" applyFill="1" applyBorder="1" applyAlignment="1" applyProtection="1">
      <alignment horizontal="center" vertical="center" wrapText="1"/>
    </xf>
    <xf numFmtId="1" fontId="0" fillId="42" borderId="8" xfId="0" applyNumberFormat="1" applyFont="1" applyFill="1" applyBorder="1" applyAlignment="1">
      <alignment horizontal="center" vertical="center" wrapText="1"/>
    </xf>
    <xf numFmtId="0" fontId="0" fillId="42" borderId="10" xfId="0" applyFont="1" applyFill="1" applyBorder="1" applyAlignment="1">
      <alignment horizontal="center" vertical="center" wrapText="1"/>
    </xf>
    <xf numFmtId="0" fontId="68" fillId="42" borderId="1" xfId="0" applyFont="1" applyFill="1" applyBorder="1" applyAlignment="1">
      <alignment wrapText="1"/>
    </xf>
    <xf numFmtId="180" fontId="19" fillId="46" borderId="11" xfId="3" applyNumberFormat="1" applyFont="1" applyFill="1" applyBorder="1" applyAlignment="1">
      <alignment horizontal="center" vertical="center"/>
    </xf>
    <xf numFmtId="0" fontId="0" fillId="46" borderId="8" xfId="0" applyFont="1" applyFill="1" applyBorder="1" applyAlignment="1">
      <alignment horizontal="left" vertical="center" wrapText="1"/>
    </xf>
    <xf numFmtId="168" fontId="0" fillId="46" borderId="8" xfId="7" applyNumberFormat="1" applyFont="1" applyFill="1" applyBorder="1" applyAlignment="1" applyProtection="1">
      <alignment horizontal="center" vertical="center" wrapText="1"/>
    </xf>
    <xf numFmtId="1" fontId="0" fillId="46" borderId="8" xfId="0" applyNumberFormat="1" applyFont="1" applyFill="1" applyBorder="1" applyAlignment="1">
      <alignment horizontal="center" vertical="center" wrapText="1"/>
    </xf>
    <xf numFmtId="0" fontId="0" fillId="46" borderId="8" xfId="0" applyFont="1" applyFill="1" applyBorder="1" applyAlignment="1">
      <alignment horizontal="center" vertical="center" wrapText="1"/>
    </xf>
    <xf numFmtId="0" fontId="68" fillId="46" borderId="37" xfId="0" applyFont="1" applyFill="1" applyBorder="1" applyAlignment="1">
      <alignment wrapText="1"/>
    </xf>
    <xf numFmtId="180" fontId="0" fillId="42" borderId="8" xfId="0" applyNumberFormat="1" applyFont="1" applyFill="1" applyBorder="1" applyAlignment="1">
      <alignment horizontal="center" vertical="center"/>
    </xf>
    <xf numFmtId="0" fontId="68" fillId="46" borderId="8" xfId="0" applyFont="1" applyFill="1" applyBorder="1" applyAlignment="1">
      <alignment wrapText="1"/>
    </xf>
    <xf numFmtId="180" fontId="0" fillId="44" borderId="8" xfId="0" applyNumberFormat="1" applyFont="1" applyFill="1" applyBorder="1" applyAlignment="1">
      <alignment horizontal="center" vertical="center"/>
    </xf>
    <xf numFmtId="1" fontId="0" fillId="39" borderId="8" xfId="0" applyNumberFormat="1" applyFont="1" applyFill="1" applyBorder="1" applyAlignment="1">
      <alignment horizontal="center" vertical="center" wrapText="1"/>
    </xf>
    <xf numFmtId="0" fontId="68" fillId="39" borderId="8" xfId="0" applyFont="1" applyFill="1" applyBorder="1" applyAlignment="1">
      <alignment vertical="center" wrapText="1"/>
    </xf>
    <xf numFmtId="0" fontId="68" fillId="45" borderId="8" xfId="0" applyFont="1" applyFill="1" applyBorder="1" applyAlignment="1">
      <alignment wrapText="1"/>
    </xf>
    <xf numFmtId="0" fontId="0" fillId="47" borderId="8" xfId="0" applyFont="1" applyFill="1" applyBorder="1" applyAlignment="1">
      <alignment horizontal="left" vertical="center" wrapText="1"/>
    </xf>
    <xf numFmtId="168" fontId="0" fillId="47" borderId="8" xfId="7" applyNumberFormat="1" applyFont="1" applyFill="1" applyBorder="1" applyAlignment="1" applyProtection="1">
      <alignment horizontal="center" vertical="center" wrapText="1"/>
    </xf>
    <xf numFmtId="1" fontId="0" fillId="47" borderId="8" xfId="0" applyNumberFormat="1" applyFont="1" applyFill="1" applyBorder="1" applyAlignment="1">
      <alignment horizontal="center" vertical="center" wrapText="1"/>
    </xf>
    <xf numFmtId="0" fontId="0" fillId="47" borderId="8" xfId="0" applyFont="1" applyFill="1" applyBorder="1" applyAlignment="1">
      <alignment horizontal="center" vertical="center" wrapText="1"/>
    </xf>
    <xf numFmtId="0" fontId="68" fillId="47" borderId="8" xfId="0" applyFont="1" applyFill="1" applyBorder="1" applyAlignment="1">
      <alignment wrapText="1"/>
    </xf>
    <xf numFmtId="0" fontId="68" fillId="45" borderId="8" xfId="0" applyFont="1" applyFill="1" applyBorder="1" applyAlignment="1">
      <alignment vertical="center" wrapText="1"/>
    </xf>
    <xf numFmtId="180" fontId="0" fillId="48" borderId="8" xfId="0" applyNumberFormat="1" applyFont="1" applyFill="1" applyBorder="1" applyAlignment="1">
      <alignment horizontal="center" vertical="center"/>
    </xf>
    <xf numFmtId="1" fontId="0" fillId="45" borderId="8" xfId="0" applyNumberFormat="1" applyFont="1" applyFill="1" applyBorder="1" applyAlignment="1">
      <alignment horizontal="center" vertical="center"/>
    </xf>
    <xf numFmtId="180" fontId="0" fillId="45" borderId="8" xfId="0" applyNumberFormat="1" applyFont="1" applyFill="1" applyBorder="1" applyAlignment="1">
      <alignment horizontal="center" vertical="center"/>
    </xf>
    <xf numFmtId="0" fontId="0" fillId="44" borderId="39" xfId="0" applyFont="1" applyFill="1" applyBorder="1" applyAlignment="1">
      <alignment horizontal="left" vertical="center" wrapText="1"/>
    </xf>
    <xf numFmtId="168" fontId="0" fillId="43" borderId="39" xfId="7" applyNumberFormat="1" applyFont="1" applyFill="1" applyBorder="1" applyAlignment="1" applyProtection="1">
      <alignment horizontal="center" vertical="center" wrapText="1"/>
    </xf>
    <xf numFmtId="1" fontId="0" fillId="44" borderId="39" xfId="0" applyNumberFormat="1" applyFont="1" applyFill="1" applyBorder="1" applyAlignment="1">
      <alignment horizontal="center" vertical="center" wrapText="1"/>
    </xf>
    <xf numFmtId="0" fontId="0" fillId="44" borderId="39" xfId="0" applyFont="1" applyFill="1" applyBorder="1" applyAlignment="1">
      <alignment horizontal="center" vertical="center" wrapText="1"/>
    </xf>
    <xf numFmtId="0" fontId="68" fillId="44" borderId="39" xfId="0" applyFont="1" applyFill="1" applyBorder="1" applyAlignment="1">
      <alignment vertical="center" wrapText="1"/>
    </xf>
    <xf numFmtId="0" fontId="0" fillId="48" borderId="8" xfId="0" applyFont="1" applyFill="1" applyBorder="1" applyAlignment="1">
      <alignment horizontal="left" vertical="center" wrapText="1"/>
    </xf>
    <xf numFmtId="168" fontId="0" fillId="48" borderId="8" xfId="7" applyNumberFormat="1" applyFont="1" applyFill="1" applyBorder="1" applyAlignment="1" applyProtection="1">
      <alignment horizontal="center" vertical="center" wrapText="1"/>
    </xf>
    <xf numFmtId="1" fontId="0" fillId="48" borderId="8" xfId="0" applyNumberFormat="1" applyFont="1" applyFill="1" applyBorder="1" applyAlignment="1">
      <alignment horizontal="center" vertical="center" wrapText="1"/>
    </xf>
    <xf numFmtId="0" fontId="0" fillId="48" borderId="8" xfId="0" applyFont="1" applyFill="1" applyBorder="1" applyAlignment="1">
      <alignment horizontal="center" vertical="center" wrapText="1"/>
    </xf>
    <xf numFmtId="0" fontId="68" fillId="48" borderId="8" xfId="0" applyFont="1" applyFill="1" applyBorder="1" applyAlignment="1">
      <alignment horizontal="justify" vertical="center" wrapText="1"/>
    </xf>
    <xf numFmtId="1" fontId="0" fillId="48" borderId="8" xfId="0" applyNumberFormat="1" applyFont="1" applyFill="1" applyBorder="1" applyAlignment="1">
      <alignment horizontal="center" vertical="center"/>
    </xf>
    <xf numFmtId="0" fontId="32" fillId="2" borderId="0" xfId="0" applyFont="1" applyFill="1" applyAlignment="1">
      <alignment vertical="center" wrapText="1"/>
    </xf>
    <xf numFmtId="168" fontId="69" fillId="39" borderId="8" xfId="7" applyNumberFormat="1" applyFont="1" applyFill="1" applyBorder="1" applyAlignment="1" applyProtection="1">
      <alignment horizontal="center" vertical="center" wrapText="1"/>
    </xf>
    <xf numFmtId="1" fontId="69" fillId="39" borderId="8" xfId="0" applyNumberFormat="1" applyFont="1" applyFill="1" applyBorder="1" applyAlignment="1">
      <alignment horizontal="center" vertical="center"/>
    </xf>
    <xf numFmtId="0" fontId="68" fillId="39" borderId="8" xfId="0" applyFont="1" applyFill="1" applyBorder="1" applyAlignment="1">
      <alignment horizontal="justify" vertical="center" wrapText="1"/>
    </xf>
    <xf numFmtId="168" fontId="0" fillId="44" borderId="8" xfId="7" applyNumberFormat="1" applyFont="1" applyFill="1" applyBorder="1" applyAlignment="1" applyProtection="1">
      <alignment horizontal="center" vertical="center" wrapText="1"/>
    </xf>
    <xf numFmtId="0" fontId="68" fillId="48" borderId="8" xfId="0" applyFont="1" applyFill="1" applyBorder="1" applyAlignment="1">
      <alignment vertical="center" wrapText="1"/>
    </xf>
    <xf numFmtId="0" fontId="68" fillId="48" borderId="8" xfId="0" applyFont="1" applyFill="1" applyBorder="1" applyAlignment="1">
      <alignment wrapText="1"/>
    </xf>
    <xf numFmtId="0" fontId="68" fillId="44" borderId="8" xfId="0" applyFont="1" applyFill="1" applyBorder="1" applyAlignment="1">
      <alignment vertical="center" wrapText="1"/>
    </xf>
    <xf numFmtId="0" fontId="48" fillId="49" borderId="8" xfId="0" applyFont="1" applyFill="1" applyBorder="1" applyAlignment="1">
      <alignment horizontal="left" vertical="center" wrapText="1"/>
    </xf>
    <xf numFmtId="168" fontId="48" fillId="46" borderId="8" xfId="1" applyNumberFormat="1" applyFont="1" applyFill="1" applyBorder="1" applyAlignment="1" applyProtection="1">
      <alignment horizontal="center" vertical="center" wrapText="1"/>
    </xf>
    <xf numFmtId="1" fontId="48" fillId="46" borderId="8" xfId="0" applyNumberFormat="1" applyFont="1" applyFill="1" applyBorder="1" applyAlignment="1">
      <alignment horizontal="center" vertical="center" wrapText="1"/>
    </xf>
    <xf numFmtId="0" fontId="32" fillId="46" borderId="8" xfId="0" applyFont="1" applyFill="1" applyBorder="1" applyAlignment="1">
      <alignment horizontal="center" vertical="center" wrapText="1"/>
    </xf>
    <xf numFmtId="0" fontId="48" fillId="46" borderId="0" xfId="0" applyFont="1" applyFill="1" applyAlignment="1">
      <alignment wrapText="1"/>
    </xf>
    <xf numFmtId="0" fontId="68" fillId="48" borderId="8" xfId="0" applyFont="1" applyFill="1" applyBorder="1" applyAlignment="1">
      <alignment horizontal="left" vertical="center" wrapText="1"/>
    </xf>
    <xf numFmtId="1" fontId="0" fillId="50" borderId="8" xfId="0" applyNumberFormat="1" applyFont="1" applyFill="1" applyBorder="1" applyAlignment="1">
      <alignment horizontal="center" vertical="center"/>
    </xf>
    <xf numFmtId="49" fontId="68" fillId="48" borderId="8" xfId="0" applyNumberFormat="1" applyFont="1" applyFill="1" applyBorder="1" applyAlignment="1">
      <alignment vertical="center" wrapText="1"/>
    </xf>
    <xf numFmtId="0" fontId="33" fillId="45" borderId="0" xfId="0" applyFont="1" applyFill="1" applyAlignment="1">
      <alignment horizontal="left" vertical="center" wrapText="1"/>
    </xf>
    <xf numFmtId="164" fontId="70" fillId="40" borderId="31" xfId="0" applyNumberFormat="1" applyFont="1" applyFill="1" applyBorder="1" applyAlignment="1">
      <alignment horizontal="center" vertical="center"/>
    </xf>
    <xf numFmtId="0" fontId="0" fillId="51" borderId="8" xfId="0" applyFont="1" applyFill="1" applyBorder="1" applyAlignment="1">
      <alignment horizontal="left" vertical="center" wrapText="1"/>
    </xf>
    <xf numFmtId="168" fontId="0" fillId="51" borderId="8" xfId="7" applyNumberFormat="1" applyFont="1" applyFill="1" applyBorder="1" applyAlignment="1" applyProtection="1">
      <alignment horizontal="center" vertical="center" wrapText="1"/>
    </xf>
    <xf numFmtId="1" fontId="0" fillId="51" borderId="8" xfId="0" applyNumberFormat="1" applyFont="1" applyFill="1" applyBorder="1" applyAlignment="1">
      <alignment horizontal="center" vertical="center" wrapText="1"/>
    </xf>
    <xf numFmtId="0" fontId="0" fillId="51" borderId="8" xfId="0" applyFont="1" applyFill="1" applyBorder="1" applyAlignment="1">
      <alignment horizontal="center" vertical="center" wrapText="1"/>
    </xf>
    <xf numFmtId="0" fontId="68" fillId="51" borderId="8" xfId="0" applyFont="1" applyFill="1" applyBorder="1" applyAlignment="1">
      <alignment vertical="center" wrapText="1"/>
    </xf>
    <xf numFmtId="0" fontId="69" fillId="2" borderId="31" xfId="0" applyFont="1" applyFill="1" applyBorder="1" applyAlignment="1">
      <alignment horizontal="center" vertical="center"/>
    </xf>
    <xf numFmtId="1" fontId="0" fillId="50" borderId="8" xfId="0" applyNumberFormat="1" applyFont="1" applyFill="1" applyBorder="1" applyAlignment="1">
      <alignment horizontal="center" vertical="center" wrapText="1"/>
    </xf>
    <xf numFmtId="164" fontId="51" fillId="40" borderId="31" xfId="0" applyNumberFormat="1" applyFont="1" applyFill="1" applyBorder="1" applyAlignment="1">
      <alignment horizontal="center" vertical="center"/>
    </xf>
    <xf numFmtId="0" fontId="0" fillId="45" borderId="39" xfId="0" applyFont="1" applyFill="1" applyBorder="1" applyAlignment="1">
      <alignment horizontal="left" vertical="center" wrapText="1"/>
    </xf>
    <xf numFmtId="168" fontId="0" fillId="45" borderId="39" xfId="7" applyNumberFormat="1" applyFont="1" applyFill="1" applyBorder="1" applyAlignment="1" applyProtection="1">
      <alignment horizontal="center" vertical="center" wrapText="1"/>
    </xf>
    <xf numFmtId="1" fontId="0" fillId="45" borderId="39" xfId="0" applyNumberFormat="1" applyFont="1" applyFill="1" applyBorder="1" applyAlignment="1">
      <alignment horizontal="center" vertical="center" wrapText="1"/>
    </xf>
    <xf numFmtId="0" fontId="0" fillId="45" borderId="39" xfId="0" applyFont="1" applyFill="1" applyBorder="1" applyAlignment="1">
      <alignment horizontal="center" vertical="center" wrapText="1"/>
    </xf>
    <xf numFmtId="0" fontId="72" fillId="2" borderId="31" xfId="0" applyFont="1" applyFill="1" applyBorder="1" applyAlignment="1">
      <alignment horizontal="left" vertical="center"/>
    </xf>
    <xf numFmtId="3" fontId="72" fillId="2" borderId="31" xfId="0" applyNumberFormat="1" applyFont="1" applyFill="1" applyBorder="1" applyAlignment="1">
      <alignment horizontal="center" vertical="center"/>
    </xf>
    <xf numFmtId="1" fontId="32" fillId="45" borderId="31" xfId="0" applyNumberFormat="1" applyFont="1" applyFill="1" applyBorder="1" applyAlignment="1">
      <alignment horizontal="center" vertical="center" wrapText="1"/>
    </xf>
    <xf numFmtId="0" fontId="32" fillId="45" borderId="31" xfId="0" applyFont="1" applyFill="1" applyBorder="1" applyAlignment="1">
      <alignment horizontal="center" vertical="center" wrapText="1"/>
    </xf>
    <xf numFmtId="0" fontId="32" fillId="45" borderId="11" xfId="0" applyFont="1" applyFill="1" applyBorder="1" applyAlignment="1">
      <alignment horizontal="center" vertical="center" wrapText="1"/>
    </xf>
    <xf numFmtId="180" fontId="32" fillId="48" borderId="8" xfId="0" applyNumberFormat="1" applyFont="1" applyFill="1" applyBorder="1" applyAlignment="1">
      <alignment horizontal="center" vertical="center"/>
    </xf>
    <xf numFmtId="0" fontId="72" fillId="2" borderId="31" xfId="0" applyFont="1" applyFill="1" applyBorder="1" applyAlignment="1">
      <alignment horizontal="left"/>
    </xf>
    <xf numFmtId="3" fontId="73" fillId="2" borderId="31" xfId="0" applyNumberFormat="1" applyFont="1" applyFill="1" applyBorder="1"/>
    <xf numFmtId="3" fontId="74" fillId="2" borderId="31" xfId="0" applyNumberFormat="1" applyFont="1" applyFill="1" applyBorder="1"/>
    <xf numFmtId="0" fontId="75" fillId="2" borderId="31" xfId="0" applyFont="1" applyFill="1" applyBorder="1" applyAlignment="1">
      <alignment horizontal="left"/>
    </xf>
    <xf numFmtId="0" fontId="74" fillId="2" borderId="31" xfId="0" applyFont="1" applyFill="1" applyBorder="1"/>
    <xf numFmtId="0" fontId="0" fillId="45" borderId="37" xfId="0" applyFont="1" applyFill="1" applyBorder="1" applyAlignment="1">
      <alignment horizontal="left" vertical="center" wrapText="1"/>
    </xf>
    <xf numFmtId="168" fontId="0" fillId="45" borderId="37" xfId="7" applyNumberFormat="1" applyFont="1" applyFill="1" applyBorder="1" applyAlignment="1" applyProtection="1">
      <alignment horizontal="center" vertical="center" wrapText="1"/>
    </xf>
    <xf numFmtId="0" fontId="68" fillId="45" borderId="39" xfId="0" applyFont="1" applyFill="1" applyBorder="1" applyAlignment="1">
      <alignment vertical="center" wrapText="1"/>
    </xf>
    <xf numFmtId="0" fontId="76" fillId="45" borderId="8" xfId="0" applyFont="1" applyFill="1" applyBorder="1" applyAlignment="1">
      <alignment horizontal="left" vertical="center" wrapText="1"/>
    </xf>
    <xf numFmtId="0" fontId="4" fillId="45" borderId="10" xfId="0" applyFont="1" applyFill="1" applyBorder="1" applyAlignment="1">
      <alignment horizontal="center" vertical="center" wrapText="1"/>
    </xf>
    <xf numFmtId="0" fontId="68" fillId="45" borderId="1" xfId="0" applyFont="1" applyFill="1" applyBorder="1" applyAlignment="1">
      <alignment wrapText="1"/>
    </xf>
    <xf numFmtId="0" fontId="68" fillId="45" borderId="0" xfId="0" applyFont="1" applyFill="1" applyAlignment="1">
      <alignment wrapText="1"/>
    </xf>
    <xf numFmtId="0" fontId="19" fillId="46" borderId="8" xfId="0" applyFont="1" applyFill="1" applyBorder="1" applyAlignment="1">
      <alignment horizontal="left" vertical="center" wrapText="1"/>
    </xf>
    <xf numFmtId="168" fontId="19" fillId="46" borderId="8" xfId="1" applyNumberFormat="1" applyFont="1" applyFill="1" applyBorder="1" applyAlignment="1" applyProtection="1">
      <alignment horizontal="center" vertical="center" wrapText="1"/>
    </xf>
    <xf numFmtId="1" fontId="19" fillId="46" borderId="8" xfId="0" applyNumberFormat="1" applyFont="1" applyFill="1" applyBorder="1" applyAlignment="1">
      <alignment horizontal="center" vertical="center" wrapText="1"/>
    </xf>
    <xf numFmtId="168" fontId="69" fillId="45" borderId="8" xfId="7" applyNumberFormat="1" applyFont="1" applyFill="1" applyBorder="1" applyAlignment="1" applyProtection="1">
      <alignment horizontal="center" vertical="center" wrapText="1"/>
    </xf>
    <xf numFmtId="1" fontId="0" fillId="45" borderId="8" xfId="7" applyNumberFormat="1" applyFont="1" applyFill="1" applyBorder="1" applyAlignment="1" applyProtection="1">
      <alignment horizontal="center" vertical="center" wrapText="1"/>
    </xf>
    <xf numFmtId="1" fontId="0" fillId="48" borderId="8" xfId="7" applyNumberFormat="1" applyFont="1" applyFill="1" applyBorder="1" applyAlignment="1" applyProtection="1">
      <alignment horizontal="center" vertical="center" wrapText="1"/>
    </xf>
    <xf numFmtId="0" fontId="0" fillId="48" borderId="8" xfId="0" applyFont="1" applyFill="1" applyBorder="1" applyAlignment="1">
      <alignment wrapText="1"/>
    </xf>
    <xf numFmtId="1" fontId="19" fillId="46" borderId="8" xfId="1" applyNumberFormat="1" applyFont="1" applyFill="1" applyBorder="1" applyAlignment="1" applyProtection="1">
      <alignment horizontal="center" vertical="center" wrapText="1"/>
    </xf>
    <xf numFmtId="0" fontId="19" fillId="46" borderId="8" xfId="0" applyFont="1" applyFill="1" applyBorder="1" applyAlignment="1">
      <alignment horizontal="center" vertical="center" wrapText="1"/>
    </xf>
    <xf numFmtId="0" fontId="19" fillId="46" borderId="8" xfId="0" applyFont="1" applyFill="1" applyBorder="1" applyAlignment="1">
      <alignment wrapText="1"/>
    </xf>
    <xf numFmtId="180" fontId="0" fillId="48" borderId="8" xfId="0" applyNumberFormat="1" applyFont="1" applyFill="1" applyBorder="1" applyAlignment="1">
      <alignment horizontal="right" vertical="center" wrapText="1"/>
    </xf>
    <xf numFmtId="0" fontId="8" fillId="45" borderId="8" xfId="0" applyFont="1" applyFill="1" applyBorder="1" applyAlignment="1">
      <alignment horizontal="center" vertical="center" wrapText="1"/>
    </xf>
    <xf numFmtId="0" fontId="68" fillId="45" borderId="8" xfId="0" applyFont="1" applyFill="1" applyBorder="1" applyAlignment="1">
      <alignment horizontal="justify" vertical="center" wrapText="1"/>
    </xf>
    <xf numFmtId="0" fontId="68" fillId="45" borderId="39" xfId="0" applyFont="1" applyFill="1" applyBorder="1" applyAlignment="1">
      <alignment wrapText="1"/>
    </xf>
    <xf numFmtId="0" fontId="0" fillId="45" borderId="40" xfId="0" applyFont="1" applyFill="1" applyBorder="1" applyAlignment="1">
      <alignment horizontal="left" vertical="center" wrapText="1"/>
    </xf>
    <xf numFmtId="3" fontId="72" fillId="2" borderId="1" xfId="0" applyNumberFormat="1" applyFont="1" applyFill="1" applyBorder="1"/>
    <xf numFmtId="1" fontId="0" fillId="45" borderId="11" xfId="7" applyNumberFormat="1" applyFont="1" applyFill="1" applyBorder="1" applyAlignment="1" applyProtection="1">
      <alignment horizontal="center" vertical="center" wrapText="1"/>
    </xf>
    <xf numFmtId="0" fontId="0" fillId="45" borderId="10" xfId="0" applyFont="1" applyFill="1" applyBorder="1" applyAlignment="1">
      <alignment horizontal="center" vertical="center" wrapText="1"/>
    </xf>
    <xf numFmtId="0" fontId="33" fillId="45" borderId="1" xfId="0" applyFont="1" applyFill="1" applyBorder="1" applyAlignment="1">
      <alignment wrapText="1"/>
    </xf>
    <xf numFmtId="0" fontId="0" fillId="45" borderId="11" xfId="0" applyFont="1" applyFill="1" applyBorder="1" applyAlignment="1">
      <alignment horizontal="left" vertical="center" wrapText="1"/>
    </xf>
    <xf numFmtId="0" fontId="32" fillId="48" borderId="8" xfId="0" applyFont="1" applyFill="1" applyBorder="1" applyAlignment="1">
      <alignment horizontal="left" vertical="center" wrapText="1"/>
    </xf>
    <xf numFmtId="168" fontId="32" fillId="48" borderId="8" xfId="7" applyNumberFormat="1" applyFont="1" applyFill="1" applyBorder="1" applyAlignment="1" applyProtection="1">
      <alignment horizontal="center" vertical="center" wrapText="1"/>
    </xf>
    <xf numFmtId="1" fontId="32" fillId="48" borderId="8" xfId="7" applyNumberFormat="1" applyFont="1" applyFill="1" applyBorder="1" applyAlignment="1" applyProtection="1">
      <alignment horizontal="center" vertical="center" wrapText="1"/>
    </xf>
    <xf numFmtId="0" fontId="32" fillId="48" borderId="1" xfId="0" applyFont="1" applyFill="1" applyBorder="1" applyAlignment="1">
      <alignment horizontal="center" vertical="center" wrapText="1"/>
    </xf>
    <xf numFmtId="0" fontId="30" fillId="2" borderId="2" xfId="0" applyFont="1" applyFill="1" applyBorder="1" applyAlignment="1">
      <alignment wrapText="1"/>
    </xf>
    <xf numFmtId="180" fontId="32" fillId="48" borderId="8" xfId="0" applyNumberFormat="1" applyFont="1" applyFill="1" applyBorder="1" applyAlignment="1">
      <alignment horizontal="right" vertical="center" wrapText="1"/>
    </xf>
    <xf numFmtId="0" fontId="32" fillId="45" borderId="8" xfId="0" applyFont="1" applyFill="1" applyBorder="1" applyAlignment="1">
      <alignment horizontal="left" vertical="center" wrapText="1"/>
    </xf>
    <xf numFmtId="168" fontId="32" fillId="45" borderId="8" xfId="7" applyNumberFormat="1" applyFont="1" applyFill="1" applyBorder="1" applyAlignment="1" applyProtection="1">
      <alignment horizontal="center" vertical="center" wrapText="1"/>
    </xf>
    <xf numFmtId="1" fontId="32" fillId="45" borderId="8" xfId="7" applyNumberFormat="1" applyFont="1" applyFill="1" applyBorder="1" applyAlignment="1" applyProtection="1">
      <alignment horizontal="center" vertical="center" wrapText="1"/>
    </xf>
    <xf numFmtId="0" fontId="32" fillId="45" borderId="1" xfId="0" applyFont="1" applyFill="1" applyBorder="1" applyAlignment="1">
      <alignment horizontal="center" vertical="center" wrapText="1"/>
    </xf>
    <xf numFmtId="0" fontId="30" fillId="2" borderId="2" xfId="0" applyFont="1" applyFill="1" applyBorder="1" applyAlignment="1">
      <alignment vertical="center" wrapText="1"/>
    </xf>
    <xf numFmtId="0" fontId="32" fillId="45" borderId="10" xfId="0" applyFont="1" applyFill="1" applyBorder="1" applyAlignment="1">
      <alignment horizontal="center" vertical="center" wrapText="1"/>
    </xf>
    <xf numFmtId="0" fontId="32" fillId="2" borderId="2" xfId="0" applyFont="1" applyFill="1" applyBorder="1" applyAlignment="1">
      <alignment wrapText="1"/>
    </xf>
    <xf numFmtId="0" fontId="32" fillId="45" borderId="8" xfId="0" applyFont="1" applyFill="1" applyBorder="1" applyAlignment="1">
      <alignment horizontal="center" vertical="center" wrapText="1"/>
    </xf>
    <xf numFmtId="0" fontId="32" fillId="45" borderId="8" xfId="0" applyFont="1" applyFill="1" applyBorder="1" applyAlignment="1">
      <alignment wrapText="1"/>
    </xf>
    <xf numFmtId="0" fontId="32" fillId="45" borderId="8" xfId="0" applyFont="1" applyFill="1" applyBorder="1" applyAlignment="1">
      <alignment horizontal="justify" vertical="center" wrapText="1"/>
    </xf>
    <xf numFmtId="0" fontId="32" fillId="42" borderId="8" xfId="0" applyFont="1" applyFill="1" applyBorder="1" applyAlignment="1">
      <alignment horizontal="left" vertical="center" wrapText="1"/>
    </xf>
    <xf numFmtId="168" fontId="32" fillId="43" borderId="8" xfId="7" applyNumberFormat="1" applyFont="1" applyFill="1" applyBorder="1" applyAlignment="1" applyProtection="1">
      <alignment horizontal="center" vertical="center" wrapText="1"/>
    </xf>
    <xf numFmtId="1" fontId="32" fillId="43" borderId="8" xfId="7" applyNumberFormat="1" applyFont="1" applyFill="1" applyBorder="1" applyAlignment="1" applyProtection="1">
      <alignment horizontal="center" vertical="center" wrapText="1"/>
    </xf>
    <xf numFmtId="0" fontId="32" fillId="48" borderId="8" xfId="0" applyFont="1" applyFill="1" applyBorder="1" applyAlignment="1">
      <alignment horizontal="center" vertical="center" wrapText="1"/>
    </xf>
    <xf numFmtId="0" fontId="32" fillId="48" borderId="8" xfId="0" applyFont="1" applyFill="1" applyBorder="1" applyAlignment="1">
      <alignment horizontal="justify" vertical="center" wrapText="1"/>
    </xf>
    <xf numFmtId="0" fontId="32" fillId="52" borderId="8" xfId="0" applyFont="1" applyFill="1" applyBorder="1" applyAlignment="1">
      <alignment horizontal="left" vertical="center" wrapText="1"/>
    </xf>
    <xf numFmtId="168" fontId="32" fillId="52" borderId="8" xfId="7" applyNumberFormat="1" applyFont="1" applyFill="1" applyBorder="1" applyAlignment="1" applyProtection="1">
      <alignment horizontal="center" vertical="center" wrapText="1"/>
    </xf>
    <xf numFmtId="1" fontId="32" fillId="52" borderId="8" xfId="7" applyNumberFormat="1" applyFont="1" applyFill="1" applyBorder="1" applyAlignment="1" applyProtection="1">
      <alignment horizontal="center" vertical="center" wrapText="1"/>
    </xf>
    <xf numFmtId="0" fontId="32" fillId="52" borderId="8" xfId="0" applyFont="1" applyFill="1" applyBorder="1" applyAlignment="1">
      <alignment horizontal="center" vertical="center" wrapText="1"/>
    </xf>
    <xf numFmtId="0" fontId="32" fillId="52" borderId="8" xfId="0" applyFont="1" applyFill="1" applyBorder="1" applyAlignment="1">
      <alignment horizontal="justify" vertical="center" wrapText="1"/>
    </xf>
    <xf numFmtId="0" fontId="33" fillId="46" borderId="8" xfId="3" applyFont="1" applyFill="1" applyBorder="1" applyAlignment="1">
      <alignment horizontal="left" vertical="center" wrapText="1"/>
    </xf>
    <xf numFmtId="3" fontId="33" fillId="46" borderId="8" xfId="3" applyNumberFormat="1" applyFont="1" applyFill="1" applyBorder="1" applyAlignment="1">
      <alignment horizontal="center" vertical="center" wrapText="1"/>
    </xf>
    <xf numFmtId="1" fontId="33" fillId="46" borderId="8" xfId="3" applyNumberFormat="1" applyFont="1" applyFill="1" applyBorder="1" applyAlignment="1">
      <alignment horizontal="center" vertical="center" wrapText="1"/>
    </xf>
    <xf numFmtId="0" fontId="32" fillId="48" borderId="8" xfId="0" applyFont="1" applyFill="1" applyBorder="1" applyAlignment="1">
      <alignment wrapText="1"/>
    </xf>
    <xf numFmtId="0" fontId="32" fillId="2" borderId="0" xfId="0" applyFont="1" applyFill="1" applyAlignment="1">
      <alignment horizontal="left" vertical="center" wrapText="1"/>
    </xf>
    <xf numFmtId="0" fontId="33" fillId="48" borderId="8" xfId="0" applyFont="1" applyFill="1" applyBorder="1" applyAlignment="1">
      <alignment horizontal="left" vertical="center" wrapText="1"/>
    </xf>
    <xf numFmtId="1" fontId="33" fillId="48" borderId="8" xfId="7" applyNumberFormat="1" applyFont="1" applyFill="1" applyBorder="1" applyAlignment="1" applyProtection="1">
      <alignment horizontal="center" vertical="center" wrapText="1"/>
    </xf>
    <xf numFmtId="0" fontId="33" fillId="48" borderId="8" xfId="0" applyFont="1" applyFill="1" applyBorder="1" applyAlignment="1">
      <alignment horizontal="center" vertical="center" wrapText="1"/>
    </xf>
    <xf numFmtId="0" fontId="33" fillId="48" borderId="8" xfId="0" applyFont="1" applyFill="1" applyBorder="1" applyAlignment="1">
      <alignment wrapText="1"/>
    </xf>
    <xf numFmtId="180" fontId="33" fillId="48" borderId="8" xfId="0" applyNumberFormat="1" applyFont="1" applyFill="1" applyBorder="1" applyAlignment="1">
      <alignment horizontal="right" vertical="center" wrapText="1"/>
    </xf>
    <xf numFmtId="0" fontId="33" fillId="45" borderId="8" xfId="0" applyFont="1" applyFill="1" applyBorder="1" applyAlignment="1">
      <alignment wrapText="1"/>
    </xf>
    <xf numFmtId="1" fontId="78" fillId="2" borderId="0" xfId="0" applyNumberFormat="1" applyFont="1" applyFill="1" applyBorder="1" applyAlignment="1">
      <alignment horizontal="center" vertical="center"/>
    </xf>
    <xf numFmtId="0" fontId="78" fillId="2" borderId="2" xfId="0" applyFont="1" applyFill="1" applyBorder="1" applyAlignment="1">
      <alignment wrapText="1"/>
    </xf>
    <xf numFmtId="0" fontId="32" fillId="45" borderId="41" xfId="0" applyFont="1" applyFill="1" applyBorder="1" applyAlignment="1">
      <alignment horizontal="center" vertical="center" wrapText="1"/>
    </xf>
    <xf numFmtId="0" fontId="32" fillId="2" borderId="0" xfId="0" applyFont="1" applyFill="1" applyBorder="1" applyAlignment="1">
      <alignment wrapText="1"/>
    </xf>
    <xf numFmtId="0" fontId="32" fillId="48" borderId="33" xfId="0" applyFont="1" applyFill="1" applyBorder="1" applyAlignment="1">
      <alignment horizontal="center" vertical="center" wrapText="1"/>
    </xf>
    <xf numFmtId="0" fontId="32" fillId="2" borderId="4" xfId="0" applyFont="1" applyFill="1" applyBorder="1" applyAlignment="1">
      <alignment wrapText="1"/>
    </xf>
    <xf numFmtId="0" fontId="33" fillId="48" borderId="31" xfId="0" applyFont="1" applyFill="1" applyBorder="1" applyAlignment="1">
      <alignment horizontal="left" vertical="center" wrapText="1"/>
    </xf>
    <xf numFmtId="1" fontId="32" fillId="48" borderId="31" xfId="7" applyNumberFormat="1" applyFont="1" applyFill="1" applyBorder="1" applyAlignment="1" applyProtection="1">
      <alignment horizontal="center" vertical="center" wrapText="1"/>
    </xf>
    <xf numFmtId="0" fontId="32" fillId="45" borderId="33" xfId="0" applyFont="1" applyFill="1" applyBorder="1" applyAlignment="1">
      <alignment horizontal="center" vertical="center" wrapText="1"/>
    </xf>
    <xf numFmtId="0" fontId="32" fillId="48" borderId="42" xfId="0" applyFont="1" applyFill="1" applyBorder="1" applyAlignment="1">
      <alignment horizontal="center" vertical="center" wrapText="1"/>
    </xf>
    <xf numFmtId="0" fontId="32" fillId="2" borderId="6" xfId="0" applyFont="1" applyFill="1" applyBorder="1" applyAlignment="1">
      <alignment wrapText="1"/>
    </xf>
    <xf numFmtId="0" fontId="48" fillId="46" borderId="8" xfId="0" applyFont="1" applyFill="1" applyBorder="1" applyAlignment="1">
      <alignment horizontal="left" vertical="center" wrapText="1"/>
    </xf>
    <xf numFmtId="1" fontId="48" fillId="46" borderId="8" xfId="1" applyNumberFormat="1" applyFont="1" applyFill="1" applyBorder="1" applyAlignment="1" applyProtection="1">
      <alignment horizontal="center" vertical="center" wrapText="1"/>
    </xf>
    <xf numFmtId="0" fontId="48" fillId="46" borderId="8" xfId="0" applyFont="1" applyFill="1" applyBorder="1" applyAlignment="1">
      <alignment wrapText="1"/>
    </xf>
    <xf numFmtId="1" fontId="48" fillId="46" borderId="8" xfId="0" applyNumberFormat="1" applyFont="1" applyFill="1" applyBorder="1" applyAlignment="1">
      <alignment horizontal="center" vertical="center"/>
    </xf>
    <xf numFmtId="0" fontId="32" fillId="2" borderId="0" xfId="0" applyFont="1" applyFill="1" applyAlignment="1">
      <alignment wrapText="1"/>
    </xf>
    <xf numFmtId="0" fontId="33" fillId="45" borderId="8" xfId="0" applyFont="1" applyFill="1" applyBorder="1" applyAlignment="1">
      <alignment horizontal="left" vertical="center" wrapText="1"/>
    </xf>
    <xf numFmtId="0" fontId="69" fillId="46" borderId="8" xfId="3" applyFont="1" applyFill="1" applyBorder="1" applyAlignment="1">
      <alignment horizontal="left" vertical="center" wrapText="1"/>
    </xf>
    <xf numFmtId="3" fontId="0" fillId="46" borderId="8" xfId="3" applyNumberFormat="1" applyFont="1" applyFill="1" applyBorder="1" applyAlignment="1">
      <alignment horizontal="center" vertical="center" wrapText="1"/>
    </xf>
    <xf numFmtId="1" fontId="33" fillId="45" borderId="8" xfId="7" applyNumberFormat="1" applyFont="1" applyFill="1" applyBorder="1" applyAlignment="1" applyProtection="1">
      <alignment horizontal="center" vertical="center" wrapText="1"/>
    </xf>
    <xf numFmtId="164" fontId="32" fillId="39" borderId="31" xfId="0" applyNumberFormat="1" applyFont="1" applyFill="1" applyBorder="1" applyAlignment="1">
      <alignment horizontal="center" vertical="center" wrapText="1"/>
    </xf>
    <xf numFmtId="3" fontId="32" fillId="2" borderId="0" xfId="0" applyNumberFormat="1" applyFont="1" applyFill="1" applyAlignment="1">
      <alignment horizontal="center" vertical="center"/>
    </xf>
    <xf numFmtId="0" fontId="8" fillId="3" borderId="31" xfId="0" applyFont="1" applyFill="1" applyBorder="1" applyAlignment="1">
      <alignment wrapText="1"/>
    </xf>
    <xf numFmtId="0" fontId="8" fillId="22" borderId="31" xfId="0" applyFont="1" applyFill="1" applyBorder="1" applyAlignment="1">
      <alignment horizontal="center" vertical="center" wrapText="1"/>
    </xf>
    <xf numFmtId="0" fontId="28" fillId="4" borderId="31" xfId="0" applyFont="1" applyFill="1" applyBorder="1" applyAlignment="1">
      <alignment horizontal="center" vertical="center" wrapText="1"/>
    </xf>
    <xf numFmtId="0" fontId="28" fillId="53" borderId="31" xfId="0" applyFont="1" applyFill="1" applyBorder="1" applyAlignment="1">
      <alignment horizontal="center" vertical="center" wrapText="1"/>
    </xf>
    <xf numFmtId="164" fontId="28" fillId="53" borderId="31" xfId="0" applyNumberFormat="1" applyFont="1" applyFill="1" applyBorder="1" applyAlignment="1">
      <alignment horizontal="center" vertical="center" wrapText="1"/>
    </xf>
    <xf numFmtId="0" fontId="28" fillId="22" borderId="31" xfId="0" applyFont="1" applyFill="1" applyBorder="1" applyAlignment="1">
      <alignment horizontal="center" vertical="center" wrapText="1"/>
    </xf>
    <xf numFmtId="0" fontId="28" fillId="22" borderId="23" xfId="0" applyFont="1" applyFill="1" applyBorder="1" applyAlignment="1">
      <alignment horizontal="center" vertical="center" wrapText="1"/>
    </xf>
    <xf numFmtId="0" fontId="35" fillId="3" borderId="31" xfId="0" applyFont="1" applyFill="1" applyBorder="1" applyAlignment="1">
      <alignment horizontal="center" vertical="center"/>
    </xf>
    <xf numFmtId="0" fontId="41" fillId="3" borderId="31" xfId="0" applyFont="1" applyFill="1" applyBorder="1" applyAlignment="1">
      <alignment horizontal="center" vertical="center"/>
    </xf>
    <xf numFmtId="0" fontId="8" fillId="3" borderId="31" xfId="0" applyFont="1" applyFill="1" applyBorder="1" applyAlignment="1">
      <alignment horizontal="left" vertical="center" wrapText="1"/>
    </xf>
    <xf numFmtId="0" fontId="35" fillId="4" borderId="31" xfId="0" applyFont="1" applyFill="1" applyBorder="1" applyAlignment="1">
      <alignment horizontal="left" vertical="center" wrapText="1"/>
    </xf>
    <xf numFmtId="0" fontId="8" fillId="4" borderId="31" xfId="0" applyNumberFormat="1" applyFont="1" applyFill="1" applyBorder="1" applyAlignment="1" applyProtection="1">
      <alignment horizontal="center" vertical="center" wrapText="1"/>
      <protection locked="0"/>
    </xf>
    <xf numFmtId="0" fontId="8" fillId="4" borderId="31" xfId="0" applyFont="1" applyFill="1" applyBorder="1" applyAlignment="1">
      <alignment horizontal="center" vertical="center" wrapText="1"/>
    </xf>
    <xf numFmtId="0" fontId="72" fillId="53" borderId="31" xfId="0" applyFont="1" applyFill="1" applyBorder="1" applyAlignment="1" applyProtection="1">
      <alignment horizontal="left" vertical="center" wrapText="1"/>
      <protection locked="0"/>
    </xf>
    <xf numFmtId="0" fontId="80" fillId="53" borderId="31" xfId="0" applyFont="1" applyFill="1" applyBorder="1" applyAlignment="1">
      <alignment vertical="center" wrapText="1"/>
    </xf>
    <xf numFmtId="14" fontId="8" fillId="53" borderId="31" xfId="0" applyNumberFormat="1" applyFont="1" applyFill="1" applyBorder="1" applyAlignment="1" applyProtection="1">
      <alignment horizontal="center" vertical="center"/>
      <protection locked="0"/>
    </xf>
    <xf numFmtId="164" fontId="8" fillId="53" borderId="31" xfId="2" applyNumberFormat="1" applyFont="1" applyFill="1" applyBorder="1" applyAlignment="1" applyProtection="1">
      <alignment horizontal="right" vertical="center"/>
      <protection locked="0"/>
    </xf>
    <xf numFmtId="0" fontId="41" fillId="22" borderId="31" xfId="0" applyFont="1" applyFill="1" applyBorder="1" applyAlignment="1">
      <alignment horizontal="center" vertical="center" wrapText="1"/>
    </xf>
    <xf numFmtId="0" fontId="7" fillId="22" borderId="31" xfId="0" applyFont="1" applyFill="1" applyBorder="1" applyAlignment="1">
      <alignment horizontal="center" vertical="center" wrapText="1"/>
    </xf>
    <xf numFmtId="0" fontId="8" fillId="22" borderId="19" xfId="0" applyFont="1" applyFill="1" applyBorder="1" applyAlignment="1">
      <alignment horizontal="center" vertical="center" wrapText="1"/>
    </xf>
    <xf numFmtId="0" fontId="35" fillId="22" borderId="31" xfId="0" applyFont="1" applyFill="1" applyBorder="1" applyAlignment="1" applyProtection="1">
      <alignment horizontal="center" vertical="center" wrapText="1"/>
      <protection locked="0"/>
    </xf>
    <xf numFmtId="3" fontId="8" fillId="4" borderId="31" xfId="0" applyNumberFormat="1" applyFont="1" applyFill="1" applyBorder="1" applyAlignment="1" applyProtection="1">
      <alignment horizontal="center" vertical="center" wrapText="1"/>
      <protection locked="0"/>
    </xf>
    <xf numFmtId="0" fontId="8" fillId="4" borderId="31" xfId="0" applyNumberFormat="1" applyFont="1" applyFill="1" applyBorder="1" applyAlignment="1">
      <alignment horizontal="center" vertical="center"/>
    </xf>
    <xf numFmtId="0" fontId="72" fillId="53" borderId="31" xfId="0" applyFont="1" applyFill="1" applyBorder="1" applyAlignment="1" applyProtection="1">
      <alignment vertical="center" wrapText="1"/>
      <protection locked="0"/>
    </xf>
    <xf numFmtId="164" fontId="8" fillId="53" borderId="31" xfId="2" applyNumberFormat="1" applyFont="1" applyFill="1" applyBorder="1" applyAlignment="1">
      <alignment horizontal="right" vertical="center"/>
    </xf>
    <xf numFmtId="0" fontId="35" fillId="22" borderId="31" xfId="0" applyFont="1" applyFill="1" applyBorder="1" applyAlignment="1">
      <alignment horizontal="center" vertical="center" wrapText="1"/>
    </xf>
    <xf numFmtId="0" fontId="81" fillId="22" borderId="31" xfId="0" applyFont="1" applyFill="1" applyBorder="1" applyAlignment="1">
      <alignment horizontal="center" vertical="center" wrapText="1"/>
    </xf>
    <xf numFmtId="0" fontId="81" fillId="22" borderId="31" xfId="0" applyFont="1" applyFill="1" applyBorder="1" applyAlignment="1" applyProtection="1">
      <alignment horizontal="center" vertical="center" wrapText="1"/>
      <protection locked="0"/>
    </xf>
    <xf numFmtId="0" fontId="82" fillId="11" borderId="11" xfId="0" applyFont="1" applyFill="1" applyBorder="1" applyAlignment="1">
      <alignment horizontal="center" vertical="center"/>
    </xf>
    <xf numFmtId="0" fontId="82" fillId="11" borderId="8" xfId="0" applyFont="1" applyFill="1" applyBorder="1" applyAlignment="1">
      <alignment horizontal="left" vertical="center" wrapText="1"/>
    </xf>
    <xf numFmtId="0" fontId="82" fillId="11" borderId="8" xfId="0" applyFont="1" applyFill="1" applyBorder="1" applyAlignment="1">
      <alignment horizontal="center" vertical="center"/>
    </xf>
    <xf numFmtId="0" fontId="82" fillId="54" borderId="8" xfId="0" applyFont="1" applyFill="1" applyBorder="1" applyAlignment="1">
      <alignment horizontal="center" vertical="center" wrapText="1"/>
    </xf>
    <xf numFmtId="3" fontId="82" fillId="54" borderId="8" xfId="0" applyNumberFormat="1" applyFont="1" applyFill="1" applyBorder="1" applyAlignment="1">
      <alignment horizontal="center" vertical="center" wrapText="1"/>
    </xf>
    <xf numFmtId="0" fontId="82" fillId="55" borderId="8" xfId="0" applyFont="1" applyFill="1" applyBorder="1" applyAlignment="1">
      <alignment horizontal="center" vertical="center"/>
    </xf>
    <xf numFmtId="0" fontId="82" fillId="55" borderId="8" xfId="0" applyFont="1" applyFill="1" applyBorder="1" applyAlignment="1">
      <alignment horizontal="center" vertical="center" wrapText="1"/>
    </xf>
    <xf numFmtId="14" fontId="82" fillId="55" borderId="8" xfId="0" applyNumberFormat="1" applyFont="1" applyFill="1" applyBorder="1" applyAlignment="1">
      <alignment horizontal="center" vertical="center"/>
    </xf>
    <xf numFmtId="164" fontId="82" fillId="55" borderId="8" xfId="2" applyNumberFormat="1" applyFont="1" applyFill="1" applyBorder="1" applyAlignment="1" applyProtection="1">
      <alignment horizontal="right" vertical="center" wrapText="1"/>
      <protection locked="0"/>
    </xf>
    <xf numFmtId="169" fontId="34" fillId="56" borderId="8" xfId="5" applyNumberFormat="1" applyFont="1" applyFill="1" applyBorder="1" applyAlignment="1" applyProtection="1">
      <alignment horizontal="center" vertical="center" wrapText="1"/>
      <protection locked="0"/>
    </xf>
    <xf numFmtId="0" fontId="82" fillId="56" borderId="8" xfId="0" applyFont="1" applyFill="1" applyBorder="1" applyAlignment="1">
      <alignment horizontal="center" vertical="center" wrapText="1"/>
    </xf>
    <xf numFmtId="0" fontId="82" fillId="56" borderId="11" xfId="0" applyFont="1" applyFill="1" applyBorder="1" applyAlignment="1">
      <alignment horizontal="center" vertical="center" wrapText="1"/>
    </xf>
    <xf numFmtId="0" fontId="35" fillId="3" borderId="1" xfId="0" applyFont="1" applyFill="1" applyBorder="1" applyAlignment="1">
      <alignment horizontal="center" vertical="center"/>
    </xf>
    <xf numFmtId="0" fontId="82" fillId="54" borderId="8" xfId="0" applyFont="1" applyFill="1" applyBorder="1" applyAlignment="1">
      <alignment horizontal="center" vertical="center"/>
    </xf>
    <xf numFmtId="0" fontId="82" fillId="11" borderId="8" xfId="0" applyFont="1" applyFill="1" applyBorder="1" applyAlignment="1">
      <alignment horizontal="center" vertical="center" wrapText="1"/>
    </xf>
    <xf numFmtId="0" fontId="82" fillId="55" borderId="1" xfId="0" applyFont="1" applyFill="1" applyBorder="1" applyAlignment="1">
      <alignment horizontal="justify" wrapText="1"/>
    </xf>
    <xf numFmtId="14" fontId="82" fillId="55" borderId="8" xfId="0" applyNumberFormat="1" applyFont="1" applyFill="1" applyBorder="1" applyAlignment="1" applyProtection="1">
      <alignment horizontal="center" vertical="center" wrapText="1"/>
      <protection locked="0"/>
    </xf>
    <xf numFmtId="169" fontId="34" fillId="56" borderId="1" xfId="5" applyNumberFormat="1" applyFont="1" applyFill="1" applyBorder="1" applyAlignment="1" applyProtection="1">
      <alignment horizontal="center" vertical="center" wrapText="1"/>
      <protection locked="0"/>
    </xf>
    <xf numFmtId="0" fontId="82" fillId="11" borderId="43" xfId="0" applyFont="1" applyFill="1" applyBorder="1" applyAlignment="1">
      <alignment horizontal="center" vertical="center"/>
    </xf>
    <xf numFmtId="0" fontId="82" fillId="11" borderId="39" xfId="0" applyFont="1" applyFill="1" applyBorder="1" applyAlignment="1">
      <alignment horizontal="left" vertical="center" wrapText="1"/>
    </xf>
    <xf numFmtId="0" fontId="82" fillId="11" borderId="39" xfId="0" applyFont="1" applyFill="1" applyBorder="1" applyAlignment="1">
      <alignment horizontal="center" vertical="center" wrapText="1"/>
    </xf>
    <xf numFmtId="0" fontId="82" fillId="54" borderId="39" xfId="0" applyFont="1" applyFill="1" applyBorder="1" applyAlignment="1">
      <alignment horizontal="center" vertical="center" wrapText="1"/>
    </xf>
    <xf numFmtId="3" fontId="82" fillId="54" borderId="39" xfId="0" applyNumberFormat="1" applyFont="1" applyFill="1" applyBorder="1" applyAlignment="1">
      <alignment horizontal="center" vertical="center" wrapText="1"/>
    </xf>
    <xf numFmtId="0" fontId="82" fillId="55" borderId="39" xfId="0" applyFont="1" applyFill="1" applyBorder="1" applyAlignment="1">
      <alignment horizontal="center" vertical="center" wrapText="1"/>
    </xf>
    <xf numFmtId="14" fontId="82" fillId="55" borderId="39" xfId="0" applyNumberFormat="1" applyFont="1" applyFill="1" applyBorder="1" applyAlignment="1" applyProtection="1">
      <alignment horizontal="center" vertical="center" wrapText="1"/>
      <protection locked="0"/>
    </xf>
    <xf numFmtId="164" fontId="82" fillId="55" borderId="39" xfId="2" applyNumberFormat="1" applyFont="1" applyFill="1" applyBorder="1" applyAlignment="1" applyProtection="1">
      <alignment horizontal="right" vertical="center" wrapText="1"/>
      <protection locked="0"/>
    </xf>
    <xf numFmtId="169" fontId="34" fillId="56" borderId="39" xfId="5" applyNumberFormat="1" applyFont="1" applyFill="1" applyBorder="1" applyAlignment="1" applyProtection="1">
      <alignment horizontal="center" vertical="center" wrapText="1"/>
      <protection locked="0"/>
    </xf>
    <xf numFmtId="0" fontId="82" fillId="56" borderId="39" xfId="0" applyFont="1" applyFill="1" applyBorder="1" applyAlignment="1">
      <alignment horizontal="center" vertical="center" wrapText="1"/>
    </xf>
    <xf numFmtId="0" fontId="82" fillId="11" borderId="3" xfId="0" applyFont="1" applyFill="1" applyBorder="1" applyAlignment="1">
      <alignment horizontal="center" vertical="center"/>
    </xf>
    <xf numFmtId="0" fontId="82" fillId="11" borderId="1" xfId="0" applyFont="1" applyFill="1" applyBorder="1" applyAlignment="1">
      <alignment horizontal="left" vertical="center" wrapText="1"/>
    </xf>
    <xf numFmtId="0" fontId="82" fillId="11" borderId="1" xfId="0" applyFont="1" applyFill="1" applyBorder="1" applyAlignment="1">
      <alignment horizontal="center" vertical="center" wrapText="1"/>
    </xf>
    <xf numFmtId="0" fontId="82" fillId="54" borderId="1" xfId="0" applyFont="1" applyFill="1" applyBorder="1" applyAlignment="1">
      <alignment horizontal="center" vertical="center" wrapText="1"/>
    </xf>
    <xf numFmtId="3" fontId="82" fillId="54" borderId="1" xfId="0" applyNumberFormat="1" applyFont="1" applyFill="1" applyBorder="1" applyAlignment="1">
      <alignment horizontal="center" vertical="center" wrapText="1"/>
    </xf>
    <xf numFmtId="0" fontId="82" fillId="55" borderId="1" xfId="0" applyFont="1" applyFill="1" applyBorder="1" applyAlignment="1">
      <alignment horizontal="center" vertical="center" wrapText="1"/>
    </xf>
    <xf numFmtId="14" fontId="82" fillId="55" borderId="1" xfId="0" applyNumberFormat="1" applyFont="1" applyFill="1" applyBorder="1" applyAlignment="1" applyProtection="1">
      <alignment horizontal="center" vertical="center" wrapText="1"/>
      <protection locked="0"/>
    </xf>
    <xf numFmtId="164" fontId="82" fillId="55" borderId="1" xfId="2" applyNumberFormat="1" applyFont="1" applyFill="1" applyBorder="1" applyAlignment="1" applyProtection="1">
      <alignment horizontal="right" vertical="center" wrapText="1"/>
      <protection locked="0"/>
    </xf>
    <xf numFmtId="0" fontId="82" fillId="56" borderId="1" xfId="0" applyFont="1" applyFill="1" applyBorder="1" applyAlignment="1">
      <alignment horizontal="center" vertical="center" wrapText="1"/>
    </xf>
    <xf numFmtId="3" fontId="82" fillId="54" borderId="8" xfId="0" applyNumberFormat="1" applyFont="1" applyFill="1" applyBorder="1" applyAlignment="1">
      <alignment horizontal="center" vertical="center"/>
    </xf>
    <xf numFmtId="0" fontId="82" fillId="55" borderId="8" xfId="0" applyFont="1" applyFill="1" applyBorder="1" applyAlignment="1">
      <alignment horizontal="justify" wrapText="1"/>
    </xf>
    <xf numFmtId="0" fontId="82" fillId="54" borderId="1" xfId="0" applyFont="1" applyFill="1" applyBorder="1" applyAlignment="1">
      <alignment horizontal="left" vertical="center" wrapText="1"/>
    </xf>
    <xf numFmtId="0" fontId="82" fillId="55" borderId="8" xfId="0" applyFont="1" applyFill="1" applyBorder="1" applyAlignment="1">
      <alignment horizontal="left" vertical="center" wrapText="1"/>
    </xf>
    <xf numFmtId="0" fontId="82" fillId="54" borderId="8" xfId="0" applyFont="1" applyFill="1" applyBorder="1" applyAlignment="1">
      <alignment horizontal="left" vertical="center" wrapText="1"/>
    </xf>
    <xf numFmtId="0" fontId="82" fillId="54" borderId="39" xfId="0" applyFont="1" applyFill="1" applyBorder="1" applyAlignment="1">
      <alignment horizontal="left" vertical="center" wrapText="1"/>
    </xf>
    <xf numFmtId="0" fontId="82" fillId="54" borderId="8" xfId="0" applyFont="1" applyFill="1" applyBorder="1" applyAlignment="1">
      <alignment vertical="center" wrapText="1"/>
    </xf>
    <xf numFmtId="0" fontId="82" fillId="54" borderId="39" xfId="0" applyFont="1" applyFill="1" applyBorder="1" applyAlignment="1">
      <alignment vertical="center" wrapText="1"/>
    </xf>
    <xf numFmtId="0" fontId="82" fillId="54" borderId="1" xfId="0" applyFont="1" applyFill="1" applyBorder="1" applyAlignment="1">
      <alignment vertical="center" wrapText="1"/>
    </xf>
    <xf numFmtId="0" fontId="82" fillId="55" borderId="39" xfId="0" applyFont="1" applyFill="1" applyBorder="1" applyAlignment="1">
      <alignment horizontal="justify" wrapText="1"/>
    </xf>
    <xf numFmtId="0" fontId="82" fillId="55" borderId="33" xfId="0" applyFont="1" applyFill="1" applyBorder="1" applyAlignment="1">
      <alignment horizontal="justify" wrapText="1"/>
    </xf>
    <xf numFmtId="169" fontId="34" fillId="56" borderId="33" xfId="5" applyNumberFormat="1" applyFont="1" applyFill="1" applyBorder="1" applyAlignment="1" applyProtection="1">
      <alignment horizontal="center" vertical="center" wrapText="1"/>
      <protection locked="0"/>
    </xf>
    <xf numFmtId="0" fontId="82" fillId="55" borderId="10" xfId="0" applyFont="1" applyFill="1" applyBorder="1" applyAlignment="1">
      <alignment horizontal="center" vertical="center"/>
    </xf>
    <xf numFmtId="14" fontId="82" fillId="55" borderId="11" xfId="0" applyNumberFormat="1" applyFont="1" applyFill="1" applyBorder="1" applyAlignment="1">
      <alignment horizontal="center" vertical="center"/>
    </xf>
    <xf numFmtId="0" fontId="82" fillId="55" borderId="10" xfId="0" applyFont="1" applyFill="1" applyBorder="1" applyAlignment="1">
      <alignment horizontal="center" vertical="center" wrapText="1"/>
    </xf>
    <xf numFmtId="14" fontId="82" fillId="55" borderId="11" xfId="0" applyNumberFormat="1" applyFont="1" applyFill="1" applyBorder="1" applyAlignment="1" applyProtection="1">
      <alignment horizontal="center" vertical="center" wrapText="1"/>
      <protection locked="0"/>
    </xf>
    <xf numFmtId="0" fontId="82" fillId="55" borderId="8" xfId="0" applyFont="1" applyFill="1" applyBorder="1" applyAlignment="1">
      <alignment horizontal="left" wrapText="1"/>
    </xf>
    <xf numFmtId="0" fontId="82" fillId="55" borderId="39" xfId="0" applyFont="1" applyFill="1" applyBorder="1" applyAlignment="1">
      <alignment horizontal="left" wrapText="1"/>
    </xf>
    <xf numFmtId="0" fontId="82" fillId="55" borderId="1" xfId="0" applyFont="1" applyFill="1" applyBorder="1" applyAlignment="1">
      <alignment horizontal="left" wrapText="1"/>
    </xf>
    <xf numFmtId="0" fontId="82" fillId="55" borderId="39" xfId="0" applyFont="1" applyFill="1" applyBorder="1" applyAlignment="1">
      <alignment horizontal="left" vertical="center" wrapText="1"/>
    </xf>
    <xf numFmtId="0" fontId="82" fillId="55" borderId="1" xfId="0" applyFont="1" applyFill="1" applyBorder="1" applyAlignment="1">
      <alignment horizontal="left" vertical="center" wrapText="1"/>
    </xf>
    <xf numFmtId="0" fontId="34" fillId="54" borderId="8" xfId="0" applyFont="1" applyFill="1" applyBorder="1" applyAlignment="1">
      <alignment horizontal="left" vertical="center" wrapText="1"/>
    </xf>
    <xf numFmtId="0" fontId="82" fillId="55" borderId="37" xfId="0" applyFont="1" applyFill="1" applyBorder="1" applyAlignment="1">
      <alignment horizontal="left" wrapText="1"/>
    </xf>
    <xf numFmtId="0" fontId="30" fillId="57" borderId="1" xfId="0" applyFont="1" applyFill="1" applyBorder="1" applyAlignment="1">
      <alignment horizontal="center" vertical="center"/>
    </xf>
    <xf numFmtId="0" fontId="30" fillId="57" borderId="1" xfId="0" applyFont="1" applyFill="1" applyBorder="1" applyAlignment="1">
      <alignment horizontal="left" vertical="center" wrapText="1"/>
    </xf>
    <xf numFmtId="0" fontId="30" fillId="57" borderId="1" xfId="0" applyFont="1" applyFill="1" applyBorder="1" applyAlignment="1">
      <alignment horizontal="center" vertical="center" wrapText="1"/>
    </xf>
    <xf numFmtId="0" fontId="30" fillId="58" borderId="1" xfId="0" applyFont="1" applyFill="1" applyBorder="1" applyAlignment="1">
      <alignment horizontal="center" vertical="center" wrapText="1"/>
    </xf>
    <xf numFmtId="3" fontId="30" fillId="58" borderId="1" xfId="0" applyNumberFormat="1" applyFont="1" applyFill="1" applyBorder="1" applyAlignment="1">
      <alignment horizontal="center" vertical="center" wrapText="1"/>
    </xf>
    <xf numFmtId="0" fontId="31" fillId="53" borderId="12" xfId="0" applyFont="1" applyFill="1" applyBorder="1" applyAlignment="1">
      <alignment horizontal="center" vertical="center" wrapText="1"/>
    </xf>
    <xf numFmtId="0" fontId="30" fillId="59" borderId="1" xfId="0" applyFont="1" applyFill="1" applyBorder="1" applyAlignment="1">
      <alignment horizontal="center" vertical="center" wrapText="1"/>
    </xf>
    <xf numFmtId="172" fontId="30" fillId="59" borderId="1" xfId="0" applyNumberFormat="1" applyFont="1" applyFill="1" applyBorder="1" applyAlignment="1">
      <alignment horizontal="center" vertical="center" wrapText="1"/>
    </xf>
    <xf numFmtId="164" fontId="30" fillId="59" borderId="1" xfId="0" applyNumberFormat="1" applyFont="1" applyFill="1" applyBorder="1" applyAlignment="1">
      <alignment horizontal="right" vertical="center" wrapText="1"/>
    </xf>
    <xf numFmtId="0" fontId="30" fillId="60" borderId="1" xfId="0" applyFont="1" applyFill="1" applyBorder="1" applyAlignment="1">
      <alignment horizontal="center" vertical="center" wrapText="1"/>
    </xf>
    <xf numFmtId="0" fontId="30" fillId="60" borderId="2" xfId="0" applyFont="1" applyFill="1" applyBorder="1" applyAlignment="1">
      <alignment horizontal="center" vertical="center" wrapText="1"/>
    </xf>
    <xf numFmtId="0" fontId="30" fillId="60" borderId="13" xfId="0" applyFont="1" applyFill="1" applyBorder="1" applyAlignment="1">
      <alignment horizontal="center" vertical="center" wrapText="1"/>
    </xf>
    <xf numFmtId="0" fontId="42" fillId="53" borderId="0" xfId="0" applyFont="1" applyFill="1" applyAlignment="1">
      <alignment horizontal="center" vertical="center" wrapText="1"/>
    </xf>
    <xf numFmtId="173" fontId="30" fillId="59" borderId="1" xfId="0" applyNumberFormat="1" applyFont="1" applyFill="1" applyBorder="1" applyAlignment="1">
      <alignment horizontal="right" vertical="center" wrapText="1"/>
    </xf>
    <xf numFmtId="0" fontId="31" fillId="53" borderId="1" xfId="0" applyFont="1" applyFill="1" applyBorder="1" applyAlignment="1">
      <alignment horizontal="center" vertical="center" wrapText="1"/>
    </xf>
    <xf numFmtId="0" fontId="8" fillId="3" borderId="1" xfId="0" applyFont="1" applyFill="1" applyBorder="1" applyAlignment="1">
      <alignment vertical="center"/>
    </xf>
    <xf numFmtId="0" fontId="8" fillId="4" borderId="1" xfId="0" applyFont="1" applyFill="1" applyBorder="1" applyAlignment="1">
      <alignment vertical="center" wrapText="1"/>
    </xf>
    <xf numFmtId="0" fontId="8" fillId="53" borderId="1" xfId="0" applyFont="1" applyFill="1" applyBorder="1" applyAlignment="1">
      <alignment horizontal="center" vertical="center" wrapText="1"/>
    </xf>
    <xf numFmtId="0" fontId="8" fillId="53" borderId="1" xfId="0" applyFont="1" applyFill="1" applyBorder="1" applyAlignment="1">
      <alignment horizontal="justify" vertical="center" wrapText="1"/>
    </xf>
    <xf numFmtId="14" fontId="8" fillId="53" borderId="1" xfId="0" applyNumberFormat="1" applyFont="1" applyFill="1" applyBorder="1" applyAlignment="1">
      <alignment horizontal="center" vertical="center" wrapText="1"/>
    </xf>
    <xf numFmtId="164" fontId="8" fillId="53" borderId="1" xfId="1" applyNumberFormat="1" applyFont="1" applyFill="1" applyBorder="1" applyAlignment="1">
      <alignment horizontal="right" vertical="center" wrapText="1"/>
    </xf>
    <xf numFmtId="0" fontId="8" fillId="22" borderId="1" xfId="0" applyFont="1" applyFill="1" applyBorder="1" applyAlignment="1">
      <alignment horizontal="left" vertical="center" wrapText="1"/>
    </xf>
    <xf numFmtId="0" fontId="8" fillId="22" borderId="1" xfId="0" applyFont="1" applyFill="1" applyBorder="1" applyAlignment="1">
      <alignment vertical="center" wrapText="1"/>
    </xf>
    <xf numFmtId="0" fontId="8" fillId="22" borderId="1" xfId="0" applyFont="1" applyFill="1" applyBorder="1" applyAlignment="1">
      <alignment horizontal="center" vertical="center" wrapText="1"/>
    </xf>
    <xf numFmtId="0" fontId="8" fillId="22" borderId="44" xfId="0" applyFont="1" applyFill="1" applyBorder="1" applyAlignment="1">
      <alignment vertical="center" wrapText="1"/>
    </xf>
    <xf numFmtId="0" fontId="8" fillId="22" borderId="3" xfId="0" applyFont="1" applyFill="1" applyBorder="1" applyAlignment="1">
      <alignment horizontal="center" vertical="center" wrapText="1"/>
    </xf>
    <xf numFmtId="0" fontId="8" fillId="3" borderId="1" xfId="0" applyFont="1" applyFill="1" applyBorder="1" applyAlignment="1">
      <alignment vertical="center" wrapText="1"/>
    </xf>
    <xf numFmtId="0" fontId="8" fillId="3" borderId="1" xfId="0" applyFont="1" applyFill="1" applyBorder="1" applyAlignment="1"/>
    <xf numFmtId="0" fontId="8" fillId="4" borderId="1" xfId="0" applyFont="1" applyFill="1" applyBorder="1" applyAlignment="1">
      <alignment horizontal="center" vertical="justify" wrapText="1"/>
    </xf>
    <xf numFmtId="0" fontId="8" fillId="4" borderId="1" xfId="0" applyFont="1" applyFill="1" applyBorder="1" applyAlignment="1">
      <alignment horizontal="justify" vertical="center"/>
    </xf>
    <xf numFmtId="1" fontId="0" fillId="53" borderId="1" xfId="0" applyNumberFormat="1" applyFill="1" applyBorder="1" applyAlignment="1">
      <alignment horizontal="center" vertical="justify"/>
    </xf>
    <xf numFmtId="0" fontId="0" fillId="53" borderId="1" xfId="0" applyFont="1" applyFill="1" applyBorder="1" applyAlignment="1">
      <alignment horizontal="justify" vertical="justify" wrapText="1"/>
    </xf>
    <xf numFmtId="14" fontId="8" fillId="53" borderId="1" xfId="0" applyNumberFormat="1" applyFont="1" applyFill="1" applyBorder="1" applyAlignment="1">
      <alignment horizontal="center" vertical="center"/>
    </xf>
    <xf numFmtId="164" fontId="8" fillId="53" borderId="1" xfId="0" applyNumberFormat="1" applyFont="1" applyFill="1" applyBorder="1" applyAlignment="1">
      <alignment horizontal="right" vertical="center"/>
    </xf>
    <xf numFmtId="0" fontId="8" fillId="22" borderId="1" xfId="0" applyFont="1" applyFill="1" applyBorder="1" applyAlignment="1">
      <alignment horizontal="center" vertical="justify" wrapText="1"/>
    </xf>
    <xf numFmtId="0" fontId="35" fillId="4" borderId="1" xfId="0" applyFont="1" applyFill="1" applyBorder="1" applyAlignment="1">
      <alignment horizontal="center" vertical="justify" wrapText="1"/>
    </xf>
    <xf numFmtId="0" fontId="7" fillId="4" borderId="1" xfId="4" applyFont="1" applyFill="1" applyBorder="1" applyAlignment="1" applyProtection="1">
      <alignment horizontal="center" vertical="center"/>
      <protection locked="0"/>
    </xf>
    <xf numFmtId="14" fontId="35" fillId="53" borderId="1" xfId="0" applyNumberFormat="1" applyFont="1" applyFill="1" applyBorder="1" applyAlignment="1">
      <alignment horizontal="justify" vertical="justify"/>
    </xf>
    <xf numFmtId="49" fontId="8" fillId="53" borderId="1" xfId="0" applyNumberFormat="1" applyFont="1" applyFill="1" applyBorder="1" applyAlignment="1" applyProtection="1">
      <alignment horizontal="justify" vertical="justify" wrapText="1"/>
      <protection locked="0"/>
    </xf>
    <xf numFmtId="174" fontId="35" fillId="53" borderId="1" xfId="0" applyNumberFormat="1" applyFont="1" applyFill="1" applyBorder="1" applyAlignment="1">
      <alignment horizontal="center" vertical="center"/>
    </xf>
    <xf numFmtId="164" fontId="35" fillId="53" borderId="1" xfId="0" applyNumberFormat="1" applyFont="1" applyFill="1" applyBorder="1" applyAlignment="1">
      <alignment horizontal="right" vertical="center"/>
    </xf>
    <xf numFmtId="0" fontId="8" fillId="3" borderId="33" xfId="0" applyFont="1" applyFill="1" applyBorder="1" applyAlignment="1">
      <alignment horizontal="center" vertical="center"/>
    </xf>
    <xf numFmtId="0" fontId="8" fillId="3" borderId="33" xfId="0" applyFont="1" applyFill="1" applyBorder="1" applyAlignment="1">
      <alignment horizontal="left" vertical="center"/>
    </xf>
    <xf numFmtId="0" fontId="8" fillId="4" borderId="33" xfId="0" applyFont="1" applyFill="1" applyBorder="1" applyAlignment="1">
      <alignment horizontal="center" vertical="justify" wrapText="1"/>
    </xf>
    <xf numFmtId="0" fontId="8" fillId="4" borderId="33" xfId="0" applyFont="1" applyFill="1" applyBorder="1" applyAlignment="1">
      <alignment horizontal="center" vertical="center"/>
    </xf>
    <xf numFmtId="0" fontId="7" fillId="53" borderId="33" xfId="4" applyFont="1" applyFill="1" applyBorder="1" applyAlignment="1" applyProtection="1">
      <alignment horizontal="center" vertical="justify"/>
      <protection locked="0"/>
    </xf>
    <xf numFmtId="0" fontId="8" fillId="53" borderId="0" xfId="0" applyFont="1" applyFill="1" applyAlignment="1">
      <alignment horizontal="justify" vertical="justify" wrapText="1"/>
    </xf>
    <xf numFmtId="174" fontId="35" fillId="53" borderId="33" xfId="0" applyNumberFormat="1" applyFont="1" applyFill="1" applyBorder="1" applyAlignment="1">
      <alignment horizontal="center" vertical="center"/>
    </xf>
    <xf numFmtId="164" fontId="35" fillId="53" borderId="33" xfId="0" applyNumberFormat="1" applyFont="1" applyFill="1" applyBorder="1" applyAlignment="1">
      <alignment horizontal="right" vertical="center"/>
    </xf>
    <xf numFmtId="0" fontId="8" fillId="22" borderId="33" xfId="0" applyFont="1" applyFill="1" applyBorder="1" applyAlignment="1">
      <alignment horizontal="center" vertical="justify" wrapText="1"/>
    </xf>
    <xf numFmtId="0" fontId="8" fillId="22" borderId="33" xfId="0" applyFont="1" applyFill="1" applyBorder="1" applyAlignment="1">
      <alignment horizontal="center" vertical="center" wrapText="1"/>
    </xf>
    <xf numFmtId="0" fontId="8" fillId="3" borderId="1" xfId="0" applyFont="1" applyFill="1" applyBorder="1" applyAlignment="1">
      <alignment horizontal="left"/>
    </xf>
    <xf numFmtId="0" fontId="8" fillId="3" borderId="1" xfId="0" applyFont="1" applyFill="1" applyBorder="1" applyAlignment="1">
      <alignment horizontal="center"/>
    </xf>
    <xf numFmtId="0" fontId="33" fillId="4" borderId="1" xfId="0" applyFont="1" applyFill="1" applyBorder="1" applyAlignment="1">
      <alignment wrapText="1"/>
    </xf>
    <xf numFmtId="0" fontId="7" fillId="4" borderId="1" xfId="0" applyFont="1" applyFill="1" applyBorder="1" applyAlignment="1">
      <alignment horizontal="center"/>
    </xf>
    <xf numFmtId="0" fontId="8" fillId="4" borderId="1" xfId="0" applyFont="1" applyFill="1" applyBorder="1" applyAlignment="1" applyProtection="1">
      <alignment horizontal="center"/>
      <protection locked="0"/>
    </xf>
    <xf numFmtId="49" fontId="7" fillId="53" borderId="3" xfId="0" applyNumberFormat="1" applyFont="1" applyFill="1" applyBorder="1" applyAlignment="1">
      <alignment horizontal="center" vertical="center" wrapText="1"/>
    </xf>
    <xf numFmtId="0" fontId="7" fillId="53" borderId="1" xfId="0" applyFont="1" applyFill="1" applyBorder="1" applyAlignment="1">
      <alignment horizontal="justify" vertical="top" wrapText="1"/>
    </xf>
    <xf numFmtId="175" fontId="37" fillId="53" borderId="1" xfId="0" applyNumberFormat="1" applyFont="1" applyFill="1" applyBorder="1" applyAlignment="1">
      <alignment horizontal="center" vertical="center" wrapText="1"/>
    </xf>
    <xf numFmtId="164" fontId="0" fillId="53" borderId="1" xfId="0" applyNumberFormat="1" applyFill="1" applyBorder="1" applyAlignment="1">
      <alignment horizontal="right"/>
    </xf>
    <xf numFmtId="0" fontId="8" fillId="22" borderId="1" xfId="0" applyFont="1" applyFill="1" applyBorder="1" applyAlignment="1" applyProtection="1">
      <alignment vertical="center" wrapText="1"/>
      <protection locked="0"/>
    </xf>
    <xf numFmtId="0" fontId="8" fillId="22" borderId="1" xfId="0" applyFont="1" applyFill="1" applyBorder="1" applyAlignment="1">
      <alignment horizontal="center" wrapText="1"/>
    </xf>
    <xf numFmtId="0" fontId="37" fillId="53" borderId="0" xfId="0" applyFont="1" applyFill="1" applyAlignment="1">
      <alignment horizontal="justify" vertical="top" wrapText="1"/>
    </xf>
    <xf numFmtId="0" fontId="7" fillId="22" borderId="1" xfId="0" applyFont="1" applyFill="1" applyBorder="1" applyAlignment="1" applyProtection="1">
      <alignment vertical="center" wrapText="1"/>
      <protection locked="0"/>
    </xf>
    <xf numFmtId="0" fontId="7" fillId="4" borderId="1" xfId="0" applyFont="1" applyFill="1" applyBorder="1" applyAlignment="1" applyProtection="1">
      <alignment horizontal="center"/>
      <protection locked="0"/>
    </xf>
    <xf numFmtId="0" fontId="37" fillId="53" borderId="1" xfId="0" applyFont="1" applyFill="1" applyBorder="1" applyAlignment="1">
      <alignment horizontal="justify" vertical="top" wrapText="1"/>
    </xf>
    <xf numFmtId="0" fontId="68" fillId="4" borderId="0" xfId="0" applyFont="1" applyFill="1" applyAlignment="1">
      <alignment wrapText="1"/>
    </xf>
    <xf numFmtId="0" fontId="7" fillId="4" borderId="1" xfId="0" applyFont="1" applyFill="1" applyBorder="1" applyAlignment="1" applyProtection="1">
      <alignment horizontal="center" wrapText="1"/>
      <protection locked="0"/>
    </xf>
    <xf numFmtId="0" fontId="41" fillId="53" borderId="0" xfId="0" applyFont="1" applyFill="1" applyAlignment="1">
      <alignment wrapText="1"/>
    </xf>
    <xf numFmtId="164" fontId="0" fillId="53" borderId="0" xfId="0" applyNumberFormat="1" applyFill="1" applyAlignment="1">
      <alignment horizontal="right" vertical="center"/>
    </xf>
    <xf numFmtId="0" fontId="0" fillId="22" borderId="1" xfId="0" applyFill="1" applyBorder="1" applyAlignment="1" applyProtection="1">
      <alignment vertical="center" wrapText="1"/>
      <protection locked="0"/>
    </xf>
    <xf numFmtId="0" fontId="33" fillId="53" borderId="1" xfId="0" applyFont="1" applyFill="1" applyBorder="1" applyAlignment="1">
      <alignment horizontal="justify" vertical="top" wrapText="1"/>
    </xf>
    <xf numFmtId="49" fontId="7" fillId="53" borderId="7" xfId="0" applyNumberFormat="1" applyFont="1" applyFill="1" applyBorder="1" applyAlignment="1">
      <alignment horizontal="center" vertical="center" wrapText="1"/>
    </xf>
    <xf numFmtId="0" fontId="0" fillId="4" borderId="1" xfId="0" applyFill="1" applyBorder="1" applyAlignment="1">
      <alignment horizontal="center"/>
    </xf>
    <xf numFmtId="0" fontId="0" fillId="53" borderId="1" xfId="0" applyFill="1" applyBorder="1" applyAlignment="1">
      <alignment horizontal="justify" vertical="top" wrapText="1"/>
    </xf>
    <xf numFmtId="0" fontId="33" fillId="4" borderId="33" xfId="0" applyFont="1" applyFill="1" applyBorder="1" applyAlignment="1">
      <alignment wrapText="1"/>
    </xf>
    <xf numFmtId="0" fontId="33" fillId="4" borderId="20" xfId="0" applyFont="1" applyFill="1" applyBorder="1" applyAlignment="1">
      <alignment wrapText="1"/>
    </xf>
    <xf numFmtId="0" fontId="7" fillId="53" borderId="2" xfId="0" applyFont="1" applyFill="1" applyBorder="1" applyAlignment="1">
      <alignment horizontal="justify" vertical="top" wrapText="1"/>
    </xf>
    <xf numFmtId="0" fontId="32" fillId="4" borderId="0" xfId="0" applyFont="1" applyFill="1" applyAlignment="1">
      <alignment wrapText="1"/>
    </xf>
    <xf numFmtId="0" fontId="0" fillId="4" borderId="1" xfId="0" applyFill="1" applyBorder="1" applyAlignment="1" applyProtection="1">
      <alignment horizontal="center" vertical="center"/>
      <protection locked="0"/>
    </xf>
    <xf numFmtId="0" fontId="0" fillId="4" borderId="1" xfId="0" applyFont="1" applyFill="1" applyBorder="1" applyAlignment="1" applyProtection="1">
      <alignment horizontal="center" vertical="center"/>
      <protection locked="0"/>
    </xf>
    <xf numFmtId="0" fontId="33" fillId="53" borderId="33" xfId="0" applyFont="1" applyFill="1" applyBorder="1" applyAlignment="1">
      <alignment horizontal="justify" vertical="top" wrapText="1"/>
    </xf>
    <xf numFmtId="164" fontId="0" fillId="53" borderId="33" xfId="0" applyNumberFormat="1" applyFill="1" applyBorder="1" applyAlignment="1">
      <alignment horizontal="right"/>
    </xf>
    <xf numFmtId="0" fontId="33" fillId="53" borderId="20" xfId="0" applyFont="1" applyFill="1" applyBorder="1" applyAlignment="1">
      <alignment horizontal="justify" vertical="top" wrapText="1"/>
    </xf>
    <xf numFmtId="164" fontId="0" fillId="53" borderId="20" xfId="0" applyNumberFormat="1" applyFill="1" applyBorder="1" applyAlignment="1">
      <alignment horizontal="right"/>
    </xf>
    <xf numFmtId="0" fontId="33" fillId="4" borderId="24" xfId="0" applyFont="1" applyFill="1" applyBorder="1" applyAlignment="1">
      <alignment wrapText="1"/>
    </xf>
    <xf numFmtId="49" fontId="7" fillId="53" borderId="5" xfId="0" applyNumberFormat="1" applyFont="1" applyFill="1" applyBorder="1" applyAlignment="1">
      <alignment horizontal="center" vertical="center" wrapText="1"/>
    </xf>
    <xf numFmtId="0" fontId="33" fillId="53" borderId="24" xfId="0" applyFont="1" applyFill="1" applyBorder="1" applyAlignment="1">
      <alignment horizontal="justify" vertical="top" wrapText="1"/>
    </xf>
    <xf numFmtId="49" fontId="7" fillId="53" borderId="1" xfId="0" applyNumberFormat="1" applyFont="1" applyFill="1" applyBorder="1" applyAlignment="1">
      <alignment horizontal="center" vertical="center" wrapText="1"/>
    </xf>
    <xf numFmtId="49" fontId="7" fillId="53" borderId="45" xfId="0" applyNumberFormat="1" applyFont="1" applyFill="1" applyBorder="1" applyAlignment="1">
      <alignment horizontal="center" vertical="center" wrapText="1"/>
    </xf>
    <xf numFmtId="164" fontId="0" fillId="53" borderId="24" xfId="0" applyNumberFormat="1" applyFill="1" applyBorder="1" applyAlignment="1">
      <alignment horizontal="right"/>
    </xf>
    <xf numFmtId="0" fontId="7" fillId="53" borderId="33" xfId="0" applyFont="1" applyFill="1" applyBorder="1" applyAlignment="1">
      <alignment horizontal="justify" vertical="top" wrapText="1"/>
    </xf>
    <xf numFmtId="49" fontId="7" fillId="53" borderId="33" xfId="0" applyNumberFormat="1" applyFont="1" applyFill="1" applyBorder="1" applyAlignment="1">
      <alignment horizontal="center" vertical="center" wrapText="1"/>
    </xf>
    <xf numFmtId="0" fontId="33" fillId="53" borderId="1" xfId="0" applyFont="1" applyFill="1" applyBorder="1" applyAlignment="1">
      <alignment horizontal="left" vertical="top" wrapText="1"/>
    </xf>
    <xf numFmtId="49" fontId="7" fillId="53" borderId="20" xfId="0" applyNumberFormat="1" applyFont="1" applyFill="1" applyBorder="1" applyAlignment="1">
      <alignment horizontal="center" vertical="center" wrapText="1"/>
    </xf>
    <xf numFmtId="0" fontId="33" fillId="53" borderId="2" xfId="0" applyFont="1" applyFill="1" applyBorder="1" applyAlignment="1">
      <alignment horizontal="justify" vertical="center" wrapText="1"/>
    </xf>
    <xf numFmtId="0" fontId="7" fillId="53" borderId="0" xfId="0" applyFont="1" applyFill="1" applyAlignment="1">
      <alignment horizontal="justify" vertical="top" wrapText="1"/>
    </xf>
    <xf numFmtId="0" fontId="7" fillId="4" borderId="1" xfId="0" applyFont="1" applyFill="1" applyBorder="1" applyAlignment="1" applyProtection="1">
      <alignment horizontal="center" vertical="center"/>
      <protection locked="0"/>
    </xf>
    <xf numFmtId="0" fontId="33" fillId="4" borderId="1" xfId="0" applyNumberFormat="1" applyFont="1" applyFill="1" applyBorder="1" applyAlignment="1">
      <alignment horizontal="center" vertical="center" wrapText="1"/>
    </xf>
    <xf numFmtId="164" fontId="0" fillId="53" borderId="1" xfId="0" applyNumberFormat="1" applyFill="1" applyBorder="1" applyAlignment="1" applyProtection="1">
      <alignment horizontal="right" vertical="center"/>
      <protection locked="0"/>
    </xf>
    <xf numFmtId="164" fontId="0" fillId="53" borderId="1" xfId="0" applyNumberFormat="1" applyFont="1" applyFill="1" applyBorder="1" applyAlignment="1">
      <alignment horizontal="right"/>
    </xf>
    <xf numFmtId="0" fontId="33" fillId="4" borderId="1" xfId="0" applyFont="1" applyFill="1" applyBorder="1" applyAlignment="1">
      <alignment horizontal="center"/>
    </xf>
    <xf numFmtId="49" fontId="33" fillId="53" borderId="20" xfId="0" applyNumberFormat="1" applyFont="1" applyFill="1" applyBorder="1" applyAlignment="1">
      <alignment horizontal="center" vertical="center" wrapText="1"/>
    </xf>
    <xf numFmtId="175" fontId="33" fillId="53" borderId="1" xfId="0" applyNumberFormat="1" applyFont="1" applyFill="1" applyBorder="1" applyAlignment="1">
      <alignment horizontal="center" vertical="center" wrapText="1"/>
    </xf>
    <xf numFmtId="164" fontId="87" fillId="53" borderId="1" xfId="0" applyNumberFormat="1" applyFont="1" applyFill="1" applyBorder="1" applyAlignment="1">
      <alignment horizontal="right"/>
    </xf>
    <xf numFmtId="166" fontId="8" fillId="53" borderId="1" xfId="0" applyNumberFormat="1" applyFont="1" applyFill="1" applyBorder="1" applyAlignment="1">
      <alignment horizontal="center" vertical="center" wrapText="1"/>
    </xf>
    <xf numFmtId="164" fontId="8" fillId="53" borderId="1" xfId="0" applyNumberFormat="1" applyFont="1" applyFill="1" applyBorder="1" applyAlignment="1">
      <alignment horizontal="right" vertical="center" wrapText="1"/>
    </xf>
    <xf numFmtId="0" fontId="8" fillId="22" borderId="2" xfId="0" applyFont="1" applyFill="1" applyBorder="1" applyAlignment="1">
      <alignment horizontal="center" vertical="center" wrapText="1"/>
    </xf>
    <xf numFmtId="0" fontId="8" fillId="4" borderId="0" xfId="0" applyFont="1" applyFill="1" applyBorder="1" applyAlignment="1">
      <alignment horizontal="center" vertical="center" wrapText="1"/>
    </xf>
    <xf numFmtId="0" fontId="8" fillId="4" borderId="33" xfId="0" applyFont="1" applyFill="1" applyBorder="1" applyAlignment="1">
      <alignment horizontal="left" vertical="center" wrapText="1"/>
    </xf>
    <xf numFmtId="0" fontId="8" fillId="4" borderId="33" xfId="0" applyFont="1" applyFill="1" applyBorder="1" applyAlignment="1">
      <alignment horizontal="center" vertical="center" wrapText="1"/>
    </xf>
    <xf numFmtId="0" fontId="8" fillId="53" borderId="33" xfId="0" applyFont="1" applyFill="1" applyBorder="1" applyAlignment="1">
      <alignment horizontal="center" vertical="center" wrapText="1"/>
    </xf>
    <xf numFmtId="166" fontId="8" fillId="53" borderId="33" xfId="0" applyNumberFormat="1" applyFont="1" applyFill="1" applyBorder="1" applyAlignment="1">
      <alignment horizontal="center" vertical="center" wrapText="1"/>
    </xf>
    <xf numFmtId="164" fontId="8" fillId="53" borderId="33" xfId="0" applyNumberFormat="1" applyFont="1" applyFill="1" applyBorder="1" applyAlignment="1">
      <alignment horizontal="right" vertical="center" wrapText="1"/>
    </xf>
    <xf numFmtId="0" fontId="8" fillId="22" borderId="4" xfId="0" applyFont="1" applyFill="1" applyBorder="1" applyAlignment="1">
      <alignment horizontal="center" vertical="center" wrapText="1"/>
    </xf>
    <xf numFmtId="0" fontId="8" fillId="3" borderId="33" xfId="0" applyFont="1" applyFill="1" applyBorder="1" applyAlignment="1">
      <alignment horizontal="left" vertical="center" wrapText="1"/>
    </xf>
    <xf numFmtId="0" fontId="8" fillId="3" borderId="4" xfId="0" applyFont="1" applyFill="1" applyBorder="1" applyAlignment="1">
      <alignment horizontal="center" vertical="center" wrapText="1"/>
    </xf>
    <xf numFmtId="0" fontId="32" fillId="53" borderId="33" xfId="0" applyFont="1" applyFill="1" applyBorder="1" applyAlignment="1">
      <alignment horizontal="center" vertical="center" wrapText="1"/>
    </xf>
    <xf numFmtId="0" fontId="18" fillId="53" borderId="1" xfId="0" applyFont="1" applyFill="1" applyBorder="1" applyAlignment="1">
      <alignment wrapText="1"/>
    </xf>
    <xf numFmtId="0" fontId="8" fillId="3" borderId="33" xfId="0" applyFont="1" applyFill="1" applyBorder="1" applyAlignment="1">
      <alignment horizontal="center" vertical="center" wrapText="1"/>
    </xf>
    <xf numFmtId="3" fontId="8" fillId="53" borderId="33" xfId="0" applyNumberFormat="1" applyFont="1" applyFill="1" applyBorder="1" applyAlignment="1">
      <alignment horizontal="right" vertical="center" wrapText="1"/>
    </xf>
    <xf numFmtId="0" fontId="18" fillId="53" borderId="33" xfId="0" applyFont="1" applyFill="1" applyBorder="1" applyAlignment="1">
      <alignment wrapText="1"/>
    </xf>
    <xf numFmtId="0" fontId="7" fillId="11" borderId="46" xfId="0" applyFont="1" applyFill="1" applyBorder="1" applyAlignment="1">
      <alignment horizontal="center" vertical="center"/>
    </xf>
    <xf numFmtId="0" fontId="7" fillId="11" borderId="46" xfId="0" applyFont="1" applyFill="1" applyBorder="1" applyAlignment="1">
      <alignment horizontal="left" vertical="center" wrapText="1"/>
    </xf>
    <xf numFmtId="0" fontId="7" fillId="11" borderId="46" xfId="0" applyFont="1" applyFill="1" applyBorder="1" applyAlignment="1">
      <alignment horizontal="center" vertical="center" wrapText="1"/>
    </xf>
    <xf numFmtId="0" fontId="7" fillId="4" borderId="46" xfId="5" applyFont="1" applyFill="1" applyBorder="1" applyAlignment="1">
      <alignment horizontal="justify" vertical="center" wrapText="1"/>
    </xf>
    <xf numFmtId="1" fontId="0" fillId="4" borderId="46" xfId="9" applyNumberFormat="1" applyFont="1" applyFill="1" applyBorder="1" applyAlignment="1" applyProtection="1">
      <alignment horizontal="right" vertical="center" wrapText="1"/>
      <protection locked="0"/>
    </xf>
    <xf numFmtId="0" fontId="7" fillId="61" borderId="46" xfId="0" applyFont="1" applyFill="1" applyBorder="1" applyAlignment="1">
      <alignment horizontal="center" vertical="center" wrapText="1"/>
    </xf>
    <xf numFmtId="0" fontId="0" fillId="62" borderId="46" xfId="5" applyFont="1" applyFill="1" applyBorder="1" applyAlignment="1">
      <alignment horizontal="justify" vertical="center" wrapText="1"/>
    </xf>
    <xf numFmtId="0" fontId="35" fillId="53" borderId="46" xfId="5" applyFont="1" applyFill="1" applyBorder="1" applyAlignment="1" applyProtection="1">
      <alignment horizontal="justify" vertical="center" wrapText="1"/>
      <protection locked="0"/>
    </xf>
    <xf numFmtId="169" fontId="0" fillId="53" borderId="46" xfId="4" applyNumberFormat="1" applyFont="1" applyFill="1" applyBorder="1" applyAlignment="1" applyProtection="1">
      <alignment horizontal="center" vertical="center" wrapText="1"/>
      <protection locked="0"/>
    </xf>
    <xf numFmtId="164" fontId="7" fillId="53" borderId="46" xfId="9" applyNumberFormat="1" applyFont="1" applyFill="1" applyBorder="1" applyAlignment="1" applyProtection="1">
      <alignment horizontal="right" vertical="center" wrapText="1"/>
      <protection locked="0"/>
    </xf>
    <xf numFmtId="0" fontId="0" fillId="22" borderId="46" xfId="5" applyFont="1" applyFill="1" applyBorder="1" applyAlignment="1">
      <alignment horizontal="justify" vertical="center" wrapText="1"/>
    </xf>
    <xf numFmtId="0" fontId="7" fillId="63" borderId="46" xfId="0" applyFont="1" applyFill="1" applyBorder="1" applyAlignment="1">
      <alignment horizontal="center" vertical="center" wrapText="1"/>
    </xf>
    <xf numFmtId="0" fontId="7" fillId="63" borderId="47" xfId="0" applyFont="1" applyFill="1" applyBorder="1" applyAlignment="1">
      <alignment horizontal="center" vertical="center" wrapText="1"/>
    </xf>
    <xf numFmtId="0" fontId="7" fillId="63" borderId="31" xfId="0" applyFont="1" applyFill="1" applyBorder="1" applyAlignment="1">
      <alignment horizontal="center" vertical="center" wrapText="1"/>
    </xf>
    <xf numFmtId="0" fontId="7" fillId="11" borderId="28" xfId="0" applyFont="1" applyFill="1" applyBorder="1" applyAlignment="1">
      <alignment horizontal="center" vertical="center"/>
    </xf>
    <xf numFmtId="0" fontId="7" fillId="11" borderId="28" xfId="0" applyFont="1" applyFill="1" applyBorder="1" applyAlignment="1">
      <alignment horizontal="left" vertical="center" wrapText="1"/>
    </xf>
    <xf numFmtId="0" fontId="7" fillId="11" borderId="28" xfId="0" applyFont="1" applyFill="1" applyBorder="1" applyAlignment="1">
      <alignment horizontal="center" vertical="center" wrapText="1"/>
    </xf>
    <xf numFmtId="0" fontId="7" fillId="4" borderId="28" xfId="5" applyFont="1" applyFill="1" applyBorder="1" applyAlignment="1">
      <alignment horizontal="justify" vertical="center" wrapText="1"/>
    </xf>
    <xf numFmtId="1" fontId="0" fillId="4" borderId="28" xfId="9" applyNumberFormat="1" applyFont="1" applyFill="1" applyBorder="1" applyAlignment="1" applyProtection="1">
      <alignment horizontal="right" vertical="center" wrapText="1"/>
      <protection locked="0"/>
    </xf>
    <xf numFmtId="0" fontId="7" fillId="61" borderId="28" xfId="0" applyFont="1" applyFill="1" applyBorder="1" applyAlignment="1">
      <alignment horizontal="center" vertical="center" wrapText="1"/>
    </xf>
    <xf numFmtId="0" fontId="0" fillId="53" borderId="28" xfId="5" applyFont="1" applyFill="1" applyBorder="1" applyAlignment="1">
      <alignment horizontal="justify" vertical="center" wrapText="1"/>
    </xf>
    <xf numFmtId="0" fontId="35" fillId="53" borderId="28" xfId="5" applyFont="1" applyFill="1" applyBorder="1" applyAlignment="1" applyProtection="1">
      <alignment horizontal="justify" vertical="center" wrapText="1"/>
      <protection locked="0"/>
    </xf>
    <xf numFmtId="169" fontId="0" fillId="53" borderId="28" xfId="4" applyNumberFormat="1" applyFont="1" applyFill="1" applyBorder="1" applyAlignment="1" applyProtection="1">
      <alignment horizontal="center" vertical="center" wrapText="1"/>
      <protection locked="0"/>
    </xf>
    <xf numFmtId="164" fontId="7" fillId="53" borderId="28" xfId="9" applyNumberFormat="1" applyFont="1" applyFill="1" applyBorder="1" applyAlignment="1" applyProtection="1">
      <alignment horizontal="right" vertical="center" wrapText="1"/>
      <protection locked="0"/>
    </xf>
    <xf numFmtId="0" fontId="0" fillId="22" borderId="28" xfId="5" applyFont="1" applyFill="1" applyBorder="1" applyAlignment="1">
      <alignment horizontal="justify" vertical="center" wrapText="1"/>
    </xf>
    <xf numFmtId="0" fontId="7" fillId="63" borderId="28" xfId="0" applyFont="1" applyFill="1" applyBorder="1" applyAlignment="1">
      <alignment horizontal="center" vertical="center" wrapText="1"/>
    </xf>
    <xf numFmtId="0" fontId="7" fillId="63" borderId="48" xfId="0" applyFont="1" applyFill="1" applyBorder="1" applyAlignment="1">
      <alignment horizontal="center" vertical="center" wrapText="1"/>
    </xf>
    <xf numFmtId="0" fontId="0" fillId="62" borderId="28" xfId="5" applyFont="1" applyFill="1" applyBorder="1" applyAlignment="1">
      <alignment horizontal="justify" vertical="center" wrapText="1"/>
    </xf>
    <xf numFmtId="0" fontId="0" fillId="22" borderId="28" xfId="0" applyFont="1" applyFill="1" applyBorder="1" applyAlignment="1">
      <alignment horizontal="justify" vertical="center" wrapText="1"/>
    </xf>
    <xf numFmtId="0" fontId="35" fillId="53" borderId="28" xfId="0" applyNumberFormat="1" applyFont="1" applyFill="1" applyBorder="1" applyAlignment="1">
      <alignment horizontal="justify" vertical="center" wrapText="1"/>
    </xf>
    <xf numFmtId="1" fontId="7" fillId="4" borderId="28" xfId="9" applyNumberFormat="1" applyFont="1" applyFill="1" applyBorder="1" applyAlignment="1" applyProtection="1">
      <alignment horizontal="right" vertical="center" wrapText="1"/>
      <protection locked="0"/>
    </xf>
    <xf numFmtId="0" fontId="7" fillId="53" borderId="28" xfId="5" applyFont="1" applyFill="1" applyBorder="1" applyAlignment="1">
      <alignment horizontal="justify" vertical="center" wrapText="1"/>
    </xf>
    <xf numFmtId="169" fontId="7" fillId="53" borderId="28" xfId="4" applyNumberFormat="1" applyFont="1" applyFill="1" applyBorder="1" applyAlignment="1" applyProtection="1">
      <alignment horizontal="center" vertical="center" wrapText="1"/>
      <protection locked="0"/>
    </xf>
    <xf numFmtId="0" fontId="7" fillId="22" borderId="28" xfId="5" applyFont="1" applyFill="1" applyBorder="1" applyAlignment="1">
      <alignment horizontal="justify" vertical="center" wrapText="1"/>
    </xf>
    <xf numFmtId="164" fontId="7" fillId="53" borderId="28" xfId="9" applyNumberFormat="1" applyFont="1" applyFill="1" applyBorder="1" applyAlignment="1" applyProtection="1">
      <alignment horizontal="right" vertical="center" wrapText="1"/>
    </xf>
    <xf numFmtId="178" fontId="0" fillId="4" borderId="28" xfId="9" applyNumberFormat="1" applyFont="1" applyFill="1" applyBorder="1" applyAlignment="1" applyProtection="1">
      <alignment horizontal="right" vertical="center" wrapText="1"/>
    </xf>
    <xf numFmtId="0" fontId="0" fillId="4" borderId="28" xfId="9" applyNumberFormat="1" applyFont="1" applyFill="1" applyBorder="1" applyAlignment="1" applyProtection="1">
      <alignment horizontal="right" vertical="center" wrapText="1"/>
    </xf>
    <xf numFmtId="0" fontId="0" fillId="22" borderId="28" xfId="0" applyFont="1" applyFill="1" applyBorder="1" applyAlignment="1">
      <alignment vertical="center" wrapText="1"/>
    </xf>
    <xf numFmtId="0" fontId="7" fillId="4" borderId="28" xfId="9" applyNumberFormat="1" applyFont="1" applyFill="1" applyBorder="1" applyAlignment="1" applyProtection="1">
      <alignment horizontal="right" vertical="center" wrapText="1"/>
    </xf>
    <xf numFmtId="1" fontId="0" fillId="4" borderId="28" xfId="9" applyNumberFormat="1" applyFont="1" applyFill="1" applyBorder="1" applyAlignment="1" applyProtection="1">
      <alignment horizontal="right" vertical="center" wrapText="1"/>
    </xf>
    <xf numFmtId="0" fontId="7" fillId="4" borderId="28" xfId="0" applyFont="1" applyFill="1" applyBorder="1" applyAlignment="1">
      <alignment vertical="center" wrapText="1"/>
    </xf>
    <xf numFmtId="1" fontId="7" fillId="4" borderId="28" xfId="9" applyNumberFormat="1" applyFont="1" applyFill="1" applyBorder="1" applyAlignment="1" applyProtection="1">
      <alignment horizontal="right" vertical="center" wrapText="1"/>
    </xf>
    <xf numFmtId="0" fontId="7" fillId="4" borderId="49" xfId="0" applyFont="1" applyFill="1" applyBorder="1" applyAlignment="1">
      <alignment vertical="center" wrapText="1"/>
    </xf>
    <xf numFmtId="1" fontId="7" fillId="4" borderId="49" xfId="9" applyNumberFormat="1" applyFont="1" applyFill="1" applyBorder="1" applyAlignment="1" applyProtection="1">
      <alignment horizontal="right" vertical="center" wrapText="1"/>
    </xf>
    <xf numFmtId="0" fontId="7" fillId="53" borderId="49" xfId="5" applyFont="1" applyFill="1" applyBorder="1" applyAlignment="1">
      <alignment horizontal="justify" vertical="center" wrapText="1"/>
    </xf>
    <xf numFmtId="0" fontId="35" fillId="53" borderId="49" xfId="0" applyNumberFormat="1" applyFont="1" applyFill="1" applyBorder="1" applyAlignment="1">
      <alignment horizontal="justify" vertical="center" wrapText="1"/>
    </xf>
    <xf numFmtId="169" fontId="7" fillId="53" borderId="49" xfId="4" applyNumberFormat="1" applyFont="1" applyFill="1" applyBorder="1" applyAlignment="1" applyProtection="1">
      <alignment horizontal="center" vertical="center" wrapText="1"/>
      <protection locked="0"/>
    </xf>
    <xf numFmtId="164" fontId="7" fillId="53" borderId="49" xfId="9" applyNumberFormat="1" applyFont="1" applyFill="1" applyBorder="1" applyAlignment="1" applyProtection="1">
      <alignment horizontal="right" vertical="center" wrapText="1"/>
    </xf>
    <xf numFmtId="0" fontId="7" fillId="61" borderId="29" xfId="0" applyFont="1" applyFill="1" applyBorder="1" applyAlignment="1">
      <alignment horizontal="center" vertical="center" wrapText="1"/>
    </xf>
    <xf numFmtId="0" fontId="0" fillId="53" borderId="49" xfId="0" applyNumberFormat="1" applyFont="1" applyFill="1" applyBorder="1" applyAlignment="1">
      <alignment horizontal="justify" vertical="center" wrapText="1"/>
    </xf>
    <xf numFmtId="0" fontId="0" fillId="53" borderId="49" xfId="5" applyFont="1" applyFill="1" applyBorder="1" applyAlignment="1">
      <alignment horizontal="justify" vertical="center" wrapText="1"/>
    </xf>
    <xf numFmtId="0" fontId="7" fillId="4" borderId="46" xfId="5" applyFont="1" applyFill="1" applyBorder="1" applyAlignment="1">
      <alignment horizontal="right" vertical="center" wrapText="1"/>
    </xf>
    <xf numFmtId="0" fontId="7" fillId="53" borderId="46" xfId="0" applyFont="1" applyFill="1" applyBorder="1" applyAlignment="1">
      <alignment horizontal="justify" vertical="center" wrapText="1"/>
    </xf>
    <xf numFmtId="0" fontId="35" fillId="53" borderId="46" xfId="0" applyNumberFormat="1" applyFont="1" applyFill="1" applyBorder="1" applyAlignment="1">
      <alignment horizontal="justify" vertical="center" wrapText="1"/>
    </xf>
    <xf numFmtId="169" fontId="7" fillId="53" borderId="46" xfId="4" applyNumberFormat="1" applyFont="1" applyFill="1" applyBorder="1" applyAlignment="1" applyProtection="1">
      <alignment horizontal="center" vertical="center" wrapText="1"/>
      <protection locked="0"/>
    </xf>
    <xf numFmtId="164" fontId="7" fillId="53" borderId="46" xfId="1" applyNumberFormat="1" applyFont="1" applyFill="1" applyBorder="1" applyAlignment="1" applyProtection="1">
      <alignment horizontal="right" vertical="center" wrapText="1"/>
      <protection locked="0"/>
    </xf>
    <xf numFmtId="0" fontId="7" fillId="22" borderId="46" xfId="0" applyFont="1" applyFill="1" applyBorder="1" applyAlignment="1">
      <alignment horizontal="center" vertical="center" wrapText="1"/>
    </xf>
    <xf numFmtId="1" fontId="69" fillId="4" borderId="28" xfId="9" applyNumberFormat="1" applyFont="1" applyFill="1" applyBorder="1" applyAlignment="1" applyProtection="1">
      <alignment horizontal="right" vertical="center" wrapText="1"/>
    </xf>
    <xf numFmtId="0" fontId="7" fillId="22" borderId="28" xfId="0" applyFont="1" applyFill="1" applyBorder="1" applyAlignment="1">
      <alignment horizontal="center" vertical="center" wrapText="1"/>
    </xf>
    <xf numFmtId="0" fontId="7" fillId="53" borderId="28" xfId="0" applyNumberFormat="1" applyFont="1" applyFill="1" applyBorder="1" applyAlignment="1">
      <alignment horizontal="justify" vertical="center" wrapText="1"/>
    </xf>
    <xf numFmtId="0" fontId="7" fillId="22" borderId="28" xfId="0" applyFont="1" applyFill="1" applyBorder="1" applyAlignment="1">
      <alignment vertical="center" wrapText="1"/>
    </xf>
    <xf numFmtId="0" fontId="7" fillId="22" borderId="28" xfId="0" applyFont="1" applyFill="1" applyBorder="1" applyAlignment="1">
      <alignment horizontal="justify" vertical="center" wrapText="1"/>
    </xf>
    <xf numFmtId="1" fontId="7" fillId="4" borderId="29" xfId="9" applyNumberFormat="1" applyFont="1" applyFill="1" applyBorder="1" applyAlignment="1" applyProtection="1">
      <alignment horizontal="right" vertical="center" wrapText="1"/>
    </xf>
    <xf numFmtId="0" fontId="35" fillId="53" borderId="29" xfId="0" applyNumberFormat="1" applyFont="1" applyFill="1" applyBorder="1" applyAlignment="1">
      <alignment horizontal="justify" vertical="center" wrapText="1"/>
    </xf>
    <xf numFmtId="0" fontId="7" fillId="22" borderId="29" xfId="0" applyFont="1" applyFill="1" applyBorder="1" applyAlignment="1">
      <alignment horizontal="justify" vertical="center" wrapText="1"/>
    </xf>
    <xf numFmtId="0" fontId="7" fillId="63" borderId="50" xfId="0" applyFont="1" applyFill="1" applyBorder="1" applyAlignment="1">
      <alignment horizontal="center" vertical="center" wrapText="1"/>
    </xf>
    <xf numFmtId="0" fontId="8" fillId="3" borderId="31" xfId="0" applyFont="1" applyFill="1" applyBorder="1" applyAlignment="1">
      <alignment horizontal="justify" vertical="center"/>
    </xf>
    <xf numFmtId="0" fontId="7" fillId="4" borderId="31" xfId="0" applyFont="1" applyFill="1" applyBorder="1" applyAlignment="1" applyProtection="1">
      <alignment horizontal="justify" vertical="center" wrapText="1"/>
      <protection locked="0"/>
    </xf>
    <xf numFmtId="0" fontId="8" fillId="4" borderId="31" xfId="0" applyFont="1" applyFill="1" applyBorder="1" applyAlignment="1" applyProtection="1">
      <alignment vertical="center" wrapText="1"/>
      <protection locked="0"/>
    </xf>
    <xf numFmtId="0" fontId="8" fillId="4" borderId="31" xfId="0" applyFont="1" applyFill="1" applyBorder="1" applyAlignment="1">
      <alignment horizontal="center" wrapText="1"/>
    </xf>
    <xf numFmtId="0" fontId="7" fillId="53" borderId="19" xfId="0" applyFont="1" applyFill="1" applyBorder="1" applyAlignment="1" applyProtection="1">
      <alignment horizontal="left" vertical="center" wrapText="1"/>
      <protection locked="0"/>
    </xf>
    <xf numFmtId="0" fontId="0" fillId="53" borderId="31" xfId="0" applyFill="1" applyBorder="1" applyAlignment="1">
      <alignment horizontal="justify" vertical="center" wrapText="1"/>
    </xf>
    <xf numFmtId="14" fontId="7" fillId="53" borderId="23" xfId="0" applyNumberFormat="1" applyFont="1" applyFill="1" applyBorder="1" applyAlignment="1" applyProtection="1">
      <alignment horizontal="center" vertical="center" wrapText="1"/>
      <protection locked="0"/>
    </xf>
    <xf numFmtId="164" fontId="7" fillId="53" borderId="31" xfId="0" applyNumberFormat="1" applyFont="1" applyFill="1" applyBorder="1" applyAlignment="1" applyProtection="1">
      <alignment horizontal="right" vertical="center" wrapText="1"/>
      <protection locked="0"/>
    </xf>
    <xf numFmtId="0" fontId="8" fillId="22" borderId="31" xfId="0" applyFont="1" applyFill="1" applyBorder="1" applyAlignment="1">
      <alignment vertical="center" wrapText="1"/>
    </xf>
    <xf numFmtId="0" fontId="8" fillId="22" borderId="31" xfId="0" applyFont="1" applyFill="1" applyBorder="1" applyAlignment="1">
      <alignment wrapText="1"/>
    </xf>
    <xf numFmtId="0" fontId="8" fillId="22" borderId="31" xfId="0" applyFont="1" applyFill="1" applyBorder="1" applyAlignment="1">
      <alignment horizontal="center" wrapText="1"/>
    </xf>
    <xf numFmtId="0" fontId="18" fillId="53" borderId="31" xfId="0" applyFont="1" applyFill="1" applyBorder="1" applyAlignment="1">
      <alignment horizontal="justify" vertical="center" wrapText="1"/>
    </xf>
    <xf numFmtId="14" fontId="7" fillId="53" borderId="31" xfId="0" applyNumberFormat="1" applyFont="1" applyFill="1" applyBorder="1" applyAlignment="1" applyProtection="1">
      <alignment horizontal="center" vertical="center" wrapText="1"/>
      <protection locked="0"/>
    </xf>
    <xf numFmtId="0" fontId="18" fillId="53" borderId="0" xfId="0" applyFont="1" applyFill="1" applyAlignment="1">
      <alignment horizontal="left" wrapText="1"/>
    </xf>
    <xf numFmtId="0" fontId="7" fillId="53" borderId="31" xfId="0" applyFont="1" applyFill="1" applyBorder="1" applyAlignment="1" applyProtection="1">
      <alignment horizontal="left" vertical="center" wrapText="1"/>
      <protection locked="0"/>
    </xf>
    <xf numFmtId="1" fontId="8" fillId="4" borderId="31" xfId="0" applyNumberFormat="1" applyFont="1" applyFill="1" applyBorder="1" applyAlignment="1" applyProtection="1">
      <alignment vertical="center" wrapText="1"/>
      <protection locked="0"/>
    </xf>
    <xf numFmtId="0" fontId="0" fillId="53" borderId="0" xfId="0" applyFill="1" applyAlignment="1">
      <alignment horizontal="justify" vertical="center" wrapText="1"/>
    </xf>
    <xf numFmtId="0" fontId="8" fillId="4" borderId="31" xfId="0" applyFont="1" applyFill="1" applyBorder="1" applyAlignment="1">
      <alignment wrapText="1"/>
    </xf>
    <xf numFmtId="1" fontId="8" fillId="4" borderId="31" xfId="0" applyNumberFormat="1" applyFont="1" applyFill="1" applyBorder="1" applyAlignment="1">
      <alignment wrapText="1"/>
    </xf>
    <xf numFmtId="0" fontId="7" fillId="53" borderId="31" xfId="0" applyFont="1" applyFill="1" applyBorder="1" applyAlignment="1">
      <alignment horizontal="justify" vertical="center" wrapText="1"/>
    </xf>
    <xf numFmtId="14" fontId="8" fillId="53" borderId="23" xfId="0" applyNumberFormat="1" applyFont="1" applyFill="1" applyBorder="1" applyAlignment="1">
      <alignment horizontal="center" wrapText="1"/>
    </xf>
    <xf numFmtId="164" fontId="8" fillId="53" borderId="31" xfId="0" applyNumberFormat="1" applyFont="1" applyFill="1" applyBorder="1" applyAlignment="1">
      <alignment horizontal="right" wrapText="1"/>
    </xf>
    <xf numFmtId="0" fontId="88" fillId="4" borderId="0" xfId="0" applyFont="1" applyFill="1" applyAlignment="1">
      <alignment wrapText="1"/>
    </xf>
    <xf numFmtId="0" fontId="8" fillId="53" borderId="31" xfId="0" applyFont="1" applyFill="1" applyBorder="1" applyAlignment="1">
      <alignment horizontal="left" wrapText="1"/>
    </xf>
    <xf numFmtId="0" fontId="14" fillId="53" borderId="0" xfId="0" applyFont="1" applyFill="1" applyAlignment="1">
      <alignment horizontal="left" wrapText="1"/>
    </xf>
    <xf numFmtId="164" fontId="7" fillId="53" borderId="31" xfId="0" applyNumberFormat="1" applyFont="1" applyFill="1" applyBorder="1" applyAlignment="1">
      <alignment horizontal="right" wrapText="1"/>
    </xf>
    <xf numFmtId="0" fontId="8" fillId="4" borderId="31" xfId="0" applyFont="1" applyFill="1" applyBorder="1" applyAlignment="1">
      <alignment horizontal="justify" vertical="center" wrapText="1"/>
    </xf>
    <xf numFmtId="1" fontId="8" fillId="4" borderId="31" xfId="0" applyNumberFormat="1" applyFont="1" applyFill="1" applyBorder="1" applyAlignment="1">
      <alignment horizontal="right" wrapText="1"/>
    </xf>
    <xf numFmtId="0" fontId="8" fillId="53" borderId="19" xfId="0" applyFont="1" applyFill="1" applyBorder="1" applyAlignment="1">
      <alignment horizontal="left" wrapText="1"/>
    </xf>
    <xf numFmtId="0" fontId="18" fillId="53" borderId="31" xfId="0" applyFont="1" applyFill="1" applyBorder="1" applyAlignment="1">
      <alignment vertical="center" wrapText="1"/>
    </xf>
    <xf numFmtId="0" fontId="7" fillId="4" borderId="31" xfId="0" applyFont="1" applyFill="1" applyBorder="1" applyAlignment="1">
      <alignment wrapText="1"/>
    </xf>
    <xf numFmtId="0" fontId="7" fillId="4" borderId="31" xfId="0" applyFont="1" applyFill="1" applyBorder="1" applyAlignment="1">
      <alignment horizontal="right" wrapText="1"/>
    </xf>
    <xf numFmtId="0" fontId="7" fillId="4" borderId="31" xfId="0" applyFont="1" applyFill="1" applyBorder="1" applyAlignment="1">
      <alignment horizontal="center" wrapText="1"/>
    </xf>
    <xf numFmtId="0" fontId="7" fillId="53" borderId="31" xfId="0" applyFont="1" applyFill="1" applyBorder="1" applyAlignment="1">
      <alignment wrapText="1"/>
    </xf>
    <xf numFmtId="0" fontId="7" fillId="53" borderId="31" xfId="0" applyFont="1" applyFill="1" applyBorder="1" applyAlignment="1">
      <alignment horizontal="center" wrapText="1"/>
    </xf>
    <xf numFmtId="1" fontId="8" fillId="4" borderId="31" xfId="0" applyNumberFormat="1" applyFont="1" applyFill="1" applyBorder="1" applyAlignment="1" applyProtection="1">
      <alignment horizontal="right" vertical="center" wrapText="1"/>
      <protection locked="0"/>
    </xf>
    <xf numFmtId="1" fontId="7" fillId="4" borderId="31" xfId="0" applyNumberFormat="1" applyFont="1" applyFill="1" applyBorder="1" applyAlignment="1">
      <alignment horizontal="right" wrapText="1"/>
    </xf>
    <xf numFmtId="0" fontId="7" fillId="53" borderId="31" xfId="0" applyFont="1" applyFill="1" applyBorder="1" applyAlignment="1">
      <alignment horizontal="left" wrapText="1"/>
    </xf>
    <xf numFmtId="0" fontId="18" fillId="53" borderId="0" xfId="0" applyFont="1" applyFill="1" applyAlignment="1">
      <alignment horizontal="justify" vertical="center" wrapText="1"/>
    </xf>
    <xf numFmtId="14" fontId="8" fillId="53" borderId="31" xfId="0" applyNumberFormat="1" applyFont="1" applyFill="1" applyBorder="1" applyAlignment="1">
      <alignment horizontal="center" wrapText="1"/>
    </xf>
    <xf numFmtId="0" fontId="8" fillId="4" borderId="31" xfId="0" applyFont="1" applyFill="1" applyBorder="1" applyAlignment="1">
      <alignment horizontal="right" wrapText="1"/>
    </xf>
    <xf numFmtId="0" fontId="8" fillId="22" borderId="31" xfId="0" applyFont="1" applyFill="1" applyBorder="1" applyAlignment="1">
      <alignment horizontal="justify" vertical="center" wrapText="1"/>
    </xf>
    <xf numFmtId="0" fontId="8" fillId="53" borderId="31" xfId="0" applyFont="1" applyFill="1" applyBorder="1" applyAlignment="1">
      <alignment wrapText="1"/>
    </xf>
    <xf numFmtId="0" fontId="7" fillId="22" borderId="31" xfId="0" applyFont="1" applyFill="1" applyBorder="1" applyAlignment="1">
      <alignment wrapText="1"/>
    </xf>
    <xf numFmtId="0" fontId="51" fillId="57" borderId="31" xfId="0" applyFont="1" applyFill="1" applyBorder="1" applyAlignment="1">
      <alignment wrapText="1"/>
    </xf>
    <xf numFmtId="0" fontId="51" fillId="57" borderId="31" xfId="0" applyFont="1" applyFill="1" applyBorder="1" applyAlignment="1">
      <alignment horizontal="left"/>
    </xf>
    <xf numFmtId="0" fontId="51" fillId="57" borderId="31" xfId="0" applyFont="1" applyFill="1" applyBorder="1" applyAlignment="1">
      <alignment horizontal="center"/>
    </xf>
    <xf numFmtId="0" fontId="69" fillId="4" borderId="31" xfId="0" applyFont="1" applyFill="1" applyBorder="1" applyAlignment="1">
      <alignment wrapText="1"/>
    </xf>
    <xf numFmtId="3" fontId="69" fillId="4" borderId="31" xfId="0" applyNumberFormat="1" applyFont="1" applyFill="1" applyBorder="1"/>
    <xf numFmtId="0" fontId="69" fillId="4" borderId="31" xfId="0" applyFont="1" applyFill="1" applyBorder="1" applyAlignment="1">
      <alignment horizontal="center" vertical="center"/>
    </xf>
    <xf numFmtId="0" fontId="69" fillId="53" borderId="31" xfId="0" applyFont="1" applyFill="1" applyBorder="1"/>
    <xf numFmtId="0" fontId="89" fillId="53" borderId="0" xfId="0" applyFont="1" applyFill="1" applyAlignment="1">
      <alignment wrapText="1"/>
    </xf>
    <xf numFmtId="171" fontId="69" fillId="53" borderId="31" xfId="0" applyNumberFormat="1" applyFont="1" applyFill="1" applyBorder="1"/>
    <xf numFmtId="164" fontId="69" fillId="53" borderId="31" xfId="0" applyNumberFormat="1" applyFont="1" applyFill="1" applyBorder="1"/>
    <xf numFmtId="0" fontId="51" fillId="60" borderId="31" xfId="0" applyFont="1" applyFill="1" applyBorder="1" applyAlignment="1">
      <alignment horizontal="center" wrapText="1"/>
    </xf>
    <xf numFmtId="0" fontId="51" fillId="60" borderId="31" xfId="0" applyFont="1" applyFill="1" applyBorder="1" applyAlignment="1">
      <alignment horizontal="center"/>
    </xf>
    <xf numFmtId="0" fontId="90" fillId="60" borderId="31" xfId="0" applyFont="1" applyFill="1" applyBorder="1" applyAlignment="1">
      <alignment horizontal="center" vertical="center" wrapText="1"/>
    </xf>
    <xf numFmtId="0" fontId="91" fillId="53" borderId="31" xfId="0" applyFont="1" applyFill="1" applyBorder="1" applyAlignment="1">
      <alignment wrapText="1"/>
    </xf>
    <xf numFmtId="0" fontId="51" fillId="60" borderId="31" xfId="0" applyFont="1" applyFill="1" applyBorder="1" applyAlignment="1">
      <alignment wrapText="1"/>
    </xf>
    <xf numFmtId="0" fontId="69" fillId="12" borderId="37" xfId="0" applyFont="1" applyFill="1" applyBorder="1" applyAlignment="1">
      <alignment vertical="center" wrapText="1"/>
    </xf>
    <xf numFmtId="168" fontId="69" fillId="12" borderId="8" xfId="7" applyNumberFormat="1" applyFont="1" applyFill="1" applyBorder="1" applyAlignment="1" applyProtection="1">
      <alignment horizontal="center" vertical="center" wrapText="1"/>
    </xf>
    <xf numFmtId="0" fontId="69" fillId="4" borderId="0" xfId="0" applyFont="1" applyFill="1" applyBorder="1" applyAlignment="1">
      <alignment horizontal="center" vertical="center"/>
    </xf>
    <xf numFmtId="0" fontId="69" fillId="64" borderId="10" xfId="0" applyFont="1" applyFill="1" applyBorder="1" applyAlignment="1">
      <alignment horizontal="center" vertical="center" wrapText="1"/>
    </xf>
    <xf numFmtId="0" fontId="13" fillId="53" borderId="1" xfId="0" applyFont="1" applyFill="1" applyBorder="1" applyAlignment="1">
      <alignment wrapText="1"/>
    </xf>
    <xf numFmtId="171" fontId="69" fillId="53" borderId="1" xfId="0" applyNumberFormat="1" applyFont="1" applyFill="1" applyBorder="1"/>
    <xf numFmtId="164" fontId="69" fillId="53" borderId="1" xfId="0" applyNumberFormat="1" applyFont="1" applyFill="1" applyBorder="1"/>
    <xf numFmtId="0" fontId="51" fillId="60" borderId="1" xfId="0" applyFont="1" applyFill="1" applyBorder="1" applyAlignment="1">
      <alignment horizontal="center" wrapText="1"/>
    </xf>
    <xf numFmtId="0" fontId="51" fillId="60" borderId="1" xfId="0" applyFont="1" applyFill="1" applyBorder="1" applyAlignment="1">
      <alignment horizontal="center"/>
    </xf>
    <xf numFmtId="0" fontId="51" fillId="60" borderId="1" xfId="0" applyFont="1" applyFill="1" applyBorder="1" applyAlignment="1">
      <alignment wrapText="1"/>
    </xf>
    <xf numFmtId="0" fontId="51" fillId="57" borderId="1" xfId="0" applyFont="1" applyFill="1" applyBorder="1" applyAlignment="1">
      <alignment wrapText="1"/>
    </xf>
    <xf numFmtId="0" fontId="51" fillId="57" borderId="1" xfId="0" applyFont="1" applyFill="1" applyBorder="1" applyAlignment="1">
      <alignment horizontal="left"/>
    </xf>
    <xf numFmtId="0" fontId="51" fillId="57" borderId="1" xfId="0" applyFont="1" applyFill="1" applyBorder="1" applyAlignment="1">
      <alignment horizontal="center"/>
    </xf>
    <xf numFmtId="0" fontId="69" fillId="4" borderId="1" xfId="0" applyFont="1" applyFill="1" applyBorder="1" applyAlignment="1">
      <alignment wrapText="1"/>
    </xf>
    <xf numFmtId="3" fontId="69" fillId="4" borderId="1" xfId="0" applyNumberFormat="1" applyFont="1" applyFill="1" applyBorder="1"/>
    <xf numFmtId="0" fontId="69" fillId="4" borderId="1" xfId="0" applyFont="1" applyFill="1" applyBorder="1" applyAlignment="1">
      <alignment horizontal="center" vertical="center"/>
    </xf>
    <xf numFmtId="0" fontId="69" fillId="53" borderId="1" xfId="0" applyFont="1" applyFill="1" applyBorder="1"/>
    <xf numFmtId="0" fontId="91" fillId="53" borderId="1" xfId="0" applyFont="1" applyFill="1" applyBorder="1" applyAlignment="1">
      <alignment wrapText="1"/>
    </xf>
    <xf numFmtId="0" fontId="90" fillId="60" borderId="1" xfId="0" applyFont="1" applyFill="1" applyBorder="1" applyAlignment="1">
      <alignment horizontal="center" vertical="center" wrapText="1"/>
    </xf>
    <xf numFmtId="0" fontId="33" fillId="12" borderId="8" xfId="0" applyFont="1" applyFill="1" applyBorder="1" applyAlignment="1">
      <alignment horizontal="left" vertical="center" wrapText="1"/>
    </xf>
    <xf numFmtId="168" fontId="33" fillId="12" borderId="8" xfId="7" applyNumberFormat="1" applyFont="1" applyFill="1" applyBorder="1" applyAlignment="1" applyProtection="1">
      <alignment horizontal="center" vertical="center" wrapText="1"/>
    </xf>
    <xf numFmtId="0" fontId="33" fillId="62" borderId="1" xfId="0" applyFont="1" applyFill="1" applyBorder="1" applyAlignment="1">
      <alignment horizontal="center" vertical="center" wrapText="1"/>
    </xf>
    <xf numFmtId="0" fontId="33" fillId="53" borderId="4" xfId="0" applyFont="1" applyFill="1" applyBorder="1" applyAlignment="1">
      <alignment wrapText="1"/>
    </xf>
    <xf numFmtId="180" fontId="69" fillId="65" borderId="1" xfId="0" applyNumberFormat="1" applyFont="1" applyFill="1" applyBorder="1" applyAlignment="1">
      <alignment horizontal="right" vertical="center" wrapText="1"/>
    </xf>
    <xf numFmtId="0" fontId="33" fillId="66" borderId="8" xfId="0" applyFont="1" applyFill="1" applyBorder="1" applyAlignment="1">
      <alignment horizontal="left" vertical="center" wrapText="1"/>
    </xf>
    <xf numFmtId="168" fontId="33" fillId="66" borderId="8" xfId="7" applyNumberFormat="1" applyFont="1" applyFill="1" applyBorder="1" applyAlignment="1" applyProtection="1">
      <alignment horizontal="center" vertical="center" wrapText="1"/>
    </xf>
    <xf numFmtId="0" fontId="33" fillId="53" borderId="1" xfId="0" applyFont="1" applyFill="1" applyBorder="1" applyAlignment="1">
      <alignment wrapText="1"/>
    </xf>
    <xf numFmtId="0" fontId="69" fillId="12" borderId="41" xfId="0" applyFont="1" applyFill="1" applyBorder="1" applyAlignment="1">
      <alignment vertical="center" wrapText="1"/>
    </xf>
    <xf numFmtId="0" fontId="13" fillId="62" borderId="1" xfId="0" applyFont="1" applyFill="1" applyBorder="1" applyAlignment="1">
      <alignment wrapText="1"/>
    </xf>
    <xf numFmtId="164" fontId="69" fillId="53" borderId="0" xfId="0" applyNumberFormat="1" applyFont="1" applyFill="1"/>
    <xf numFmtId="0" fontId="33" fillId="4" borderId="1" xfId="0" applyFont="1" applyFill="1" applyBorder="1" applyAlignment="1">
      <alignment horizontal="left" vertical="center" wrapText="1"/>
    </xf>
    <xf numFmtId="3" fontId="33" fillId="12" borderId="11" xfId="7" applyNumberFormat="1" applyFont="1" applyFill="1" applyBorder="1" applyAlignment="1" applyProtection="1">
      <alignment horizontal="center" vertical="center" wrapText="1"/>
    </xf>
    <xf numFmtId="0" fontId="33" fillId="62" borderId="1" xfId="0" applyFont="1" applyFill="1" applyBorder="1" applyAlignment="1">
      <alignment horizontal="justify" vertical="center" wrapText="1"/>
    </xf>
    <xf numFmtId="0" fontId="13" fillId="4" borderId="0" xfId="0" applyFont="1" applyFill="1" applyAlignment="1">
      <alignment vertical="center" wrapText="1"/>
    </xf>
    <xf numFmtId="3" fontId="89" fillId="4" borderId="0" xfId="0" applyNumberFormat="1" applyFont="1" applyFill="1" applyAlignment="1">
      <alignment horizontal="center" vertical="center"/>
    </xf>
    <xf numFmtId="0" fontId="13" fillId="4" borderId="33" xfId="0" applyFont="1" applyFill="1" applyBorder="1" applyAlignment="1">
      <alignment vertical="center" wrapText="1"/>
    </xf>
    <xf numFmtId="168" fontId="69" fillId="12" borderId="43" xfId="7" applyNumberFormat="1" applyFont="1" applyFill="1" applyBorder="1" applyAlignment="1" applyProtection="1">
      <alignment horizontal="center" vertical="center" wrapText="1"/>
    </xf>
    <xf numFmtId="0" fontId="69" fillId="64" borderId="51" xfId="0" applyFont="1" applyFill="1" applyBorder="1" applyAlignment="1">
      <alignment horizontal="center" vertical="center" wrapText="1"/>
    </xf>
    <xf numFmtId="0" fontId="13" fillId="53" borderId="33" xfId="0" applyFont="1" applyFill="1" applyBorder="1" applyAlignment="1">
      <alignment wrapText="1"/>
    </xf>
    <xf numFmtId="180" fontId="69" fillId="65" borderId="33" xfId="0" applyNumberFormat="1" applyFont="1" applyFill="1" applyBorder="1" applyAlignment="1">
      <alignment horizontal="right" vertical="center" wrapText="1"/>
    </xf>
    <xf numFmtId="164" fontId="69" fillId="53" borderId="33" xfId="0" applyNumberFormat="1" applyFont="1" applyFill="1" applyBorder="1"/>
    <xf numFmtId="0" fontId="7" fillId="67" borderId="1" xfId="0" applyFont="1" applyFill="1" applyBorder="1" applyAlignment="1">
      <alignment vertical="center" wrapText="1"/>
    </xf>
    <xf numFmtId="3" fontId="7" fillId="67" borderId="1" xfId="0" applyNumberFormat="1" applyFont="1" applyFill="1" applyBorder="1" applyAlignment="1">
      <alignment horizontal="center" vertical="center"/>
    </xf>
    <xf numFmtId="0" fontId="7" fillId="64" borderId="1" xfId="0" applyFont="1" applyFill="1" applyBorder="1" applyAlignment="1">
      <alignment horizontal="center" vertical="center"/>
    </xf>
    <xf numFmtId="0" fontId="33" fillId="64" borderId="1" xfId="0" applyFont="1" applyFill="1" applyBorder="1" applyAlignment="1">
      <alignment wrapText="1"/>
    </xf>
    <xf numFmtId="14" fontId="91" fillId="53" borderId="1" xfId="0" applyNumberFormat="1" applyFont="1" applyFill="1" applyBorder="1" applyAlignment="1">
      <alignment vertical="center" wrapText="1"/>
    </xf>
    <xf numFmtId="164" fontId="13" fillId="53" borderId="1" xfId="0" applyNumberFormat="1" applyFont="1" applyFill="1" applyBorder="1" applyAlignment="1">
      <alignment vertical="center"/>
    </xf>
    <xf numFmtId="0" fontId="13" fillId="4" borderId="1" xfId="0" applyFont="1" applyFill="1" applyBorder="1" applyAlignment="1">
      <alignment vertical="center" wrapText="1"/>
    </xf>
    <xf numFmtId="3" fontId="13" fillId="4" borderId="1" xfId="0" applyNumberFormat="1" applyFont="1" applyFill="1" applyBorder="1" applyAlignment="1">
      <alignment horizontal="center" vertical="center"/>
    </xf>
    <xf numFmtId="3" fontId="33" fillId="4" borderId="1" xfId="0" applyNumberFormat="1" applyFont="1" applyFill="1" applyBorder="1" applyAlignment="1">
      <alignment horizontal="center" vertical="center"/>
    </xf>
    <xf numFmtId="0" fontId="33" fillId="62" borderId="11" xfId="0" applyFont="1" applyFill="1" applyBorder="1" applyAlignment="1">
      <alignment horizontal="center" vertical="center" wrapText="1"/>
    </xf>
    <xf numFmtId="14" fontId="92" fillId="53" borderId="1" xfId="0" applyNumberFormat="1" applyFont="1" applyFill="1" applyBorder="1" applyAlignment="1">
      <alignment vertical="center" wrapText="1"/>
    </xf>
    <xf numFmtId="164" fontId="92" fillId="53" borderId="1" xfId="0" applyNumberFormat="1" applyFont="1" applyFill="1" applyBorder="1" applyAlignment="1">
      <alignment vertical="center" wrapText="1"/>
    </xf>
    <xf numFmtId="0" fontId="32" fillId="3" borderId="1" xfId="0" applyFont="1" applyFill="1" applyBorder="1" applyAlignment="1">
      <alignment wrapText="1"/>
    </xf>
    <xf numFmtId="0" fontId="32" fillId="3" borderId="2" xfId="0" applyFont="1" applyFill="1" applyBorder="1" applyAlignment="1">
      <alignment wrapText="1"/>
    </xf>
    <xf numFmtId="0" fontId="7" fillId="4" borderId="1" xfId="6" applyNumberFormat="1" applyFont="1" applyFill="1" applyBorder="1" applyAlignment="1" applyProtection="1">
      <alignment horizontal="left" vertical="center" wrapText="1"/>
    </xf>
    <xf numFmtId="3" fontId="7" fillId="4" borderId="1" xfId="0" applyNumberFormat="1" applyFont="1" applyFill="1" applyBorder="1" applyAlignment="1">
      <alignment horizontal="center" vertical="center" wrapText="1"/>
    </xf>
    <xf numFmtId="0" fontId="7" fillId="53" borderId="1" xfId="0" applyFont="1" applyFill="1" applyBorder="1" applyAlignment="1">
      <alignment horizontal="justify" vertical="center" wrapText="1"/>
    </xf>
    <xf numFmtId="169" fontId="7" fillId="53" borderId="1" xfId="3" applyNumberFormat="1" applyFont="1" applyFill="1" applyBorder="1" applyAlignment="1">
      <alignment horizontal="center" vertical="center" wrapText="1"/>
    </xf>
    <xf numFmtId="3" fontId="32" fillId="53" borderId="1" xfId="0" applyNumberFormat="1" applyFont="1" applyFill="1" applyBorder="1" applyAlignment="1">
      <alignment wrapText="1"/>
    </xf>
    <xf numFmtId="0" fontId="32" fillId="22" borderId="1" xfId="0" applyFont="1" applyFill="1" applyBorder="1" applyAlignment="1">
      <alignment wrapText="1"/>
    </xf>
    <xf numFmtId="0" fontId="8" fillId="22" borderId="2" xfId="0" applyFont="1" applyFill="1" applyBorder="1" applyAlignment="1">
      <alignment vertical="center" wrapText="1"/>
    </xf>
    <xf numFmtId="0" fontId="33" fillId="53" borderId="1" xfId="0" applyFont="1" applyFill="1" applyBorder="1" applyAlignment="1">
      <alignment horizontal="justify" vertical="center" wrapText="1"/>
    </xf>
    <xf numFmtId="164" fontId="32" fillId="53" borderId="1" xfId="0" applyNumberFormat="1" applyFont="1" applyFill="1" applyBorder="1" applyAlignment="1">
      <alignment wrapText="1"/>
    </xf>
    <xf numFmtId="0" fontId="91" fillId="22" borderId="1" xfId="0" applyFont="1" applyFill="1" applyBorder="1" applyAlignment="1">
      <alignment wrapText="1"/>
    </xf>
    <xf numFmtId="43" fontId="8" fillId="53" borderId="1" xfId="1" applyFont="1" applyFill="1" applyBorder="1" applyAlignment="1">
      <alignment horizontal="center" vertical="center" wrapText="1"/>
    </xf>
    <xf numFmtId="0" fontId="68" fillId="22" borderId="1" xfId="0" applyFont="1" applyFill="1" applyBorder="1" applyAlignment="1">
      <alignment wrapText="1"/>
    </xf>
    <xf numFmtId="181" fontId="8" fillId="4" borderId="1" xfId="0" applyNumberFormat="1" applyFont="1" applyFill="1" applyBorder="1" applyAlignment="1">
      <alignment horizontal="center" vertical="center" wrapText="1"/>
    </xf>
    <xf numFmtId="0" fontId="32" fillId="22" borderId="0" xfId="0" applyFont="1" applyFill="1" applyAlignment="1">
      <alignment wrapText="1"/>
    </xf>
    <xf numFmtId="181" fontId="8" fillId="22" borderId="1" xfId="0" applyNumberFormat="1" applyFont="1" applyFill="1" applyBorder="1" applyAlignment="1">
      <alignment horizontal="center" vertical="center" wrapText="1"/>
    </xf>
    <xf numFmtId="0" fontId="1" fillId="0" borderId="31" xfId="0" applyFont="1" applyBorder="1" applyAlignment="1">
      <alignment horizontal="center" wrapText="1"/>
    </xf>
    <xf numFmtId="0" fontId="1" fillId="0" borderId="31" xfId="0" applyFont="1" applyBorder="1" applyAlignment="1"/>
    <xf numFmtId="0" fontId="2" fillId="0" borderId="31" xfId="0" applyFont="1" applyBorder="1" applyAlignment="1">
      <alignment horizontal="center"/>
    </xf>
    <xf numFmtId="164" fontId="2" fillId="0" borderId="31" xfId="0" applyNumberFormat="1" applyFont="1" applyBorder="1"/>
    <xf numFmtId="0" fontId="1" fillId="0" borderId="31" xfId="0" applyFont="1" applyBorder="1" applyAlignment="1">
      <alignment horizontal="center"/>
    </xf>
    <xf numFmtId="164" fontId="1" fillId="0" borderId="31" xfId="0" applyNumberFormat="1" applyFont="1" applyBorder="1"/>
    <xf numFmtId="0" fontId="12" fillId="0" borderId="31" xfId="0" applyFont="1" applyFill="1" applyBorder="1" applyAlignment="1">
      <alignment horizontal="center" vertical="center"/>
    </xf>
    <xf numFmtId="0" fontId="12" fillId="0" borderId="31" xfId="0" applyFont="1" applyFill="1" applyBorder="1" applyAlignment="1">
      <alignment horizontal="center" vertical="center" wrapText="1"/>
    </xf>
    <xf numFmtId="164" fontId="12" fillId="0" borderId="31" xfId="0" applyNumberFormat="1" applyFont="1" applyFill="1" applyBorder="1" applyAlignment="1">
      <alignment horizontal="center" vertical="center" wrapText="1"/>
    </xf>
    <xf numFmtId="164" fontId="1" fillId="0" borderId="31" xfId="0" applyNumberFormat="1" applyFont="1" applyBorder="1" applyAlignment="1">
      <alignment horizontal="center" vertical="center" wrapText="1"/>
    </xf>
    <xf numFmtId="0" fontId="12" fillId="0" borderId="31" xfId="0" applyFont="1" applyFill="1" applyBorder="1" applyAlignment="1">
      <alignment wrapText="1"/>
    </xf>
    <xf numFmtId="0" fontId="2" fillId="0" borderId="31" xfId="0" applyFont="1" applyFill="1" applyBorder="1" applyAlignment="1">
      <alignment horizontal="center" vertical="center" wrapText="1"/>
    </xf>
    <xf numFmtId="164" fontId="2" fillId="0" borderId="31" xfId="2" applyNumberFormat="1" applyFont="1" applyFill="1" applyBorder="1" applyAlignment="1">
      <alignment horizontal="right" vertical="center" wrapText="1"/>
    </xf>
    <xf numFmtId="0" fontId="16" fillId="0" borderId="31" xfId="0" applyFont="1" applyFill="1" applyBorder="1" applyAlignment="1">
      <alignment horizontal="center"/>
    </xf>
    <xf numFmtId="164" fontId="16" fillId="0" borderId="31" xfId="0" applyNumberFormat="1" applyFont="1" applyFill="1" applyBorder="1" applyAlignment="1">
      <alignment horizontal="right"/>
    </xf>
    <xf numFmtId="0" fontId="2" fillId="0" borderId="31" xfId="0" applyFont="1" applyFill="1" applyBorder="1" applyAlignment="1">
      <alignment horizontal="center"/>
    </xf>
    <xf numFmtId="164" fontId="2" fillId="0" borderId="31" xfId="2" applyNumberFormat="1" applyFont="1" applyFill="1" applyBorder="1" applyAlignment="1">
      <alignment horizontal="right"/>
    </xf>
    <xf numFmtId="164" fontId="2" fillId="0" borderId="31" xfId="0" applyNumberFormat="1" applyFont="1" applyFill="1" applyBorder="1" applyAlignment="1">
      <alignment horizontal="right"/>
    </xf>
    <xf numFmtId="0" fontId="12" fillId="0" borderId="31" xfId="0" applyFont="1" applyFill="1" applyBorder="1" applyAlignment="1">
      <alignment horizontal="left" vertical="center" wrapText="1"/>
    </xf>
    <xf numFmtId="0" fontId="2" fillId="0" borderId="31" xfId="0" applyFont="1" applyFill="1" applyBorder="1" applyAlignment="1">
      <alignment horizontal="center" wrapText="1"/>
    </xf>
    <xf numFmtId="3" fontId="2" fillId="0" borderId="31" xfId="0" applyNumberFormat="1" applyFont="1" applyFill="1" applyBorder="1" applyAlignment="1">
      <alignment horizontal="right"/>
    </xf>
    <xf numFmtId="0" fontId="12" fillId="0" borderId="31" xfId="0" applyFont="1" applyFill="1" applyBorder="1" applyAlignment="1">
      <alignment horizontal="center"/>
    </xf>
    <xf numFmtId="164" fontId="12" fillId="0" borderId="31" xfId="2" applyNumberFormat="1" applyFont="1" applyFill="1" applyBorder="1" applyAlignment="1">
      <alignment horizontal="right"/>
    </xf>
    <xf numFmtId="0" fontId="8" fillId="3" borderId="1" xfId="0" applyFont="1" applyFill="1" applyBorder="1" applyAlignment="1">
      <alignment horizontal="left" vertical="center"/>
    </xf>
    <xf numFmtId="0" fontId="8" fillId="4" borderId="1" xfId="0" applyFont="1" applyFill="1" applyBorder="1" applyAlignment="1">
      <alignment horizontal="left" vertical="center"/>
    </xf>
    <xf numFmtId="0" fontId="8" fillId="5" borderId="1" xfId="0" applyFont="1" applyFill="1" applyBorder="1" applyAlignment="1">
      <alignment horizontal="left" vertical="center"/>
    </xf>
    <xf numFmtId="0" fontId="8" fillId="6" borderId="1" xfId="0" applyFont="1" applyFill="1" applyBorder="1" applyAlignment="1">
      <alignment horizontal="left" vertical="center"/>
    </xf>
    <xf numFmtId="0" fontId="17" fillId="0" borderId="1" xfId="0" applyFont="1" applyFill="1" applyBorder="1" applyAlignment="1">
      <alignment horizontal="center"/>
    </xf>
    <xf numFmtId="0" fontId="8" fillId="0" borderId="31" xfId="0" applyFont="1" applyBorder="1" applyAlignment="1">
      <alignment horizontal="center"/>
    </xf>
    <xf numFmtId="0" fontId="8" fillId="3" borderId="31" xfId="0" applyFont="1" applyFill="1" applyBorder="1" applyAlignment="1">
      <alignment horizontal="center" wrapText="1"/>
    </xf>
    <xf numFmtId="0" fontId="8" fillId="3" borderId="31" xfId="0" applyFont="1" applyFill="1" applyBorder="1" applyAlignment="1">
      <alignment horizontal="left" wrapText="1"/>
    </xf>
    <xf numFmtId="0" fontId="8" fillId="4" borderId="31" xfId="0" applyFont="1" applyFill="1" applyBorder="1" applyAlignment="1">
      <alignment horizontal="center" wrapText="1"/>
    </xf>
    <xf numFmtId="0" fontId="8" fillId="53" borderId="31" xfId="0" applyFont="1" applyFill="1" applyBorder="1" applyAlignment="1">
      <alignment horizontal="center" wrapText="1"/>
    </xf>
    <xf numFmtId="164" fontId="8" fillId="53" borderId="31" xfId="0" applyNumberFormat="1" applyFont="1" applyFill="1" applyBorder="1" applyAlignment="1">
      <alignment horizontal="center" wrapText="1"/>
    </xf>
    <xf numFmtId="0" fontId="8" fillId="22" borderId="31" xfId="0" applyFont="1" applyFill="1" applyBorder="1" applyAlignment="1">
      <alignment horizontal="center" wrapText="1"/>
    </xf>
    <xf numFmtId="0" fontId="17" fillId="0" borderId="31" xfId="0" applyFont="1" applyBorder="1" applyAlignment="1">
      <alignment horizontal="center"/>
    </xf>
    <xf numFmtId="0" fontId="12" fillId="0" borderId="31" xfId="0" applyFont="1" applyFill="1" applyBorder="1" applyAlignment="1">
      <alignment horizontal="center"/>
    </xf>
    <xf numFmtId="0" fontId="1" fillId="0" borderId="31" xfId="0" applyFont="1" applyBorder="1" applyAlignment="1">
      <alignment horizontal="center"/>
    </xf>
    <xf numFmtId="0" fontId="15" fillId="0" borderId="31" xfId="0" applyFont="1" applyBorder="1" applyAlignment="1">
      <alignment horizontal="center"/>
    </xf>
  </cellXfs>
  <cellStyles count="10">
    <cellStyle name="Hipervínculo" xfId="6" builtinId="8"/>
    <cellStyle name="Millares" xfId="1" builtinId="3"/>
    <cellStyle name="Millares 2" xfId="7"/>
    <cellStyle name="Millares 4" xfId="8"/>
    <cellStyle name="Millares 6" xfId="9"/>
    <cellStyle name="Moneda" xfId="2" builtinId="4"/>
    <cellStyle name="Normal" xfId="0" builtinId="0"/>
    <cellStyle name="Normal 2" xfId="3"/>
    <cellStyle name="Normal 3" xfId="4"/>
    <cellStyle name="Normal 4" xf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Hector/Desktop/INFORMES%20PARAMETRIZADOS/2012-2013-2014/consolidado%20contratacion%202012%20-%202013%20-2014/vacar/PRESENTACION%20CONTRATACION/PARAMETROS%20SOLICITUD%20DE%20INFORMACION%20CONSOLIDADO%202012%20DEFINITIVO%20a%2018%20oct%20a%206%20pm.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4"/>
      <sheetName val="CABEZOTE 2012"/>
      <sheetName val="ESPECIFICACIÓN"/>
      <sheetName val="Hoja3"/>
    </sheetNames>
    <sheetDataSet>
      <sheetData sheetId="0"/>
      <sheetData sheetId="1">
        <row r="68">
          <cell r="R68">
            <v>66</v>
          </cell>
          <cell r="S68">
            <v>355777443</v>
          </cell>
        </row>
        <row r="101">
          <cell r="R101">
            <v>33</v>
          </cell>
          <cell r="S101">
            <v>85164359</v>
          </cell>
        </row>
        <row r="374">
          <cell r="R374">
            <v>273</v>
          </cell>
          <cell r="S374">
            <v>864685502</v>
          </cell>
        </row>
        <row r="386">
          <cell r="R386">
            <v>12</v>
          </cell>
          <cell r="S386">
            <v>22546768</v>
          </cell>
        </row>
        <row r="673">
          <cell r="R673">
            <v>287</v>
          </cell>
          <cell r="S673">
            <v>2906915045</v>
          </cell>
        </row>
        <row r="745">
          <cell r="R745">
            <v>72</v>
          </cell>
          <cell r="S745">
            <v>8984166061.25</v>
          </cell>
        </row>
        <row r="754">
          <cell r="R754">
            <v>9</v>
          </cell>
          <cell r="S754">
            <v>191819625</v>
          </cell>
        </row>
        <row r="1248">
          <cell r="R1248">
            <v>494</v>
          </cell>
          <cell r="S1248">
            <v>4249956414</v>
          </cell>
        </row>
        <row r="1365">
          <cell r="R1365">
            <v>117</v>
          </cell>
          <cell r="S1365">
            <v>578072776</v>
          </cell>
        </row>
        <row r="1761">
          <cell r="R1761">
            <v>396</v>
          </cell>
          <cell r="S1761">
            <v>3543380798.2333369</v>
          </cell>
        </row>
        <row r="2064">
          <cell r="R2064">
            <v>303</v>
          </cell>
          <cell r="S2064">
            <v>803387462</v>
          </cell>
        </row>
      </sheetData>
      <sheetData sheetId="2"/>
      <sheetData sheetId="3"/>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www.uscovirtual.com/" TargetMode="External"/><Relationship Id="rId1" Type="http://schemas.openxmlformats.org/officeDocument/2006/relationships/hyperlink" Target="mailto:M@ICROTEL%20LTDA"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Q2064"/>
  <sheetViews>
    <sheetView workbookViewId="0">
      <selection sqref="A1:XFD1048576"/>
    </sheetView>
  </sheetViews>
  <sheetFormatPr baseColWidth="10" defaultRowHeight="15" x14ac:dyDescent="0.25"/>
  <cols>
    <col min="1" max="1" width="15.5703125" customWidth="1"/>
    <col min="2" max="2" width="17.140625" customWidth="1"/>
    <col min="3" max="3" width="24.7109375" customWidth="1"/>
    <col min="5" max="5" width="23.85546875" customWidth="1"/>
    <col min="8" max="8" width="20.7109375" customWidth="1"/>
    <col min="9" max="9" width="21.28515625" style="203" customWidth="1"/>
    <col min="10" max="10" width="21.42578125" customWidth="1"/>
    <col min="11" max="11" width="18.7109375" customWidth="1"/>
    <col min="12" max="12" width="27.140625" customWidth="1"/>
    <col min="13" max="13" width="48.42578125" customWidth="1"/>
    <col min="14" max="14" width="36.85546875" customWidth="1"/>
    <col min="15" max="15" width="32.7109375" customWidth="1"/>
    <col min="16" max="16" width="27.5703125" customWidth="1"/>
    <col min="17" max="17" width="25" customWidth="1"/>
  </cols>
  <sheetData>
    <row r="1" spans="1:17" x14ac:dyDescent="0.25">
      <c r="A1" s="3"/>
      <c r="B1" s="1469">
        <v>1</v>
      </c>
      <c r="C1" s="1469"/>
      <c r="D1" s="1469"/>
      <c r="E1" s="1470">
        <v>2</v>
      </c>
      <c r="F1" s="1470"/>
      <c r="G1" s="1470"/>
      <c r="H1" s="1471">
        <v>3</v>
      </c>
      <c r="I1" s="1471"/>
      <c r="J1" s="1471"/>
      <c r="K1" s="1471"/>
      <c r="L1" s="4">
        <v>4</v>
      </c>
      <c r="M1" s="4">
        <v>5</v>
      </c>
      <c r="N1" s="4">
        <v>6</v>
      </c>
      <c r="O1" s="1472">
        <v>7</v>
      </c>
      <c r="P1" s="1472"/>
      <c r="Q1" s="4">
        <v>8</v>
      </c>
    </row>
    <row r="2" spans="1:17" x14ac:dyDescent="0.25">
      <c r="A2" s="5" t="s">
        <v>18</v>
      </c>
      <c r="B2" s="6" t="s">
        <v>19</v>
      </c>
      <c r="C2" s="6" t="s">
        <v>20</v>
      </c>
      <c r="D2" s="6" t="s">
        <v>21</v>
      </c>
      <c r="E2" s="7" t="s">
        <v>22</v>
      </c>
      <c r="F2" s="8" t="s">
        <v>23</v>
      </c>
      <c r="G2" s="7" t="s">
        <v>21</v>
      </c>
      <c r="H2" s="9" t="s">
        <v>24</v>
      </c>
      <c r="I2" s="15" t="s">
        <v>25</v>
      </c>
      <c r="J2" s="10" t="s">
        <v>26</v>
      </c>
      <c r="K2" s="11" t="s">
        <v>27</v>
      </c>
      <c r="L2" s="4" t="s">
        <v>28</v>
      </c>
      <c r="M2" s="4" t="s">
        <v>29</v>
      </c>
      <c r="N2" s="4" t="s">
        <v>30</v>
      </c>
      <c r="O2" s="4" t="s">
        <v>31</v>
      </c>
      <c r="P2" s="4" t="s">
        <v>32</v>
      </c>
      <c r="Q2" s="4" t="s">
        <v>33</v>
      </c>
    </row>
    <row r="3" spans="1:17" ht="140.25" x14ac:dyDescent="0.25">
      <c r="A3" s="5">
        <v>1</v>
      </c>
      <c r="B3" s="12" t="s">
        <v>34</v>
      </c>
      <c r="C3" s="12">
        <v>891180084</v>
      </c>
      <c r="D3" s="12">
        <v>2</v>
      </c>
      <c r="E3" s="13" t="s">
        <v>35</v>
      </c>
      <c r="F3" s="14">
        <v>1017127006</v>
      </c>
      <c r="G3" s="13">
        <v>3</v>
      </c>
      <c r="H3" s="15" t="s">
        <v>36</v>
      </c>
      <c r="I3" s="16" t="s">
        <v>37</v>
      </c>
      <c r="J3" s="17">
        <v>40935</v>
      </c>
      <c r="K3" s="18">
        <v>9407220</v>
      </c>
      <c r="L3" s="19" t="s">
        <v>38</v>
      </c>
      <c r="M3" s="20" t="s">
        <v>39</v>
      </c>
      <c r="N3" s="21" t="s">
        <v>40</v>
      </c>
      <c r="O3" s="20" t="s">
        <v>41</v>
      </c>
      <c r="P3" s="20" t="s">
        <v>42</v>
      </c>
      <c r="Q3" s="21"/>
    </row>
    <row r="4" spans="1:17" ht="153" x14ac:dyDescent="0.25">
      <c r="A4" s="5">
        <f>A3+1</f>
        <v>2</v>
      </c>
      <c r="B4" s="12" t="s">
        <v>34</v>
      </c>
      <c r="C4" s="12">
        <v>891180084</v>
      </c>
      <c r="D4" s="12">
        <v>2</v>
      </c>
      <c r="E4" s="13" t="s">
        <v>43</v>
      </c>
      <c r="F4" s="14">
        <v>1075233063</v>
      </c>
      <c r="G4" s="13">
        <v>8</v>
      </c>
      <c r="H4" s="15" t="s">
        <v>44</v>
      </c>
      <c r="I4" s="16" t="s">
        <v>45</v>
      </c>
      <c r="J4" s="17">
        <v>40935</v>
      </c>
      <c r="K4" s="18">
        <v>9407220</v>
      </c>
      <c r="L4" s="19" t="s">
        <v>38</v>
      </c>
      <c r="M4" s="20" t="s">
        <v>39</v>
      </c>
      <c r="N4" s="21" t="s">
        <v>40</v>
      </c>
      <c r="O4" s="20" t="s">
        <v>41</v>
      </c>
      <c r="P4" s="20" t="s">
        <v>42</v>
      </c>
      <c r="Q4" s="21"/>
    </row>
    <row r="5" spans="1:17" ht="267.75" x14ac:dyDescent="0.25">
      <c r="A5" s="5">
        <f t="shared" ref="A5:A68" si="0">A4+1</f>
        <v>3</v>
      </c>
      <c r="B5" s="12" t="s">
        <v>34</v>
      </c>
      <c r="C5" s="12">
        <v>891180084</v>
      </c>
      <c r="D5" s="12">
        <v>2</v>
      </c>
      <c r="E5" s="13" t="s">
        <v>46</v>
      </c>
      <c r="F5" s="14">
        <v>14240421</v>
      </c>
      <c r="G5" s="13">
        <v>8</v>
      </c>
      <c r="H5" s="15" t="s">
        <v>47</v>
      </c>
      <c r="I5" s="15" t="s">
        <v>48</v>
      </c>
      <c r="J5" s="22">
        <v>40940</v>
      </c>
      <c r="K5" s="23">
        <v>3790055</v>
      </c>
      <c r="L5" s="19" t="s">
        <v>49</v>
      </c>
      <c r="M5" s="20" t="s">
        <v>39</v>
      </c>
      <c r="N5" s="21" t="s">
        <v>40</v>
      </c>
      <c r="O5" s="20" t="s">
        <v>41</v>
      </c>
      <c r="P5" s="20" t="s">
        <v>42</v>
      </c>
      <c r="Q5" s="21"/>
    </row>
    <row r="6" spans="1:17" ht="267.75" x14ac:dyDescent="0.25">
      <c r="A6" s="5">
        <f t="shared" si="0"/>
        <v>4</v>
      </c>
      <c r="B6" s="12" t="s">
        <v>34</v>
      </c>
      <c r="C6" s="12">
        <v>891180084</v>
      </c>
      <c r="D6" s="12">
        <v>2</v>
      </c>
      <c r="E6" s="13" t="s">
        <v>50</v>
      </c>
      <c r="F6" s="14">
        <v>38245315</v>
      </c>
      <c r="G6" s="13">
        <v>5</v>
      </c>
      <c r="H6" s="15" t="s">
        <v>51</v>
      </c>
      <c r="I6" s="15" t="s">
        <v>52</v>
      </c>
      <c r="J6" s="22">
        <v>40940</v>
      </c>
      <c r="K6" s="23">
        <v>300000</v>
      </c>
      <c r="L6" s="19" t="s">
        <v>53</v>
      </c>
      <c r="M6" s="20" t="s">
        <v>39</v>
      </c>
      <c r="N6" s="21" t="s">
        <v>54</v>
      </c>
      <c r="O6" s="20" t="s">
        <v>41</v>
      </c>
      <c r="P6" s="20" t="s">
        <v>42</v>
      </c>
      <c r="Q6" s="21"/>
    </row>
    <row r="7" spans="1:17" ht="204" x14ac:dyDescent="0.25">
      <c r="A7" s="5">
        <f t="shared" si="0"/>
        <v>5</v>
      </c>
      <c r="B7" s="12" t="s">
        <v>34</v>
      </c>
      <c r="C7" s="12">
        <v>891180084</v>
      </c>
      <c r="D7" s="12">
        <v>2</v>
      </c>
      <c r="E7" s="13" t="s">
        <v>55</v>
      </c>
      <c r="F7" s="14">
        <v>14953025</v>
      </c>
      <c r="G7" s="13">
        <v>4</v>
      </c>
      <c r="H7" s="15" t="s">
        <v>56</v>
      </c>
      <c r="I7" s="15" t="s">
        <v>57</v>
      </c>
      <c r="J7" s="22">
        <v>40949</v>
      </c>
      <c r="K7" s="23">
        <v>3390048</v>
      </c>
      <c r="L7" s="19" t="s">
        <v>49</v>
      </c>
      <c r="M7" s="20" t="s">
        <v>39</v>
      </c>
      <c r="N7" s="21" t="s">
        <v>40</v>
      </c>
      <c r="O7" s="20" t="s">
        <v>41</v>
      </c>
      <c r="P7" s="20" t="s">
        <v>42</v>
      </c>
      <c r="Q7" s="21"/>
    </row>
    <row r="8" spans="1:17" ht="229.5" x14ac:dyDescent="0.25">
      <c r="A8" s="5">
        <f t="shared" si="0"/>
        <v>6</v>
      </c>
      <c r="B8" s="12" t="s">
        <v>34</v>
      </c>
      <c r="C8" s="12">
        <v>891180084</v>
      </c>
      <c r="D8" s="12">
        <v>2</v>
      </c>
      <c r="E8" s="13" t="s">
        <v>58</v>
      </c>
      <c r="F8" s="14">
        <v>1075232886</v>
      </c>
      <c r="G8" s="13">
        <v>8</v>
      </c>
      <c r="H8" s="15" t="s">
        <v>59</v>
      </c>
      <c r="I8" s="15" t="s">
        <v>60</v>
      </c>
      <c r="J8" s="22">
        <v>40952</v>
      </c>
      <c r="K8" s="23">
        <v>2096790</v>
      </c>
      <c r="L8" s="19" t="s">
        <v>61</v>
      </c>
      <c r="M8" s="20" t="s">
        <v>39</v>
      </c>
      <c r="N8" s="21" t="s">
        <v>40</v>
      </c>
      <c r="O8" s="20" t="s">
        <v>41</v>
      </c>
      <c r="P8" s="20" t="s">
        <v>42</v>
      </c>
      <c r="Q8" s="21"/>
    </row>
    <row r="9" spans="1:17" ht="331.5" x14ac:dyDescent="0.25">
      <c r="A9" s="5">
        <f t="shared" si="0"/>
        <v>7</v>
      </c>
      <c r="B9" s="12" t="s">
        <v>34</v>
      </c>
      <c r="C9" s="12">
        <v>891180084</v>
      </c>
      <c r="D9" s="12">
        <v>2</v>
      </c>
      <c r="E9" s="13" t="s">
        <v>62</v>
      </c>
      <c r="F9" s="14">
        <v>813004745</v>
      </c>
      <c r="G9" s="13">
        <v>6</v>
      </c>
      <c r="H9" s="15" t="s">
        <v>63</v>
      </c>
      <c r="I9" s="15" t="s">
        <v>64</v>
      </c>
      <c r="J9" s="22">
        <v>40956</v>
      </c>
      <c r="K9" s="23">
        <v>3140000</v>
      </c>
      <c r="L9" s="19" t="s">
        <v>65</v>
      </c>
      <c r="M9" s="20" t="s">
        <v>39</v>
      </c>
      <c r="N9" s="21" t="s">
        <v>40</v>
      </c>
      <c r="O9" s="20" t="s">
        <v>41</v>
      </c>
      <c r="P9" s="20" t="s">
        <v>42</v>
      </c>
      <c r="Q9" s="21"/>
    </row>
    <row r="10" spans="1:17" ht="306" x14ac:dyDescent="0.25">
      <c r="A10" s="5">
        <f t="shared" si="0"/>
        <v>8</v>
      </c>
      <c r="B10" s="12" t="s">
        <v>34</v>
      </c>
      <c r="C10" s="12">
        <v>891180084</v>
      </c>
      <c r="D10" s="12">
        <v>2</v>
      </c>
      <c r="E10" s="13" t="s">
        <v>66</v>
      </c>
      <c r="F10" s="14">
        <v>4882678</v>
      </c>
      <c r="G10" s="13">
        <v>1</v>
      </c>
      <c r="H10" s="15" t="s">
        <v>67</v>
      </c>
      <c r="I10" s="15" t="s">
        <v>68</v>
      </c>
      <c r="J10" s="22">
        <v>40969</v>
      </c>
      <c r="K10" s="23">
        <v>2596500</v>
      </c>
      <c r="L10" s="19" t="s">
        <v>49</v>
      </c>
      <c r="M10" s="20" t="s">
        <v>39</v>
      </c>
      <c r="N10" s="21" t="s">
        <v>40</v>
      </c>
      <c r="O10" s="20" t="s">
        <v>41</v>
      </c>
      <c r="P10" s="20" t="s">
        <v>42</v>
      </c>
      <c r="Q10" s="21"/>
    </row>
    <row r="11" spans="1:17" ht="242.25" x14ac:dyDescent="0.25">
      <c r="A11" s="5">
        <f t="shared" si="0"/>
        <v>9</v>
      </c>
      <c r="B11" s="12" t="s">
        <v>34</v>
      </c>
      <c r="C11" s="12">
        <v>891180084</v>
      </c>
      <c r="D11" s="12">
        <v>2</v>
      </c>
      <c r="E11" s="13" t="s">
        <v>69</v>
      </c>
      <c r="F11" s="14">
        <v>36306472</v>
      </c>
      <c r="G11" s="13">
        <v>9</v>
      </c>
      <c r="H11" s="15" t="s">
        <v>70</v>
      </c>
      <c r="I11" s="15" t="s">
        <v>71</v>
      </c>
      <c r="J11" s="22">
        <v>40969</v>
      </c>
      <c r="K11" s="23">
        <v>1050000</v>
      </c>
      <c r="L11" s="19" t="s">
        <v>61</v>
      </c>
      <c r="M11" s="20" t="s">
        <v>39</v>
      </c>
      <c r="N11" s="21" t="s">
        <v>40</v>
      </c>
      <c r="O11" s="20" t="s">
        <v>41</v>
      </c>
      <c r="P11" s="20" t="s">
        <v>42</v>
      </c>
      <c r="Q11" s="21"/>
    </row>
    <row r="12" spans="1:17" ht="216.75" x14ac:dyDescent="0.25">
      <c r="A12" s="5">
        <f t="shared" si="0"/>
        <v>10</v>
      </c>
      <c r="B12" s="12" t="s">
        <v>34</v>
      </c>
      <c r="C12" s="12">
        <v>891180084</v>
      </c>
      <c r="D12" s="12">
        <v>2</v>
      </c>
      <c r="E12" s="13" t="s">
        <v>72</v>
      </c>
      <c r="F12" s="14">
        <v>12122108</v>
      </c>
      <c r="G12" s="13">
        <v>4</v>
      </c>
      <c r="H12" s="15" t="s">
        <v>73</v>
      </c>
      <c r="I12" s="15" t="s">
        <v>74</v>
      </c>
      <c r="J12" s="22">
        <v>40977</v>
      </c>
      <c r="K12" s="23">
        <v>2248524</v>
      </c>
      <c r="L12" s="19" t="s">
        <v>49</v>
      </c>
      <c r="M12" s="20" t="s">
        <v>39</v>
      </c>
      <c r="N12" s="21" t="s">
        <v>40</v>
      </c>
      <c r="O12" s="20" t="s">
        <v>41</v>
      </c>
      <c r="P12" s="20" t="s">
        <v>42</v>
      </c>
      <c r="Q12" s="21"/>
    </row>
    <row r="13" spans="1:17" ht="204" x14ac:dyDescent="0.25">
      <c r="A13" s="5">
        <f t="shared" si="0"/>
        <v>11</v>
      </c>
      <c r="B13" s="12" t="s">
        <v>34</v>
      </c>
      <c r="C13" s="12">
        <v>891180084</v>
      </c>
      <c r="D13" s="12">
        <v>2</v>
      </c>
      <c r="E13" s="13" t="s">
        <v>55</v>
      </c>
      <c r="F13" s="14">
        <v>14953025</v>
      </c>
      <c r="G13" s="13">
        <v>4</v>
      </c>
      <c r="H13" s="15" t="s">
        <v>75</v>
      </c>
      <c r="I13" s="15" t="s">
        <v>76</v>
      </c>
      <c r="J13" s="22">
        <v>40990</v>
      </c>
      <c r="K13" s="23">
        <v>5650080</v>
      </c>
      <c r="L13" s="19" t="s">
        <v>49</v>
      </c>
      <c r="M13" s="20" t="s">
        <v>39</v>
      </c>
      <c r="N13" s="21" t="s">
        <v>40</v>
      </c>
      <c r="O13" s="20" t="s">
        <v>41</v>
      </c>
      <c r="P13" s="20" t="s">
        <v>42</v>
      </c>
      <c r="Q13" s="21"/>
    </row>
    <row r="14" spans="1:17" ht="165.75" x14ac:dyDescent="0.25">
      <c r="A14" s="5">
        <f t="shared" si="0"/>
        <v>12</v>
      </c>
      <c r="B14" s="12" t="s">
        <v>34</v>
      </c>
      <c r="C14" s="12">
        <v>891180084</v>
      </c>
      <c r="D14" s="12">
        <v>2</v>
      </c>
      <c r="E14" s="13" t="s">
        <v>77</v>
      </c>
      <c r="F14" s="14">
        <v>26566815</v>
      </c>
      <c r="G14" s="13">
        <v>1</v>
      </c>
      <c r="H14" s="15" t="s">
        <v>78</v>
      </c>
      <c r="I14" s="15" t="s">
        <v>79</v>
      </c>
      <c r="J14" s="22" t="s">
        <v>80</v>
      </c>
      <c r="K14" s="23">
        <v>2596500</v>
      </c>
      <c r="L14" s="24" t="s">
        <v>49</v>
      </c>
      <c r="M14" s="20" t="s">
        <v>39</v>
      </c>
      <c r="N14" s="21" t="s">
        <v>40</v>
      </c>
      <c r="O14" s="20" t="s">
        <v>41</v>
      </c>
      <c r="P14" s="20" t="s">
        <v>42</v>
      </c>
      <c r="Q14" s="21"/>
    </row>
    <row r="15" spans="1:17" ht="216.75" x14ac:dyDescent="0.25">
      <c r="A15" s="5">
        <f t="shared" si="0"/>
        <v>13</v>
      </c>
      <c r="B15" s="12" t="s">
        <v>34</v>
      </c>
      <c r="C15" s="12">
        <v>891180084</v>
      </c>
      <c r="D15" s="12">
        <v>2</v>
      </c>
      <c r="E15" s="13" t="s">
        <v>81</v>
      </c>
      <c r="F15" s="14">
        <v>800053310</v>
      </c>
      <c r="G15" s="13">
        <v>8</v>
      </c>
      <c r="H15" s="15" t="s">
        <v>82</v>
      </c>
      <c r="I15" s="15" t="s">
        <v>83</v>
      </c>
      <c r="J15" s="22" t="s">
        <v>80</v>
      </c>
      <c r="K15" s="23">
        <v>3245970</v>
      </c>
      <c r="L15" s="24" t="s">
        <v>84</v>
      </c>
      <c r="M15" s="20" t="s">
        <v>39</v>
      </c>
      <c r="N15" s="21" t="s">
        <v>40</v>
      </c>
      <c r="O15" s="20" t="s">
        <v>41</v>
      </c>
      <c r="P15" s="20" t="s">
        <v>42</v>
      </c>
      <c r="Q15" s="21"/>
    </row>
    <row r="16" spans="1:17" ht="280.5" x14ac:dyDescent="0.25">
      <c r="A16" s="5">
        <f t="shared" si="0"/>
        <v>14</v>
      </c>
      <c r="B16" s="12" t="s">
        <v>34</v>
      </c>
      <c r="C16" s="12">
        <v>891180084</v>
      </c>
      <c r="D16" s="12">
        <v>2</v>
      </c>
      <c r="E16" s="13" t="s">
        <v>85</v>
      </c>
      <c r="F16" s="14">
        <v>1075241426</v>
      </c>
      <c r="G16" s="13">
        <v>1</v>
      </c>
      <c r="H16" s="15" t="s">
        <v>86</v>
      </c>
      <c r="I16" s="15" t="s">
        <v>87</v>
      </c>
      <c r="J16" s="22" t="s">
        <v>88</v>
      </c>
      <c r="K16" s="23">
        <v>2750000</v>
      </c>
      <c r="L16" s="24" t="s">
        <v>89</v>
      </c>
      <c r="M16" s="20" t="s">
        <v>39</v>
      </c>
      <c r="N16" s="21" t="s">
        <v>40</v>
      </c>
      <c r="O16" s="20" t="s">
        <v>41</v>
      </c>
      <c r="P16" s="20" t="s">
        <v>42</v>
      </c>
      <c r="Q16" s="21"/>
    </row>
    <row r="17" spans="1:17" ht="191.25" x14ac:dyDescent="0.25">
      <c r="A17" s="5">
        <f t="shared" si="0"/>
        <v>15</v>
      </c>
      <c r="B17" s="12" t="s">
        <v>34</v>
      </c>
      <c r="C17" s="12">
        <v>891180084</v>
      </c>
      <c r="D17" s="12">
        <v>2</v>
      </c>
      <c r="E17" s="13" t="s">
        <v>90</v>
      </c>
      <c r="F17" s="14">
        <v>93388223</v>
      </c>
      <c r="G17" s="13">
        <v>1</v>
      </c>
      <c r="H17" s="15" t="s">
        <v>91</v>
      </c>
      <c r="I17" s="15" t="s">
        <v>92</v>
      </c>
      <c r="J17" s="22" t="s">
        <v>93</v>
      </c>
      <c r="K17" s="23">
        <v>4173600</v>
      </c>
      <c r="L17" s="24" t="s">
        <v>49</v>
      </c>
      <c r="M17" s="20" t="s">
        <v>39</v>
      </c>
      <c r="N17" s="21" t="s">
        <v>40</v>
      </c>
      <c r="O17" s="20" t="s">
        <v>41</v>
      </c>
      <c r="P17" s="20" t="s">
        <v>42</v>
      </c>
      <c r="Q17" s="21"/>
    </row>
    <row r="18" spans="1:17" ht="229.5" x14ac:dyDescent="0.25">
      <c r="A18" s="5">
        <f t="shared" si="0"/>
        <v>16</v>
      </c>
      <c r="B18" s="12" t="s">
        <v>34</v>
      </c>
      <c r="C18" s="12">
        <v>891180084</v>
      </c>
      <c r="D18" s="12">
        <v>2</v>
      </c>
      <c r="E18" s="13" t="s">
        <v>94</v>
      </c>
      <c r="F18" s="14">
        <v>860014923</v>
      </c>
      <c r="G18" s="13">
        <v>4</v>
      </c>
      <c r="H18" s="15" t="s">
        <v>95</v>
      </c>
      <c r="I18" s="15" t="s">
        <v>96</v>
      </c>
      <c r="J18" s="22" t="s">
        <v>97</v>
      </c>
      <c r="K18" s="23">
        <v>603200</v>
      </c>
      <c r="L18" s="24" t="s">
        <v>61</v>
      </c>
      <c r="M18" s="20" t="s">
        <v>39</v>
      </c>
      <c r="N18" s="21" t="s">
        <v>40</v>
      </c>
      <c r="O18" s="20" t="s">
        <v>41</v>
      </c>
      <c r="P18" s="20" t="s">
        <v>42</v>
      </c>
      <c r="Q18" s="21"/>
    </row>
    <row r="19" spans="1:17" ht="216.75" x14ac:dyDescent="0.25">
      <c r="A19" s="5">
        <f t="shared" si="0"/>
        <v>17</v>
      </c>
      <c r="B19" s="12" t="s">
        <v>34</v>
      </c>
      <c r="C19" s="12">
        <v>891180084</v>
      </c>
      <c r="D19" s="12">
        <v>2</v>
      </c>
      <c r="E19" s="13" t="s">
        <v>98</v>
      </c>
      <c r="F19" s="14">
        <v>19066682</v>
      </c>
      <c r="G19" s="13">
        <v>6</v>
      </c>
      <c r="H19" s="15" t="s">
        <v>99</v>
      </c>
      <c r="I19" s="15" t="s">
        <v>100</v>
      </c>
      <c r="J19" s="22" t="s">
        <v>101</v>
      </c>
      <c r="K19" s="23">
        <v>4874812</v>
      </c>
      <c r="L19" s="24" t="s">
        <v>102</v>
      </c>
      <c r="M19" s="20" t="s">
        <v>39</v>
      </c>
      <c r="N19" s="21" t="s">
        <v>40</v>
      </c>
      <c r="O19" s="20" t="s">
        <v>41</v>
      </c>
      <c r="P19" s="20" t="s">
        <v>42</v>
      </c>
      <c r="Q19" s="21"/>
    </row>
    <row r="20" spans="1:17" ht="331.5" x14ac:dyDescent="0.25">
      <c r="A20" s="5">
        <f t="shared" si="0"/>
        <v>18</v>
      </c>
      <c r="B20" s="12" t="s">
        <v>34</v>
      </c>
      <c r="C20" s="12">
        <v>891180084</v>
      </c>
      <c r="D20" s="12">
        <v>2</v>
      </c>
      <c r="E20" s="13" t="s">
        <v>103</v>
      </c>
      <c r="F20" s="14">
        <v>800220327</v>
      </c>
      <c r="G20" s="13">
        <v>9</v>
      </c>
      <c r="H20" s="15" t="s">
        <v>104</v>
      </c>
      <c r="I20" s="15" t="s">
        <v>105</v>
      </c>
      <c r="J20" s="22" t="s">
        <v>97</v>
      </c>
      <c r="K20" s="23">
        <v>2438000</v>
      </c>
      <c r="L20" s="24" t="s">
        <v>61</v>
      </c>
      <c r="M20" s="20" t="s">
        <v>39</v>
      </c>
      <c r="N20" s="21" t="s">
        <v>40</v>
      </c>
      <c r="O20" s="20" t="s">
        <v>41</v>
      </c>
      <c r="P20" s="20" t="s">
        <v>42</v>
      </c>
      <c r="Q20" s="21"/>
    </row>
    <row r="21" spans="1:17" ht="140.25" x14ac:dyDescent="0.25">
      <c r="A21" s="5">
        <f t="shared" si="0"/>
        <v>19</v>
      </c>
      <c r="B21" s="12" t="s">
        <v>34</v>
      </c>
      <c r="C21" s="12">
        <v>891180084</v>
      </c>
      <c r="D21" s="12">
        <v>2</v>
      </c>
      <c r="E21" s="13" t="s">
        <v>106</v>
      </c>
      <c r="F21" s="14">
        <v>1075226999</v>
      </c>
      <c r="G21" s="13">
        <v>7</v>
      </c>
      <c r="H21" s="15" t="s">
        <v>107</v>
      </c>
      <c r="I21" s="15" t="s">
        <v>108</v>
      </c>
      <c r="J21" s="22" t="s">
        <v>109</v>
      </c>
      <c r="K21" s="23">
        <v>5490000</v>
      </c>
      <c r="L21" s="24" t="s">
        <v>61</v>
      </c>
      <c r="M21" s="20" t="s">
        <v>39</v>
      </c>
      <c r="N21" s="21" t="s">
        <v>40</v>
      </c>
      <c r="O21" s="20" t="s">
        <v>41</v>
      </c>
      <c r="P21" s="20" t="s">
        <v>42</v>
      </c>
      <c r="Q21" s="21"/>
    </row>
    <row r="22" spans="1:17" ht="89.25" x14ac:dyDescent="0.25">
      <c r="A22" s="5">
        <f t="shared" si="0"/>
        <v>20</v>
      </c>
      <c r="B22" s="12" t="s">
        <v>34</v>
      </c>
      <c r="C22" s="12">
        <v>891180084</v>
      </c>
      <c r="D22" s="12">
        <v>2</v>
      </c>
      <c r="E22" s="13" t="s">
        <v>110</v>
      </c>
      <c r="F22" s="14">
        <v>93290334</v>
      </c>
      <c r="G22" s="13">
        <v>6</v>
      </c>
      <c r="H22" s="15" t="s">
        <v>111</v>
      </c>
      <c r="I22" s="15" t="s">
        <v>112</v>
      </c>
      <c r="J22" s="22">
        <v>41051</v>
      </c>
      <c r="K22" s="23">
        <v>3999907</v>
      </c>
      <c r="L22" s="24" t="s">
        <v>113</v>
      </c>
      <c r="M22" s="20" t="s">
        <v>39</v>
      </c>
      <c r="N22" s="21" t="s">
        <v>54</v>
      </c>
      <c r="O22" s="20" t="s">
        <v>41</v>
      </c>
      <c r="P22" s="20" t="s">
        <v>42</v>
      </c>
      <c r="Q22" s="21"/>
    </row>
    <row r="23" spans="1:17" ht="114.75" x14ac:dyDescent="0.25">
      <c r="A23" s="5">
        <f t="shared" si="0"/>
        <v>21</v>
      </c>
      <c r="B23" s="12" t="s">
        <v>34</v>
      </c>
      <c r="C23" s="12">
        <v>891180084</v>
      </c>
      <c r="D23" s="12">
        <v>2</v>
      </c>
      <c r="E23" s="13" t="s">
        <v>114</v>
      </c>
      <c r="F23" s="14">
        <v>26421465</v>
      </c>
      <c r="G23" s="13">
        <v>2</v>
      </c>
      <c r="H23" s="15" t="s">
        <v>115</v>
      </c>
      <c r="I23" s="15" t="s">
        <v>116</v>
      </c>
      <c r="J23" s="22" t="s">
        <v>117</v>
      </c>
      <c r="K23" s="23">
        <v>2640330</v>
      </c>
      <c r="L23" s="24" t="s">
        <v>61</v>
      </c>
      <c r="M23" s="20" t="s">
        <v>39</v>
      </c>
      <c r="N23" s="21" t="s">
        <v>40</v>
      </c>
      <c r="O23" s="20" t="s">
        <v>41</v>
      </c>
      <c r="P23" s="20" t="s">
        <v>42</v>
      </c>
      <c r="Q23" s="21"/>
    </row>
    <row r="24" spans="1:17" ht="102" x14ac:dyDescent="0.25">
      <c r="A24" s="5">
        <f t="shared" si="0"/>
        <v>22</v>
      </c>
      <c r="B24" s="12" t="s">
        <v>34</v>
      </c>
      <c r="C24" s="12">
        <v>891180084</v>
      </c>
      <c r="D24" s="12">
        <v>2</v>
      </c>
      <c r="E24" s="13" t="s">
        <v>118</v>
      </c>
      <c r="F24" s="14">
        <v>1075239033</v>
      </c>
      <c r="G24" s="13">
        <v>4</v>
      </c>
      <c r="H24" s="15" t="s">
        <v>119</v>
      </c>
      <c r="I24" s="15" t="s">
        <v>120</v>
      </c>
      <c r="J24" s="22" t="s">
        <v>121</v>
      </c>
      <c r="K24" s="23">
        <v>6000000</v>
      </c>
      <c r="L24" s="24" t="s">
        <v>61</v>
      </c>
      <c r="M24" s="20" t="s">
        <v>39</v>
      </c>
      <c r="N24" s="21" t="s">
        <v>40</v>
      </c>
      <c r="O24" s="20" t="s">
        <v>41</v>
      </c>
      <c r="P24" s="20" t="s">
        <v>42</v>
      </c>
      <c r="Q24" s="21"/>
    </row>
    <row r="25" spans="1:17" ht="191.25" x14ac:dyDescent="0.25">
      <c r="A25" s="5">
        <f t="shared" si="0"/>
        <v>23</v>
      </c>
      <c r="B25" s="12" t="s">
        <v>34</v>
      </c>
      <c r="C25" s="12">
        <v>891180084</v>
      </c>
      <c r="D25" s="12">
        <v>2</v>
      </c>
      <c r="E25" s="13" t="s">
        <v>122</v>
      </c>
      <c r="F25" s="14">
        <v>36183257</v>
      </c>
      <c r="G25" s="13">
        <v>1</v>
      </c>
      <c r="H25" s="15" t="s">
        <v>123</v>
      </c>
      <c r="I25" s="15" t="s">
        <v>124</v>
      </c>
      <c r="J25" s="22" t="s">
        <v>125</v>
      </c>
      <c r="K25" s="23">
        <v>6453985</v>
      </c>
      <c r="L25" s="24" t="s">
        <v>89</v>
      </c>
      <c r="M25" s="20" t="s">
        <v>39</v>
      </c>
      <c r="N25" s="21" t="s">
        <v>40</v>
      </c>
      <c r="O25" s="20" t="s">
        <v>41</v>
      </c>
      <c r="P25" s="20" t="s">
        <v>42</v>
      </c>
      <c r="Q25" s="21"/>
    </row>
    <row r="26" spans="1:17" ht="114.75" x14ac:dyDescent="0.25">
      <c r="A26" s="5">
        <f t="shared" si="0"/>
        <v>24</v>
      </c>
      <c r="B26" s="12" t="s">
        <v>34</v>
      </c>
      <c r="C26" s="12">
        <v>891180084</v>
      </c>
      <c r="D26" s="12">
        <v>2</v>
      </c>
      <c r="E26" s="13" t="s">
        <v>126</v>
      </c>
      <c r="F26" s="14">
        <v>800233837</v>
      </c>
      <c r="G26" s="13">
        <v>1</v>
      </c>
      <c r="H26" s="15" t="s">
        <v>127</v>
      </c>
      <c r="I26" s="15" t="s">
        <v>128</v>
      </c>
      <c r="J26" s="22" t="s">
        <v>129</v>
      </c>
      <c r="K26" s="23">
        <v>12028968</v>
      </c>
      <c r="L26" s="24" t="s">
        <v>113</v>
      </c>
      <c r="M26" s="20" t="s">
        <v>39</v>
      </c>
      <c r="N26" s="21" t="s">
        <v>54</v>
      </c>
      <c r="O26" s="20" t="s">
        <v>41</v>
      </c>
      <c r="P26" s="20" t="s">
        <v>42</v>
      </c>
      <c r="Q26" s="21"/>
    </row>
    <row r="27" spans="1:17" ht="127.5" x14ac:dyDescent="0.25">
      <c r="A27" s="5">
        <f t="shared" si="0"/>
        <v>25</v>
      </c>
      <c r="B27" s="12" t="s">
        <v>34</v>
      </c>
      <c r="C27" s="12">
        <v>891180084</v>
      </c>
      <c r="D27" s="12">
        <v>2</v>
      </c>
      <c r="E27" s="13" t="s">
        <v>130</v>
      </c>
      <c r="F27" s="14">
        <v>900375239</v>
      </c>
      <c r="G27" s="13">
        <v>7</v>
      </c>
      <c r="H27" s="15" t="s">
        <v>131</v>
      </c>
      <c r="I27" s="15" t="s">
        <v>132</v>
      </c>
      <c r="J27" s="22" t="s">
        <v>133</v>
      </c>
      <c r="K27" s="23">
        <v>7931790</v>
      </c>
      <c r="L27" s="25" t="s">
        <v>84</v>
      </c>
      <c r="M27" s="20" t="s">
        <v>39</v>
      </c>
      <c r="N27" s="21" t="s">
        <v>54</v>
      </c>
      <c r="O27" s="20" t="s">
        <v>41</v>
      </c>
      <c r="P27" s="20" t="s">
        <v>42</v>
      </c>
      <c r="Q27" s="21"/>
    </row>
    <row r="28" spans="1:17" ht="191.25" x14ac:dyDescent="0.25">
      <c r="A28" s="5">
        <f t="shared" si="0"/>
        <v>26</v>
      </c>
      <c r="B28" s="12" t="s">
        <v>34</v>
      </c>
      <c r="C28" s="12">
        <v>891180084</v>
      </c>
      <c r="D28" s="12">
        <v>2</v>
      </c>
      <c r="E28" s="13" t="s">
        <v>35</v>
      </c>
      <c r="F28" s="14">
        <v>42152998</v>
      </c>
      <c r="G28" s="13">
        <v>1</v>
      </c>
      <c r="H28" s="15" t="s">
        <v>134</v>
      </c>
      <c r="I28" s="15" t="s">
        <v>135</v>
      </c>
      <c r="J28" s="22" t="s">
        <v>133</v>
      </c>
      <c r="K28" s="23">
        <v>9407220</v>
      </c>
      <c r="L28" s="25" t="s">
        <v>113</v>
      </c>
      <c r="M28" s="20" t="s">
        <v>39</v>
      </c>
      <c r="N28" s="21" t="s">
        <v>40</v>
      </c>
      <c r="O28" s="20" t="s">
        <v>41</v>
      </c>
      <c r="P28" s="20" t="s">
        <v>42</v>
      </c>
      <c r="Q28" s="21"/>
    </row>
    <row r="29" spans="1:17" ht="127.5" x14ac:dyDescent="0.25">
      <c r="A29" s="5">
        <f t="shared" si="0"/>
        <v>27</v>
      </c>
      <c r="B29" s="12" t="s">
        <v>34</v>
      </c>
      <c r="C29" s="12">
        <v>891180084</v>
      </c>
      <c r="D29" s="12">
        <v>2</v>
      </c>
      <c r="E29" s="13" t="s">
        <v>136</v>
      </c>
      <c r="F29" s="14">
        <v>1075233071</v>
      </c>
      <c r="G29" s="13">
        <v>7</v>
      </c>
      <c r="H29" s="15" t="s">
        <v>137</v>
      </c>
      <c r="I29" s="15" t="s">
        <v>138</v>
      </c>
      <c r="J29" s="22" t="s">
        <v>139</v>
      </c>
      <c r="K29" s="23">
        <v>1200000</v>
      </c>
      <c r="L29" s="25" t="s">
        <v>61</v>
      </c>
      <c r="M29" s="20" t="s">
        <v>39</v>
      </c>
      <c r="N29" s="21" t="s">
        <v>40</v>
      </c>
      <c r="O29" s="20" t="s">
        <v>41</v>
      </c>
      <c r="P29" s="20" t="s">
        <v>42</v>
      </c>
      <c r="Q29" s="21"/>
    </row>
    <row r="30" spans="1:17" ht="191.25" x14ac:dyDescent="0.25">
      <c r="A30" s="5">
        <f t="shared" si="0"/>
        <v>28</v>
      </c>
      <c r="B30" s="12" t="s">
        <v>34</v>
      </c>
      <c r="C30" s="12">
        <v>891180084</v>
      </c>
      <c r="D30" s="12">
        <v>2</v>
      </c>
      <c r="E30" s="13" t="s">
        <v>140</v>
      </c>
      <c r="F30" s="14">
        <v>1017127006</v>
      </c>
      <c r="G30" s="13">
        <v>3</v>
      </c>
      <c r="H30" s="15" t="s">
        <v>141</v>
      </c>
      <c r="I30" s="15" t="s">
        <v>142</v>
      </c>
      <c r="J30" s="22" t="s">
        <v>143</v>
      </c>
      <c r="K30" s="23">
        <v>8466498</v>
      </c>
      <c r="L30" s="25" t="s">
        <v>61</v>
      </c>
      <c r="M30" s="20" t="s">
        <v>39</v>
      </c>
      <c r="N30" s="21" t="s">
        <v>40</v>
      </c>
      <c r="O30" s="20" t="s">
        <v>41</v>
      </c>
      <c r="P30" s="20" t="s">
        <v>42</v>
      </c>
      <c r="Q30" s="21"/>
    </row>
    <row r="31" spans="1:17" ht="140.25" x14ac:dyDescent="0.25">
      <c r="A31" s="5">
        <f t="shared" si="0"/>
        <v>29</v>
      </c>
      <c r="B31" s="12" t="s">
        <v>34</v>
      </c>
      <c r="C31" s="12">
        <v>891180084</v>
      </c>
      <c r="D31" s="12">
        <v>2</v>
      </c>
      <c r="E31" s="13" t="s">
        <v>55</v>
      </c>
      <c r="F31" s="14">
        <v>14953025</v>
      </c>
      <c r="G31" s="13">
        <v>4</v>
      </c>
      <c r="H31" s="15" t="s">
        <v>144</v>
      </c>
      <c r="I31" s="15" t="s">
        <v>145</v>
      </c>
      <c r="J31" s="22" t="s">
        <v>146</v>
      </c>
      <c r="K31" s="23">
        <v>3595788</v>
      </c>
      <c r="L31" s="25" t="s">
        <v>49</v>
      </c>
      <c r="M31" s="20" t="s">
        <v>39</v>
      </c>
      <c r="N31" s="21" t="s">
        <v>40</v>
      </c>
      <c r="O31" s="20" t="s">
        <v>41</v>
      </c>
      <c r="P31" s="20" t="s">
        <v>42</v>
      </c>
      <c r="Q31" s="21"/>
    </row>
    <row r="32" spans="1:17" ht="140.25" x14ac:dyDescent="0.25">
      <c r="A32" s="5">
        <f t="shared" si="0"/>
        <v>30</v>
      </c>
      <c r="B32" s="12" t="s">
        <v>34</v>
      </c>
      <c r="C32" s="12">
        <v>891180084</v>
      </c>
      <c r="D32" s="12">
        <v>2</v>
      </c>
      <c r="E32" s="13" t="s">
        <v>147</v>
      </c>
      <c r="F32" s="14">
        <v>830073329</v>
      </c>
      <c r="G32" s="13">
        <v>1</v>
      </c>
      <c r="H32" s="15" t="s">
        <v>148</v>
      </c>
      <c r="I32" s="15" t="s">
        <v>149</v>
      </c>
      <c r="J32" s="22" t="s">
        <v>146</v>
      </c>
      <c r="K32" s="23">
        <v>11377852</v>
      </c>
      <c r="L32" s="25" t="s">
        <v>113</v>
      </c>
      <c r="M32" s="20" t="s">
        <v>39</v>
      </c>
      <c r="N32" s="21" t="s">
        <v>54</v>
      </c>
      <c r="O32" s="20" t="s">
        <v>41</v>
      </c>
      <c r="P32" s="20" t="s">
        <v>42</v>
      </c>
      <c r="Q32" s="21"/>
    </row>
    <row r="33" spans="1:17" ht="255" x14ac:dyDescent="0.25">
      <c r="A33" s="5">
        <f t="shared" si="0"/>
        <v>31</v>
      </c>
      <c r="B33" s="12" t="s">
        <v>34</v>
      </c>
      <c r="C33" s="12">
        <v>891180084</v>
      </c>
      <c r="D33" s="12">
        <v>2</v>
      </c>
      <c r="E33" s="13" t="s">
        <v>62</v>
      </c>
      <c r="F33" s="14">
        <v>813004745</v>
      </c>
      <c r="G33" s="13">
        <v>6</v>
      </c>
      <c r="H33" s="15" t="s">
        <v>150</v>
      </c>
      <c r="I33" s="15" t="s">
        <v>151</v>
      </c>
      <c r="J33" s="22" t="s">
        <v>152</v>
      </c>
      <c r="K33" s="23">
        <v>6080000</v>
      </c>
      <c r="L33" s="25" t="s">
        <v>65</v>
      </c>
      <c r="M33" s="20" t="s">
        <v>39</v>
      </c>
      <c r="N33" s="21" t="s">
        <v>40</v>
      </c>
      <c r="O33" s="20" t="s">
        <v>41</v>
      </c>
      <c r="P33" s="20" t="s">
        <v>42</v>
      </c>
      <c r="Q33" s="21"/>
    </row>
    <row r="34" spans="1:17" ht="140.25" x14ac:dyDescent="0.25">
      <c r="A34" s="5">
        <f t="shared" si="0"/>
        <v>32</v>
      </c>
      <c r="B34" s="12" t="s">
        <v>34</v>
      </c>
      <c r="C34" s="12">
        <v>891180084</v>
      </c>
      <c r="D34" s="12">
        <v>2</v>
      </c>
      <c r="E34" s="13" t="s">
        <v>153</v>
      </c>
      <c r="F34" s="14">
        <v>830012275</v>
      </c>
      <c r="G34" s="13">
        <v>1</v>
      </c>
      <c r="H34" s="15" t="s">
        <v>154</v>
      </c>
      <c r="I34" s="15" t="s">
        <v>155</v>
      </c>
      <c r="J34" s="22" t="s">
        <v>156</v>
      </c>
      <c r="K34" s="23">
        <v>1186100</v>
      </c>
      <c r="L34" s="25" t="s">
        <v>113</v>
      </c>
      <c r="M34" s="20" t="s">
        <v>39</v>
      </c>
      <c r="N34" s="21" t="s">
        <v>40</v>
      </c>
      <c r="O34" s="20" t="s">
        <v>41</v>
      </c>
      <c r="P34" s="20" t="s">
        <v>42</v>
      </c>
      <c r="Q34" s="21"/>
    </row>
    <row r="35" spans="1:17" ht="153" x14ac:dyDescent="0.25">
      <c r="A35" s="5">
        <f t="shared" si="0"/>
        <v>33</v>
      </c>
      <c r="B35" s="12" t="s">
        <v>34</v>
      </c>
      <c r="C35" s="12">
        <v>891180084</v>
      </c>
      <c r="D35" s="12">
        <v>2</v>
      </c>
      <c r="E35" s="13" t="s">
        <v>72</v>
      </c>
      <c r="F35" s="14">
        <v>12122108</v>
      </c>
      <c r="G35" s="13">
        <v>4</v>
      </c>
      <c r="H35" s="15" t="s">
        <v>157</v>
      </c>
      <c r="I35" s="15" t="s">
        <v>158</v>
      </c>
      <c r="J35" s="22" t="s">
        <v>159</v>
      </c>
      <c r="K35" s="23">
        <v>2361060</v>
      </c>
      <c r="L35" s="25" t="s">
        <v>160</v>
      </c>
      <c r="M35" s="20" t="s">
        <v>39</v>
      </c>
      <c r="N35" s="21" t="s">
        <v>40</v>
      </c>
      <c r="O35" s="20" t="s">
        <v>41</v>
      </c>
      <c r="P35" s="20" t="s">
        <v>42</v>
      </c>
      <c r="Q35" s="21"/>
    </row>
    <row r="36" spans="1:17" ht="153" x14ac:dyDescent="0.25">
      <c r="A36" s="5">
        <f t="shared" si="0"/>
        <v>34</v>
      </c>
      <c r="B36" s="12" t="s">
        <v>34</v>
      </c>
      <c r="C36" s="12">
        <v>891180084</v>
      </c>
      <c r="D36" s="12">
        <v>2</v>
      </c>
      <c r="E36" s="13" t="s">
        <v>161</v>
      </c>
      <c r="F36" s="14">
        <v>93207608</v>
      </c>
      <c r="G36" s="13">
        <v>6</v>
      </c>
      <c r="H36" s="15" t="s">
        <v>162</v>
      </c>
      <c r="I36" s="15" t="s">
        <v>163</v>
      </c>
      <c r="J36" s="22" t="s">
        <v>164</v>
      </c>
      <c r="K36" s="23">
        <v>5000000</v>
      </c>
      <c r="L36" s="25" t="s">
        <v>61</v>
      </c>
      <c r="M36" s="20" t="s">
        <v>39</v>
      </c>
      <c r="N36" s="21" t="s">
        <v>40</v>
      </c>
      <c r="O36" s="20" t="s">
        <v>41</v>
      </c>
      <c r="P36" s="20" t="s">
        <v>42</v>
      </c>
      <c r="Q36" s="21"/>
    </row>
    <row r="37" spans="1:17" ht="140.25" x14ac:dyDescent="0.25">
      <c r="A37" s="5">
        <f t="shared" si="0"/>
        <v>35</v>
      </c>
      <c r="B37" s="12" t="s">
        <v>34</v>
      </c>
      <c r="C37" s="12">
        <v>891180084</v>
      </c>
      <c r="D37" s="12">
        <v>2</v>
      </c>
      <c r="E37" s="13" t="s">
        <v>165</v>
      </c>
      <c r="F37" s="14">
        <v>55176935</v>
      </c>
      <c r="G37" s="13">
        <v>7</v>
      </c>
      <c r="H37" s="15" t="s">
        <v>166</v>
      </c>
      <c r="I37" s="15" t="s">
        <v>167</v>
      </c>
      <c r="J37" s="22" t="s">
        <v>168</v>
      </c>
      <c r="K37" s="23">
        <v>3130200</v>
      </c>
      <c r="L37" s="25" t="s">
        <v>49</v>
      </c>
      <c r="M37" s="20" t="s">
        <v>39</v>
      </c>
      <c r="N37" s="21" t="s">
        <v>40</v>
      </c>
      <c r="O37" s="20" t="s">
        <v>41</v>
      </c>
      <c r="P37" s="20" t="s">
        <v>42</v>
      </c>
      <c r="Q37" s="21"/>
    </row>
    <row r="38" spans="1:17" ht="127.5" x14ac:dyDescent="0.25">
      <c r="A38" s="5">
        <f t="shared" si="0"/>
        <v>36</v>
      </c>
      <c r="B38" s="12" t="s">
        <v>34</v>
      </c>
      <c r="C38" s="12">
        <v>891180084</v>
      </c>
      <c r="D38" s="12">
        <v>2</v>
      </c>
      <c r="E38" s="13" t="s">
        <v>169</v>
      </c>
      <c r="F38" s="14">
        <v>36306472</v>
      </c>
      <c r="G38" s="13">
        <v>9</v>
      </c>
      <c r="H38" s="15" t="s">
        <v>170</v>
      </c>
      <c r="I38" s="15" t="s">
        <v>171</v>
      </c>
      <c r="J38" s="22" t="s">
        <v>168</v>
      </c>
      <c r="K38" s="23">
        <v>1450000</v>
      </c>
      <c r="L38" s="25" t="s">
        <v>61</v>
      </c>
      <c r="M38" s="20" t="s">
        <v>39</v>
      </c>
      <c r="N38" s="21" t="s">
        <v>40</v>
      </c>
      <c r="O38" s="20" t="s">
        <v>41</v>
      </c>
      <c r="P38" s="20" t="s">
        <v>42</v>
      </c>
      <c r="Q38" s="21"/>
    </row>
    <row r="39" spans="1:17" ht="114.75" x14ac:dyDescent="0.25">
      <c r="A39" s="5">
        <f t="shared" si="0"/>
        <v>37</v>
      </c>
      <c r="B39" s="12" t="s">
        <v>34</v>
      </c>
      <c r="C39" s="12">
        <v>891180084</v>
      </c>
      <c r="D39" s="12">
        <v>2</v>
      </c>
      <c r="E39" s="13" t="s">
        <v>172</v>
      </c>
      <c r="F39" s="14">
        <v>42152998</v>
      </c>
      <c r="G39" s="13">
        <v>1</v>
      </c>
      <c r="H39" s="15" t="s">
        <v>173</v>
      </c>
      <c r="I39" s="15" t="s">
        <v>174</v>
      </c>
      <c r="J39" s="22" t="s">
        <v>156</v>
      </c>
      <c r="K39" s="23">
        <v>6440000</v>
      </c>
      <c r="L39" s="25" t="s">
        <v>113</v>
      </c>
      <c r="M39" s="20" t="s">
        <v>39</v>
      </c>
      <c r="N39" s="21" t="s">
        <v>54</v>
      </c>
      <c r="O39" s="20" t="s">
        <v>41</v>
      </c>
      <c r="P39" s="20" t="s">
        <v>42</v>
      </c>
      <c r="Q39" s="21"/>
    </row>
    <row r="40" spans="1:17" ht="127.5" x14ac:dyDescent="0.25">
      <c r="A40" s="5">
        <f t="shared" si="0"/>
        <v>38</v>
      </c>
      <c r="B40" s="12" t="s">
        <v>34</v>
      </c>
      <c r="C40" s="12">
        <v>891180084</v>
      </c>
      <c r="D40" s="12">
        <v>2</v>
      </c>
      <c r="E40" s="13" t="s">
        <v>175</v>
      </c>
      <c r="F40" s="14">
        <v>1075244252</v>
      </c>
      <c r="G40" s="13">
        <v>0</v>
      </c>
      <c r="H40" s="15" t="s">
        <v>176</v>
      </c>
      <c r="I40" s="15" t="s">
        <v>177</v>
      </c>
      <c r="J40" s="22" t="s">
        <v>168</v>
      </c>
      <c r="K40" s="23">
        <v>8000000</v>
      </c>
      <c r="L40" s="25" t="s">
        <v>61</v>
      </c>
      <c r="M40" s="20" t="s">
        <v>39</v>
      </c>
      <c r="N40" s="21" t="s">
        <v>40</v>
      </c>
      <c r="O40" s="20" t="s">
        <v>41</v>
      </c>
      <c r="P40" s="20" t="s">
        <v>42</v>
      </c>
      <c r="Q40" s="21"/>
    </row>
    <row r="41" spans="1:17" ht="165.75" x14ac:dyDescent="0.25">
      <c r="A41" s="5">
        <f t="shared" si="0"/>
        <v>39</v>
      </c>
      <c r="B41" s="12" t="s">
        <v>34</v>
      </c>
      <c r="C41" s="12">
        <v>891180084</v>
      </c>
      <c r="D41" s="12">
        <v>2</v>
      </c>
      <c r="E41" s="13" t="s">
        <v>178</v>
      </c>
      <c r="F41" s="14">
        <v>79295650</v>
      </c>
      <c r="G41" s="13">
        <v>0</v>
      </c>
      <c r="H41" s="15" t="s">
        <v>179</v>
      </c>
      <c r="I41" s="15" t="s">
        <v>180</v>
      </c>
      <c r="J41" s="22" t="s">
        <v>181</v>
      </c>
      <c r="K41" s="23">
        <v>4693152</v>
      </c>
      <c r="L41" s="25" t="s">
        <v>182</v>
      </c>
      <c r="M41" s="20" t="s">
        <v>39</v>
      </c>
      <c r="N41" s="21" t="s">
        <v>40</v>
      </c>
      <c r="O41" s="20" t="s">
        <v>41</v>
      </c>
      <c r="P41" s="20" t="s">
        <v>42</v>
      </c>
      <c r="Q41" s="21"/>
    </row>
    <row r="42" spans="1:17" ht="102" x14ac:dyDescent="0.25">
      <c r="A42" s="5">
        <f t="shared" si="0"/>
        <v>40</v>
      </c>
      <c r="B42" s="12" t="s">
        <v>34</v>
      </c>
      <c r="C42" s="12">
        <v>891180084</v>
      </c>
      <c r="D42" s="12">
        <v>2</v>
      </c>
      <c r="E42" s="13" t="s">
        <v>183</v>
      </c>
      <c r="F42" s="14">
        <v>1084922429</v>
      </c>
      <c r="G42" s="13">
        <v>9</v>
      </c>
      <c r="H42" s="15" t="s">
        <v>184</v>
      </c>
      <c r="I42" s="15" t="s">
        <v>185</v>
      </c>
      <c r="J42" s="22" t="s">
        <v>186</v>
      </c>
      <c r="K42" s="23">
        <v>2753184</v>
      </c>
      <c r="L42" s="25" t="s">
        <v>61</v>
      </c>
      <c r="M42" s="20" t="s">
        <v>39</v>
      </c>
      <c r="N42" s="21" t="s">
        <v>40</v>
      </c>
      <c r="O42" s="20" t="s">
        <v>41</v>
      </c>
      <c r="P42" s="20" t="s">
        <v>42</v>
      </c>
      <c r="Q42" s="21"/>
    </row>
    <row r="43" spans="1:17" ht="127.5" x14ac:dyDescent="0.25">
      <c r="A43" s="5">
        <f t="shared" si="0"/>
        <v>41</v>
      </c>
      <c r="B43" s="12" t="s">
        <v>34</v>
      </c>
      <c r="C43" s="12">
        <v>891180084</v>
      </c>
      <c r="D43" s="12">
        <v>2</v>
      </c>
      <c r="E43" s="13" t="s">
        <v>55</v>
      </c>
      <c r="F43" s="14">
        <v>14953025</v>
      </c>
      <c r="G43" s="13">
        <v>4</v>
      </c>
      <c r="H43" s="15" t="s">
        <v>187</v>
      </c>
      <c r="I43" s="15" t="s">
        <v>188</v>
      </c>
      <c r="J43" s="22" t="s">
        <v>189</v>
      </c>
      <c r="K43" s="23">
        <v>5932920</v>
      </c>
      <c r="L43" s="25" t="s">
        <v>49</v>
      </c>
      <c r="M43" s="20" t="s">
        <v>39</v>
      </c>
      <c r="N43" s="21" t="s">
        <v>40</v>
      </c>
      <c r="O43" s="20" t="s">
        <v>41</v>
      </c>
      <c r="P43" s="20" t="s">
        <v>42</v>
      </c>
      <c r="Q43" s="21"/>
    </row>
    <row r="44" spans="1:17" ht="102" x14ac:dyDescent="0.25">
      <c r="A44" s="5">
        <f t="shared" si="0"/>
        <v>42</v>
      </c>
      <c r="B44" s="12" t="s">
        <v>34</v>
      </c>
      <c r="C44" s="12">
        <v>891180084</v>
      </c>
      <c r="D44" s="12">
        <v>2</v>
      </c>
      <c r="E44" s="13" t="s">
        <v>190</v>
      </c>
      <c r="F44" s="14">
        <v>860013704</v>
      </c>
      <c r="G44" s="13">
        <v>3</v>
      </c>
      <c r="H44" s="15" t="s">
        <v>191</v>
      </c>
      <c r="I44" s="15" t="s">
        <v>192</v>
      </c>
      <c r="J44" s="22">
        <v>41177</v>
      </c>
      <c r="K44" s="23">
        <v>548883</v>
      </c>
      <c r="L44" s="25" t="s">
        <v>61</v>
      </c>
      <c r="M44" s="20" t="s">
        <v>39</v>
      </c>
      <c r="N44" s="21" t="s">
        <v>54</v>
      </c>
      <c r="O44" s="20" t="s">
        <v>41</v>
      </c>
      <c r="P44" s="20" t="s">
        <v>42</v>
      </c>
      <c r="Q44" s="21"/>
    </row>
    <row r="45" spans="1:17" ht="178.5" x14ac:dyDescent="0.25">
      <c r="A45" s="5">
        <f t="shared" si="0"/>
        <v>43</v>
      </c>
      <c r="B45" s="12" t="s">
        <v>34</v>
      </c>
      <c r="C45" s="12">
        <v>891180084</v>
      </c>
      <c r="D45" s="12">
        <v>2</v>
      </c>
      <c r="E45" s="13" t="s">
        <v>193</v>
      </c>
      <c r="F45" s="14">
        <v>1080182267</v>
      </c>
      <c r="G45" s="13">
        <v>1</v>
      </c>
      <c r="H45" s="15" t="s">
        <v>194</v>
      </c>
      <c r="I45" s="15" t="s">
        <v>195</v>
      </c>
      <c r="J45" s="22" t="s">
        <v>196</v>
      </c>
      <c r="K45" s="23">
        <v>5000000</v>
      </c>
      <c r="L45" s="25" t="s">
        <v>61</v>
      </c>
      <c r="M45" s="20" t="s">
        <v>39</v>
      </c>
      <c r="N45" s="21" t="s">
        <v>40</v>
      </c>
      <c r="O45" s="20" t="s">
        <v>41</v>
      </c>
      <c r="P45" s="20" t="s">
        <v>42</v>
      </c>
      <c r="Q45" s="21"/>
    </row>
    <row r="46" spans="1:17" ht="191.25" x14ac:dyDescent="0.25">
      <c r="A46" s="5">
        <f t="shared" si="0"/>
        <v>44</v>
      </c>
      <c r="B46" s="12" t="s">
        <v>34</v>
      </c>
      <c r="C46" s="12">
        <v>891180084</v>
      </c>
      <c r="D46" s="12">
        <v>2</v>
      </c>
      <c r="E46" s="13" t="s">
        <v>98</v>
      </c>
      <c r="F46" s="14">
        <v>19066682</v>
      </c>
      <c r="G46" s="13">
        <v>6</v>
      </c>
      <c r="H46" s="15" t="s">
        <v>197</v>
      </c>
      <c r="I46" s="15" t="s">
        <v>198</v>
      </c>
      <c r="J46" s="22">
        <v>41183</v>
      </c>
      <c r="K46" s="23">
        <v>1133400</v>
      </c>
      <c r="L46" s="24" t="s">
        <v>49</v>
      </c>
      <c r="M46" s="20" t="s">
        <v>39</v>
      </c>
      <c r="N46" s="21" t="s">
        <v>40</v>
      </c>
      <c r="O46" s="20" t="s">
        <v>41</v>
      </c>
      <c r="P46" s="20" t="s">
        <v>42</v>
      </c>
      <c r="Q46" s="21"/>
    </row>
    <row r="47" spans="1:17" ht="127.5" x14ac:dyDescent="0.25">
      <c r="A47" s="5">
        <f t="shared" si="0"/>
        <v>45</v>
      </c>
      <c r="B47" s="12" t="s">
        <v>34</v>
      </c>
      <c r="C47" s="12">
        <v>891180084</v>
      </c>
      <c r="D47" s="12">
        <v>2</v>
      </c>
      <c r="E47" s="13" t="s">
        <v>199</v>
      </c>
      <c r="F47" s="14">
        <v>830505910</v>
      </c>
      <c r="G47" s="13">
        <v>7</v>
      </c>
      <c r="H47" s="15" t="s">
        <v>200</v>
      </c>
      <c r="I47" s="15" t="s">
        <v>201</v>
      </c>
      <c r="J47" s="22">
        <v>41193</v>
      </c>
      <c r="K47" s="23">
        <v>33930000</v>
      </c>
      <c r="L47" s="24" t="s">
        <v>113</v>
      </c>
      <c r="M47" s="20" t="s">
        <v>39</v>
      </c>
      <c r="N47" s="21" t="s">
        <v>54</v>
      </c>
      <c r="O47" s="20" t="s">
        <v>41</v>
      </c>
      <c r="P47" s="20" t="s">
        <v>42</v>
      </c>
      <c r="Q47" s="21"/>
    </row>
    <row r="48" spans="1:17" ht="127.5" x14ac:dyDescent="0.25">
      <c r="A48" s="5">
        <f t="shared" si="0"/>
        <v>46</v>
      </c>
      <c r="B48" s="12" t="s">
        <v>34</v>
      </c>
      <c r="C48" s="12">
        <v>891180084</v>
      </c>
      <c r="D48" s="12">
        <v>2</v>
      </c>
      <c r="E48" s="13" t="s">
        <v>202</v>
      </c>
      <c r="F48" s="14">
        <v>55151659</v>
      </c>
      <c r="G48" s="13">
        <v>0</v>
      </c>
      <c r="H48" s="15" t="s">
        <v>203</v>
      </c>
      <c r="I48" s="15" t="s">
        <v>204</v>
      </c>
      <c r="J48" s="22">
        <v>41211</v>
      </c>
      <c r="K48" s="23">
        <v>11205600</v>
      </c>
      <c r="L48" s="24" t="s">
        <v>113</v>
      </c>
      <c r="M48" s="20" t="s">
        <v>39</v>
      </c>
      <c r="N48" s="21" t="s">
        <v>54</v>
      </c>
      <c r="O48" s="20" t="s">
        <v>41</v>
      </c>
      <c r="P48" s="20" t="s">
        <v>42</v>
      </c>
      <c r="Q48" s="21"/>
    </row>
    <row r="49" spans="1:17" ht="229.5" x14ac:dyDescent="0.25">
      <c r="A49" s="5">
        <f t="shared" si="0"/>
        <v>47</v>
      </c>
      <c r="B49" s="12" t="s">
        <v>34</v>
      </c>
      <c r="C49" s="12">
        <v>891180084</v>
      </c>
      <c r="D49" s="12">
        <v>2</v>
      </c>
      <c r="E49" s="13" t="s">
        <v>85</v>
      </c>
      <c r="F49" s="14">
        <v>1075241426</v>
      </c>
      <c r="G49" s="13">
        <v>1</v>
      </c>
      <c r="H49" s="15" t="s">
        <v>205</v>
      </c>
      <c r="I49" s="15" t="s">
        <v>206</v>
      </c>
      <c r="J49" s="22">
        <v>41213</v>
      </c>
      <c r="K49" s="23">
        <v>3800000</v>
      </c>
      <c r="L49" s="24" t="s">
        <v>89</v>
      </c>
      <c r="M49" s="20" t="s">
        <v>39</v>
      </c>
      <c r="N49" s="21" t="s">
        <v>40</v>
      </c>
      <c r="O49" s="20" t="s">
        <v>41</v>
      </c>
      <c r="P49" s="20" t="s">
        <v>42</v>
      </c>
      <c r="Q49" s="21"/>
    </row>
    <row r="50" spans="1:17" ht="178.5" x14ac:dyDescent="0.25">
      <c r="A50" s="5">
        <f t="shared" si="0"/>
        <v>48</v>
      </c>
      <c r="B50" s="12" t="s">
        <v>34</v>
      </c>
      <c r="C50" s="12">
        <v>891180084</v>
      </c>
      <c r="D50" s="12">
        <v>2</v>
      </c>
      <c r="E50" s="13" t="s">
        <v>126</v>
      </c>
      <c r="F50" s="14">
        <v>800233837</v>
      </c>
      <c r="G50" s="13">
        <v>1</v>
      </c>
      <c r="H50" s="15" t="s">
        <v>207</v>
      </c>
      <c r="I50" s="15" t="s">
        <v>208</v>
      </c>
      <c r="J50" s="22">
        <v>41206</v>
      </c>
      <c r="K50" s="23">
        <v>2668000</v>
      </c>
      <c r="L50" s="24" t="s">
        <v>61</v>
      </c>
      <c r="M50" s="20" t="s">
        <v>39</v>
      </c>
      <c r="N50" s="21" t="s">
        <v>40</v>
      </c>
      <c r="O50" s="20" t="s">
        <v>41</v>
      </c>
      <c r="P50" s="20" t="s">
        <v>42</v>
      </c>
      <c r="Q50" s="21"/>
    </row>
    <row r="51" spans="1:17" ht="114.75" x14ac:dyDescent="0.25">
      <c r="A51" s="5">
        <f t="shared" si="0"/>
        <v>49</v>
      </c>
      <c r="B51" s="12" t="s">
        <v>34</v>
      </c>
      <c r="C51" s="12">
        <v>891180084</v>
      </c>
      <c r="D51" s="12">
        <v>2</v>
      </c>
      <c r="E51" s="13" t="s">
        <v>209</v>
      </c>
      <c r="F51" s="14">
        <v>55151263</v>
      </c>
      <c r="G51" s="13">
        <v>8</v>
      </c>
      <c r="H51" s="15" t="s">
        <v>210</v>
      </c>
      <c r="I51" s="15" t="s">
        <v>211</v>
      </c>
      <c r="J51" s="22">
        <v>41197</v>
      </c>
      <c r="K51" s="23">
        <v>2596500</v>
      </c>
      <c r="L51" s="24" t="s">
        <v>182</v>
      </c>
      <c r="M51" s="20" t="s">
        <v>39</v>
      </c>
      <c r="N51" s="21" t="s">
        <v>40</v>
      </c>
      <c r="O51" s="20" t="s">
        <v>41</v>
      </c>
      <c r="P51" s="20" t="s">
        <v>42</v>
      </c>
      <c r="Q51" s="21"/>
    </row>
    <row r="52" spans="1:17" ht="114.75" x14ac:dyDescent="0.25">
      <c r="A52" s="5">
        <f t="shared" si="0"/>
        <v>50</v>
      </c>
      <c r="B52" s="12" t="s">
        <v>34</v>
      </c>
      <c r="C52" s="12">
        <v>891180084</v>
      </c>
      <c r="D52" s="12">
        <v>2</v>
      </c>
      <c r="E52" s="13" t="s">
        <v>212</v>
      </c>
      <c r="F52" s="14">
        <v>12131881</v>
      </c>
      <c r="G52" s="13">
        <v>8</v>
      </c>
      <c r="H52" s="15" t="s">
        <v>213</v>
      </c>
      <c r="I52" s="15" t="s">
        <v>214</v>
      </c>
      <c r="J52" s="22">
        <v>41200</v>
      </c>
      <c r="K52" s="23">
        <v>9800000</v>
      </c>
      <c r="L52" s="24" t="s">
        <v>182</v>
      </c>
      <c r="M52" s="20" t="s">
        <v>39</v>
      </c>
      <c r="N52" s="21" t="s">
        <v>40</v>
      </c>
      <c r="O52" s="20" t="s">
        <v>41</v>
      </c>
      <c r="P52" s="20" t="s">
        <v>42</v>
      </c>
      <c r="Q52" s="21"/>
    </row>
    <row r="53" spans="1:17" ht="114.75" x14ac:dyDescent="0.25">
      <c r="A53" s="5">
        <f t="shared" si="0"/>
        <v>51</v>
      </c>
      <c r="B53" s="12" t="s">
        <v>34</v>
      </c>
      <c r="C53" s="12">
        <v>891180084</v>
      </c>
      <c r="D53" s="12">
        <v>2</v>
      </c>
      <c r="E53" s="13" t="s">
        <v>81</v>
      </c>
      <c r="F53" s="14">
        <v>800053310</v>
      </c>
      <c r="G53" s="13">
        <v>8</v>
      </c>
      <c r="H53" s="15" t="s">
        <v>215</v>
      </c>
      <c r="I53" s="15" t="s">
        <v>216</v>
      </c>
      <c r="J53" s="22">
        <v>41206</v>
      </c>
      <c r="K53" s="23">
        <v>874176</v>
      </c>
      <c r="L53" s="24" t="s">
        <v>113</v>
      </c>
      <c r="M53" s="20" t="s">
        <v>39</v>
      </c>
      <c r="N53" s="21" t="s">
        <v>54</v>
      </c>
      <c r="O53" s="20" t="s">
        <v>41</v>
      </c>
      <c r="P53" s="20" t="s">
        <v>42</v>
      </c>
      <c r="Q53" s="21"/>
    </row>
    <row r="54" spans="1:17" ht="89.25" x14ac:dyDescent="0.25">
      <c r="A54" s="5">
        <f t="shared" si="0"/>
        <v>52</v>
      </c>
      <c r="B54" s="12" t="s">
        <v>34</v>
      </c>
      <c r="C54" s="12">
        <v>891180084</v>
      </c>
      <c r="D54" s="12">
        <v>2</v>
      </c>
      <c r="E54" s="13" t="s">
        <v>217</v>
      </c>
      <c r="F54" s="14">
        <v>830051298</v>
      </c>
      <c r="G54" s="13">
        <v>7</v>
      </c>
      <c r="H54" s="15" t="s">
        <v>218</v>
      </c>
      <c r="I54" s="15" t="s">
        <v>219</v>
      </c>
      <c r="J54" s="22">
        <v>41211</v>
      </c>
      <c r="K54" s="23">
        <v>11716000</v>
      </c>
      <c r="L54" s="24" t="s">
        <v>113</v>
      </c>
      <c r="M54" s="20" t="s">
        <v>39</v>
      </c>
      <c r="N54" s="21" t="s">
        <v>54</v>
      </c>
      <c r="O54" s="20" t="s">
        <v>41</v>
      </c>
      <c r="P54" s="20" t="s">
        <v>42</v>
      </c>
      <c r="Q54" s="21"/>
    </row>
    <row r="55" spans="1:17" ht="127.5" x14ac:dyDescent="0.25">
      <c r="A55" s="5">
        <f t="shared" si="0"/>
        <v>53</v>
      </c>
      <c r="B55" s="12" t="s">
        <v>34</v>
      </c>
      <c r="C55" s="12">
        <v>891180084</v>
      </c>
      <c r="D55" s="12">
        <v>2</v>
      </c>
      <c r="E55" s="13" t="s">
        <v>220</v>
      </c>
      <c r="F55" s="14">
        <v>890935513</v>
      </c>
      <c r="G55" s="13">
        <v>9</v>
      </c>
      <c r="H55" s="15" t="s">
        <v>218</v>
      </c>
      <c r="I55" s="15" t="s">
        <v>221</v>
      </c>
      <c r="J55" s="22">
        <v>41220</v>
      </c>
      <c r="K55" s="23">
        <v>9628000</v>
      </c>
      <c r="L55" s="24" t="s">
        <v>113</v>
      </c>
      <c r="M55" s="20" t="s">
        <v>39</v>
      </c>
      <c r="N55" s="21" t="s">
        <v>54</v>
      </c>
      <c r="O55" s="20" t="s">
        <v>41</v>
      </c>
      <c r="P55" s="20" t="s">
        <v>42</v>
      </c>
      <c r="Q55" s="21"/>
    </row>
    <row r="56" spans="1:17" ht="102" x14ac:dyDescent="0.25">
      <c r="A56" s="5">
        <f t="shared" si="0"/>
        <v>54</v>
      </c>
      <c r="B56" s="12" t="s">
        <v>34</v>
      </c>
      <c r="C56" s="12">
        <v>891180084</v>
      </c>
      <c r="D56" s="12">
        <v>2</v>
      </c>
      <c r="E56" s="13" t="s">
        <v>136</v>
      </c>
      <c r="F56" s="14">
        <v>1075233071</v>
      </c>
      <c r="G56" s="13">
        <v>7</v>
      </c>
      <c r="H56" s="15" t="s">
        <v>222</v>
      </c>
      <c r="I56" s="15" t="s">
        <v>223</v>
      </c>
      <c r="J56" s="22">
        <v>41204</v>
      </c>
      <c r="K56" s="23">
        <v>1200000</v>
      </c>
      <c r="L56" s="24" t="s">
        <v>61</v>
      </c>
      <c r="M56" s="20" t="s">
        <v>39</v>
      </c>
      <c r="N56" s="21" t="s">
        <v>40</v>
      </c>
      <c r="O56" s="20" t="s">
        <v>41</v>
      </c>
      <c r="P56" s="20" t="s">
        <v>42</v>
      </c>
      <c r="Q56" s="21"/>
    </row>
    <row r="57" spans="1:17" ht="127.5" x14ac:dyDescent="0.25">
      <c r="A57" s="5">
        <f t="shared" si="0"/>
        <v>55</v>
      </c>
      <c r="B57" s="12" t="s">
        <v>34</v>
      </c>
      <c r="C57" s="12">
        <v>891180084</v>
      </c>
      <c r="D57" s="12">
        <v>2</v>
      </c>
      <c r="E57" s="13" t="s">
        <v>224</v>
      </c>
      <c r="F57" s="14">
        <v>830067914</v>
      </c>
      <c r="G57" s="13">
        <v>6</v>
      </c>
      <c r="H57" s="15" t="s">
        <v>225</v>
      </c>
      <c r="I57" s="15" t="s">
        <v>226</v>
      </c>
      <c r="J57" s="22" t="s">
        <v>227</v>
      </c>
      <c r="K57" s="23">
        <v>341040</v>
      </c>
      <c r="L57" s="24" t="s">
        <v>113</v>
      </c>
      <c r="M57" s="20" t="s">
        <v>39</v>
      </c>
      <c r="N57" s="21" t="s">
        <v>54</v>
      </c>
      <c r="O57" s="20" t="s">
        <v>41</v>
      </c>
      <c r="P57" s="20" t="s">
        <v>42</v>
      </c>
      <c r="Q57" s="21"/>
    </row>
    <row r="58" spans="1:17" ht="153" x14ac:dyDescent="0.25">
      <c r="A58" s="5">
        <f t="shared" si="0"/>
        <v>56</v>
      </c>
      <c r="B58" s="12" t="s">
        <v>34</v>
      </c>
      <c r="C58" s="12">
        <v>891180084</v>
      </c>
      <c r="D58" s="12">
        <v>2</v>
      </c>
      <c r="E58" s="13" t="s">
        <v>228</v>
      </c>
      <c r="F58" s="14">
        <v>7704181</v>
      </c>
      <c r="G58" s="13">
        <v>2</v>
      </c>
      <c r="H58" s="15" t="s">
        <v>229</v>
      </c>
      <c r="I58" s="15" t="s">
        <v>230</v>
      </c>
      <c r="J58" s="22">
        <v>41211</v>
      </c>
      <c r="K58" s="23">
        <v>4173600</v>
      </c>
      <c r="L58" s="24" t="s">
        <v>182</v>
      </c>
      <c r="M58" s="20" t="s">
        <v>39</v>
      </c>
      <c r="N58" s="21" t="s">
        <v>40</v>
      </c>
      <c r="O58" s="20" t="s">
        <v>41</v>
      </c>
      <c r="P58" s="20" t="s">
        <v>42</v>
      </c>
      <c r="Q58" s="21"/>
    </row>
    <row r="59" spans="1:17" ht="114.75" x14ac:dyDescent="0.25">
      <c r="A59" s="5">
        <f t="shared" si="0"/>
        <v>57</v>
      </c>
      <c r="B59" s="12" t="s">
        <v>34</v>
      </c>
      <c r="C59" s="12">
        <v>891180084</v>
      </c>
      <c r="D59" s="12">
        <v>2</v>
      </c>
      <c r="E59" s="13" t="s">
        <v>231</v>
      </c>
      <c r="F59" s="14">
        <v>43055149</v>
      </c>
      <c r="G59" s="13">
        <v>1</v>
      </c>
      <c r="H59" s="15" t="s">
        <v>232</v>
      </c>
      <c r="I59" s="15" t="s">
        <v>233</v>
      </c>
      <c r="J59" s="22">
        <v>41219</v>
      </c>
      <c r="K59" s="23">
        <v>7134000</v>
      </c>
      <c r="L59" s="24" t="s">
        <v>113</v>
      </c>
      <c r="M59" s="20" t="s">
        <v>39</v>
      </c>
      <c r="N59" s="21" t="s">
        <v>54</v>
      </c>
      <c r="O59" s="20" t="s">
        <v>41</v>
      </c>
      <c r="P59" s="20" t="s">
        <v>42</v>
      </c>
      <c r="Q59" s="21"/>
    </row>
    <row r="60" spans="1:17" ht="114.75" x14ac:dyDescent="0.25">
      <c r="A60" s="5">
        <f t="shared" si="0"/>
        <v>58</v>
      </c>
      <c r="B60" s="12" t="s">
        <v>34</v>
      </c>
      <c r="C60" s="12">
        <v>891180084</v>
      </c>
      <c r="D60" s="12">
        <v>2</v>
      </c>
      <c r="E60" s="13" t="s">
        <v>234</v>
      </c>
      <c r="F60" s="14">
        <v>860532874</v>
      </c>
      <c r="G60" s="13">
        <v>3</v>
      </c>
      <c r="H60" s="15" t="s">
        <v>235</v>
      </c>
      <c r="I60" s="15" t="s">
        <v>236</v>
      </c>
      <c r="J60" s="22">
        <v>41239</v>
      </c>
      <c r="K60" s="23">
        <v>1392000</v>
      </c>
      <c r="L60" s="24" t="s">
        <v>113</v>
      </c>
      <c r="M60" s="20" t="s">
        <v>39</v>
      </c>
      <c r="N60" s="21" t="s">
        <v>54</v>
      </c>
      <c r="O60" s="20" t="s">
        <v>41</v>
      </c>
      <c r="P60" s="20" t="s">
        <v>42</v>
      </c>
      <c r="Q60" s="21"/>
    </row>
    <row r="61" spans="1:17" ht="178.5" x14ac:dyDescent="0.25">
      <c r="A61" s="5">
        <f t="shared" si="0"/>
        <v>59</v>
      </c>
      <c r="B61" s="12" t="s">
        <v>34</v>
      </c>
      <c r="C61" s="12">
        <v>891180084</v>
      </c>
      <c r="D61" s="12">
        <v>2</v>
      </c>
      <c r="E61" s="13" t="s">
        <v>237</v>
      </c>
      <c r="F61" s="14">
        <v>860033941</v>
      </c>
      <c r="G61" s="13">
        <v>8</v>
      </c>
      <c r="H61" s="15" t="s">
        <v>238</v>
      </c>
      <c r="I61" s="15" t="s">
        <v>239</v>
      </c>
      <c r="J61" s="22">
        <v>41242</v>
      </c>
      <c r="K61" s="23">
        <v>15032000</v>
      </c>
      <c r="L61" s="24" t="s">
        <v>113</v>
      </c>
      <c r="M61" s="20" t="s">
        <v>39</v>
      </c>
      <c r="N61" s="21" t="s">
        <v>54</v>
      </c>
      <c r="O61" s="20" t="s">
        <v>41</v>
      </c>
      <c r="P61" s="20" t="s">
        <v>42</v>
      </c>
      <c r="Q61" s="21"/>
    </row>
    <row r="62" spans="1:17" ht="204" x14ac:dyDescent="0.25">
      <c r="A62" s="5">
        <f t="shared" si="0"/>
        <v>60</v>
      </c>
      <c r="B62" s="12" t="s">
        <v>34</v>
      </c>
      <c r="C62" s="12">
        <v>891180084</v>
      </c>
      <c r="D62" s="12">
        <v>2</v>
      </c>
      <c r="E62" s="13" t="s">
        <v>103</v>
      </c>
      <c r="F62" s="14">
        <v>800220327</v>
      </c>
      <c r="G62" s="13">
        <v>9</v>
      </c>
      <c r="H62" s="15" t="s">
        <v>240</v>
      </c>
      <c r="I62" s="15" t="s">
        <v>241</v>
      </c>
      <c r="J62" s="22">
        <v>41229</v>
      </c>
      <c r="K62" s="23">
        <v>1320000</v>
      </c>
      <c r="L62" s="24" t="s">
        <v>61</v>
      </c>
      <c r="M62" s="20" t="s">
        <v>39</v>
      </c>
      <c r="N62" s="21" t="s">
        <v>40</v>
      </c>
      <c r="O62" s="20" t="s">
        <v>41</v>
      </c>
      <c r="P62" s="20" t="s">
        <v>42</v>
      </c>
      <c r="Q62" s="21"/>
    </row>
    <row r="63" spans="1:17" ht="153" x14ac:dyDescent="0.25">
      <c r="A63" s="5">
        <f t="shared" si="0"/>
        <v>61</v>
      </c>
      <c r="B63" s="12" t="s">
        <v>34</v>
      </c>
      <c r="C63" s="12">
        <v>891180084</v>
      </c>
      <c r="D63" s="12">
        <v>2</v>
      </c>
      <c r="E63" s="13" t="s">
        <v>242</v>
      </c>
      <c r="F63" s="14">
        <v>900170943</v>
      </c>
      <c r="G63" s="13">
        <v>3</v>
      </c>
      <c r="H63" s="15" t="s">
        <v>243</v>
      </c>
      <c r="I63" s="15" t="s">
        <v>244</v>
      </c>
      <c r="J63" s="22">
        <v>41253</v>
      </c>
      <c r="K63" s="23">
        <v>6131000</v>
      </c>
      <c r="L63" s="24" t="s">
        <v>113</v>
      </c>
      <c r="M63" s="20" t="s">
        <v>39</v>
      </c>
      <c r="N63" s="21" t="s">
        <v>40</v>
      </c>
      <c r="O63" s="20" t="s">
        <v>41</v>
      </c>
      <c r="P63" s="20" t="s">
        <v>42</v>
      </c>
      <c r="Q63" s="21"/>
    </row>
    <row r="64" spans="1:17" ht="89.25" x14ac:dyDescent="0.25">
      <c r="A64" s="5">
        <f t="shared" si="0"/>
        <v>62</v>
      </c>
      <c r="B64" s="12" t="s">
        <v>34</v>
      </c>
      <c r="C64" s="12">
        <v>891180084</v>
      </c>
      <c r="D64" s="12">
        <v>2</v>
      </c>
      <c r="E64" s="13" t="s">
        <v>245</v>
      </c>
      <c r="F64" s="14">
        <v>890206611</v>
      </c>
      <c r="G64" s="13">
        <v>5</v>
      </c>
      <c r="H64" s="15" t="s">
        <v>246</v>
      </c>
      <c r="I64" s="15" t="s">
        <v>247</v>
      </c>
      <c r="J64" s="22">
        <v>41228</v>
      </c>
      <c r="K64" s="23">
        <v>1049900</v>
      </c>
      <c r="L64" s="24" t="s">
        <v>113</v>
      </c>
      <c r="M64" s="20" t="s">
        <v>39</v>
      </c>
      <c r="N64" s="21" t="s">
        <v>40</v>
      </c>
      <c r="O64" s="20" t="s">
        <v>41</v>
      </c>
      <c r="P64" s="20" t="s">
        <v>42</v>
      </c>
      <c r="Q64" s="21"/>
    </row>
    <row r="65" spans="1:17" ht="114.75" x14ac:dyDescent="0.25">
      <c r="A65" s="5">
        <f t="shared" si="0"/>
        <v>63</v>
      </c>
      <c r="B65" s="12" t="s">
        <v>34</v>
      </c>
      <c r="C65" s="12">
        <v>891180084</v>
      </c>
      <c r="D65" s="12">
        <v>2</v>
      </c>
      <c r="E65" s="13" t="s">
        <v>245</v>
      </c>
      <c r="F65" s="14">
        <v>890206611</v>
      </c>
      <c r="G65" s="13">
        <v>5</v>
      </c>
      <c r="H65" s="15" t="s">
        <v>248</v>
      </c>
      <c r="I65" s="15" t="s">
        <v>249</v>
      </c>
      <c r="J65" s="22">
        <v>41227</v>
      </c>
      <c r="K65" s="23">
        <v>519000</v>
      </c>
      <c r="L65" s="24" t="s">
        <v>113</v>
      </c>
      <c r="M65" s="20" t="s">
        <v>39</v>
      </c>
      <c r="N65" s="21" t="s">
        <v>54</v>
      </c>
      <c r="O65" s="20" t="s">
        <v>41</v>
      </c>
      <c r="P65" s="20" t="s">
        <v>42</v>
      </c>
      <c r="Q65" s="21"/>
    </row>
    <row r="66" spans="1:17" ht="102" x14ac:dyDescent="0.25">
      <c r="A66" s="5">
        <f t="shared" si="0"/>
        <v>64</v>
      </c>
      <c r="B66" s="12" t="s">
        <v>34</v>
      </c>
      <c r="C66" s="12">
        <v>891180084</v>
      </c>
      <c r="D66" s="12">
        <v>2</v>
      </c>
      <c r="E66" s="13" t="s">
        <v>250</v>
      </c>
      <c r="F66" s="14">
        <v>800154351</v>
      </c>
      <c r="G66" s="13">
        <v>3</v>
      </c>
      <c r="H66" s="15" t="s">
        <v>251</v>
      </c>
      <c r="I66" s="15" t="s">
        <v>252</v>
      </c>
      <c r="J66" s="22">
        <v>41239</v>
      </c>
      <c r="K66" s="23">
        <v>31855340</v>
      </c>
      <c r="L66" s="24" t="s">
        <v>113</v>
      </c>
      <c r="M66" s="20" t="s">
        <v>39</v>
      </c>
      <c r="N66" s="21" t="s">
        <v>54</v>
      </c>
      <c r="O66" s="20" t="s">
        <v>41</v>
      </c>
      <c r="P66" s="20" t="s">
        <v>42</v>
      </c>
      <c r="Q66" s="21"/>
    </row>
    <row r="67" spans="1:17" ht="153" x14ac:dyDescent="0.25">
      <c r="A67" s="5">
        <f t="shared" si="0"/>
        <v>65</v>
      </c>
      <c r="B67" s="12" t="s">
        <v>34</v>
      </c>
      <c r="C67" s="12">
        <v>891180084</v>
      </c>
      <c r="D67" s="12">
        <v>2</v>
      </c>
      <c r="E67" s="13" t="s">
        <v>253</v>
      </c>
      <c r="F67" s="14">
        <v>80026681</v>
      </c>
      <c r="G67" s="13">
        <v>1</v>
      </c>
      <c r="H67" s="15" t="s">
        <v>254</v>
      </c>
      <c r="I67" s="15" t="s">
        <v>255</v>
      </c>
      <c r="J67" s="22">
        <v>41240</v>
      </c>
      <c r="K67" s="23">
        <v>1500000</v>
      </c>
      <c r="L67" s="24" t="s">
        <v>61</v>
      </c>
      <c r="M67" s="20" t="s">
        <v>39</v>
      </c>
      <c r="N67" s="21" t="s">
        <v>40</v>
      </c>
      <c r="O67" s="20" t="s">
        <v>41</v>
      </c>
      <c r="P67" s="20" t="s">
        <v>42</v>
      </c>
      <c r="Q67" s="21"/>
    </row>
    <row r="68" spans="1:17" ht="165.75" x14ac:dyDescent="0.25">
      <c r="A68" s="5">
        <f t="shared" si="0"/>
        <v>66</v>
      </c>
      <c r="B68" s="12" t="s">
        <v>34</v>
      </c>
      <c r="C68" s="12">
        <v>891180084</v>
      </c>
      <c r="D68" s="12">
        <v>2</v>
      </c>
      <c r="E68" s="13" t="s">
        <v>122</v>
      </c>
      <c r="F68" s="14">
        <v>36183257</v>
      </c>
      <c r="G68" s="13">
        <v>1</v>
      </c>
      <c r="H68" s="15" t="s">
        <v>256</v>
      </c>
      <c r="I68" s="15" t="s">
        <v>257</v>
      </c>
      <c r="J68" s="22">
        <v>41254</v>
      </c>
      <c r="K68" s="23">
        <v>1851531</v>
      </c>
      <c r="L68" s="26" t="s">
        <v>113</v>
      </c>
      <c r="M68" s="20" t="s">
        <v>39</v>
      </c>
      <c r="N68" s="21" t="s">
        <v>54</v>
      </c>
      <c r="O68" s="20" t="s">
        <v>41</v>
      </c>
      <c r="P68" s="20" t="s">
        <v>42</v>
      </c>
      <c r="Q68" s="21"/>
    </row>
    <row r="69" spans="1:17" ht="165.75" x14ac:dyDescent="0.25">
      <c r="A69" s="5">
        <f t="shared" ref="A69:A132" si="1">A68+1</f>
        <v>67</v>
      </c>
      <c r="B69" s="6" t="s">
        <v>34</v>
      </c>
      <c r="C69" s="6">
        <v>891180084</v>
      </c>
      <c r="D69" s="6">
        <v>2</v>
      </c>
      <c r="E69" s="27" t="s">
        <v>258</v>
      </c>
      <c r="F69" s="28">
        <v>1075254494</v>
      </c>
      <c r="G69" s="7">
        <v>9</v>
      </c>
      <c r="H69" s="29" t="s">
        <v>259</v>
      </c>
      <c r="I69" s="34" t="s">
        <v>260</v>
      </c>
      <c r="J69" s="30">
        <v>40961</v>
      </c>
      <c r="K69" s="31">
        <v>500000</v>
      </c>
      <c r="L69" s="4" t="s">
        <v>61</v>
      </c>
      <c r="M69" s="20" t="s">
        <v>39</v>
      </c>
      <c r="N69" s="4" t="s">
        <v>261</v>
      </c>
      <c r="O69" s="20" t="s">
        <v>41</v>
      </c>
      <c r="P69" s="20" t="s">
        <v>42</v>
      </c>
      <c r="Q69" s="4"/>
    </row>
    <row r="70" spans="1:17" ht="178.5" x14ac:dyDescent="0.25">
      <c r="A70" s="5">
        <f t="shared" si="1"/>
        <v>68</v>
      </c>
      <c r="B70" s="6" t="s">
        <v>34</v>
      </c>
      <c r="C70" s="6">
        <v>891180084</v>
      </c>
      <c r="D70" s="6">
        <v>2</v>
      </c>
      <c r="E70" s="27" t="s">
        <v>262</v>
      </c>
      <c r="F70" s="28">
        <v>1075249725</v>
      </c>
      <c r="G70" s="7">
        <v>5</v>
      </c>
      <c r="H70" s="29" t="s">
        <v>263</v>
      </c>
      <c r="I70" s="34" t="s">
        <v>264</v>
      </c>
      <c r="J70" s="30">
        <v>40961</v>
      </c>
      <c r="K70" s="31">
        <v>750000</v>
      </c>
      <c r="L70" s="4" t="s">
        <v>61</v>
      </c>
      <c r="M70" s="20" t="s">
        <v>39</v>
      </c>
      <c r="N70" s="4" t="s">
        <v>261</v>
      </c>
      <c r="O70" s="20" t="s">
        <v>41</v>
      </c>
      <c r="P70" s="20" t="s">
        <v>42</v>
      </c>
      <c r="Q70" s="4"/>
    </row>
    <row r="71" spans="1:17" ht="331.5" x14ac:dyDescent="0.25">
      <c r="A71" s="5">
        <f t="shared" si="1"/>
        <v>69</v>
      </c>
      <c r="B71" s="6" t="s">
        <v>34</v>
      </c>
      <c r="C71" s="6">
        <v>891180084</v>
      </c>
      <c r="D71" s="6">
        <v>2</v>
      </c>
      <c r="E71" s="27" t="s">
        <v>265</v>
      </c>
      <c r="F71" s="28">
        <v>1075218833</v>
      </c>
      <c r="G71" s="7">
        <v>1</v>
      </c>
      <c r="H71" s="32" t="s">
        <v>266</v>
      </c>
      <c r="I71" s="34" t="s">
        <v>267</v>
      </c>
      <c r="J71" s="30">
        <v>40961</v>
      </c>
      <c r="K71" s="33">
        <v>2000000</v>
      </c>
      <c r="L71" s="4" t="s">
        <v>61</v>
      </c>
      <c r="M71" s="20" t="s">
        <v>39</v>
      </c>
      <c r="N71" s="4" t="s">
        <v>261</v>
      </c>
      <c r="O71" s="20" t="s">
        <v>41</v>
      </c>
      <c r="P71" s="20" t="s">
        <v>42</v>
      </c>
      <c r="Q71" s="4"/>
    </row>
    <row r="72" spans="1:17" ht="153" x14ac:dyDescent="0.25">
      <c r="A72" s="5">
        <f t="shared" si="1"/>
        <v>70</v>
      </c>
      <c r="B72" s="6" t="s">
        <v>34</v>
      </c>
      <c r="C72" s="6">
        <v>891180084</v>
      </c>
      <c r="D72" s="6">
        <v>2</v>
      </c>
      <c r="E72" s="27" t="s">
        <v>268</v>
      </c>
      <c r="F72" s="8">
        <v>36152121</v>
      </c>
      <c r="G72" s="7">
        <v>6</v>
      </c>
      <c r="H72" s="32" t="s">
        <v>269</v>
      </c>
      <c r="I72" s="34" t="s">
        <v>270</v>
      </c>
      <c r="J72" s="30">
        <v>40995</v>
      </c>
      <c r="K72" s="33">
        <v>4800000</v>
      </c>
      <c r="L72" s="4" t="s">
        <v>113</v>
      </c>
      <c r="M72" s="20" t="s">
        <v>39</v>
      </c>
      <c r="N72" s="4" t="s">
        <v>271</v>
      </c>
      <c r="O72" s="20" t="s">
        <v>41</v>
      </c>
      <c r="P72" s="20" t="s">
        <v>42</v>
      </c>
      <c r="Q72" s="4"/>
    </row>
    <row r="73" spans="1:17" ht="216.75" x14ac:dyDescent="0.25">
      <c r="A73" s="5">
        <f t="shared" si="1"/>
        <v>71</v>
      </c>
      <c r="B73" s="6" t="s">
        <v>34</v>
      </c>
      <c r="C73" s="6">
        <v>891180084</v>
      </c>
      <c r="D73" s="6">
        <v>2</v>
      </c>
      <c r="E73" s="27" t="s">
        <v>272</v>
      </c>
      <c r="F73" s="8">
        <v>12222550</v>
      </c>
      <c r="G73" s="7">
        <v>6</v>
      </c>
      <c r="H73" s="32" t="s">
        <v>273</v>
      </c>
      <c r="I73" s="34" t="s">
        <v>274</v>
      </c>
      <c r="J73" s="30">
        <v>40995</v>
      </c>
      <c r="K73" s="33">
        <v>1108380</v>
      </c>
      <c r="L73" s="4" t="s">
        <v>113</v>
      </c>
      <c r="M73" s="20" t="s">
        <v>39</v>
      </c>
      <c r="N73" s="4" t="s">
        <v>271</v>
      </c>
      <c r="O73" s="20" t="s">
        <v>41</v>
      </c>
      <c r="P73" s="20" t="s">
        <v>42</v>
      </c>
      <c r="Q73" s="4"/>
    </row>
    <row r="74" spans="1:17" ht="318.75" x14ac:dyDescent="0.25">
      <c r="A74" s="5">
        <f t="shared" si="1"/>
        <v>72</v>
      </c>
      <c r="B74" s="6" t="s">
        <v>34</v>
      </c>
      <c r="C74" s="6">
        <v>891180084</v>
      </c>
      <c r="D74" s="6">
        <v>2</v>
      </c>
      <c r="E74" s="27" t="s">
        <v>275</v>
      </c>
      <c r="F74" s="28">
        <v>1075224877</v>
      </c>
      <c r="G74" s="7">
        <v>8</v>
      </c>
      <c r="H74" s="32" t="s">
        <v>276</v>
      </c>
      <c r="I74" s="34" t="s">
        <v>277</v>
      </c>
      <c r="J74" s="30">
        <v>40995</v>
      </c>
      <c r="K74" s="33">
        <v>7000000</v>
      </c>
      <c r="L74" s="4" t="s">
        <v>61</v>
      </c>
      <c r="M74" s="20" t="s">
        <v>39</v>
      </c>
      <c r="N74" s="4" t="s">
        <v>261</v>
      </c>
      <c r="O74" s="20" t="s">
        <v>41</v>
      </c>
      <c r="P74" s="20" t="s">
        <v>42</v>
      </c>
      <c r="Q74" s="4"/>
    </row>
    <row r="75" spans="1:17" ht="318.75" x14ac:dyDescent="0.25">
      <c r="A75" s="5">
        <f t="shared" si="1"/>
        <v>73</v>
      </c>
      <c r="B75" s="6" t="s">
        <v>34</v>
      </c>
      <c r="C75" s="6">
        <v>891180084</v>
      </c>
      <c r="D75" s="6">
        <v>2</v>
      </c>
      <c r="E75" s="27" t="s">
        <v>278</v>
      </c>
      <c r="F75" s="28">
        <v>36306507</v>
      </c>
      <c r="G75" s="7">
        <v>8</v>
      </c>
      <c r="H75" s="32" t="s">
        <v>279</v>
      </c>
      <c r="I75" s="34" t="s">
        <v>280</v>
      </c>
      <c r="J75" s="30">
        <v>41019</v>
      </c>
      <c r="K75" s="33">
        <v>6000000</v>
      </c>
      <c r="L75" s="4" t="s">
        <v>61</v>
      </c>
      <c r="M75" s="20" t="s">
        <v>39</v>
      </c>
      <c r="N75" s="4" t="s">
        <v>261</v>
      </c>
      <c r="O75" s="20" t="s">
        <v>41</v>
      </c>
      <c r="P75" s="20" t="s">
        <v>42</v>
      </c>
      <c r="Q75" s="4"/>
    </row>
    <row r="76" spans="1:17" ht="229.5" x14ac:dyDescent="0.25">
      <c r="A76" s="5">
        <f t="shared" si="1"/>
        <v>74</v>
      </c>
      <c r="B76" s="6" t="s">
        <v>34</v>
      </c>
      <c r="C76" s="6">
        <v>891180084</v>
      </c>
      <c r="D76" s="6">
        <v>2</v>
      </c>
      <c r="E76" s="27" t="s">
        <v>281</v>
      </c>
      <c r="F76" s="28">
        <v>7728873</v>
      </c>
      <c r="G76" s="7">
        <v>4</v>
      </c>
      <c r="H76" s="29" t="s">
        <v>282</v>
      </c>
      <c r="I76" s="34" t="s">
        <v>283</v>
      </c>
      <c r="J76" s="30">
        <v>41019</v>
      </c>
      <c r="K76" s="33">
        <v>16000000</v>
      </c>
      <c r="L76" s="4" t="s">
        <v>61</v>
      </c>
      <c r="M76" s="20" t="s">
        <v>39</v>
      </c>
      <c r="N76" s="4" t="s">
        <v>261</v>
      </c>
      <c r="O76" s="20" t="s">
        <v>41</v>
      </c>
      <c r="P76" s="20" t="s">
        <v>42</v>
      </c>
      <c r="Q76" s="4"/>
    </row>
    <row r="77" spans="1:17" ht="280.5" x14ac:dyDescent="0.25">
      <c r="A77" s="5">
        <f t="shared" si="1"/>
        <v>75</v>
      </c>
      <c r="B77" s="6" t="s">
        <v>34</v>
      </c>
      <c r="C77" s="6">
        <v>891180084</v>
      </c>
      <c r="D77" s="6">
        <v>2</v>
      </c>
      <c r="E77" s="27" t="s">
        <v>284</v>
      </c>
      <c r="F77" s="28">
        <v>55179773</v>
      </c>
      <c r="G77" s="7">
        <v>4</v>
      </c>
      <c r="H77" s="29" t="s">
        <v>285</v>
      </c>
      <c r="I77" s="34" t="s">
        <v>286</v>
      </c>
      <c r="J77" s="30">
        <v>41019</v>
      </c>
      <c r="K77" s="33">
        <v>5000000</v>
      </c>
      <c r="L77" s="4" t="s">
        <v>61</v>
      </c>
      <c r="M77" s="20" t="s">
        <v>39</v>
      </c>
      <c r="N77" s="4" t="s">
        <v>261</v>
      </c>
      <c r="O77" s="20" t="s">
        <v>41</v>
      </c>
      <c r="P77" s="20" t="s">
        <v>42</v>
      </c>
      <c r="Q77" s="4"/>
    </row>
    <row r="78" spans="1:17" ht="280.5" x14ac:dyDescent="0.25">
      <c r="A78" s="5">
        <f t="shared" si="1"/>
        <v>76</v>
      </c>
      <c r="B78" s="6" t="s">
        <v>34</v>
      </c>
      <c r="C78" s="6">
        <v>891180084</v>
      </c>
      <c r="D78" s="6">
        <v>2</v>
      </c>
      <c r="E78" s="27" t="s">
        <v>287</v>
      </c>
      <c r="F78" s="28">
        <v>7712669</v>
      </c>
      <c r="G78" s="7">
        <v>8</v>
      </c>
      <c r="H78" s="29" t="s">
        <v>288</v>
      </c>
      <c r="I78" s="34" t="s">
        <v>289</v>
      </c>
      <c r="J78" s="30">
        <v>41019</v>
      </c>
      <c r="K78" s="33">
        <v>4000000</v>
      </c>
      <c r="L78" s="4" t="s">
        <v>61</v>
      </c>
      <c r="M78" s="20" t="s">
        <v>39</v>
      </c>
      <c r="N78" s="4" t="s">
        <v>261</v>
      </c>
      <c r="O78" s="20" t="s">
        <v>41</v>
      </c>
      <c r="P78" s="20" t="s">
        <v>42</v>
      </c>
      <c r="Q78" s="4"/>
    </row>
    <row r="79" spans="1:17" ht="255" x14ac:dyDescent="0.25">
      <c r="A79" s="5">
        <f t="shared" si="1"/>
        <v>77</v>
      </c>
      <c r="B79" s="6" t="s">
        <v>34</v>
      </c>
      <c r="C79" s="6">
        <v>891180084</v>
      </c>
      <c r="D79" s="6">
        <v>2</v>
      </c>
      <c r="E79" s="27" t="s">
        <v>290</v>
      </c>
      <c r="F79" s="28">
        <v>1075212451</v>
      </c>
      <c r="G79" s="7">
        <v>2</v>
      </c>
      <c r="H79" s="32" t="s">
        <v>291</v>
      </c>
      <c r="I79" s="34" t="s">
        <v>292</v>
      </c>
      <c r="J79" s="30">
        <v>41093</v>
      </c>
      <c r="K79" s="33">
        <v>2000000</v>
      </c>
      <c r="L79" s="4" t="s">
        <v>61</v>
      </c>
      <c r="M79" s="20" t="s">
        <v>39</v>
      </c>
      <c r="N79" s="4" t="s">
        <v>261</v>
      </c>
      <c r="O79" s="20" t="s">
        <v>41</v>
      </c>
      <c r="P79" s="20" t="s">
        <v>42</v>
      </c>
      <c r="Q79" s="4"/>
    </row>
    <row r="80" spans="1:17" ht="344.25" x14ac:dyDescent="0.25">
      <c r="A80" s="5">
        <f t="shared" si="1"/>
        <v>78</v>
      </c>
      <c r="B80" s="6" t="s">
        <v>34</v>
      </c>
      <c r="C80" s="6">
        <v>891180084</v>
      </c>
      <c r="D80" s="6">
        <v>2</v>
      </c>
      <c r="E80" s="27" t="s">
        <v>293</v>
      </c>
      <c r="F80" s="28">
        <v>7714579</v>
      </c>
      <c r="G80" s="7">
        <v>2</v>
      </c>
      <c r="H80" s="32" t="s">
        <v>294</v>
      </c>
      <c r="I80" s="34" t="s">
        <v>295</v>
      </c>
      <c r="J80" s="30">
        <v>41130</v>
      </c>
      <c r="K80" s="33">
        <v>4000000</v>
      </c>
      <c r="L80" s="4" t="s">
        <v>61</v>
      </c>
      <c r="M80" s="20" t="s">
        <v>39</v>
      </c>
      <c r="N80" s="4" t="s">
        <v>261</v>
      </c>
      <c r="O80" s="20" t="s">
        <v>41</v>
      </c>
      <c r="P80" s="20" t="s">
        <v>42</v>
      </c>
      <c r="Q80" s="4"/>
    </row>
    <row r="81" spans="1:17" ht="267.75" x14ac:dyDescent="0.25">
      <c r="A81" s="5">
        <f t="shared" si="1"/>
        <v>79</v>
      </c>
      <c r="B81" s="6" t="s">
        <v>34</v>
      </c>
      <c r="C81" s="6">
        <v>891180084</v>
      </c>
      <c r="D81" s="6">
        <v>2</v>
      </c>
      <c r="E81" s="27" t="s">
        <v>296</v>
      </c>
      <c r="F81" s="8">
        <v>36183257</v>
      </c>
      <c r="G81" s="7">
        <v>1</v>
      </c>
      <c r="H81" s="32" t="s">
        <v>297</v>
      </c>
      <c r="I81" s="34" t="s">
        <v>298</v>
      </c>
      <c r="J81" s="30">
        <v>41130</v>
      </c>
      <c r="K81" s="33">
        <v>1000000</v>
      </c>
      <c r="L81" s="4" t="s">
        <v>113</v>
      </c>
      <c r="M81" s="20" t="s">
        <v>39</v>
      </c>
      <c r="N81" s="4" t="s">
        <v>271</v>
      </c>
      <c r="O81" s="20" t="s">
        <v>41</v>
      </c>
      <c r="P81" s="20" t="s">
        <v>42</v>
      </c>
      <c r="Q81" s="4"/>
    </row>
    <row r="82" spans="1:17" ht="127.5" x14ac:dyDescent="0.25">
      <c r="A82" s="5">
        <f t="shared" si="1"/>
        <v>80</v>
      </c>
      <c r="B82" s="6" t="s">
        <v>34</v>
      </c>
      <c r="C82" s="6">
        <v>891180084</v>
      </c>
      <c r="D82" s="6">
        <v>2</v>
      </c>
      <c r="E82" s="27" t="s">
        <v>299</v>
      </c>
      <c r="F82" s="8">
        <v>8301161903</v>
      </c>
      <c r="G82" s="7">
        <v>6</v>
      </c>
      <c r="H82" s="32" t="s">
        <v>300</v>
      </c>
      <c r="I82" s="34" t="s">
        <v>301</v>
      </c>
      <c r="J82" s="30">
        <v>41158</v>
      </c>
      <c r="K82" s="33">
        <v>2828000</v>
      </c>
      <c r="L82" s="4" t="s">
        <v>113</v>
      </c>
      <c r="M82" s="20" t="s">
        <v>39</v>
      </c>
      <c r="N82" s="4" t="s">
        <v>271</v>
      </c>
      <c r="O82" s="20" t="s">
        <v>41</v>
      </c>
      <c r="P82" s="20" t="s">
        <v>42</v>
      </c>
      <c r="Q82" s="4"/>
    </row>
    <row r="83" spans="1:17" ht="331.5" x14ac:dyDescent="0.25">
      <c r="A83" s="5">
        <f t="shared" si="1"/>
        <v>81</v>
      </c>
      <c r="B83" s="6" t="s">
        <v>34</v>
      </c>
      <c r="C83" s="6">
        <v>891180084</v>
      </c>
      <c r="D83" s="6">
        <v>2</v>
      </c>
      <c r="E83" s="27" t="s">
        <v>302</v>
      </c>
      <c r="F83" s="28">
        <v>1075244222</v>
      </c>
      <c r="G83" s="7">
        <v>1</v>
      </c>
      <c r="H83" s="29" t="s">
        <v>303</v>
      </c>
      <c r="I83" s="34" t="s">
        <v>304</v>
      </c>
      <c r="J83" s="30">
        <v>41185</v>
      </c>
      <c r="K83" s="33">
        <v>4000000</v>
      </c>
      <c r="L83" s="4" t="s">
        <v>61</v>
      </c>
      <c r="M83" s="20" t="s">
        <v>39</v>
      </c>
      <c r="N83" s="4" t="s">
        <v>261</v>
      </c>
      <c r="O83" s="20" t="s">
        <v>41</v>
      </c>
      <c r="P83" s="20" t="s">
        <v>42</v>
      </c>
      <c r="Q83" s="4"/>
    </row>
    <row r="84" spans="1:17" ht="229.5" x14ac:dyDescent="0.25">
      <c r="A84" s="5">
        <f t="shared" si="1"/>
        <v>82</v>
      </c>
      <c r="B84" s="6" t="s">
        <v>34</v>
      </c>
      <c r="C84" s="6">
        <v>891180084</v>
      </c>
      <c r="D84" s="6">
        <v>2</v>
      </c>
      <c r="E84" s="27" t="s">
        <v>262</v>
      </c>
      <c r="F84" s="28">
        <v>1075249725</v>
      </c>
      <c r="G84" s="7">
        <v>5</v>
      </c>
      <c r="H84" s="29" t="s">
        <v>305</v>
      </c>
      <c r="I84" s="34" t="s">
        <v>306</v>
      </c>
      <c r="J84" s="30">
        <v>41187</v>
      </c>
      <c r="K84" s="33">
        <v>1133400</v>
      </c>
      <c r="L84" s="4" t="s">
        <v>61</v>
      </c>
      <c r="M84" s="20" t="s">
        <v>39</v>
      </c>
      <c r="N84" s="4" t="s">
        <v>261</v>
      </c>
      <c r="O84" s="20" t="s">
        <v>41</v>
      </c>
      <c r="P84" s="20" t="s">
        <v>42</v>
      </c>
      <c r="Q84" s="4"/>
    </row>
    <row r="85" spans="1:17" ht="178.5" x14ac:dyDescent="0.25">
      <c r="A85" s="5">
        <f t="shared" si="1"/>
        <v>83</v>
      </c>
      <c r="B85" s="6" t="s">
        <v>34</v>
      </c>
      <c r="C85" s="6">
        <v>891180084</v>
      </c>
      <c r="D85" s="6">
        <v>2</v>
      </c>
      <c r="E85" s="27" t="s">
        <v>307</v>
      </c>
      <c r="F85" s="28">
        <v>1080185537</v>
      </c>
      <c r="G85" s="7">
        <v>9</v>
      </c>
      <c r="H85" s="29" t="s">
        <v>308</v>
      </c>
      <c r="I85" s="34" t="s">
        <v>309</v>
      </c>
      <c r="J85" s="30">
        <v>41187</v>
      </c>
      <c r="K85" s="33">
        <v>1000000</v>
      </c>
      <c r="L85" s="4" t="s">
        <v>61</v>
      </c>
      <c r="M85" s="20" t="s">
        <v>39</v>
      </c>
      <c r="N85" s="4" t="s">
        <v>261</v>
      </c>
      <c r="O85" s="20" t="s">
        <v>41</v>
      </c>
      <c r="P85" s="20" t="s">
        <v>42</v>
      </c>
      <c r="Q85" s="4"/>
    </row>
    <row r="86" spans="1:17" ht="357" x14ac:dyDescent="0.25">
      <c r="A86" s="5">
        <f t="shared" si="1"/>
        <v>84</v>
      </c>
      <c r="B86" s="6" t="s">
        <v>34</v>
      </c>
      <c r="C86" s="6">
        <v>891180084</v>
      </c>
      <c r="D86" s="6">
        <v>2</v>
      </c>
      <c r="E86" s="27" t="s">
        <v>310</v>
      </c>
      <c r="F86" s="8">
        <v>900501029</v>
      </c>
      <c r="G86" s="7">
        <v>8</v>
      </c>
      <c r="H86" s="29" t="s">
        <v>311</v>
      </c>
      <c r="I86" s="34" t="s">
        <v>312</v>
      </c>
      <c r="J86" s="30">
        <v>41199</v>
      </c>
      <c r="K86" s="33">
        <v>1155000</v>
      </c>
      <c r="L86" s="4" t="s">
        <v>61</v>
      </c>
      <c r="M86" s="20" t="s">
        <v>39</v>
      </c>
      <c r="N86" s="4" t="s">
        <v>261</v>
      </c>
      <c r="O86" s="20" t="s">
        <v>41</v>
      </c>
      <c r="P86" s="20" t="s">
        <v>42</v>
      </c>
      <c r="Q86" s="4"/>
    </row>
    <row r="87" spans="1:17" ht="153" x14ac:dyDescent="0.25">
      <c r="A87" s="5">
        <f t="shared" si="1"/>
        <v>85</v>
      </c>
      <c r="B87" s="6" t="s">
        <v>34</v>
      </c>
      <c r="C87" s="6">
        <v>891180084</v>
      </c>
      <c r="D87" s="6">
        <v>2</v>
      </c>
      <c r="E87" s="27" t="s">
        <v>313</v>
      </c>
      <c r="F87" s="8">
        <v>12111346</v>
      </c>
      <c r="G87" s="7">
        <v>3</v>
      </c>
      <c r="H87" s="29" t="s">
        <v>314</v>
      </c>
      <c r="I87" s="34" t="s">
        <v>315</v>
      </c>
      <c r="J87" s="30">
        <v>41211</v>
      </c>
      <c r="K87" s="33">
        <v>2197800</v>
      </c>
      <c r="L87" s="4" t="s">
        <v>113</v>
      </c>
      <c r="M87" s="20" t="s">
        <v>39</v>
      </c>
      <c r="N87" s="4" t="s">
        <v>271</v>
      </c>
      <c r="O87" s="20" t="s">
        <v>41</v>
      </c>
      <c r="P87" s="20" t="s">
        <v>42</v>
      </c>
      <c r="Q87" s="4"/>
    </row>
    <row r="88" spans="1:17" ht="280.5" x14ac:dyDescent="0.25">
      <c r="A88" s="5">
        <f t="shared" si="1"/>
        <v>86</v>
      </c>
      <c r="B88" s="6" t="s">
        <v>34</v>
      </c>
      <c r="C88" s="6">
        <v>891180084</v>
      </c>
      <c r="D88" s="6">
        <v>2</v>
      </c>
      <c r="E88" s="27" t="s">
        <v>316</v>
      </c>
      <c r="F88" s="28">
        <v>5796918</v>
      </c>
      <c r="G88" s="7">
        <v>1</v>
      </c>
      <c r="H88" s="29" t="s">
        <v>317</v>
      </c>
      <c r="I88" s="34" t="s">
        <v>318</v>
      </c>
      <c r="J88" s="30">
        <v>41199</v>
      </c>
      <c r="K88" s="33">
        <v>800000</v>
      </c>
      <c r="L88" s="4" t="s">
        <v>61</v>
      </c>
      <c r="M88" s="20" t="s">
        <v>39</v>
      </c>
      <c r="N88" s="4" t="s">
        <v>261</v>
      </c>
      <c r="O88" s="20" t="s">
        <v>41</v>
      </c>
      <c r="P88" s="20" t="s">
        <v>42</v>
      </c>
      <c r="Q88" s="4"/>
    </row>
    <row r="89" spans="1:17" ht="293.25" x14ac:dyDescent="0.25">
      <c r="A89" s="5">
        <f t="shared" si="1"/>
        <v>87</v>
      </c>
      <c r="B89" s="6" t="s">
        <v>34</v>
      </c>
      <c r="C89" s="6">
        <v>891180084</v>
      </c>
      <c r="D89" s="6">
        <v>2</v>
      </c>
      <c r="E89" s="27" t="s">
        <v>319</v>
      </c>
      <c r="F89" s="28">
        <v>7724934</v>
      </c>
      <c r="G89" s="7">
        <v>7</v>
      </c>
      <c r="H89" s="29" t="s">
        <v>320</v>
      </c>
      <c r="I89" s="34" t="s">
        <v>321</v>
      </c>
      <c r="J89" s="30">
        <v>41214</v>
      </c>
      <c r="K89" s="33">
        <v>1280000</v>
      </c>
      <c r="L89" s="4" t="s">
        <v>61</v>
      </c>
      <c r="M89" s="20" t="s">
        <v>39</v>
      </c>
      <c r="N89" s="4" t="s">
        <v>261</v>
      </c>
      <c r="O89" s="20" t="s">
        <v>41</v>
      </c>
      <c r="P89" s="20" t="s">
        <v>42</v>
      </c>
      <c r="Q89" s="4"/>
    </row>
    <row r="90" spans="1:17" ht="280.5" x14ac:dyDescent="0.25">
      <c r="A90" s="5">
        <f t="shared" si="1"/>
        <v>88</v>
      </c>
      <c r="B90" s="6" t="s">
        <v>34</v>
      </c>
      <c r="C90" s="6">
        <v>891180084</v>
      </c>
      <c r="D90" s="6">
        <v>2</v>
      </c>
      <c r="E90" s="27" t="s">
        <v>322</v>
      </c>
      <c r="F90" s="28">
        <v>36310518</v>
      </c>
      <c r="G90" s="7">
        <v>4</v>
      </c>
      <c r="H90" s="29" t="s">
        <v>323</v>
      </c>
      <c r="I90" s="34" t="s">
        <v>324</v>
      </c>
      <c r="J90" s="30">
        <v>41207</v>
      </c>
      <c r="K90" s="33">
        <v>320000</v>
      </c>
      <c r="L90" s="4" t="s">
        <v>61</v>
      </c>
      <c r="M90" s="20" t="s">
        <v>39</v>
      </c>
      <c r="N90" s="4" t="s">
        <v>261</v>
      </c>
      <c r="O90" s="20" t="s">
        <v>41</v>
      </c>
      <c r="P90" s="20" t="s">
        <v>42</v>
      </c>
      <c r="Q90" s="4"/>
    </row>
    <row r="91" spans="1:17" ht="204" x14ac:dyDescent="0.25">
      <c r="A91" s="5">
        <f t="shared" si="1"/>
        <v>89</v>
      </c>
      <c r="B91" s="6" t="s">
        <v>34</v>
      </c>
      <c r="C91" s="6">
        <v>891180084</v>
      </c>
      <c r="D91" s="6">
        <v>2</v>
      </c>
      <c r="E91" s="27" t="s">
        <v>325</v>
      </c>
      <c r="F91" s="8">
        <v>900036523</v>
      </c>
      <c r="G91" s="7">
        <v>0</v>
      </c>
      <c r="H91" s="29" t="s">
        <v>326</v>
      </c>
      <c r="I91" s="34" t="s">
        <v>327</v>
      </c>
      <c r="J91" s="30">
        <v>41206</v>
      </c>
      <c r="K91" s="33">
        <v>1959250</v>
      </c>
      <c r="L91" s="4" t="s">
        <v>61</v>
      </c>
      <c r="M91" s="20" t="s">
        <v>39</v>
      </c>
      <c r="N91" s="4" t="s">
        <v>261</v>
      </c>
      <c r="O91" s="20" t="s">
        <v>41</v>
      </c>
      <c r="P91" s="20" t="s">
        <v>42</v>
      </c>
      <c r="Q91" s="4"/>
    </row>
    <row r="92" spans="1:17" ht="293.25" x14ac:dyDescent="0.25">
      <c r="A92" s="5">
        <f t="shared" si="1"/>
        <v>90</v>
      </c>
      <c r="B92" s="6" t="s">
        <v>34</v>
      </c>
      <c r="C92" s="6">
        <v>891180084</v>
      </c>
      <c r="D92" s="6">
        <v>2</v>
      </c>
      <c r="E92" s="27" t="s">
        <v>328</v>
      </c>
      <c r="F92" s="28">
        <v>19459633</v>
      </c>
      <c r="G92" s="7">
        <v>2</v>
      </c>
      <c r="H92" s="29" t="s">
        <v>329</v>
      </c>
      <c r="I92" s="34" t="s">
        <v>330</v>
      </c>
      <c r="J92" s="30">
        <v>41215</v>
      </c>
      <c r="K92" s="33">
        <v>800000</v>
      </c>
      <c r="L92" s="4" t="s">
        <v>61</v>
      </c>
      <c r="M92" s="20" t="s">
        <v>39</v>
      </c>
      <c r="N92" s="4" t="s">
        <v>261</v>
      </c>
      <c r="O92" s="20" t="s">
        <v>41</v>
      </c>
      <c r="P92" s="20" t="s">
        <v>42</v>
      </c>
      <c r="Q92" s="4"/>
    </row>
    <row r="93" spans="1:17" ht="331.5" x14ac:dyDescent="0.25">
      <c r="A93" s="5">
        <f t="shared" si="1"/>
        <v>91</v>
      </c>
      <c r="B93" s="6" t="s">
        <v>34</v>
      </c>
      <c r="C93" s="6">
        <v>891180084</v>
      </c>
      <c r="D93" s="6">
        <v>2</v>
      </c>
      <c r="E93" s="27" t="s">
        <v>331</v>
      </c>
      <c r="F93" s="28">
        <v>79486050</v>
      </c>
      <c r="G93" s="7">
        <v>1</v>
      </c>
      <c r="H93" s="29" t="s">
        <v>332</v>
      </c>
      <c r="I93" s="34" t="s">
        <v>333</v>
      </c>
      <c r="J93" s="30">
        <v>41237</v>
      </c>
      <c r="K93" s="31">
        <v>1200000</v>
      </c>
      <c r="L93" s="4" t="s">
        <v>61</v>
      </c>
      <c r="M93" s="20" t="s">
        <v>39</v>
      </c>
      <c r="N93" s="4" t="s">
        <v>261</v>
      </c>
      <c r="O93" s="20" t="s">
        <v>41</v>
      </c>
      <c r="P93" s="20" t="s">
        <v>42</v>
      </c>
      <c r="Q93" s="4"/>
    </row>
    <row r="94" spans="1:17" ht="306" x14ac:dyDescent="0.25">
      <c r="A94" s="5">
        <f t="shared" si="1"/>
        <v>92</v>
      </c>
      <c r="B94" s="6" t="s">
        <v>34</v>
      </c>
      <c r="C94" s="6">
        <v>891180084</v>
      </c>
      <c r="D94" s="6">
        <v>2</v>
      </c>
      <c r="E94" s="27" t="s">
        <v>334</v>
      </c>
      <c r="F94" s="8">
        <v>12127303</v>
      </c>
      <c r="G94" s="7">
        <v>7</v>
      </c>
      <c r="H94" s="29" t="s">
        <v>335</v>
      </c>
      <c r="I94" s="34" t="s">
        <v>336</v>
      </c>
      <c r="J94" s="30">
        <v>41229</v>
      </c>
      <c r="K94" s="33">
        <v>100000</v>
      </c>
      <c r="L94" s="4" t="s">
        <v>337</v>
      </c>
      <c r="M94" s="20" t="s">
        <v>39</v>
      </c>
      <c r="N94" s="4" t="s">
        <v>271</v>
      </c>
      <c r="O94" s="20" t="s">
        <v>41</v>
      </c>
      <c r="P94" s="20" t="s">
        <v>42</v>
      </c>
      <c r="Q94" s="4"/>
    </row>
    <row r="95" spans="1:17" ht="229.5" x14ac:dyDescent="0.25">
      <c r="A95" s="5">
        <f t="shared" si="1"/>
        <v>93</v>
      </c>
      <c r="B95" s="6" t="s">
        <v>34</v>
      </c>
      <c r="C95" s="6">
        <v>891180084</v>
      </c>
      <c r="D95" s="6">
        <v>2</v>
      </c>
      <c r="E95" s="27" t="s">
        <v>338</v>
      </c>
      <c r="F95" s="28">
        <v>7732841</v>
      </c>
      <c r="G95" s="7">
        <v>4</v>
      </c>
      <c r="H95" s="29" t="s">
        <v>339</v>
      </c>
      <c r="I95" s="34" t="s">
        <v>340</v>
      </c>
      <c r="J95" s="30">
        <v>41229</v>
      </c>
      <c r="K95" s="33">
        <v>2000000</v>
      </c>
      <c r="L95" s="4" t="s">
        <v>61</v>
      </c>
      <c r="M95" s="20" t="s">
        <v>39</v>
      </c>
      <c r="N95" s="4" t="s">
        <v>261</v>
      </c>
      <c r="O95" s="20" t="s">
        <v>41</v>
      </c>
      <c r="P95" s="20" t="s">
        <v>42</v>
      </c>
      <c r="Q95" s="4"/>
    </row>
    <row r="96" spans="1:17" ht="306" x14ac:dyDescent="0.25">
      <c r="A96" s="5">
        <f t="shared" si="1"/>
        <v>94</v>
      </c>
      <c r="B96" s="6" t="s">
        <v>34</v>
      </c>
      <c r="C96" s="6">
        <v>891180084</v>
      </c>
      <c r="D96" s="6">
        <v>2</v>
      </c>
      <c r="E96" s="27" t="s">
        <v>341</v>
      </c>
      <c r="F96" s="28">
        <v>7545114</v>
      </c>
      <c r="G96" s="7">
        <v>6</v>
      </c>
      <c r="H96" s="29" t="s">
        <v>342</v>
      </c>
      <c r="I96" s="34" t="s">
        <v>343</v>
      </c>
      <c r="J96" s="30">
        <v>41243</v>
      </c>
      <c r="K96" s="33">
        <v>800000</v>
      </c>
      <c r="L96" s="4" t="s">
        <v>61</v>
      </c>
      <c r="M96" s="20" t="s">
        <v>39</v>
      </c>
      <c r="N96" s="4" t="s">
        <v>261</v>
      </c>
      <c r="O96" s="20" t="s">
        <v>41</v>
      </c>
      <c r="P96" s="20" t="s">
        <v>42</v>
      </c>
      <c r="Q96" s="4"/>
    </row>
    <row r="97" spans="1:17" ht="306" x14ac:dyDescent="0.25">
      <c r="A97" s="5">
        <f t="shared" si="1"/>
        <v>95</v>
      </c>
      <c r="B97" s="6" t="s">
        <v>34</v>
      </c>
      <c r="C97" s="6">
        <v>891180084</v>
      </c>
      <c r="D97" s="6">
        <v>2</v>
      </c>
      <c r="E97" s="27" t="s">
        <v>344</v>
      </c>
      <c r="F97" s="8">
        <v>36160206</v>
      </c>
      <c r="G97" s="7">
        <v>7</v>
      </c>
      <c r="H97" s="29" t="s">
        <v>345</v>
      </c>
      <c r="I97" s="34" t="s">
        <v>346</v>
      </c>
      <c r="J97" s="30">
        <v>41255</v>
      </c>
      <c r="K97" s="33">
        <v>4326930</v>
      </c>
      <c r="L97" s="4" t="s">
        <v>113</v>
      </c>
      <c r="M97" s="20" t="s">
        <v>39</v>
      </c>
      <c r="N97" s="4" t="s">
        <v>271</v>
      </c>
      <c r="O97" s="20" t="s">
        <v>41</v>
      </c>
      <c r="P97" s="20" t="s">
        <v>42</v>
      </c>
      <c r="Q97" s="4"/>
    </row>
    <row r="98" spans="1:17" ht="242.25" x14ac:dyDescent="0.25">
      <c r="A98" s="5">
        <f t="shared" si="1"/>
        <v>96</v>
      </c>
      <c r="B98" s="6" t="s">
        <v>34</v>
      </c>
      <c r="C98" s="6">
        <v>891180084</v>
      </c>
      <c r="D98" s="6">
        <v>2</v>
      </c>
      <c r="E98" s="27" t="s">
        <v>347</v>
      </c>
      <c r="F98" s="28">
        <v>7713135</v>
      </c>
      <c r="G98" s="7">
        <v>1</v>
      </c>
      <c r="H98" s="29" t="s">
        <v>348</v>
      </c>
      <c r="I98" s="34" t="s">
        <v>349</v>
      </c>
      <c r="J98" s="30">
        <v>41258</v>
      </c>
      <c r="K98" s="33">
        <v>300000</v>
      </c>
      <c r="L98" s="4" t="s">
        <v>61</v>
      </c>
      <c r="M98" s="20" t="s">
        <v>39</v>
      </c>
      <c r="N98" s="4" t="s">
        <v>261</v>
      </c>
      <c r="O98" s="20" t="s">
        <v>41</v>
      </c>
      <c r="P98" s="20" t="s">
        <v>42</v>
      </c>
      <c r="Q98" s="4"/>
    </row>
    <row r="99" spans="1:17" ht="216.75" x14ac:dyDescent="0.25">
      <c r="A99" s="5">
        <f t="shared" si="1"/>
        <v>97</v>
      </c>
      <c r="B99" s="6" t="s">
        <v>34</v>
      </c>
      <c r="C99" s="6">
        <v>891180084</v>
      </c>
      <c r="D99" s="6">
        <v>2</v>
      </c>
      <c r="E99" s="27" t="s">
        <v>350</v>
      </c>
      <c r="F99" s="8">
        <v>830031984</v>
      </c>
      <c r="G99" s="7">
        <v>6</v>
      </c>
      <c r="H99" s="29" t="s">
        <v>351</v>
      </c>
      <c r="I99" s="34" t="s">
        <v>352</v>
      </c>
      <c r="J99" s="30">
        <v>41259</v>
      </c>
      <c r="K99" s="33">
        <v>1000000</v>
      </c>
      <c r="L99" s="4" t="s">
        <v>61</v>
      </c>
      <c r="M99" s="20" t="s">
        <v>39</v>
      </c>
      <c r="N99" s="4" t="s">
        <v>271</v>
      </c>
      <c r="O99" s="20" t="s">
        <v>41</v>
      </c>
      <c r="P99" s="20" t="s">
        <v>42</v>
      </c>
      <c r="Q99" s="4"/>
    </row>
    <row r="100" spans="1:17" ht="280.5" x14ac:dyDescent="0.25">
      <c r="A100" s="5">
        <f t="shared" si="1"/>
        <v>98</v>
      </c>
      <c r="B100" s="6" t="s">
        <v>34</v>
      </c>
      <c r="C100" s="6">
        <v>891180084</v>
      </c>
      <c r="D100" s="6">
        <v>2</v>
      </c>
      <c r="E100" s="27" t="s">
        <v>353</v>
      </c>
      <c r="F100" s="8">
        <v>800120677</v>
      </c>
      <c r="G100" s="7">
        <v>2</v>
      </c>
      <c r="H100" s="29" t="s">
        <v>354</v>
      </c>
      <c r="I100" s="34" t="s">
        <v>355</v>
      </c>
      <c r="J100" s="30">
        <v>41257</v>
      </c>
      <c r="K100" s="33">
        <v>1821999</v>
      </c>
      <c r="L100" s="4" t="s">
        <v>113</v>
      </c>
      <c r="M100" s="20" t="s">
        <v>39</v>
      </c>
      <c r="N100" s="4" t="s">
        <v>271</v>
      </c>
      <c r="O100" s="20" t="s">
        <v>41</v>
      </c>
      <c r="P100" s="20" t="s">
        <v>42</v>
      </c>
      <c r="Q100" s="4"/>
    </row>
    <row r="101" spans="1:17" ht="127.5" x14ac:dyDescent="0.25">
      <c r="A101" s="5">
        <f t="shared" si="1"/>
        <v>99</v>
      </c>
      <c r="B101" s="6" t="s">
        <v>34</v>
      </c>
      <c r="C101" s="6">
        <v>891180084</v>
      </c>
      <c r="D101" s="6">
        <v>2</v>
      </c>
      <c r="E101" s="27" t="s">
        <v>356</v>
      </c>
      <c r="F101" s="8">
        <v>7694101</v>
      </c>
      <c r="G101" s="7">
        <v>9</v>
      </c>
      <c r="H101" s="29" t="s">
        <v>357</v>
      </c>
      <c r="I101" s="34" t="s">
        <v>358</v>
      </c>
      <c r="J101" s="30">
        <v>41257</v>
      </c>
      <c r="K101" s="33">
        <v>1983600</v>
      </c>
      <c r="L101" s="4" t="s">
        <v>113</v>
      </c>
      <c r="M101" s="20" t="s">
        <v>39</v>
      </c>
      <c r="N101" s="4" t="s">
        <v>271</v>
      </c>
      <c r="O101" s="20" t="s">
        <v>41</v>
      </c>
      <c r="P101" s="20" t="s">
        <v>42</v>
      </c>
      <c r="Q101" s="4"/>
    </row>
    <row r="102" spans="1:17" ht="76.5" x14ac:dyDescent="0.25">
      <c r="A102" s="5">
        <f t="shared" si="1"/>
        <v>100</v>
      </c>
      <c r="B102" s="6" t="s">
        <v>34</v>
      </c>
      <c r="C102" s="6">
        <v>891180084</v>
      </c>
      <c r="D102" s="6">
        <v>2</v>
      </c>
      <c r="E102" s="35" t="s">
        <v>359</v>
      </c>
      <c r="F102" s="36">
        <v>36172631</v>
      </c>
      <c r="G102" s="7">
        <v>6</v>
      </c>
      <c r="H102" s="37" t="s">
        <v>360</v>
      </c>
      <c r="I102" s="38" t="s">
        <v>361</v>
      </c>
      <c r="J102" s="39">
        <v>40912</v>
      </c>
      <c r="K102" s="40">
        <v>12390000</v>
      </c>
      <c r="L102" s="41" t="s">
        <v>61</v>
      </c>
      <c r="M102" s="20" t="s">
        <v>39</v>
      </c>
      <c r="N102" s="4" t="s">
        <v>40</v>
      </c>
      <c r="O102" s="20" t="s">
        <v>41</v>
      </c>
      <c r="P102" s="20" t="s">
        <v>42</v>
      </c>
      <c r="Q102" s="21" t="s">
        <v>362</v>
      </c>
    </row>
    <row r="103" spans="1:17" ht="89.25" x14ac:dyDescent="0.25">
      <c r="A103" s="5">
        <f t="shared" si="1"/>
        <v>101</v>
      </c>
      <c r="B103" s="6" t="s">
        <v>34</v>
      </c>
      <c r="C103" s="6">
        <v>891180084</v>
      </c>
      <c r="D103" s="6">
        <v>2</v>
      </c>
      <c r="E103" s="35" t="s">
        <v>363</v>
      </c>
      <c r="F103" s="36">
        <v>55154564</v>
      </c>
      <c r="G103" s="7">
        <v>3</v>
      </c>
      <c r="H103" s="37" t="s">
        <v>364</v>
      </c>
      <c r="I103" s="38" t="s">
        <v>365</v>
      </c>
      <c r="J103" s="39">
        <v>40912</v>
      </c>
      <c r="K103" s="40">
        <v>8190000</v>
      </c>
      <c r="L103" s="41" t="s">
        <v>61</v>
      </c>
      <c r="M103" s="20" t="s">
        <v>39</v>
      </c>
      <c r="N103" s="4" t="s">
        <v>40</v>
      </c>
      <c r="O103" s="20" t="s">
        <v>41</v>
      </c>
      <c r="P103" s="20" t="s">
        <v>42</v>
      </c>
      <c r="Q103" s="21" t="s">
        <v>362</v>
      </c>
    </row>
    <row r="104" spans="1:17" ht="89.25" x14ac:dyDescent="0.25">
      <c r="A104" s="5">
        <f t="shared" si="1"/>
        <v>102</v>
      </c>
      <c r="B104" s="6" t="s">
        <v>34</v>
      </c>
      <c r="C104" s="6">
        <v>891180084</v>
      </c>
      <c r="D104" s="6">
        <v>2</v>
      </c>
      <c r="E104" s="35" t="s">
        <v>366</v>
      </c>
      <c r="F104" s="36">
        <v>36176246</v>
      </c>
      <c r="G104" s="7">
        <v>1</v>
      </c>
      <c r="H104" s="37" t="s">
        <v>367</v>
      </c>
      <c r="I104" s="38" t="s">
        <v>368</v>
      </c>
      <c r="J104" s="39">
        <v>40912</v>
      </c>
      <c r="K104" s="40">
        <v>22326896</v>
      </c>
      <c r="L104" s="41" t="s">
        <v>61</v>
      </c>
      <c r="M104" s="20" t="s">
        <v>39</v>
      </c>
      <c r="N104" s="4" t="s">
        <v>40</v>
      </c>
      <c r="O104" s="20" t="s">
        <v>41</v>
      </c>
      <c r="P104" s="20" t="s">
        <v>42</v>
      </c>
      <c r="Q104" s="21" t="s">
        <v>362</v>
      </c>
    </row>
    <row r="105" spans="1:17" ht="76.5" x14ac:dyDescent="0.25">
      <c r="A105" s="5">
        <f t="shared" si="1"/>
        <v>103</v>
      </c>
      <c r="B105" s="6" t="s">
        <v>34</v>
      </c>
      <c r="C105" s="6">
        <v>891180084</v>
      </c>
      <c r="D105" s="6">
        <v>2</v>
      </c>
      <c r="E105" s="35" t="s">
        <v>369</v>
      </c>
      <c r="F105" s="36">
        <v>52584641</v>
      </c>
      <c r="G105" s="7">
        <v>6</v>
      </c>
      <c r="H105" s="37" t="s">
        <v>370</v>
      </c>
      <c r="I105" s="38" t="s">
        <v>371</v>
      </c>
      <c r="J105" s="39">
        <v>40928</v>
      </c>
      <c r="K105" s="40">
        <v>5885000</v>
      </c>
      <c r="L105" s="41" t="s">
        <v>61</v>
      </c>
      <c r="M105" s="20" t="s">
        <v>39</v>
      </c>
      <c r="N105" s="4" t="s">
        <v>40</v>
      </c>
      <c r="O105" s="20" t="s">
        <v>41</v>
      </c>
      <c r="P105" s="20" t="s">
        <v>42</v>
      </c>
      <c r="Q105" s="21" t="s">
        <v>362</v>
      </c>
    </row>
    <row r="106" spans="1:17" ht="102" x14ac:dyDescent="0.25">
      <c r="A106" s="5">
        <f t="shared" si="1"/>
        <v>104</v>
      </c>
      <c r="B106" s="6" t="s">
        <v>34</v>
      </c>
      <c r="C106" s="6">
        <v>891180084</v>
      </c>
      <c r="D106" s="6">
        <v>2</v>
      </c>
      <c r="E106" s="35" t="s">
        <v>372</v>
      </c>
      <c r="F106" s="36">
        <v>14876951</v>
      </c>
      <c r="G106" s="7">
        <v>1</v>
      </c>
      <c r="H106" s="37" t="s">
        <v>373</v>
      </c>
      <c r="I106" s="38" t="s">
        <v>374</v>
      </c>
      <c r="J106" s="39">
        <v>40928</v>
      </c>
      <c r="K106" s="40">
        <v>3099000</v>
      </c>
      <c r="L106" s="41" t="s">
        <v>61</v>
      </c>
      <c r="M106" s="20" t="s">
        <v>39</v>
      </c>
      <c r="N106" s="4" t="s">
        <v>40</v>
      </c>
      <c r="O106" s="20" t="s">
        <v>41</v>
      </c>
      <c r="P106" s="20" t="s">
        <v>42</v>
      </c>
      <c r="Q106" s="21" t="s">
        <v>362</v>
      </c>
    </row>
    <row r="107" spans="1:17" ht="76.5" x14ac:dyDescent="0.25">
      <c r="A107" s="5">
        <f t="shared" si="1"/>
        <v>105</v>
      </c>
      <c r="B107" s="6" t="s">
        <v>34</v>
      </c>
      <c r="C107" s="6">
        <v>891180084</v>
      </c>
      <c r="D107" s="6">
        <v>2</v>
      </c>
      <c r="E107" s="35" t="s">
        <v>375</v>
      </c>
      <c r="F107" s="36">
        <v>12115387</v>
      </c>
      <c r="G107" s="7">
        <v>3</v>
      </c>
      <c r="H107" s="37" t="s">
        <v>376</v>
      </c>
      <c r="I107" s="38" t="s">
        <v>371</v>
      </c>
      <c r="J107" s="39">
        <v>40939</v>
      </c>
      <c r="K107" s="40">
        <v>2354000</v>
      </c>
      <c r="L107" s="41" t="s">
        <v>61</v>
      </c>
      <c r="M107" s="20" t="s">
        <v>39</v>
      </c>
      <c r="N107" s="4" t="s">
        <v>40</v>
      </c>
      <c r="O107" s="20" t="s">
        <v>41</v>
      </c>
      <c r="P107" s="20" t="s">
        <v>42</v>
      </c>
      <c r="Q107" s="21" t="s">
        <v>362</v>
      </c>
    </row>
    <row r="108" spans="1:17" ht="76.5" x14ac:dyDescent="0.25">
      <c r="A108" s="5">
        <f t="shared" si="1"/>
        <v>106</v>
      </c>
      <c r="B108" s="6" t="s">
        <v>34</v>
      </c>
      <c r="C108" s="6">
        <v>891180084</v>
      </c>
      <c r="D108" s="6">
        <v>2</v>
      </c>
      <c r="E108" s="35" t="s">
        <v>377</v>
      </c>
      <c r="F108" s="36">
        <v>12120649</v>
      </c>
      <c r="G108" s="7">
        <v>8</v>
      </c>
      <c r="H108" s="37" t="s">
        <v>378</v>
      </c>
      <c r="I108" s="38" t="s">
        <v>379</v>
      </c>
      <c r="J108" s="39">
        <v>40939</v>
      </c>
      <c r="K108" s="40">
        <v>2346600</v>
      </c>
      <c r="L108" s="41" t="s">
        <v>380</v>
      </c>
      <c r="M108" s="20" t="s">
        <v>39</v>
      </c>
      <c r="N108" s="4" t="s">
        <v>40</v>
      </c>
      <c r="O108" s="20" t="s">
        <v>41</v>
      </c>
      <c r="P108" s="20" t="s">
        <v>42</v>
      </c>
      <c r="Q108" s="21" t="s">
        <v>362</v>
      </c>
    </row>
    <row r="109" spans="1:17" ht="76.5" x14ac:dyDescent="0.25">
      <c r="A109" s="5">
        <f t="shared" si="1"/>
        <v>107</v>
      </c>
      <c r="B109" s="6" t="s">
        <v>34</v>
      </c>
      <c r="C109" s="6">
        <v>891180084</v>
      </c>
      <c r="D109" s="6">
        <v>2</v>
      </c>
      <c r="E109" s="35" t="s">
        <v>381</v>
      </c>
      <c r="F109" s="36">
        <v>36305305</v>
      </c>
      <c r="G109" s="7">
        <v>2</v>
      </c>
      <c r="H109" s="37" t="s">
        <v>382</v>
      </c>
      <c r="I109" s="38" t="s">
        <v>383</v>
      </c>
      <c r="J109" s="39">
        <v>40939</v>
      </c>
      <c r="K109" s="40">
        <v>3954192</v>
      </c>
      <c r="L109" s="41" t="s">
        <v>380</v>
      </c>
      <c r="M109" s="20" t="s">
        <v>39</v>
      </c>
      <c r="N109" s="4" t="s">
        <v>40</v>
      </c>
      <c r="O109" s="20" t="s">
        <v>41</v>
      </c>
      <c r="P109" s="20" t="s">
        <v>42</v>
      </c>
      <c r="Q109" s="21" t="s">
        <v>362</v>
      </c>
    </row>
    <row r="110" spans="1:17" ht="63.75" x14ac:dyDescent="0.25">
      <c r="A110" s="5">
        <f t="shared" si="1"/>
        <v>108</v>
      </c>
      <c r="B110" s="6" t="s">
        <v>34</v>
      </c>
      <c r="C110" s="6">
        <v>891180084</v>
      </c>
      <c r="D110" s="6">
        <v>2</v>
      </c>
      <c r="E110" s="35" t="s">
        <v>384</v>
      </c>
      <c r="F110" s="36">
        <v>14944500</v>
      </c>
      <c r="G110" s="7">
        <v>3</v>
      </c>
      <c r="H110" s="37" t="s">
        <v>385</v>
      </c>
      <c r="I110" s="38" t="s">
        <v>386</v>
      </c>
      <c r="J110" s="39">
        <v>40939</v>
      </c>
      <c r="K110" s="40">
        <v>2363240</v>
      </c>
      <c r="L110" s="41" t="s">
        <v>61</v>
      </c>
      <c r="M110" s="20" t="s">
        <v>39</v>
      </c>
      <c r="N110" s="4" t="s">
        <v>40</v>
      </c>
      <c r="O110" s="20" t="s">
        <v>41</v>
      </c>
      <c r="P110" s="20" t="s">
        <v>42</v>
      </c>
      <c r="Q110" s="21" t="s">
        <v>362</v>
      </c>
    </row>
    <row r="111" spans="1:17" ht="51" x14ac:dyDescent="0.25">
      <c r="A111" s="5">
        <f t="shared" si="1"/>
        <v>109</v>
      </c>
      <c r="B111" s="6" t="s">
        <v>34</v>
      </c>
      <c r="C111" s="6">
        <v>891180084</v>
      </c>
      <c r="D111" s="6">
        <v>2</v>
      </c>
      <c r="E111" s="35" t="s">
        <v>387</v>
      </c>
      <c r="F111" s="36">
        <v>39572081</v>
      </c>
      <c r="G111" s="7">
        <v>2</v>
      </c>
      <c r="H111" s="37" t="s">
        <v>388</v>
      </c>
      <c r="I111" s="38" t="s">
        <v>389</v>
      </c>
      <c r="J111" s="39">
        <v>40921</v>
      </c>
      <c r="K111" s="40">
        <v>5999952</v>
      </c>
      <c r="L111" s="41" t="s">
        <v>61</v>
      </c>
      <c r="M111" s="20" t="s">
        <v>39</v>
      </c>
      <c r="N111" s="4" t="s">
        <v>40</v>
      </c>
      <c r="O111" s="20" t="s">
        <v>41</v>
      </c>
      <c r="P111" s="20" t="s">
        <v>42</v>
      </c>
      <c r="Q111" s="21" t="s">
        <v>362</v>
      </c>
    </row>
    <row r="112" spans="1:17" ht="102" x14ac:dyDescent="0.25">
      <c r="A112" s="5">
        <f t="shared" si="1"/>
        <v>110</v>
      </c>
      <c r="B112" s="6" t="s">
        <v>34</v>
      </c>
      <c r="C112" s="6">
        <v>891180084</v>
      </c>
      <c r="D112" s="6">
        <v>2</v>
      </c>
      <c r="E112" s="35" t="s">
        <v>390</v>
      </c>
      <c r="F112" s="36">
        <v>12120649</v>
      </c>
      <c r="G112" s="7">
        <v>8</v>
      </c>
      <c r="H112" s="37" t="s">
        <v>391</v>
      </c>
      <c r="I112" s="38" t="s">
        <v>392</v>
      </c>
      <c r="J112" s="39">
        <v>40928</v>
      </c>
      <c r="K112" s="40">
        <v>3769700</v>
      </c>
      <c r="L112" s="41" t="s">
        <v>380</v>
      </c>
      <c r="M112" s="20" t="s">
        <v>39</v>
      </c>
      <c r="N112" s="4" t="s">
        <v>40</v>
      </c>
      <c r="O112" s="20" t="s">
        <v>41</v>
      </c>
      <c r="P112" s="20" t="s">
        <v>42</v>
      </c>
      <c r="Q112" s="21" t="s">
        <v>362</v>
      </c>
    </row>
    <row r="113" spans="1:17" ht="89.25" x14ac:dyDescent="0.25">
      <c r="A113" s="5">
        <f t="shared" si="1"/>
        <v>111</v>
      </c>
      <c r="B113" s="6" t="s">
        <v>34</v>
      </c>
      <c r="C113" s="6">
        <v>891180084</v>
      </c>
      <c r="D113" s="6">
        <v>2</v>
      </c>
      <c r="E113" s="35" t="s">
        <v>381</v>
      </c>
      <c r="F113" s="36">
        <v>36305305</v>
      </c>
      <c r="G113" s="7">
        <v>2</v>
      </c>
      <c r="H113" s="37" t="s">
        <v>393</v>
      </c>
      <c r="I113" s="38" t="s">
        <v>394</v>
      </c>
      <c r="J113" s="39">
        <v>40928</v>
      </c>
      <c r="K113" s="40">
        <v>6966446</v>
      </c>
      <c r="L113" s="41" t="s">
        <v>380</v>
      </c>
      <c r="M113" s="20" t="s">
        <v>39</v>
      </c>
      <c r="N113" s="4" t="s">
        <v>40</v>
      </c>
      <c r="O113" s="20" t="s">
        <v>41</v>
      </c>
      <c r="P113" s="20" t="s">
        <v>42</v>
      </c>
      <c r="Q113" s="21" t="s">
        <v>362</v>
      </c>
    </row>
    <row r="114" spans="1:17" ht="76.5" x14ac:dyDescent="0.25">
      <c r="A114" s="5">
        <f t="shared" si="1"/>
        <v>112</v>
      </c>
      <c r="B114" s="6" t="s">
        <v>34</v>
      </c>
      <c r="C114" s="6">
        <v>891180084</v>
      </c>
      <c r="D114" s="6">
        <v>2</v>
      </c>
      <c r="E114" s="35" t="s">
        <v>377</v>
      </c>
      <c r="F114" s="36">
        <v>12120649</v>
      </c>
      <c r="G114" s="7">
        <v>8</v>
      </c>
      <c r="H114" s="37" t="s">
        <v>395</v>
      </c>
      <c r="I114" s="38" t="s">
        <v>396</v>
      </c>
      <c r="J114" s="39">
        <v>40928</v>
      </c>
      <c r="K114" s="40">
        <v>1035400</v>
      </c>
      <c r="L114" s="41" t="s">
        <v>380</v>
      </c>
      <c r="M114" s="20" t="s">
        <v>39</v>
      </c>
      <c r="N114" s="4" t="s">
        <v>40</v>
      </c>
      <c r="O114" s="20" t="s">
        <v>41</v>
      </c>
      <c r="P114" s="20" t="s">
        <v>42</v>
      </c>
      <c r="Q114" s="21" t="s">
        <v>362</v>
      </c>
    </row>
    <row r="115" spans="1:17" ht="63.75" x14ac:dyDescent="0.25">
      <c r="A115" s="5">
        <f t="shared" si="1"/>
        <v>113</v>
      </c>
      <c r="B115" s="6" t="s">
        <v>34</v>
      </c>
      <c r="C115" s="6">
        <v>891180084</v>
      </c>
      <c r="D115" s="6">
        <v>2</v>
      </c>
      <c r="E115" s="35" t="s">
        <v>397</v>
      </c>
      <c r="F115" s="36">
        <v>36151634</v>
      </c>
      <c r="G115" s="7">
        <v>8</v>
      </c>
      <c r="H115" s="37" t="s">
        <v>398</v>
      </c>
      <c r="I115" s="38" t="s">
        <v>399</v>
      </c>
      <c r="J115" s="39">
        <v>40939</v>
      </c>
      <c r="K115" s="40">
        <v>600000</v>
      </c>
      <c r="L115" s="41" t="s">
        <v>380</v>
      </c>
      <c r="M115" s="20" t="s">
        <v>39</v>
      </c>
      <c r="N115" s="4" t="s">
        <v>40</v>
      </c>
      <c r="O115" s="20" t="s">
        <v>41</v>
      </c>
      <c r="P115" s="20" t="s">
        <v>42</v>
      </c>
      <c r="Q115" s="21" t="s">
        <v>362</v>
      </c>
    </row>
    <row r="116" spans="1:17" ht="63.75" x14ac:dyDescent="0.25">
      <c r="A116" s="5">
        <f t="shared" si="1"/>
        <v>114</v>
      </c>
      <c r="B116" s="6" t="s">
        <v>34</v>
      </c>
      <c r="C116" s="6">
        <v>891180084</v>
      </c>
      <c r="D116" s="6">
        <v>2</v>
      </c>
      <c r="E116" s="35" t="s">
        <v>400</v>
      </c>
      <c r="F116" s="36">
        <v>1075248969</v>
      </c>
      <c r="G116" s="7">
        <v>0</v>
      </c>
      <c r="H116" s="37" t="s">
        <v>401</v>
      </c>
      <c r="I116" s="38" t="s">
        <v>402</v>
      </c>
      <c r="J116" s="39">
        <v>40939</v>
      </c>
      <c r="K116" s="40">
        <v>615680</v>
      </c>
      <c r="L116" s="41" t="s">
        <v>61</v>
      </c>
      <c r="M116" s="20" t="s">
        <v>39</v>
      </c>
      <c r="N116" s="4" t="s">
        <v>40</v>
      </c>
      <c r="O116" s="20" t="s">
        <v>41</v>
      </c>
      <c r="P116" s="20" t="s">
        <v>42</v>
      </c>
      <c r="Q116" s="21" t="s">
        <v>362</v>
      </c>
    </row>
    <row r="117" spans="1:17" ht="63.75" x14ac:dyDescent="0.25">
      <c r="A117" s="5">
        <f t="shared" si="1"/>
        <v>115</v>
      </c>
      <c r="B117" s="6" t="s">
        <v>34</v>
      </c>
      <c r="C117" s="6">
        <v>891180084</v>
      </c>
      <c r="D117" s="6">
        <v>2</v>
      </c>
      <c r="E117" s="35" t="s">
        <v>403</v>
      </c>
      <c r="F117" s="36">
        <v>1075234712</v>
      </c>
      <c r="G117" s="7">
        <v>4</v>
      </c>
      <c r="H117" s="37" t="s">
        <v>404</v>
      </c>
      <c r="I117" s="38" t="s">
        <v>405</v>
      </c>
      <c r="J117" s="39">
        <v>40939</v>
      </c>
      <c r="K117" s="40">
        <v>9407400</v>
      </c>
      <c r="L117" s="41" t="s">
        <v>61</v>
      </c>
      <c r="M117" s="20" t="s">
        <v>39</v>
      </c>
      <c r="N117" s="4" t="s">
        <v>40</v>
      </c>
      <c r="O117" s="20" t="s">
        <v>41</v>
      </c>
      <c r="P117" s="20" t="s">
        <v>42</v>
      </c>
      <c r="Q117" s="21" t="s">
        <v>362</v>
      </c>
    </row>
    <row r="118" spans="1:17" ht="89.25" x14ac:dyDescent="0.25">
      <c r="A118" s="5">
        <f t="shared" si="1"/>
        <v>116</v>
      </c>
      <c r="B118" s="6" t="s">
        <v>34</v>
      </c>
      <c r="C118" s="6">
        <v>891180084</v>
      </c>
      <c r="D118" s="6">
        <v>2</v>
      </c>
      <c r="E118" s="35" t="s">
        <v>334</v>
      </c>
      <c r="F118" s="36">
        <v>12127303</v>
      </c>
      <c r="G118" s="7">
        <v>7</v>
      </c>
      <c r="H118" s="37" t="s">
        <v>406</v>
      </c>
      <c r="I118" s="38" t="s">
        <v>407</v>
      </c>
      <c r="J118" s="39">
        <v>40945</v>
      </c>
      <c r="K118" s="40">
        <v>700000</v>
      </c>
      <c r="L118" s="41" t="s">
        <v>380</v>
      </c>
      <c r="M118" s="20" t="s">
        <v>39</v>
      </c>
      <c r="N118" s="4" t="s">
        <v>40</v>
      </c>
      <c r="O118" s="20" t="s">
        <v>41</v>
      </c>
      <c r="P118" s="20" t="s">
        <v>42</v>
      </c>
      <c r="Q118" s="21" t="s">
        <v>362</v>
      </c>
    </row>
    <row r="119" spans="1:17" ht="51" x14ac:dyDescent="0.25">
      <c r="A119" s="5">
        <f t="shared" si="1"/>
        <v>117</v>
      </c>
      <c r="B119" s="6" t="s">
        <v>34</v>
      </c>
      <c r="C119" s="6">
        <v>891180084</v>
      </c>
      <c r="D119" s="6">
        <v>2</v>
      </c>
      <c r="E119" s="35" t="s">
        <v>397</v>
      </c>
      <c r="F119" s="36">
        <v>36151634</v>
      </c>
      <c r="G119" s="7">
        <v>8</v>
      </c>
      <c r="H119" s="37" t="s">
        <v>408</v>
      </c>
      <c r="I119" s="38" t="s">
        <v>409</v>
      </c>
      <c r="J119" s="39">
        <v>40945</v>
      </c>
      <c r="K119" s="40">
        <v>399960</v>
      </c>
      <c r="L119" s="41" t="s">
        <v>380</v>
      </c>
      <c r="M119" s="20" t="s">
        <v>39</v>
      </c>
      <c r="N119" s="4" t="s">
        <v>40</v>
      </c>
      <c r="O119" s="20" t="s">
        <v>41</v>
      </c>
      <c r="P119" s="20" t="s">
        <v>42</v>
      </c>
      <c r="Q119" s="21" t="s">
        <v>362</v>
      </c>
    </row>
    <row r="120" spans="1:17" ht="51" x14ac:dyDescent="0.25">
      <c r="A120" s="5">
        <f t="shared" si="1"/>
        <v>118</v>
      </c>
      <c r="B120" s="6" t="s">
        <v>34</v>
      </c>
      <c r="C120" s="6">
        <v>891180084</v>
      </c>
      <c r="D120" s="6">
        <v>2</v>
      </c>
      <c r="E120" s="35" t="s">
        <v>410</v>
      </c>
      <c r="F120" s="36">
        <v>36305230</v>
      </c>
      <c r="G120" s="7">
        <v>9</v>
      </c>
      <c r="H120" s="37" t="s">
        <v>411</v>
      </c>
      <c r="I120" s="38" t="s">
        <v>412</v>
      </c>
      <c r="J120" s="39">
        <v>40940</v>
      </c>
      <c r="K120" s="40">
        <v>17880204</v>
      </c>
      <c r="L120" s="41" t="s">
        <v>61</v>
      </c>
      <c r="M120" s="20" t="s">
        <v>39</v>
      </c>
      <c r="N120" s="4" t="s">
        <v>40</v>
      </c>
      <c r="O120" s="20" t="s">
        <v>41</v>
      </c>
      <c r="P120" s="20" t="s">
        <v>42</v>
      </c>
      <c r="Q120" s="21" t="s">
        <v>362</v>
      </c>
    </row>
    <row r="121" spans="1:17" ht="76.5" x14ac:dyDescent="0.25">
      <c r="A121" s="5">
        <f t="shared" si="1"/>
        <v>119</v>
      </c>
      <c r="B121" s="6" t="s">
        <v>34</v>
      </c>
      <c r="C121" s="6">
        <v>891180084</v>
      </c>
      <c r="D121" s="6">
        <v>2</v>
      </c>
      <c r="E121" s="42" t="s">
        <v>413</v>
      </c>
      <c r="F121" s="36">
        <v>26422290</v>
      </c>
      <c r="G121" s="7">
        <v>5</v>
      </c>
      <c r="H121" s="37" t="s">
        <v>414</v>
      </c>
      <c r="I121" s="38" t="s">
        <v>415</v>
      </c>
      <c r="J121" s="39">
        <v>40574</v>
      </c>
      <c r="K121" s="40">
        <v>950000</v>
      </c>
      <c r="L121" s="41" t="s">
        <v>380</v>
      </c>
      <c r="M121" s="20" t="s">
        <v>39</v>
      </c>
      <c r="N121" s="4" t="s">
        <v>40</v>
      </c>
      <c r="O121" s="20" t="s">
        <v>41</v>
      </c>
      <c r="P121" s="20" t="s">
        <v>42</v>
      </c>
      <c r="Q121" s="21" t="s">
        <v>362</v>
      </c>
    </row>
    <row r="122" spans="1:17" ht="51" x14ac:dyDescent="0.25">
      <c r="A122" s="5">
        <f t="shared" si="1"/>
        <v>120</v>
      </c>
      <c r="B122" s="6" t="s">
        <v>34</v>
      </c>
      <c r="C122" s="6">
        <v>891180084</v>
      </c>
      <c r="D122" s="6">
        <v>2</v>
      </c>
      <c r="E122" s="35" t="s">
        <v>416</v>
      </c>
      <c r="F122" s="36">
        <v>800185306</v>
      </c>
      <c r="G122" s="7">
        <v>4</v>
      </c>
      <c r="H122" s="37" t="s">
        <v>417</v>
      </c>
      <c r="I122" s="38" t="s">
        <v>418</v>
      </c>
      <c r="J122" s="39">
        <v>40945</v>
      </c>
      <c r="K122" s="40">
        <v>359900</v>
      </c>
      <c r="L122" s="41" t="s">
        <v>61</v>
      </c>
      <c r="M122" s="20" t="s">
        <v>39</v>
      </c>
      <c r="N122" s="4" t="s">
        <v>40</v>
      </c>
      <c r="O122" s="20" t="s">
        <v>41</v>
      </c>
      <c r="P122" s="20" t="s">
        <v>42</v>
      </c>
      <c r="Q122" s="21" t="s">
        <v>362</v>
      </c>
    </row>
    <row r="123" spans="1:17" ht="102" x14ac:dyDescent="0.25">
      <c r="A123" s="5">
        <f t="shared" si="1"/>
        <v>121</v>
      </c>
      <c r="B123" s="6" t="s">
        <v>34</v>
      </c>
      <c r="C123" s="6">
        <v>891180084</v>
      </c>
      <c r="D123" s="6">
        <v>2</v>
      </c>
      <c r="E123" s="35" t="s">
        <v>419</v>
      </c>
      <c r="F123" s="36">
        <v>41419625</v>
      </c>
      <c r="G123" s="7">
        <v>2</v>
      </c>
      <c r="H123" s="37" t="s">
        <v>420</v>
      </c>
      <c r="I123" s="38" t="s">
        <v>374</v>
      </c>
      <c r="J123" s="39">
        <v>40942</v>
      </c>
      <c r="K123" s="40">
        <v>1859400</v>
      </c>
      <c r="L123" s="41" t="s">
        <v>61</v>
      </c>
      <c r="M123" s="20" t="s">
        <v>39</v>
      </c>
      <c r="N123" s="4" t="s">
        <v>40</v>
      </c>
      <c r="O123" s="20" t="s">
        <v>41</v>
      </c>
      <c r="P123" s="20" t="s">
        <v>42</v>
      </c>
      <c r="Q123" s="21" t="s">
        <v>362</v>
      </c>
    </row>
    <row r="124" spans="1:17" ht="63.75" x14ac:dyDescent="0.25">
      <c r="A124" s="5">
        <f t="shared" si="1"/>
        <v>122</v>
      </c>
      <c r="B124" s="6" t="s">
        <v>34</v>
      </c>
      <c r="C124" s="6">
        <v>891180084</v>
      </c>
      <c r="D124" s="6">
        <v>2</v>
      </c>
      <c r="E124" s="35" t="s">
        <v>416</v>
      </c>
      <c r="F124" s="36">
        <v>800185306</v>
      </c>
      <c r="G124" s="7">
        <v>4</v>
      </c>
      <c r="H124" s="37" t="s">
        <v>421</v>
      </c>
      <c r="I124" s="38" t="s">
        <v>422</v>
      </c>
      <c r="J124" s="39">
        <v>40939</v>
      </c>
      <c r="K124" s="40">
        <v>176900</v>
      </c>
      <c r="L124" s="41" t="s">
        <v>61</v>
      </c>
      <c r="M124" s="20" t="s">
        <v>39</v>
      </c>
      <c r="N124" s="4" t="s">
        <v>40</v>
      </c>
      <c r="O124" s="20" t="s">
        <v>41</v>
      </c>
      <c r="P124" s="20" t="s">
        <v>42</v>
      </c>
      <c r="Q124" s="21" t="s">
        <v>362</v>
      </c>
    </row>
    <row r="125" spans="1:17" ht="76.5" x14ac:dyDescent="0.25">
      <c r="A125" s="5">
        <f t="shared" si="1"/>
        <v>123</v>
      </c>
      <c r="B125" s="6" t="s">
        <v>34</v>
      </c>
      <c r="C125" s="6">
        <v>891180084</v>
      </c>
      <c r="D125" s="6">
        <v>2</v>
      </c>
      <c r="E125" s="35" t="s">
        <v>334</v>
      </c>
      <c r="F125" s="36">
        <v>12127303</v>
      </c>
      <c r="G125" s="7">
        <v>7</v>
      </c>
      <c r="H125" s="37" t="s">
        <v>423</v>
      </c>
      <c r="I125" s="38" t="s">
        <v>424</v>
      </c>
      <c r="J125" s="39">
        <v>40939</v>
      </c>
      <c r="K125" s="40">
        <v>1350000</v>
      </c>
      <c r="L125" s="41" t="s">
        <v>380</v>
      </c>
      <c r="M125" s="20" t="s">
        <v>39</v>
      </c>
      <c r="N125" s="4" t="s">
        <v>40</v>
      </c>
      <c r="O125" s="20" t="s">
        <v>41</v>
      </c>
      <c r="P125" s="20" t="s">
        <v>42</v>
      </c>
      <c r="Q125" s="21" t="s">
        <v>362</v>
      </c>
    </row>
    <row r="126" spans="1:17" ht="102" x14ac:dyDescent="0.25">
      <c r="A126" s="5">
        <f t="shared" si="1"/>
        <v>124</v>
      </c>
      <c r="B126" s="6" t="s">
        <v>34</v>
      </c>
      <c r="C126" s="6">
        <v>891180084</v>
      </c>
      <c r="D126" s="6">
        <v>2</v>
      </c>
      <c r="E126" s="35" t="s">
        <v>425</v>
      </c>
      <c r="F126" s="36">
        <v>71679704</v>
      </c>
      <c r="G126" s="7">
        <v>1</v>
      </c>
      <c r="H126" s="37" t="s">
        <v>426</v>
      </c>
      <c r="I126" s="38" t="s">
        <v>374</v>
      </c>
      <c r="J126" s="39">
        <v>40949</v>
      </c>
      <c r="K126" s="40">
        <v>4958400</v>
      </c>
      <c r="L126" s="41" t="s">
        <v>61</v>
      </c>
      <c r="M126" s="20" t="s">
        <v>39</v>
      </c>
      <c r="N126" s="4" t="s">
        <v>40</v>
      </c>
      <c r="O126" s="20" t="s">
        <v>41</v>
      </c>
      <c r="P126" s="20" t="s">
        <v>42</v>
      </c>
      <c r="Q126" s="21" t="s">
        <v>362</v>
      </c>
    </row>
    <row r="127" spans="1:17" ht="63.75" x14ac:dyDescent="0.25">
      <c r="A127" s="5">
        <f t="shared" si="1"/>
        <v>125</v>
      </c>
      <c r="B127" s="6" t="s">
        <v>34</v>
      </c>
      <c r="C127" s="6">
        <v>891180084</v>
      </c>
      <c r="D127" s="6">
        <v>2</v>
      </c>
      <c r="E127" s="35" t="s">
        <v>427</v>
      </c>
      <c r="F127" s="36">
        <v>19087607</v>
      </c>
      <c r="G127" s="7">
        <v>3</v>
      </c>
      <c r="H127" s="37" t="s">
        <v>428</v>
      </c>
      <c r="I127" s="38" t="s">
        <v>386</v>
      </c>
      <c r="J127" s="39">
        <v>40960</v>
      </c>
      <c r="K127" s="40">
        <v>3544860</v>
      </c>
      <c r="L127" s="41" t="s">
        <v>61</v>
      </c>
      <c r="M127" s="20" t="s">
        <v>39</v>
      </c>
      <c r="N127" s="4" t="s">
        <v>40</v>
      </c>
      <c r="O127" s="20" t="s">
        <v>41</v>
      </c>
      <c r="P127" s="20" t="s">
        <v>42</v>
      </c>
      <c r="Q127" s="21" t="s">
        <v>362</v>
      </c>
    </row>
    <row r="128" spans="1:17" ht="63.75" x14ac:dyDescent="0.25">
      <c r="A128" s="5">
        <f t="shared" si="1"/>
        <v>126</v>
      </c>
      <c r="B128" s="6" t="s">
        <v>34</v>
      </c>
      <c r="C128" s="6">
        <v>891180084</v>
      </c>
      <c r="D128" s="6">
        <v>2</v>
      </c>
      <c r="E128" s="35" t="s">
        <v>429</v>
      </c>
      <c r="F128" s="43">
        <v>1075253012</v>
      </c>
      <c r="G128" s="7">
        <v>8</v>
      </c>
      <c r="H128" s="37" t="s">
        <v>430</v>
      </c>
      <c r="I128" s="38" t="s">
        <v>431</v>
      </c>
      <c r="J128" s="39">
        <v>40945</v>
      </c>
      <c r="K128" s="40">
        <v>566700</v>
      </c>
      <c r="L128" s="41" t="s">
        <v>61</v>
      </c>
      <c r="M128" s="20" t="s">
        <v>39</v>
      </c>
      <c r="N128" s="4" t="s">
        <v>40</v>
      </c>
      <c r="O128" s="20" t="s">
        <v>41</v>
      </c>
      <c r="P128" s="20" t="s">
        <v>42</v>
      </c>
      <c r="Q128" s="21" t="s">
        <v>362</v>
      </c>
    </row>
    <row r="129" spans="1:17" ht="51" x14ac:dyDescent="0.25">
      <c r="A129" s="5">
        <f t="shared" si="1"/>
        <v>127</v>
      </c>
      <c r="B129" s="6" t="s">
        <v>34</v>
      </c>
      <c r="C129" s="6">
        <v>891180084</v>
      </c>
      <c r="D129" s="6">
        <v>2</v>
      </c>
      <c r="E129" s="35" t="s">
        <v>432</v>
      </c>
      <c r="F129" s="44">
        <v>71650054</v>
      </c>
      <c r="G129" s="7">
        <v>4</v>
      </c>
      <c r="H129" s="37" t="s">
        <v>433</v>
      </c>
      <c r="I129" s="38" t="s">
        <v>434</v>
      </c>
      <c r="J129" s="39">
        <v>40949</v>
      </c>
      <c r="K129" s="40">
        <v>6017440</v>
      </c>
      <c r="L129" s="41" t="s">
        <v>61</v>
      </c>
      <c r="M129" s="20" t="s">
        <v>39</v>
      </c>
      <c r="N129" s="4" t="s">
        <v>40</v>
      </c>
      <c r="O129" s="20" t="s">
        <v>41</v>
      </c>
      <c r="P129" s="20" t="s">
        <v>42</v>
      </c>
      <c r="Q129" s="21" t="s">
        <v>362</v>
      </c>
    </row>
    <row r="130" spans="1:17" ht="89.25" x14ac:dyDescent="0.25">
      <c r="A130" s="5">
        <f t="shared" si="1"/>
        <v>128</v>
      </c>
      <c r="B130" s="6" t="s">
        <v>34</v>
      </c>
      <c r="C130" s="6">
        <v>891180084</v>
      </c>
      <c r="D130" s="6">
        <v>2</v>
      </c>
      <c r="E130" s="35" t="s">
        <v>435</v>
      </c>
      <c r="F130" s="36">
        <v>51900896</v>
      </c>
      <c r="G130" s="7">
        <v>1</v>
      </c>
      <c r="H130" s="37" t="s">
        <v>436</v>
      </c>
      <c r="I130" s="38" t="s">
        <v>437</v>
      </c>
      <c r="J130" s="39">
        <v>40963</v>
      </c>
      <c r="K130" s="40">
        <v>6017440</v>
      </c>
      <c r="L130" s="41" t="s">
        <v>61</v>
      </c>
      <c r="M130" s="20" t="s">
        <v>39</v>
      </c>
      <c r="N130" s="4" t="s">
        <v>40</v>
      </c>
      <c r="O130" s="20" t="s">
        <v>41</v>
      </c>
      <c r="P130" s="20" t="s">
        <v>42</v>
      </c>
      <c r="Q130" s="21" t="s">
        <v>362</v>
      </c>
    </row>
    <row r="131" spans="1:17" ht="63.75" x14ac:dyDescent="0.25">
      <c r="A131" s="5">
        <f t="shared" si="1"/>
        <v>129</v>
      </c>
      <c r="B131" s="6" t="s">
        <v>34</v>
      </c>
      <c r="C131" s="6">
        <v>891180084</v>
      </c>
      <c r="D131" s="6">
        <v>2</v>
      </c>
      <c r="E131" s="35" t="s">
        <v>438</v>
      </c>
      <c r="F131" s="36">
        <v>26433756</v>
      </c>
      <c r="G131" s="7">
        <v>2</v>
      </c>
      <c r="H131" s="37" t="s">
        <v>439</v>
      </c>
      <c r="I131" s="38" t="s">
        <v>440</v>
      </c>
      <c r="J131" s="39">
        <v>40948</v>
      </c>
      <c r="K131" s="40">
        <v>6000000</v>
      </c>
      <c r="L131" s="41" t="s">
        <v>61</v>
      </c>
      <c r="M131" s="20" t="s">
        <v>39</v>
      </c>
      <c r="N131" s="4" t="s">
        <v>40</v>
      </c>
      <c r="O131" s="20" t="s">
        <v>41</v>
      </c>
      <c r="P131" s="20" t="s">
        <v>42</v>
      </c>
      <c r="Q131" s="21" t="s">
        <v>362</v>
      </c>
    </row>
    <row r="132" spans="1:17" ht="51" x14ac:dyDescent="0.25">
      <c r="A132" s="5">
        <f t="shared" si="1"/>
        <v>130</v>
      </c>
      <c r="B132" s="6" t="s">
        <v>34</v>
      </c>
      <c r="C132" s="6">
        <v>891180084</v>
      </c>
      <c r="D132" s="6">
        <v>2</v>
      </c>
      <c r="E132" s="35" t="s">
        <v>441</v>
      </c>
      <c r="F132" s="36">
        <v>42113350</v>
      </c>
      <c r="G132" s="7">
        <v>1</v>
      </c>
      <c r="H132" s="37" t="s">
        <v>442</v>
      </c>
      <c r="I132" s="38" t="s">
        <v>443</v>
      </c>
      <c r="J132" s="39">
        <v>40949</v>
      </c>
      <c r="K132" s="40">
        <v>6017440</v>
      </c>
      <c r="L132" s="41" t="s">
        <v>61</v>
      </c>
      <c r="M132" s="20" t="s">
        <v>39</v>
      </c>
      <c r="N132" s="4" t="s">
        <v>40</v>
      </c>
      <c r="O132" s="20" t="s">
        <v>41</v>
      </c>
      <c r="P132" s="20" t="s">
        <v>42</v>
      </c>
      <c r="Q132" s="21" t="s">
        <v>362</v>
      </c>
    </row>
    <row r="133" spans="1:17" ht="63.75" x14ac:dyDescent="0.25">
      <c r="A133" s="5">
        <f t="shared" ref="A133:A196" si="2">A132+1</f>
        <v>131</v>
      </c>
      <c r="B133" s="6" t="s">
        <v>34</v>
      </c>
      <c r="C133" s="6">
        <v>891180084</v>
      </c>
      <c r="D133" s="6">
        <v>2</v>
      </c>
      <c r="E133" s="35" t="s">
        <v>444</v>
      </c>
      <c r="F133" s="44">
        <v>26579047</v>
      </c>
      <c r="G133" s="7">
        <v>6</v>
      </c>
      <c r="H133" s="37" t="s">
        <v>445</v>
      </c>
      <c r="I133" s="38" t="s">
        <v>446</v>
      </c>
      <c r="J133" s="39">
        <v>40948</v>
      </c>
      <c r="K133" s="40">
        <v>6000000</v>
      </c>
      <c r="L133" s="41" t="s">
        <v>61</v>
      </c>
      <c r="M133" s="20" t="s">
        <v>39</v>
      </c>
      <c r="N133" s="4" t="s">
        <v>40</v>
      </c>
      <c r="O133" s="20" t="s">
        <v>41</v>
      </c>
      <c r="P133" s="20" t="s">
        <v>42</v>
      </c>
      <c r="Q133" s="21" t="s">
        <v>362</v>
      </c>
    </row>
    <row r="134" spans="1:17" ht="63.75" x14ac:dyDescent="0.25">
      <c r="A134" s="5">
        <f t="shared" si="2"/>
        <v>132</v>
      </c>
      <c r="B134" s="6" t="s">
        <v>34</v>
      </c>
      <c r="C134" s="6">
        <v>891180084</v>
      </c>
      <c r="D134" s="6">
        <v>2</v>
      </c>
      <c r="E134" s="35" t="s">
        <v>447</v>
      </c>
      <c r="F134" s="44">
        <v>37729210</v>
      </c>
      <c r="G134" s="7">
        <v>5</v>
      </c>
      <c r="H134" s="37" t="s">
        <v>448</v>
      </c>
      <c r="I134" s="38" t="s">
        <v>449</v>
      </c>
      <c r="J134" s="39">
        <v>40949</v>
      </c>
      <c r="K134" s="40">
        <v>38400000</v>
      </c>
      <c r="L134" s="41" t="s">
        <v>61</v>
      </c>
      <c r="M134" s="20" t="s">
        <v>39</v>
      </c>
      <c r="N134" s="4" t="s">
        <v>40</v>
      </c>
      <c r="O134" s="20" t="s">
        <v>41</v>
      </c>
      <c r="P134" s="20" t="s">
        <v>42</v>
      </c>
      <c r="Q134" s="21" t="s">
        <v>362</v>
      </c>
    </row>
    <row r="135" spans="1:17" ht="102" x14ac:dyDescent="0.25">
      <c r="A135" s="5">
        <f t="shared" si="2"/>
        <v>133</v>
      </c>
      <c r="B135" s="6" t="s">
        <v>34</v>
      </c>
      <c r="C135" s="6">
        <v>891180084</v>
      </c>
      <c r="D135" s="6">
        <v>2</v>
      </c>
      <c r="E135" s="35" t="s">
        <v>450</v>
      </c>
      <c r="F135" s="44">
        <v>79370543</v>
      </c>
      <c r="G135" s="7">
        <v>1</v>
      </c>
      <c r="H135" s="37" t="s">
        <v>451</v>
      </c>
      <c r="I135" s="38" t="s">
        <v>374</v>
      </c>
      <c r="J135" s="39">
        <v>40968</v>
      </c>
      <c r="K135" s="40">
        <v>4338600</v>
      </c>
      <c r="L135" s="41" t="s">
        <v>61</v>
      </c>
      <c r="M135" s="20" t="s">
        <v>39</v>
      </c>
      <c r="N135" s="4" t="s">
        <v>40</v>
      </c>
      <c r="O135" s="20" t="s">
        <v>41</v>
      </c>
      <c r="P135" s="20" t="s">
        <v>42</v>
      </c>
      <c r="Q135" s="21" t="s">
        <v>362</v>
      </c>
    </row>
    <row r="136" spans="1:17" ht="114.75" x14ac:dyDescent="0.25">
      <c r="A136" s="5">
        <f t="shared" si="2"/>
        <v>134</v>
      </c>
      <c r="B136" s="6" t="s">
        <v>34</v>
      </c>
      <c r="C136" s="6">
        <v>891180084</v>
      </c>
      <c r="D136" s="6">
        <v>2</v>
      </c>
      <c r="E136" s="35" t="s">
        <v>452</v>
      </c>
      <c r="F136" s="36">
        <v>36310322</v>
      </c>
      <c r="G136" s="7">
        <v>8</v>
      </c>
      <c r="H136" s="37" t="s">
        <v>453</v>
      </c>
      <c r="I136" s="38" t="s">
        <v>454</v>
      </c>
      <c r="J136" s="39">
        <v>40949</v>
      </c>
      <c r="K136" s="40">
        <v>676988</v>
      </c>
      <c r="L136" s="41" t="s">
        <v>61</v>
      </c>
      <c r="M136" s="20" t="s">
        <v>39</v>
      </c>
      <c r="N136" s="4" t="s">
        <v>40</v>
      </c>
      <c r="O136" s="20" t="s">
        <v>41</v>
      </c>
      <c r="P136" s="20" t="s">
        <v>42</v>
      </c>
      <c r="Q136" s="21" t="s">
        <v>362</v>
      </c>
    </row>
    <row r="137" spans="1:17" ht="114.75" x14ac:dyDescent="0.25">
      <c r="A137" s="5">
        <f t="shared" si="2"/>
        <v>135</v>
      </c>
      <c r="B137" s="6" t="s">
        <v>34</v>
      </c>
      <c r="C137" s="6">
        <v>891180084</v>
      </c>
      <c r="D137" s="6">
        <v>2</v>
      </c>
      <c r="E137" s="35" t="s">
        <v>452</v>
      </c>
      <c r="F137" s="36">
        <v>36310322</v>
      </c>
      <c r="G137" s="7">
        <v>8</v>
      </c>
      <c r="H137" s="37" t="s">
        <v>455</v>
      </c>
      <c r="I137" s="38" t="s">
        <v>456</v>
      </c>
      <c r="J137" s="39">
        <v>40948</v>
      </c>
      <c r="K137" s="40">
        <v>431600</v>
      </c>
      <c r="L137" s="41" t="s">
        <v>61</v>
      </c>
      <c r="M137" s="20" t="s">
        <v>39</v>
      </c>
      <c r="N137" s="4" t="s">
        <v>40</v>
      </c>
      <c r="O137" s="20" t="s">
        <v>41</v>
      </c>
      <c r="P137" s="20" t="s">
        <v>42</v>
      </c>
      <c r="Q137" s="21" t="s">
        <v>362</v>
      </c>
    </row>
    <row r="138" spans="1:17" ht="76.5" x14ac:dyDescent="0.25">
      <c r="A138" s="5">
        <f t="shared" si="2"/>
        <v>136</v>
      </c>
      <c r="B138" s="6" t="s">
        <v>34</v>
      </c>
      <c r="C138" s="6">
        <v>891180084</v>
      </c>
      <c r="D138" s="6">
        <v>2</v>
      </c>
      <c r="E138" s="35" t="s">
        <v>457</v>
      </c>
      <c r="F138" s="36">
        <v>36171512</v>
      </c>
      <c r="G138" s="7">
        <v>3</v>
      </c>
      <c r="H138" s="37" t="s">
        <v>458</v>
      </c>
      <c r="I138" s="38" t="s">
        <v>459</v>
      </c>
      <c r="J138" s="39">
        <v>40966</v>
      </c>
      <c r="K138" s="40">
        <v>3360000</v>
      </c>
      <c r="L138" s="41" t="s">
        <v>61</v>
      </c>
      <c r="M138" s="20" t="s">
        <v>39</v>
      </c>
      <c r="N138" s="4" t="s">
        <v>40</v>
      </c>
      <c r="O138" s="20" t="s">
        <v>41</v>
      </c>
      <c r="P138" s="20" t="s">
        <v>42</v>
      </c>
      <c r="Q138" s="21" t="s">
        <v>362</v>
      </c>
    </row>
    <row r="139" spans="1:17" ht="76.5" x14ac:dyDescent="0.25">
      <c r="A139" s="5">
        <f t="shared" si="2"/>
        <v>137</v>
      </c>
      <c r="B139" s="6" t="s">
        <v>34</v>
      </c>
      <c r="C139" s="6">
        <v>891180084</v>
      </c>
      <c r="D139" s="6">
        <v>2</v>
      </c>
      <c r="E139" s="35" t="s">
        <v>460</v>
      </c>
      <c r="F139" s="36">
        <v>36178454</v>
      </c>
      <c r="G139" s="7">
        <v>6</v>
      </c>
      <c r="H139" s="37" t="s">
        <v>461</v>
      </c>
      <c r="I139" s="38" t="s">
        <v>459</v>
      </c>
      <c r="J139" s="39">
        <v>40966</v>
      </c>
      <c r="K139" s="40">
        <v>3360000</v>
      </c>
      <c r="L139" s="41" t="s">
        <v>61</v>
      </c>
      <c r="M139" s="20" t="s">
        <v>39</v>
      </c>
      <c r="N139" s="4" t="s">
        <v>40</v>
      </c>
      <c r="O139" s="20" t="s">
        <v>41</v>
      </c>
      <c r="P139" s="20" t="s">
        <v>42</v>
      </c>
      <c r="Q139" s="21" t="s">
        <v>362</v>
      </c>
    </row>
    <row r="140" spans="1:17" ht="76.5" x14ac:dyDescent="0.25">
      <c r="A140" s="5">
        <f t="shared" si="2"/>
        <v>138</v>
      </c>
      <c r="B140" s="6" t="s">
        <v>34</v>
      </c>
      <c r="C140" s="6">
        <v>891180084</v>
      </c>
      <c r="D140" s="6">
        <v>2</v>
      </c>
      <c r="E140" s="35" t="s">
        <v>462</v>
      </c>
      <c r="F140" s="36">
        <v>26425002</v>
      </c>
      <c r="G140" s="7">
        <v>4</v>
      </c>
      <c r="H140" s="37" t="s">
        <v>463</v>
      </c>
      <c r="I140" s="38" t="s">
        <v>459</v>
      </c>
      <c r="J140" s="39">
        <v>40966</v>
      </c>
      <c r="K140" s="40">
        <v>2880000</v>
      </c>
      <c r="L140" s="41" t="s">
        <v>61</v>
      </c>
      <c r="M140" s="20" t="s">
        <v>39</v>
      </c>
      <c r="N140" s="4" t="s">
        <v>40</v>
      </c>
      <c r="O140" s="20" t="s">
        <v>41</v>
      </c>
      <c r="P140" s="20" t="s">
        <v>42</v>
      </c>
      <c r="Q140" s="21" t="s">
        <v>362</v>
      </c>
    </row>
    <row r="141" spans="1:17" ht="51" x14ac:dyDescent="0.25">
      <c r="A141" s="5">
        <f t="shared" si="2"/>
        <v>139</v>
      </c>
      <c r="B141" s="6" t="s">
        <v>34</v>
      </c>
      <c r="C141" s="6">
        <v>891180084</v>
      </c>
      <c r="D141" s="6">
        <v>2</v>
      </c>
      <c r="E141" s="35" t="s">
        <v>464</v>
      </c>
      <c r="F141" s="36">
        <v>55161324</v>
      </c>
      <c r="G141" s="7">
        <v>1</v>
      </c>
      <c r="H141" s="37" t="s">
        <v>465</v>
      </c>
      <c r="I141" s="38" t="s">
        <v>466</v>
      </c>
      <c r="J141" s="39">
        <v>40969</v>
      </c>
      <c r="K141" s="40">
        <v>3600000</v>
      </c>
      <c r="L141" s="41" t="s">
        <v>61</v>
      </c>
      <c r="M141" s="20" t="s">
        <v>39</v>
      </c>
      <c r="N141" s="4" t="s">
        <v>40</v>
      </c>
      <c r="O141" s="20" t="s">
        <v>41</v>
      </c>
      <c r="P141" s="20" t="s">
        <v>42</v>
      </c>
      <c r="Q141" s="21" t="s">
        <v>362</v>
      </c>
    </row>
    <row r="142" spans="1:17" ht="51" x14ac:dyDescent="0.25">
      <c r="A142" s="5">
        <f t="shared" si="2"/>
        <v>140</v>
      </c>
      <c r="B142" s="6" t="s">
        <v>34</v>
      </c>
      <c r="C142" s="6">
        <v>891180084</v>
      </c>
      <c r="D142" s="6">
        <v>2</v>
      </c>
      <c r="E142" s="35" t="s">
        <v>397</v>
      </c>
      <c r="F142" s="36">
        <v>36151634</v>
      </c>
      <c r="G142" s="7">
        <v>8</v>
      </c>
      <c r="H142" s="37" t="s">
        <v>467</v>
      </c>
      <c r="I142" s="38" t="s">
        <v>468</v>
      </c>
      <c r="J142" s="39">
        <v>40948</v>
      </c>
      <c r="K142" s="40">
        <v>2499000</v>
      </c>
      <c r="L142" s="41" t="s">
        <v>380</v>
      </c>
      <c r="M142" s="20" t="s">
        <v>39</v>
      </c>
      <c r="N142" s="4" t="s">
        <v>40</v>
      </c>
      <c r="O142" s="20" t="s">
        <v>41</v>
      </c>
      <c r="P142" s="20" t="s">
        <v>42</v>
      </c>
      <c r="Q142" s="21" t="s">
        <v>362</v>
      </c>
    </row>
    <row r="143" spans="1:17" ht="76.5" x14ac:dyDescent="0.25">
      <c r="A143" s="5">
        <f t="shared" si="2"/>
        <v>141</v>
      </c>
      <c r="B143" s="6" t="s">
        <v>34</v>
      </c>
      <c r="C143" s="6">
        <v>891180084</v>
      </c>
      <c r="D143" s="6">
        <v>2</v>
      </c>
      <c r="E143" s="35" t="s">
        <v>469</v>
      </c>
      <c r="F143" s="36">
        <v>900066250</v>
      </c>
      <c r="G143" s="7">
        <v>3</v>
      </c>
      <c r="H143" s="37" t="s">
        <v>470</v>
      </c>
      <c r="I143" s="38" t="s">
        <v>471</v>
      </c>
      <c r="J143" s="39">
        <v>40949</v>
      </c>
      <c r="K143" s="40">
        <v>600000</v>
      </c>
      <c r="L143" s="45" t="s">
        <v>472</v>
      </c>
      <c r="M143" s="20" t="s">
        <v>39</v>
      </c>
      <c r="N143" s="4" t="s">
        <v>40</v>
      </c>
      <c r="O143" s="20" t="s">
        <v>41</v>
      </c>
      <c r="P143" s="20" t="s">
        <v>42</v>
      </c>
      <c r="Q143" s="21" t="s">
        <v>362</v>
      </c>
    </row>
    <row r="144" spans="1:17" ht="63.75" x14ac:dyDescent="0.25">
      <c r="A144" s="5">
        <f t="shared" si="2"/>
        <v>142</v>
      </c>
      <c r="B144" s="6" t="s">
        <v>34</v>
      </c>
      <c r="C144" s="6">
        <v>891180084</v>
      </c>
      <c r="D144" s="6">
        <v>2</v>
      </c>
      <c r="E144" s="35" t="s">
        <v>473</v>
      </c>
      <c r="F144" s="36">
        <v>19188486</v>
      </c>
      <c r="G144" s="7">
        <v>2</v>
      </c>
      <c r="H144" s="37" t="s">
        <v>474</v>
      </c>
      <c r="I144" s="38" t="s">
        <v>475</v>
      </c>
      <c r="J144" s="39">
        <v>40963</v>
      </c>
      <c r="K144" s="40">
        <v>1033200</v>
      </c>
      <c r="L144" s="41" t="s">
        <v>61</v>
      </c>
      <c r="M144" s="20" t="s">
        <v>39</v>
      </c>
      <c r="N144" s="4" t="s">
        <v>40</v>
      </c>
      <c r="O144" s="20" t="s">
        <v>41</v>
      </c>
      <c r="P144" s="20" t="s">
        <v>42</v>
      </c>
      <c r="Q144" s="21" t="s">
        <v>362</v>
      </c>
    </row>
    <row r="145" spans="1:17" ht="76.5" x14ac:dyDescent="0.25">
      <c r="A145" s="5">
        <f t="shared" si="2"/>
        <v>143</v>
      </c>
      <c r="B145" s="6" t="s">
        <v>34</v>
      </c>
      <c r="C145" s="6">
        <v>891180084</v>
      </c>
      <c r="D145" s="6">
        <v>2</v>
      </c>
      <c r="E145" s="35" t="s">
        <v>476</v>
      </c>
      <c r="F145" s="36">
        <v>19256375</v>
      </c>
      <c r="G145" s="7">
        <v>5</v>
      </c>
      <c r="H145" s="37" t="s">
        <v>477</v>
      </c>
      <c r="I145" s="38" t="s">
        <v>478</v>
      </c>
      <c r="J145" s="39">
        <v>40968</v>
      </c>
      <c r="K145" s="40">
        <v>1362564</v>
      </c>
      <c r="L145" s="41" t="s">
        <v>61</v>
      </c>
      <c r="M145" s="20" t="s">
        <v>39</v>
      </c>
      <c r="N145" s="4" t="s">
        <v>40</v>
      </c>
      <c r="O145" s="20" t="s">
        <v>41</v>
      </c>
      <c r="P145" s="20" t="s">
        <v>42</v>
      </c>
      <c r="Q145" s="21" t="s">
        <v>362</v>
      </c>
    </row>
    <row r="146" spans="1:17" ht="76.5" x14ac:dyDescent="0.25">
      <c r="A146" s="5">
        <f t="shared" si="2"/>
        <v>144</v>
      </c>
      <c r="B146" s="6" t="s">
        <v>34</v>
      </c>
      <c r="C146" s="6">
        <v>891180084</v>
      </c>
      <c r="D146" s="6">
        <v>2</v>
      </c>
      <c r="E146" s="35" t="s">
        <v>479</v>
      </c>
      <c r="F146" s="36">
        <v>800092879</v>
      </c>
      <c r="G146" s="7">
        <v>2</v>
      </c>
      <c r="H146" s="37" t="s">
        <v>480</v>
      </c>
      <c r="I146" s="38" t="s">
        <v>481</v>
      </c>
      <c r="J146" s="39">
        <v>40963</v>
      </c>
      <c r="K146" s="40">
        <v>1800000</v>
      </c>
      <c r="L146" s="41" t="s">
        <v>61</v>
      </c>
      <c r="M146" s="20" t="s">
        <v>39</v>
      </c>
      <c r="N146" s="4" t="s">
        <v>40</v>
      </c>
      <c r="O146" s="20" t="s">
        <v>41</v>
      </c>
      <c r="P146" s="20" t="s">
        <v>42</v>
      </c>
      <c r="Q146" s="21" t="s">
        <v>362</v>
      </c>
    </row>
    <row r="147" spans="1:17" ht="63.75" x14ac:dyDescent="0.25">
      <c r="A147" s="5">
        <f t="shared" si="2"/>
        <v>145</v>
      </c>
      <c r="B147" s="6" t="s">
        <v>34</v>
      </c>
      <c r="C147" s="6">
        <v>891180084</v>
      </c>
      <c r="D147" s="6">
        <v>2</v>
      </c>
      <c r="E147" s="35" t="s">
        <v>476</v>
      </c>
      <c r="F147" s="36">
        <v>19256375</v>
      </c>
      <c r="G147" s="7">
        <v>5</v>
      </c>
      <c r="H147" s="37" t="s">
        <v>482</v>
      </c>
      <c r="I147" s="38" t="s">
        <v>483</v>
      </c>
      <c r="J147" s="39">
        <v>40598</v>
      </c>
      <c r="K147" s="40">
        <v>1362564</v>
      </c>
      <c r="L147" s="41" t="s">
        <v>61</v>
      </c>
      <c r="M147" s="20" t="s">
        <v>39</v>
      </c>
      <c r="N147" s="4" t="s">
        <v>40</v>
      </c>
      <c r="O147" s="20" t="s">
        <v>41</v>
      </c>
      <c r="P147" s="20" t="s">
        <v>42</v>
      </c>
      <c r="Q147" s="21" t="s">
        <v>362</v>
      </c>
    </row>
    <row r="148" spans="1:17" ht="63.75" x14ac:dyDescent="0.25">
      <c r="A148" s="5">
        <f t="shared" si="2"/>
        <v>146</v>
      </c>
      <c r="B148" s="6" t="s">
        <v>34</v>
      </c>
      <c r="C148" s="6">
        <v>891180084</v>
      </c>
      <c r="D148" s="6">
        <v>2</v>
      </c>
      <c r="E148" s="35" t="s">
        <v>484</v>
      </c>
      <c r="F148" s="36">
        <v>860402717</v>
      </c>
      <c r="G148" s="7">
        <v>8</v>
      </c>
      <c r="H148" s="37" t="s">
        <v>485</v>
      </c>
      <c r="I148" s="38" t="s">
        <v>486</v>
      </c>
      <c r="J148" s="39">
        <v>40949</v>
      </c>
      <c r="K148" s="40">
        <v>6400000</v>
      </c>
      <c r="L148" s="41" t="s">
        <v>380</v>
      </c>
      <c r="M148" s="20" t="s">
        <v>39</v>
      </c>
      <c r="N148" s="4" t="s">
        <v>40</v>
      </c>
      <c r="O148" s="20" t="s">
        <v>41</v>
      </c>
      <c r="P148" s="20" t="s">
        <v>42</v>
      </c>
      <c r="Q148" s="21" t="s">
        <v>362</v>
      </c>
    </row>
    <row r="149" spans="1:17" ht="63.75" x14ac:dyDescent="0.25">
      <c r="A149" s="5">
        <f t="shared" si="2"/>
        <v>147</v>
      </c>
      <c r="B149" s="6" t="s">
        <v>34</v>
      </c>
      <c r="C149" s="6">
        <v>891180084</v>
      </c>
      <c r="D149" s="6">
        <v>2</v>
      </c>
      <c r="E149" s="35" t="s">
        <v>397</v>
      </c>
      <c r="F149" s="36">
        <v>36151634</v>
      </c>
      <c r="G149" s="7">
        <v>8</v>
      </c>
      <c r="H149" s="37" t="s">
        <v>487</v>
      </c>
      <c r="I149" s="38" t="s">
        <v>488</v>
      </c>
      <c r="J149" s="39">
        <v>40962</v>
      </c>
      <c r="K149" s="40">
        <v>360000</v>
      </c>
      <c r="L149" s="41" t="s">
        <v>380</v>
      </c>
      <c r="M149" s="20" t="s">
        <v>39</v>
      </c>
      <c r="N149" s="4" t="s">
        <v>40</v>
      </c>
      <c r="O149" s="20" t="s">
        <v>41</v>
      </c>
      <c r="P149" s="20" t="s">
        <v>42</v>
      </c>
      <c r="Q149" s="21" t="s">
        <v>362</v>
      </c>
    </row>
    <row r="150" spans="1:17" ht="76.5" x14ac:dyDescent="0.25">
      <c r="A150" s="5">
        <f t="shared" si="2"/>
        <v>148</v>
      </c>
      <c r="B150" s="6" t="s">
        <v>34</v>
      </c>
      <c r="C150" s="6">
        <v>891180084</v>
      </c>
      <c r="D150" s="6">
        <v>2</v>
      </c>
      <c r="E150" s="35" t="s">
        <v>381</v>
      </c>
      <c r="F150" s="36">
        <v>36305305</v>
      </c>
      <c r="G150" s="7">
        <v>2</v>
      </c>
      <c r="H150" s="37" t="s">
        <v>489</v>
      </c>
      <c r="I150" s="38" t="s">
        <v>490</v>
      </c>
      <c r="J150" s="39">
        <v>40962</v>
      </c>
      <c r="K150" s="40">
        <v>3991432</v>
      </c>
      <c r="L150" s="41" t="s">
        <v>380</v>
      </c>
      <c r="M150" s="20" t="s">
        <v>39</v>
      </c>
      <c r="N150" s="4" t="s">
        <v>40</v>
      </c>
      <c r="O150" s="20" t="s">
        <v>41</v>
      </c>
      <c r="P150" s="20" t="s">
        <v>42</v>
      </c>
      <c r="Q150" s="21" t="s">
        <v>362</v>
      </c>
    </row>
    <row r="151" spans="1:17" ht="76.5" x14ac:dyDescent="0.25">
      <c r="A151" s="5">
        <f t="shared" si="2"/>
        <v>149</v>
      </c>
      <c r="B151" s="6" t="s">
        <v>34</v>
      </c>
      <c r="C151" s="6">
        <v>891180084</v>
      </c>
      <c r="D151" s="6">
        <v>2</v>
      </c>
      <c r="E151" s="35" t="s">
        <v>377</v>
      </c>
      <c r="F151" s="36">
        <v>12120649</v>
      </c>
      <c r="G151" s="7">
        <v>8</v>
      </c>
      <c r="H151" s="37" t="s">
        <v>491</v>
      </c>
      <c r="I151" s="38" t="s">
        <v>492</v>
      </c>
      <c r="J151" s="39">
        <v>40962</v>
      </c>
      <c r="K151" s="40">
        <v>3451790</v>
      </c>
      <c r="L151" s="41" t="s">
        <v>380</v>
      </c>
      <c r="M151" s="20" t="s">
        <v>39</v>
      </c>
      <c r="N151" s="4" t="s">
        <v>40</v>
      </c>
      <c r="O151" s="20" t="s">
        <v>41</v>
      </c>
      <c r="P151" s="20" t="s">
        <v>42</v>
      </c>
      <c r="Q151" s="21" t="s">
        <v>362</v>
      </c>
    </row>
    <row r="152" spans="1:17" ht="63.75" x14ac:dyDescent="0.25">
      <c r="A152" s="5">
        <f t="shared" si="2"/>
        <v>150</v>
      </c>
      <c r="B152" s="6" t="s">
        <v>34</v>
      </c>
      <c r="C152" s="6">
        <v>891180084</v>
      </c>
      <c r="D152" s="6">
        <v>2</v>
      </c>
      <c r="E152" s="35" t="s">
        <v>353</v>
      </c>
      <c r="F152" s="36">
        <v>800120677</v>
      </c>
      <c r="G152" s="7">
        <v>2</v>
      </c>
      <c r="H152" s="37" t="s">
        <v>493</v>
      </c>
      <c r="I152" s="38" t="s">
        <v>494</v>
      </c>
      <c r="J152" s="39">
        <v>40966</v>
      </c>
      <c r="K152" s="40">
        <v>359600</v>
      </c>
      <c r="L152" s="41" t="s">
        <v>495</v>
      </c>
      <c r="M152" s="20" t="s">
        <v>39</v>
      </c>
      <c r="N152" s="4" t="s">
        <v>40</v>
      </c>
      <c r="O152" s="20" t="s">
        <v>41</v>
      </c>
      <c r="P152" s="20" t="s">
        <v>42</v>
      </c>
      <c r="Q152" s="21" t="s">
        <v>362</v>
      </c>
    </row>
    <row r="153" spans="1:17" ht="63.75" x14ac:dyDescent="0.25">
      <c r="A153" s="5">
        <f t="shared" si="2"/>
        <v>151</v>
      </c>
      <c r="B153" s="6" t="s">
        <v>34</v>
      </c>
      <c r="C153" s="6">
        <v>891180084</v>
      </c>
      <c r="D153" s="6">
        <v>2</v>
      </c>
      <c r="E153" s="35" t="s">
        <v>272</v>
      </c>
      <c r="F153" s="36">
        <v>12222550</v>
      </c>
      <c r="G153" s="7">
        <v>6</v>
      </c>
      <c r="H153" s="37" t="s">
        <v>496</v>
      </c>
      <c r="I153" s="38" t="s">
        <v>497</v>
      </c>
      <c r="J153" s="39">
        <v>40966</v>
      </c>
      <c r="K153" s="40">
        <v>224800</v>
      </c>
      <c r="L153" s="41" t="s">
        <v>380</v>
      </c>
      <c r="M153" s="20" t="s">
        <v>39</v>
      </c>
      <c r="N153" s="4" t="s">
        <v>40</v>
      </c>
      <c r="O153" s="20" t="s">
        <v>41</v>
      </c>
      <c r="P153" s="20" t="s">
        <v>42</v>
      </c>
      <c r="Q153" s="21" t="s">
        <v>362</v>
      </c>
    </row>
    <row r="154" spans="1:17" ht="89.25" x14ac:dyDescent="0.25">
      <c r="A154" s="5">
        <f t="shared" si="2"/>
        <v>152</v>
      </c>
      <c r="B154" s="6" t="s">
        <v>34</v>
      </c>
      <c r="C154" s="6">
        <v>891180084</v>
      </c>
      <c r="D154" s="6">
        <v>2</v>
      </c>
      <c r="E154" s="35" t="s">
        <v>377</v>
      </c>
      <c r="F154" s="36">
        <v>12120649</v>
      </c>
      <c r="G154" s="7">
        <v>8</v>
      </c>
      <c r="H154" s="37" t="s">
        <v>498</v>
      </c>
      <c r="I154" s="38" t="s">
        <v>499</v>
      </c>
      <c r="J154" s="39">
        <v>40969</v>
      </c>
      <c r="K154" s="40">
        <v>2039694</v>
      </c>
      <c r="L154" s="41" t="s">
        <v>380</v>
      </c>
      <c r="M154" s="20" t="s">
        <v>39</v>
      </c>
      <c r="N154" s="4" t="s">
        <v>40</v>
      </c>
      <c r="O154" s="20" t="s">
        <v>41</v>
      </c>
      <c r="P154" s="20" t="s">
        <v>42</v>
      </c>
      <c r="Q154" s="21" t="s">
        <v>362</v>
      </c>
    </row>
    <row r="155" spans="1:17" ht="76.5" x14ac:dyDescent="0.25">
      <c r="A155" s="5">
        <f t="shared" si="2"/>
        <v>153</v>
      </c>
      <c r="B155" s="6" t="s">
        <v>34</v>
      </c>
      <c r="C155" s="6">
        <v>891180084</v>
      </c>
      <c r="D155" s="6">
        <v>2</v>
      </c>
      <c r="E155" s="35" t="s">
        <v>381</v>
      </c>
      <c r="F155" s="36">
        <v>36305305</v>
      </c>
      <c r="G155" s="7">
        <v>2</v>
      </c>
      <c r="H155" s="37" t="s">
        <v>500</v>
      </c>
      <c r="I155" s="38" t="s">
        <v>501</v>
      </c>
      <c r="J155" s="39">
        <v>40969</v>
      </c>
      <c r="K155" s="40">
        <v>3492503</v>
      </c>
      <c r="L155" s="41" t="s">
        <v>380</v>
      </c>
      <c r="M155" s="20" t="s">
        <v>39</v>
      </c>
      <c r="N155" s="4" t="s">
        <v>40</v>
      </c>
      <c r="O155" s="20" t="s">
        <v>41</v>
      </c>
      <c r="P155" s="20" t="s">
        <v>42</v>
      </c>
      <c r="Q155" s="21" t="s">
        <v>362</v>
      </c>
    </row>
    <row r="156" spans="1:17" ht="102" x14ac:dyDescent="0.25">
      <c r="A156" s="5">
        <f t="shared" si="2"/>
        <v>154</v>
      </c>
      <c r="B156" s="6" t="s">
        <v>34</v>
      </c>
      <c r="C156" s="6">
        <v>891180084</v>
      </c>
      <c r="D156" s="6">
        <v>2</v>
      </c>
      <c r="E156" s="35" t="s">
        <v>502</v>
      </c>
      <c r="F156" s="36">
        <v>14651580</v>
      </c>
      <c r="G156" s="7">
        <v>4</v>
      </c>
      <c r="H156" s="37" t="s">
        <v>503</v>
      </c>
      <c r="I156" s="38" t="s">
        <v>504</v>
      </c>
      <c r="J156" s="39">
        <v>40970</v>
      </c>
      <c r="K156" s="40">
        <v>7437600</v>
      </c>
      <c r="L156" s="41" t="s">
        <v>61</v>
      </c>
      <c r="M156" s="20" t="s">
        <v>39</v>
      </c>
      <c r="N156" s="4" t="s">
        <v>40</v>
      </c>
      <c r="O156" s="20" t="s">
        <v>41</v>
      </c>
      <c r="P156" s="20" t="s">
        <v>42</v>
      </c>
      <c r="Q156" s="21" t="s">
        <v>362</v>
      </c>
    </row>
    <row r="157" spans="1:17" ht="63.75" x14ac:dyDescent="0.25">
      <c r="A157" s="5">
        <f t="shared" si="2"/>
        <v>155</v>
      </c>
      <c r="B157" s="6" t="s">
        <v>34</v>
      </c>
      <c r="C157" s="6">
        <v>891180084</v>
      </c>
      <c r="D157" s="6">
        <v>2</v>
      </c>
      <c r="E157" s="35" t="s">
        <v>505</v>
      </c>
      <c r="F157" s="36">
        <v>65784811</v>
      </c>
      <c r="G157" s="7">
        <v>7</v>
      </c>
      <c r="H157" s="37" t="s">
        <v>506</v>
      </c>
      <c r="I157" s="38" t="s">
        <v>475</v>
      </c>
      <c r="J157" s="39">
        <v>40970</v>
      </c>
      <c r="K157" s="40">
        <v>1180800</v>
      </c>
      <c r="L157" s="41" t="s">
        <v>61</v>
      </c>
      <c r="M157" s="20" t="s">
        <v>39</v>
      </c>
      <c r="N157" s="4" t="s">
        <v>40</v>
      </c>
      <c r="O157" s="20" t="s">
        <v>41</v>
      </c>
      <c r="P157" s="20" t="s">
        <v>42</v>
      </c>
      <c r="Q157" s="21" t="s">
        <v>362</v>
      </c>
    </row>
    <row r="158" spans="1:17" ht="102" x14ac:dyDescent="0.25">
      <c r="A158" s="5">
        <f t="shared" si="2"/>
        <v>156</v>
      </c>
      <c r="B158" s="6" t="s">
        <v>34</v>
      </c>
      <c r="C158" s="6">
        <v>891180084</v>
      </c>
      <c r="D158" s="6">
        <v>2</v>
      </c>
      <c r="E158" s="35" t="s">
        <v>507</v>
      </c>
      <c r="F158" s="36">
        <v>12136332</v>
      </c>
      <c r="G158" s="7">
        <v>9</v>
      </c>
      <c r="H158" s="37" t="s">
        <v>508</v>
      </c>
      <c r="I158" s="38" t="s">
        <v>509</v>
      </c>
      <c r="J158" s="39">
        <v>40969</v>
      </c>
      <c r="K158" s="40">
        <v>1000000</v>
      </c>
      <c r="L158" s="41" t="s">
        <v>61</v>
      </c>
      <c r="M158" s="20" t="s">
        <v>39</v>
      </c>
      <c r="N158" s="4" t="s">
        <v>40</v>
      </c>
      <c r="O158" s="20" t="s">
        <v>41</v>
      </c>
      <c r="P158" s="20" t="s">
        <v>42</v>
      </c>
      <c r="Q158" s="21" t="s">
        <v>362</v>
      </c>
    </row>
    <row r="159" spans="1:17" ht="63.75" x14ac:dyDescent="0.25">
      <c r="A159" s="5">
        <f t="shared" si="2"/>
        <v>157</v>
      </c>
      <c r="B159" s="6" t="s">
        <v>34</v>
      </c>
      <c r="C159" s="6">
        <v>891180084</v>
      </c>
      <c r="D159" s="6">
        <v>2</v>
      </c>
      <c r="E159" s="35" t="s">
        <v>510</v>
      </c>
      <c r="F159" s="36">
        <v>41523336</v>
      </c>
      <c r="G159" s="7">
        <v>3</v>
      </c>
      <c r="H159" s="37" t="s">
        <v>511</v>
      </c>
      <c r="I159" s="38" t="s">
        <v>512</v>
      </c>
      <c r="J159" s="39">
        <v>40977</v>
      </c>
      <c r="K159" s="40">
        <v>2451432</v>
      </c>
      <c r="L159" s="41" t="s">
        <v>61</v>
      </c>
      <c r="M159" s="20" t="s">
        <v>39</v>
      </c>
      <c r="N159" s="4" t="s">
        <v>40</v>
      </c>
      <c r="O159" s="20" t="s">
        <v>41</v>
      </c>
      <c r="P159" s="20" t="s">
        <v>42</v>
      </c>
      <c r="Q159" s="21" t="s">
        <v>362</v>
      </c>
    </row>
    <row r="160" spans="1:17" ht="63.75" x14ac:dyDescent="0.25">
      <c r="A160" s="5">
        <f t="shared" si="2"/>
        <v>158</v>
      </c>
      <c r="B160" s="6" t="s">
        <v>34</v>
      </c>
      <c r="C160" s="6">
        <v>891180084</v>
      </c>
      <c r="D160" s="6">
        <v>2</v>
      </c>
      <c r="E160" s="35" t="s">
        <v>381</v>
      </c>
      <c r="F160" s="36">
        <v>36305305</v>
      </c>
      <c r="G160" s="7">
        <v>2</v>
      </c>
      <c r="H160" s="37" t="s">
        <v>513</v>
      </c>
      <c r="I160" s="38" t="s">
        <v>514</v>
      </c>
      <c r="J160" s="39">
        <v>40970</v>
      </c>
      <c r="K160" s="40">
        <v>9700000</v>
      </c>
      <c r="L160" s="41" t="s">
        <v>380</v>
      </c>
      <c r="M160" s="20" t="s">
        <v>39</v>
      </c>
      <c r="N160" s="4" t="s">
        <v>40</v>
      </c>
      <c r="O160" s="20" t="s">
        <v>41</v>
      </c>
      <c r="P160" s="20" t="s">
        <v>42</v>
      </c>
      <c r="Q160" s="21" t="s">
        <v>362</v>
      </c>
    </row>
    <row r="161" spans="1:17" ht="63.75" x14ac:dyDescent="0.25">
      <c r="A161" s="5">
        <f t="shared" si="2"/>
        <v>159</v>
      </c>
      <c r="B161" s="6" t="s">
        <v>34</v>
      </c>
      <c r="C161" s="6">
        <v>891180084</v>
      </c>
      <c r="D161" s="6">
        <v>2</v>
      </c>
      <c r="E161" s="35" t="s">
        <v>377</v>
      </c>
      <c r="F161" s="36">
        <v>12120649</v>
      </c>
      <c r="G161" s="7">
        <v>8</v>
      </c>
      <c r="H161" s="37" t="s">
        <v>515</v>
      </c>
      <c r="I161" s="38" t="s">
        <v>516</v>
      </c>
      <c r="J161" s="39">
        <v>40970</v>
      </c>
      <c r="K161" s="40">
        <v>4753105</v>
      </c>
      <c r="L161" s="41" t="s">
        <v>380</v>
      </c>
      <c r="M161" s="20" t="s">
        <v>39</v>
      </c>
      <c r="N161" s="4" t="s">
        <v>40</v>
      </c>
      <c r="O161" s="20" t="s">
        <v>41</v>
      </c>
      <c r="P161" s="20" t="s">
        <v>42</v>
      </c>
      <c r="Q161" s="21" t="s">
        <v>362</v>
      </c>
    </row>
    <row r="162" spans="1:17" ht="89.25" x14ac:dyDescent="0.25">
      <c r="A162" s="5">
        <f t="shared" si="2"/>
        <v>160</v>
      </c>
      <c r="B162" s="6" t="s">
        <v>34</v>
      </c>
      <c r="C162" s="6">
        <v>891180084</v>
      </c>
      <c r="D162" s="6">
        <v>2</v>
      </c>
      <c r="E162" s="35" t="s">
        <v>296</v>
      </c>
      <c r="F162" s="36">
        <v>36183257</v>
      </c>
      <c r="G162" s="7">
        <v>1</v>
      </c>
      <c r="H162" s="37" t="s">
        <v>517</v>
      </c>
      <c r="I162" s="38" t="s">
        <v>518</v>
      </c>
      <c r="J162" s="39">
        <v>40968</v>
      </c>
      <c r="K162" s="40">
        <v>799846</v>
      </c>
      <c r="L162" s="41" t="s">
        <v>380</v>
      </c>
      <c r="M162" s="20" t="s">
        <v>39</v>
      </c>
      <c r="N162" s="4" t="s">
        <v>40</v>
      </c>
      <c r="O162" s="20" t="s">
        <v>41</v>
      </c>
      <c r="P162" s="20" t="s">
        <v>42</v>
      </c>
      <c r="Q162" s="21" t="s">
        <v>362</v>
      </c>
    </row>
    <row r="163" spans="1:17" ht="51" x14ac:dyDescent="0.25">
      <c r="A163" s="5">
        <f t="shared" si="2"/>
        <v>161</v>
      </c>
      <c r="B163" s="6" t="s">
        <v>34</v>
      </c>
      <c r="C163" s="6">
        <v>891180084</v>
      </c>
      <c r="D163" s="6">
        <v>2</v>
      </c>
      <c r="E163" s="35" t="s">
        <v>296</v>
      </c>
      <c r="F163" s="36">
        <v>36183257</v>
      </c>
      <c r="G163" s="7">
        <v>1</v>
      </c>
      <c r="H163" s="37" t="s">
        <v>519</v>
      </c>
      <c r="I163" s="38" t="s">
        <v>520</v>
      </c>
      <c r="J163" s="39">
        <v>40614</v>
      </c>
      <c r="K163" s="40">
        <v>899853</v>
      </c>
      <c r="L163" s="41" t="s">
        <v>380</v>
      </c>
      <c r="M163" s="20" t="s">
        <v>39</v>
      </c>
      <c r="N163" s="4" t="s">
        <v>40</v>
      </c>
      <c r="O163" s="20" t="s">
        <v>41</v>
      </c>
      <c r="P163" s="20" t="s">
        <v>42</v>
      </c>
      <c r="Q163" s="21" t="s">
        <v>362</v>
      </c>
    </row>
    <row r="164" spans="1:17" ht="63.75" x14ac:dyDescent="0.25">
      <c r="A164" s="5">
        <f t="shared" si="2"/>
        <v>162</v>
      </c>
      <c r="B164" s="6" t="s">
        <v>34</v>
      </c>
      <c r="C164" s="6">
        <v>891180084</v>
      </c>
      <c r="D164" s="6">
        <v>2</v>
      </c>
      <c r="E164" s="35" t="s">
        <v>296</v>
      </c>
      <c r="F164" s="36">
        <v>36183257</v>
      </c>
      <c r="G164" s="7">
        <v>1</v>
      </c>
      <c r="H164" s="37" t="s">
        <v>521</v>
      </c>
      <c r="I164" s="38" t="s">
        <v>522</v>
      </c>
      <c r="J164" s="39">
        <v>40614</v>
      </c>
      <c r="K164" s="40">
        <v>1549937</v>
      </c>
      <c r="L164" s="41" t="s">
        <v>380</v>
      </c>
      <c r="M164" s="20" t="s">
        <v>39</v>
      </c>
      <c r="N164" s="4" t="s">
        <v>40</v>
      </c>
      <c r="O164" s="20" t="s">
        <v>41</v>
      </c>
      <c r="P164" s="20" t="s">
        <v>42</v>
      </c>
      <c r="Q164" s="21" t="s">
        <v>362</v>
      </c>
    </row>
    <row r="165" spans="1:17" ht="76.5" x14ac:dyDescent="0.25">
      <c r="A165" s="5">
        <f t="shared" si="2"/>
        <v>163</v>
      </c>
      <c r="B165" s="6" t="s">
        <v>34</v>
      </c>
      <c r="C165" s="6">
        <v>891180084</v>
      </c>
      <c r="D165" s="6">
        <v>2</v>
      </c>
      <c r="E165" s="35" t="s">
        <v>296</v>
      </c>
      <c r="F165" s="36">
        <v>36183257</v>
      </c>
      <c r="G165" s="7">
        <v>1</v>
      </c>
      <c r="H165" s="37" t="s">
        <v>523</v>
      </c>
      <c r="I165" s="38" t="s">
        <v>524</v>
      </c>
      <c r="J165" s="39">
        <v>40614</v>
      </c>
      <c r="K165" s="40">
        <v>549935</v>
      </c>
      <c r="L165" s="41" t="s">
        <v>380</v>
      </c>
      <c r="M165" s="20" t="s">
        <v>39</v>
      </c>
      <c r="N165" s="4" t="s">
        <v>40</v>
      </c>
      <c r="O165" s="20" t="s">
        <v>41</v>
      </c>
      <c r="P165" s="20" t="s">
        <v>42</v>
      </c>
      <c r="Q165" s="21" t="s">
        <v>362</v>
      </c>
    </row>
    <row r="166" spans="1:17" ht="76.5" x14ac:dyDescent="0.25">
      <c r="A166" s="5">
        <f t="shared" si="2"/>
        <v>164</v>
      </c>
      <c r="B166" s="6" t="s">
        <v>34</v>
      </c>
      <c r="C166" s="6">
        <v>891180084</v>
      </c>
      <c r="D166" s="6">
        <v>2</v>
      </c>
      <c r="E166" s="35" t="s">
        <v>296</v>
      </c>
      <c r="F166" s="36">
        <v>36183257</v>
      </c>
      <c r="G166" s="7">
        <v>1</v>
      </c>
      <c r="H166" s="37" t="s">
        <v>525</v>
      </c>
      <c r="I166" s="38" t="s">
        <v>526</v>
      </c>
      <c r="J166" s="39">
        <v>40614</v>
      </c>
      <c r="K166" s="40">
        <v>499874</v>
      </c>
      <c r="L166" s="41" t="s">
        <v>380</v>
      </c>
      <c r="M166" s="20" t="s">
        <v>39</v>
      </c>
      <c r="N166" s="4" t="s">
        <v>40</v>
      </c>
      <c r="O166" s="20" t="s">
        <v>41</v>
      </c>
      <c r="P166" s="20" t="s">
        <v>42</v>
      </c>
      <c r="Q166" s="21" t="s">
        <v>362</v>
      </c>
    </row>
    <row r="167" spans="1:17" ht="63.75" x14ac:dyDescent="0.25">
      <c r="A167" s="5">
        <f t="shared" si="2"/>
        <v>165</v>
      </c>
      <c r="B167" s="6" t="s">
        <v>34</v>
      </c>
      <c r="C167" s="6">
        <v>891180084</v>
      </c>
      <c r="D167" s="6">
        <v>2</v>
      </c>
      <c r="E167" s="35" t="s">
        <v>527</v>
      </c>
      <c r="F167" s="44">
        <v>16735175</v>
      </c>
      <c r="G167" s="7">
        <v>3</v>
      </c>
      <c r="H167" s="37" t="s">
        <v>528</v>
      </c>
      <c r="I167" s="38" t="s">
        <v>529</v>
      </c>
      <c r="J167" s="39">
        <v>40983</v>
      </c>
      <c r="K167" s="40">
        <v>4726480</v>
      </c>
      <c r="L167" s="41" t="s">
        <v>61</v>
      </c>
      <c r="M167" s="20" t="s">
        <v>39</v>
      </c>
      <c r="N167" s="4" t="s">
        <v>40</v>
      </c>
      <c r="O167" s="20" t="s">
        <v>41</v>
      </c>
      <c r="P167" s="20" t="s">
        <v>42</v>
      </c>
      <c r="Q167" s="21" t="s">
        <v>362</v>
      </c>
    </row>
    <row r="168" spans="1:17" ht="89.25" x14ac:dyDescent="0.25">
      <c r="A168" s="5">
        <f t="shared" si="2"/>
        <v>166</v>
      </c>
      <c r="B168" s="6" t="s">
        <v>34</v>
      </c>
      <c r="C168" s="6">
        <v>891180084</v>
      </c>
      <c r="D168" s="6">
        <v>2</v>
      </c>
      <c r="E168" s="35" t="s">
        <v>530</v>
      </c>
      <c r="F168" s="36">
        <v>36181814</v>
      </c>
      <c r="G168" s="7">
        <v>5</v>
      </c>
      <c r="H168" s="37" t="s">
        <v>531</v>
      </c>
      <c r="I168" s="38" t="s">
        <v>532</v>
      </c>
      <c r="J168" s="39">
        <v>40998</v>
      </c>
      <c r="K168" s="40">
        <v>1291650</v>
      </c>
      <c r="L168" s="41" t="s">
        <v>61</v>
      </c>
      <c r="M168" s="20" t="s">
        <v>39</v>
      </c>
      <c r="N168" s="4" t="s">
        <v>40</v>
      </c>
      <c r="O168" s="20" t="s">
        <v>41</v>
      </c>
      <c r="P168" s="20" t="s">
        <v>42</v>
      </c>
      <c r="Q168" s="21" t="s">
        <v>362</v>
      </c>
    </row>
    <row r="169" spans="1:17" ht="114.75" x14ac:dyDescent="0.25">
      <c r="A169" s="5">
        <f t="shared" si="2"/>
        <v>167</v>
      </c>
      <c r="B169" s="6" t="s">
        <v>34</v>
      </c>
      <c r="C169" s="6">
        <v>891180084</v>
      </c>
      <c r="D169" s="6">
        <v>2</v>
      </c>
      <c r="E169" s="35" t="s">
        <v>533</v>
      </c>
      <c r="F169" s="36">
        <v>39564654</v>
      </c>
      <c r="G169" s="7">
        <v>9</v>
      </c>
      <c r="H169" s="37" t="s">
        <v>534</v>
      </c>
      <c r="I169" s="38" t="s">
        <v>535</v>
      </c>
      <c r="J169" s="39">
        <v>40983</v>
      </c>
      <c r="K169" s="40">
        <v>1816752</v>
      </c>
      <c r="L169" s="41" t="s">
        <v>61</v>
      </c>
      <c r="M169" s="20" t="s">
        <v>39</v>
      </c>
      <c r="N169" s="4" t="s">
        <v>40</v>
      </c>
      <c r="O169" s="20" t="s">
        <v>41</v>
      </c>
      <c r="P169" s="20" t="s">
        <v>42</v>
      </c>
      <c r="Q169" s="21" t="s">
        <v>362</v>
      </c>
    </row>
    <row r="170" spans="1:17" ht="51" x14ac:dyDescent="0.25">
      <c r="A170" s="5">
        <f t="shared" si="2"/>
        <v>168</v>
      </c>
      <c r="B170" s="6" t="s">
        <v>34</v>
      </c>
      <c r="C170" s="6">
        <v>891180084</v>
      </c>
      <c r="D170" s="6">
        <v>2</v>
      </c>
      <c r="E170" s="35" t="s">
        <v>334</v>
      </c>
      <c r="F170" s="36">
        <v>12127303</v>
      </c>
      <c r="G170" s="7">
        <v>7</v>
      </c>
      <c r="H170" s="37" t="s">
        <v>536</v>
      </c>
      <c r="I170" s="38" t="s">
        <v>537</v>
      </c>
      <c r="J170" s="39">
        <v>40997</v>
      </c>
      <c r="K170" s="40">
        <v>1500000</v>
      </c>
      <c r="L170" s="41" t="s">
        <v>380</v>
      </c>
      <c r="M170" s="20" t="s">
        <v>39</v>
      </c>
      <c r="N170" s="4" t="s">
        <v>40</v>
      </c>
      <c r="O170" s="20" t="s">
        <v>41</v>
      </c>
      <c r="P170" s="20" t="s">
        <v>42</v>
      </c>
      <c r="Q170" s="21" t="s">
        <v>362</v>
      </c>
    </row>
    <row r="171" spans="1:17" ht="76.5" x14ac:dyDescent="0.25">
      <c r="A171" s="5">
        <f t="shared" si="2"/>
        <v>169</v>
      </c>
      <c r="B171" s="6" t="s">
        <v>34</v>
      </c>
      <c r="C171" s="6">
        <v>891180084</v>
      </c>
      <c r="D171" s="6">
        <v>2</v>
      </c>
      <c r="E171" s="35" t="s">
        <v>538</v>
      </c>
      <c r="F171" s="36">
        <v>700062753</v>
      </c>
      <c r="G171" s="7">
        <v>2</v>
      </c>
      <c r="H171" s="37" t="s">
        <v>539</v>
      </c>
      <c r="I171" s="38" t="s">
        <v>540</v>
      </c>
      <c r="J171" s="39">
        <v>40997</v>
      </c>
      <c r="K171" s="40">
        <v>1200000</v>
      </c>
      <c r="L171" s="41" t="s">
        <v>61</v>
      </c>
      <c r="M171" s="20" t="s">
        <v>39</v>
      </c>
      <c r="N171" s="4" t="s">
        <v>40</v>
      </c>
      <c r="O171" s="20" t="s">
        <v>41</v>
      </c>
      <c r="P171" s="20" t="s">
        <v>42</v>
      </c>
      <c r="Q171" s="21" t="s">
        <v>362</v>
      </c>
    </row>
    <row r="172" spans="1:17" ht="76.5" x14ac:dyDescent="0.25">
      <c r="A172" s="5">
        <f t="shared" si="2"/>
        <v>170</v>
      </c>
      <c r="B172" s="6" t="s">
        <v>34</v>
      </c>
      <c r="C172" s="6">
        <v>891180084</v>
      </c>
      <c r="D172" s="6">
        <v>2</v>
      </c>
      <c r="E172" s="35" t="s">
        <v>541</v>
      </c>
      <c r="F172" s="36">
        <v>17179978</v>
      </c>
      <c r="G172" s="7">
        <v>9</v>
      </c>
      <c r="H172" s="37" t="s">
        <v>542</v>
      </c>
      <c r="I172" s="38" t="s">
        <v>543</v>
      </c>
      <c r="J172" s="39">
        <v>40984</v>
      </c>
      <c r="K172" s="40">
        <v>2193000</v>
      </c>
      <c r="L172" s="41" t="s">
        <v>380</v>
      </c>
      <c r="M172" s="20" t="s">
        <v>39</v>
      </c>
      <c r="N172" s="4" t="s">
        <v>40</v>
      </c>
      <c r="O172" s="20" t="s">
        <v>41</v>
      </c>
      <c r="P172" s="20" t="s">
        <v>42</v>
      </c>
      <c r="Q172" s="21" t="s">
        <v>362</v>
      </c>
    </row>
    <row r="173" spans="1:17" ht="102" x14ac:dyDescent="0.25">
      <c r="A173" s="5">
        <f t="shared" si="2"/>
        <v>171</v>
      </c>
      <c r="B173" s="6" t="s">
        <v>34</v>
      </c>
      <c r="C173" s="6">
        <v>891180084</v>
      </c>
      <c r="D173" s="6">
        <v>2</v>
      </c>
      <c r="E173" s="35" t="s">
        <v>544</v>
      </c>
      <c r="F173" s="36">
        <v>1075232068</v>
      </c>
      <c r="G173" s="7">
        <v>1</v>
      </c>
      <c r="H173" s="37" t="s">
        <v>545</v>
      </c>
      <c r="I173" s="38" t="s">
        <v>546</v>
      </c>
      <c r="J173" s="39">
        <v>40984</v>
      </c>
      <c r="K173" s="40">
        <v>432000</v>
      </c>
      <c r="L173" s="41" t="s">
        <v>61</v>
      </c>
      <c r="M173" s="20" t="s">
        <v>39</v>
      </c>
      <c r="N173" s="4" t="s">
        <v>40</v>
      </c>
      <c r="O173" s="20" t="s">
        <v>41</v>
      </c>
      <c r="P173" s="20" t="s">
        <v>42</v>
      </c>
      <c r="Q173" s="21" t="s">
        <v>362</v>
      </c>
    </row>
    <row r="174" spans="1:17" ht="63.75" x14ac:dyDescent="0.25">
      <c r="A174" s="5">
        <f t="shared" si="2"/>
        <v>172</v>
      </c>
      <c r="B174" s="6" t="s">
        <v>34</v>
      </c>
      <c r="C174" s="6">
        <v>891180084</v>
      </c>
      <c r="D174" s="6">
        <v>2</v>
      </c>
      <c r="E174" s="35" t="s">
        <v>547</v>
      </c>
      <c r="F174" s="36">
        <v>55066723</v>
      </c>
      <c r="G174" s="7">
        <v>0</v>
      </c>
      <c r="H174" s="37" t="s">
        <v>548</v>
      </c>
      <c r="I174" s="38" t="s">
        <v>549</v>
      </c>
      <c r="J174" s="39">
        <v>40998</v>
      </c>
      <c r="K174" s="40">
        <v>2867463</v>
      </c>
      <c r="L174" s="41" t="s">
        <v>61</v>
      </c>
      <c r="M174" s="20" t="s">
        <v>39</v>
      </c>
      <c r="N174" s="4" t="s">
        <v>40</v>
      </c>
      <c r="O174" s="20" t="s">
        <v>41</v>
      </c>
      <c r="P174" s="20" t="s">
        <v>42</v>
      </c>
      <c r="Q174" s="21" t="s">
        <v>362</v>
      </c>
    </row>
    <row r="175" spans="1:17" ht="63.75" x14ac:dyDescent="0.25">
      <c r="A175" s="5">
        <f t="shared" si="2"/>
        <v>173</v>
      </c>
      <c r="B175" s="6" t="s">
        <v>34</v>
      </c>
      <c r="C175" s="6">
        <v>891180084</v>
      </c>
      <c r="D175" s="6">
        <v>2</v>
      </c>
      <c r="E175" s="35" t="s">
        <v>550</v>
      </c>
      <c r="F175" s="36">
        <v>7715157</v>
      </c>
      <c r="G175" s="7">
        <v>2</v>
      </c>
      <c r="H175" s="37" t="s">
        <v>551</v>
      </c>
      <c r="I175" s="38" t="s">
        <v>549</v>
      </c>
      <c r="J175" s="39">
        <v>40998</v>
      </c>
      <c r="K175" s="40">
        <v>774990</v>
      </c>
      <c r="L175" s="41" t="s">
        <v>61</v>
      </c>
      <c r="M175" s="20" t="s">
        <v>39</v>
      </c>
      <c r="N175" s="4" t="s">
        <v>40</v>
      </c>
      <c r="O175" s="20" t="s">
        <v>41</v>
      </c>
      <c r="P175" s="20" t="s">
        <v>42</v>
      </c>
      <c r="Q175" s="21" t="s">
        <v>362</v>
      </c>
    </row>
    <row r="176" spans="1:17" ht="63.75" x14ac:dyDescent="0.25">
      <c r="A176" s="5">
        <f t="shared" si="2"/>
        <v>174</v>
      </c>
      <c r="B176" s="6" t="s">
        <v>34</v>
      </c>
      <c r="C176" s="6">
        <v>891180084</v>
      </c>
      <c r="D176" s="6">
        <v>2</v>
      </c>
      <c r="E176" s="35" t="s">
        <v>296</v>
      </c>
      <c r="F176" s="36">
        <v>36183257</v>
      </c>
      <c r="G176" s="7">
        <v>1</v>
      </c>
      <c r="H176" s="37" t="s">
        <v>552</v>
      </c>
      <c r="I176" s="38" t="s">
        <v>553</v>
      </c>
      <c r="J176" s="39">
        <v>40618</v>
      </c>
      <c r="K176" s="40">
        <v>410000</v>
      </c>
      <c r="L176" s="41" t="s">
        <v>380</v>
      </c>
      <c r="M176" s="20" t="s">
        <v>39</v>
      </c>
      <c r="N176" s="4" t="s">
        <v>40</v>
      </c>
      <c r="O176" s="20" t="s">
        <v>41</v>
      </c>
      <c r="P176" s="20" t="s">
        <v>42</v>
      </c>
      <c r="Q176" s="21" t="s">
        <v>362</v>
      </c>
    </row>
    <row r="177" spans="1:17" ht="76.5" x14ac:dyDescent="0.25">
      <c r="A177" s="5">
        <f t="shared" si="2"/>
        <v>175</v>
      </c>
      <c r="B177" s="6" t="s">
        <v>34</v>
      </c>
      <c r="C177" s="6">
        <v>891180084</v>
      </c>
      <c r="D177" s="6">
        <v>2</v>
      </c>
      <c r="E177" s="35" t="s">
        <v>413</v>
      </c>
      <c r="F177" s="36">
        <v>26422290</v>
      </c>
      <c r="G177" s="7">
        <v>5</v>
      </c>
      <c r="H177" s="37" t="s">
        <v>554</v>
      </c>
      <c r="I177" s="38" t="s">
        <v>555</v>
      </c>
      <c r="J177" s="39">
        <v>40994</v>
      </c>
      <c r="K177" s="40">
        <v>1000000</v>
      </c>
      <c r="L177" s="41" t="s">
        <v>61</v>
      </c>
      <c r="M177" s="20" t="s">
        <v>39</v>
      </c>
      <c r="N177" s="4" t="s">
        <v>40</v>
      </c>
      <c r="O177" s="20" t="s">
        <v>41</v>
      </c>
      <c r="P177" s="20" t="s">
        <v>42</v>
      </c>
      <c r="Q177" s="21" t="s">
        <v>362</v>
      </c>
    </row>
    <row r="178" spans="1:17" ht="76.5" x14ac:dyDescent="0.25">
      <c r="A178" s="5">
        <f t="shared" si="2"/>
        <v>176</v>
      </c>
      <c r="B178" s="6" t="s">
        <v>34</v>
      </c>
      <c r="C178" s="6">
        <v>891180084</v>
      </c>
      <c r="D178" s="6">
        <v>2</v>
      </c>
      <c r="E178" s="35" t="s">
        <v>556</v>
      </c>
      <c r="F178" s="36">
        <v>7710577</v>
      </c>
      <c r="G178" s="7">
        <v>1</v>
      </c>
      <c r="H178" s="37" t="s">
        <v>557</v>
      </c>
      <c r="I178" s="38" t="s">
        <v>558</v>
      </c>
      <c r="J178" s="39">
        <v>41011</v>
      </c>
      <c r="K178" s="40">
        <v>382496</v>
      </c>
      <c r="L178" s="41" t="s">
        <v>61</v>
      </c>
      <c r="M178" s="20" t="s">
        <v>39</v>
      </c>
      <c r="N178" s="4" t="s">
        <v>40</v>
      </c>
      <c r="O178" s="20" t="s">
        <v>41</v>
      </c>
      <c r="P178" s="20" t="s">
        <v>42</v>
      </c>
      <c r="Q178" s="21" t="s">
        <v>362</v>
      </c>
    </row>
    <row r="179" spans="1:17" ht="76.5" x14ac:dyDescent="0.25">
      <c r="A179" s="5">
        <f t="shared" si="2"/>
        <v>177</v>
      </c>
      <c r="B179" s="6" t="s">
        <v>34</v>
      </c>
      <c r="C179" s="6">
        <v>891180084</v>
      </c>
      <c r="D179" s="6">
        <v>2</v>
      </c>
      <c r="E179" s="35" t="s">
        <v>559</v>
      </c>
      <c r="F179" s="43">
        <v>14930475</v>
      </c>
      <c r="G179" s="7">
        <v>6</v>
      </c>
      <c r="H179" s="37" t="s">
        <v>560</v>
      </c>
      <c r="I179" s="38" t="s">
        <v>561</v>
      </c>
      <c r="J179" s="39">
        <v>41012</v>
      </c>
      <c r="K179" s="40">
        <v>1859400</v>
      </c>
      <c r="L179" s="41" t="s">
        <v>61</v>
      </c>
      <c r="M179" s="20" t="s">
        <v>39</v>
      </c>
      <c r="N179" s="4" t="s">
        <v>40</v>
      </c>
      <c r="O179" s="20" t="s">
        <v>41</v>
      </c>
      <c r="P179" s="20" t="s">
        <v>42</v>
      </c>
      <c r="Q179" s="21" t="s">
        <v>362</v>
      </c>
    </row>
    <row r="180" spans="1:17" ht="76.5" x14ac:dyDescent="0.25">
      <c r="A180" s="5">
        <f t="shared" si="2"/>
        <v>178</v>
      </c>
      <c r="B180" s="6" t="s">
        <v>34</v>
      </c>
      <c r="C180" s="6">
        <v>891180084</v>
      </c>
      <c r="D180" s="6">
        <v>2</v>
      </c>
      <c r="E180" s="35" t="s">
        <v>562</v>
      </c>
      <c r="F180" s="43">
        <v>19220876</v>
      </c>
      <c r="G180" s="7">
        <v>8</v>
      </c>
      <c r="H180" s="37" t="s">
        <v>563</v>
      </c>
      <c r="I180" s="38" t="s">
        <v>564</v>
      </c>
      <c r="J180" s="39">
        <v>41012</v>
      </c>
      <c r="K180" s="40">
        <v>1859400</v>
      </c>
      <c r="L180" s="41" t="s">
        <v>61</v>
      </c>
      <c r="M180" s="20" t="s">
        <v>39</v>
      </c>
      <c r="N180" s="4" t="s">
        <v>40</v>
      </c>
      <c r="O180" s="20" t="s">
        <v>41</v>
      </c>
      <c r="P180" s="20" t="s">
        <v>42</v>
      </c>
      <c r="Q180" s="21" t="s">
        <v>362</v>
      </c>
    </row>
    <row r="181" spans="1:17" ht="89.25" x14ac:dyDescent="0.25">
      <c r="A181" s="5">
        <f t="shared" si="2"/>
        <v>179</v>
      </c>
      <c r="B181" s="6" t="s">
        <v>34</v>
      </c>
      <c r="C181" s="6">
        <v>891180084</v>
      </c>
      <c r="D181" s="6">
        <v>2</v>
      </c>
      <c r="E181" s="35" t="s">
        <v>565</v>
      </c>
      <c r="F181" s="36">
        <v>891100801</v>
      </c>
      <c r="G181" s="7">
        <v>5</v>
      </c>
      <c r="H181" s="37" t="s">
        <v>566</v>
      </c>
      <c r="I181" s="38" t="s">
        <v>567</v>
      </c>
      <c r="J181" s="39">
        <v>41008</v>
      </c>
      <c r="K181" s="40">
        <v>6688000</v>
      </c>
      <c r="L181" s="41" t="s">
        <v>568</v>
      </c>
      <c r="M181" s="20" t="s">
        <v>39</v>
      </c>
      <c r="N181" s="4" t="s">
        <v>40</v>
      </c>
      <c r="O181" s="20" t="s">
        <v>41</v>
      </c>
      <c r="P181" s="20" t="s">
        <v>42</v>
      </c>
      <c r="Q181" s="21" t="s">
        <v>362</v>
      </c>
    </row>
    <row r="182" spans="1:17" ht="76.5" x14ac:dyDescent="0.25">
      <c r="A182" s="5">
        <f t="shared" si="2"/>
        <v>180</v>
      </c>
      <c r="B182" s="6" t="s">
        <v>34</v>
      </c>
      <c r="C182" s="6">
        <v>891180084</v>
      </c>
      <c r="D182" s="6">
        <v>2</v>
      </c>
      <c r="E182" s="35" t="s">
        <v>569</v>
      </c>
      <c r="F182" s="36">
        <v>55163221</v>
      </c>
      <c r="G182" s="7">
        <v>0</v>
      </c>
      <c r="H182" s="37" t="s">
        <v>570</v>
      </c>
      <c r="I182" s="38" t="s">
        <v>571</v>
      </c>
      <c r="J182" s="39">
        <v>41011</v>
      </c>
      <c r="K182" s="40">
        <v>2180000</v>
      </c>
      <c r="L182" s="41" t="s">
        <v>380</v>
      </c>
      <c r="M182" s="20" t="s">
        <v>39</v>
      </c>
      <c r="N182" s="4" t="s">
        <v>40</v>
      </c>
      <c r="O182" s="20" t="s">
        <v>41</v>
      </c>
      <c r="P182" s="20" t="s">
        <v>42</v>
      </c>
      <c r="Q182" s="21" t="s">
        <v>362</v>
      </c>
    </row>
    <row r="183" spans="1:17" ht="76.5" x14ac:dyDescent="0.25">
      <c r="A183" s="5">
        <f t="shared" si="2"/>
        <v>181</v>
      </c>
      <c r="B183" s="6" t="s">
        <v>34</v>
      </c>
      <c r="C183" s="6">
        <v>891180084</v>
      </c>
      <c r="D183" s="6">
        <v>2</v>
      </c>
      <c r="E183" s="35" t="s">
        <v>296</v>
      </c>
      <c r="F183" s="36">
        <v>36183257</v>
      </c>
      <c r="G183" s="7">
        <v>1</v>
      </c>
      <c r="H183" s="37" t="s">
        <v>572</v>
      </c>
      <c r="I183" s="38" t="s">
        <v>573</v>
      </c>
      <c r="J183" s="39">
        <v>41012</v>
      </c>
      <c r="K183" s="40">
        <v>1499820</v>
      </c>
      <c r="L183" s="41" t="s">
        <v>380</v>
      </c>
      <c r="M183" s="20" t="s">
        <v>39</v>
      </c>
      <c r="N183" s="4" t="s">
        <v>40</v>
      </c>
      <c r="O183" s="20" t="s">
        <v>41</v>
      </c>
      <c r="P183" s="20" t="s">
        <v>42</v>
      </c>
      <c r="Q183" s="21" t="s">
        <v>362</v>
      </c>
    </row>
    <row r="184" spans="1:17" ht="76.5" x14ac:dyDescent="0.25">
      <c r="A184" s="5">
        <f t="shared" si="2"/>
        <v>182</v>
      </c>
      <c r="B184" s="6" t="s">
        <v>34</v>
      </c>
      <c r="C184" s="6">
        <v>891180084</v>
      </c>
      <c r="D184" s="6">
        <v>2</v>
      </c>
      <c r="E184" s="35" t="s">
        <v>574</v>
      </c>
      <c r="F184" s="36">
        <v>79140909</v>
      </c>
      <c r="G184" s="7">
        <v>7</v>
      </c>
      <c r="H184" s="37" t="s">
        <v>575</v>
      </c>
      <c r="I184" s="38" t="s">
        <v>558</v>
      </c>
      <c r="J184" s="39">
        <v>41012</v>
      </c>
      <c r="K184" s="40">
        <v>1135470</v>
      </c>
      <c r="L184" s="41" t="s">
        <v>61</v>
      </c>
      <c r="M184" s="20" t="s">
        <v>39</v>
      </c>
      <c r="N184" s="4" t="s">
        <v>40</v>
      </c>
      <c r="O184" s="20" t="s">
        <v>41</v>
      </c>
      <c r="P184" s="20" t="s">
        <v>42</v>
      </c>
      <c r="Q184" s="21" t="s">
        <v>362</v>
      </c>
    </row>
    <row r="185" spans="1:17" ht="76.5" x14ac:dyDescent="0.25">
      <c r="A185" s="5">
        <f t="shared" si="2"/>
        <v>183</v>
      </c>
      <c r="B185" s="6" t="s">
        <v>34</v>
      </c>
      <c r="C185" s="6">
        <v>891180084</v>
      </c>
      <c r="D185" s="6">
        <v>2</v>
      </c>
      <c r="E185" s="35" t="s">
        <v>576</v>
      </c>
      <c r="F185" s="36">
        <v>79536428</v>
      </c>
      <c r="G185" s="7">
        <v>7</v>
      </c>
      <c r="H185" s="37" t="s">
        <v>577</v>
      </c>
      <c r="I185" s="38" t="s">
        <v>558</v>
      </c>
      <c r="J185" s="39">
        <v>41012</v>
      </c>
      <c r="K185" s="40">
        <v>1135470</v>
      </c>
      <c r="L185" s="41" t="s">
        <v>61</v>
      </c>
      <c r="M185" s="20" t="s">
        <v>39</v>
      </c>
      <c r="N185" s="4" t="s">
        <v>40</v>
      </c>
      <c r="O185" s="20" t="s">
        <v>41</v>
      </c>
      <c r="P185" s="20" t="s">
        <v>42</v>
      </c>
      <c r="Q185" s="21" t="s">
        <v>362</v>
      </c>
    </row>
    <row r="186" spans="1:17" ht="63.75" x14ac:dyDescent="0.25">
      <c r="A186" s="5">
        <f t="shared" si="2"/>
        <v>184</v>
      </c>
      <c r="B186" s="6" t="s">
        <v>34</v>
      </c>
      <c r="C186" s="6">
        <v>891180084</v>
      </c>
      <c r="D186" s="6">
        <v>2</v>
      </c>
      <c r="E186" s="35" t="s">
        <v>578</v>
      </c>
      <c r="F186" s="36">
        <v>55164704</v>
      </c>
      <c r="G186" s="7">
        <v>0</v>
      </c>
      <c r="H186" s="37" t="s">
        <v>579</v>
      </c>
      <c r="I186" s="38" t="s">
        <v>580</v>
      </c>
      <c r="J186" s="39">
        <v>41008</v>
      </c>
      <c r="K186" s="40">
        <v>14286068</v>
      </c>
      <c r="L186" s="41" t="s">
        <v>61</v>
      </c>
      <c r="M186" s="20" t="s">
        <v>39</v>
      </c>
      <c r="N186" s="4" t="s">
        <v>40</v>
      </c>
      <c r="O186" s="20" t="s">
        <v>41</v>
      </c>
      <c r="P186" s="20" t="s">
        <v>42</v>
      </c>
      <c r="Q186" s="21" t="s">
        <v>362</v>
      </c>
    </row>
    <row r="187" spans="1:17" ht="89.25" x14ac:dyDescent="0.25">
      <c r="A187" s="5">
        <f t="shared" si="2"/>
        <v>185</v>
      </c>
      <c r="B187" s="6" t="s">
        <v>34</v>
      </c>
      <c r="C187" s="6">
        <v>891180084</v>
      </c>
      <c r="D187" s="6">
        <v>2</v>
      </c>
      <c r="E187" s="35" t="s">
        <v>581</v>
      </c>
      <c r="F187" s="36">
        <v>11835464</v>
      </c>
      <c r="G187" s="7"/>
      <c r="H187" s="37" t="s">
        <v>582</v>
      </c>
      <c r="I187" s="38" t="s">
        <v>583</v>
      </c>
      <c r="J187" s="39">
        <v>41018</v>
      </c>
      <c r="K187" s="40">
        <v>2340000</v>
      </c>
      <c r="L187" s="41" t="s">
        <v>61</v>
      </c>
      <c r="M187" s="20" t="s">
        <v>39</v>
      </c>
      <c r="N187" s="4" t="s">
        <v>40</v>
      </c>
      <c r="O187" s="20" t="s">
        <v>41</v>
      </c>
      <c r="P187" s="20" t="s">
        <v>42</v>
      </c>
      <c r="Q187" s="21" t="s">
        <v>362</v>
      </c>
    </row>
    <row r="188" spans="1:17" ht="76.5" x14ac:dyDescent="0.25">
      <c r="A188" s="5">
        <f t="shared" si="2"/>
        <v>186</v>
      </c>
      <c r="B188" s="6" t="s">
        <v>34</v>
      </c>
      <c r="C188" s="6">
        <v>891180084</v>
      </c>
      <c r="D188" s="6">
        <v>2</v>
      </c>
      <c r="E188" s="35" t="s">
        <v>584</v>
      </c>
      <c r="F188" s="36">
        <v>31832538</v>
      </c>
      <c r="G188" s="7">
        <v>3</v>
      </c>
      <c r="H188" s="37" t="s">
        <v>585</v>
      </c>
      <c r="I188" s="38" t="s">
        <v>586</v>
      </c>
      <c r="J188" s="39">
        <v>41012</v>
      </c>
      <c r="K188" s="40">
        <v>4740000</v>
      </c>
      <c r="L188" s="41" t="s">
        <v>61</v>
      </c>
      <c r="M188" s="20" t="s">
        <v>39</v>
      </c>
      <c r="N188" s="4" t="s">
        <v>40</v>
      </c>
      <c r="O188" s="20" t="s">
        <v>41</v>
      </c>
      <c r="P188" s="20" t="s">
        <v>42</v>
      </c>
      <c r="Q188" s="21" t="s">
        <v>362</v>
      </c>
    </row>
    <row r="189" spans="1:17" ht="114.75" x14ac:dyDescent="0.25">
      <c r="A189" s="5">
        <f t="shared" si="2"/>
        <v>187</v>
      </c>
      <c r="B189" s="6" t="s">
        <v>34</v>
      </c>
      <c r="C189" s="6">
        <v>891180084</v>
      </c>
      <c r="D189" s="6">
        <v>2</v>
      </c>
      <c r="E189" s="35" t="s">
        <v>587</v>
      </c>
      <c r="F189" s="36">
        <v>8314516</v>
      </c>
      <c r="G189" s="7">
        <v>6</v>
      </c>
      <c r="H189" s="37" t="s">
        <v>588</v>
      </c>
      <c r="I189" s="38" t="s">
        <v>589</v>
      </c>
      <c r="J189" s="39">
        <v>41019</v>
      </c>
      <c r="K189" s="40">
        <v>1239600</v>
      </c>
      <c r="L189" s="41" t="s">
        <v>61</v>
      </c>
      <c r="M189" s="20" t="s">
        <v>39</v>
      </c>
      <c r="N189" s="4" t="s">
        <v>40</v>
      </c>
      <c r="O189" s="20" t="s">
        <v>41</v>
      </c>
      <c r="P189" s="20" t="s">
        <v>42</v>
      </c>
      <c r="Q189" s="21" t="s">
        <v>362</v>
      </c>
    </row>
    <row r="190" spans="1:17" ht="76.5" x14ac:dyDescent="0.25">
      <c r="A190" s="5">
        <f t="shared" si="2"/>
        <v>188</v>
      </c>
      <c r="B190" s="6" t="s">
        <v>34</v>
      </c>
      <c r="C190" s="6">
        <v>891180084</v>
      </c>
      <c r="D190" s="6">
        <v>2</v>
      </c>
      <c r="E190" s="35" t="s">
        <v>590</v>
      </c>
      <c r="F190" s="36">
        <v>55171630</v>
      </c>
      <c r="G190" s="7">
        <v>3</v>
      </c>
      <c r="H190" s="37" t="s">
        <v>591</v>
      </c>
      <c r="I190" s="38" t="s">
        <v>592</v>
      </c>
      <c r="J190" s="39">
        <v>41019</v>
      </c>
      <c r="K190" s="40">
        <v>1964202</v>
      </c>
      <c r="L190" s="41" t="s">
        <v>380</v>
      </c>
      <c r="M190" s="20" t="s">
        <v>39</v>
      </c>
      <c r="N190" s="4" t="s">
        <v>40</v>
      </c>
      <c r="O190" s="20" t="s">
        <v>41</v>
      </c>
      <c r="P190" s="20" t="s">
        <v>42</v>
      </c>
      <c r="Q190" s="21" t="s">
        <v>362</v>
      </c>
    </row>
    <row r="191" spans="1:17" ht="76.5" x14ac:dyDescent="0.25">
      <c r="A191" s="5">
        <f t="shared" si="2"/>
        <v>189</v>
      </c>
      <c r="B191" s="6" t="s">
        <v>34</v>
      </c>
      <c r="C191" s="6">
        <v>891180084</v>
      </c>
      <c r="D191" s="6">
        <v>2</v>
      </c>
      <c r="E191" s="35" t="s">
        <v>593</v>
      </c>
      <c r="F191" s="36">
        <v>31855106</v>
      </c>
      <c r="G191" s="7">
        <v>4</v>
      </c>
      <c r="H191" s="37" t="s">
        <v>594</v>
      </c>
      <c r="I191" s="38" t="s">
        <v>595</v>
      </c>
      <c r="J191" s="39">
        <v>41025</v>
      </c>
      <c r="K191" s="40">
        <v>1362564</v>
      </c>
      <c r="L191" s="41" t="s">
        <v>61</v>
      </c>
      <c r="M191" s="20" t="s">
        <v>39</v>
      </c>
      <c r="N191" s="4" t="s">
        <v>40</v>
      </c>
      <c r="O191" s="20" t="s">
        <v>41</v>
      </c>
      <c r="P191" s="20" t="s">
        <v>42</v>
      </c>
      <c r="Q191" s="21" t="s">
        <v>362</v>
      </c>
    </row>
    <row r="192" spans="1:17" ht="76.5" x14ac:dyDescent="0.25">
      <c r="A192" s="5">
        <f t="shared" si="2"/>
        <v>190</v>
      </c>
      <c r="B192" s="6" t="s">
        <v>34</v>
      </c>
      <c r="C192" s="6">
        <v>891180084</v>
      </c>
      <c r="D192" s="6">
        <v>2</v>
      </c>
      <c r="E192" s="35" t="s">
        <v>596</v>
      </c>
      <c r="F192" s="36">
        <v>51922960</v>
      </c>
      <c r="G192" s="7">
        <v>8</v>
      </c>
      <c r="H192" s="37" t="s">
        <v>597</v>
      </c>
      <c r="I192" s="38" t="s">
        <v>598</v>
      </c>
      <c r="J192" s="39">
        <v>41038</v>
      </c>
      <c r="K192" s="40">
        <v>1362564</v>
      </c>
      <c r="L192" s="41" t="s">
        <v>61</v>
      </c>
      <c r="M192" s="20" t="s">
        <v>39</v>
      </c>
      <c r="N192" s="4" t="s">
        <v>40</v>
      </c>
      <c r="O192" s="20" t="s">
        <v>41</v>
      </c>
      <c r="P192" s="20" t="s">
        <v>42</v>
      </c>
      <c r="Q192" s="21" t="s">
        <v>362</v>
      </c>
    </row>
    <row r="193" spans="1:17" ht="76.5" x14ac:dyDescent="0.25">
      <c r="A193" s="5">
        <f t="shared" si="2"/>
        <v>191</v>
      </c>
      <c r="B193" s="6" t="s">
        <v>34</v>
      </c>
      <c r="C193" s="6">
        <v>891180084</v>
      </c>
      <c r="D193" s="6">
        <v>2</v>
      </c>
      <c r="E193" s="35" t="s">
        <v>599</v>
      </c>
      <c r="F193" s="36">
        <v>51633795</v>
      </c>
      <c r="G193" s="7">
        <v>9</v>
      </c>
      <c r="H193" s="37" t="s">
        <v>600</v>
      </c>
      <c r="I193" s="38" t="s">
        <v>601</v>
      </c>
      <c r="J193" s="39">
        <v>41033</v>
      </c>
      <c r="K193" s="40">
        <v>234326</v>
      </c>
      <c r="L193" s="41" t="s">
        <v>380</v>
      </c>
      <c r="M193" s="20" t="s">
        <v>39</v>
      </c>
      <c r="N193" s="4" t="s">
        <v>40</v>
      </c>
      <c r="O193" s="20" t="s">
        <v>41</v>
      </c>
      <c r="P193" s="20" t="s">
        <v>42</v>
      </c>
      <c r="Q193" s="21" t="s">
        <v>362</v>
      </c>
    </row>
    <row r="194" spans="1:17" ht="76.5" x14ac:dyDescent="0.25">
      <c r="A194" s="5">
        <f t="shared" si="2"/>
        <v>192</v>
      </c>
      <c r="B194" s="6" t="s">
        <v>34</v>
      </c>
      <c r="C194" s="6">
        <v>891180084</v>
      </c>
      <c r="D194" s="6">
        <v>2</v>
      </c>
      <c r="E194" s="35" t="s">
        <v>602</v>
      </c>
      <c r="F194" s="36">
        <v>1037581469</v>
      </c>
      <c r="G194" s="7">
        <v>8</v>
      </c>
      <c r="H194" s="37" t="s">
        <v>603</v>
      </c>
      <c r="I194" s="38" t="s">
        <v>604</v>
      </c>
      <c r="J194" s="39">
        <v>41051</v>
      </c>
      <c r="K194" s="40">
        <v>382496</v>
      </c>
      <c r="L194" s="41" t="s">
        <v>61</v>
      </c>
      <c r="M194" s="20" t="s">
        <v>39</v>
      </c>
      <c r="N194" s="4" t="s">
        <v>40</v>
      </c>
      <c r="O194" s="20" t="s">
        <v>41</v>
      </c>
      <c r="P194" s="20" t="s">
        <v>42</v>
      </c>
      <c r="Q194" s="21" t="s">
        <v>362</v>
      </c>
    </row>
    <row r="195" spans="1:17" ht="114.75" x14ac:dyDescent="0.25">
      <c r="A195" s="5">
        <f t="shared" si="2"/>
        <v>193</v>
      </c>
      <c r="B195" s="6" t="s">
        <v>34</v>
      </c>
      <c r="C195" s="6">
        <v>891180084</v>
      </c>
      <c r="D195" s="6">
        <v>2</v>
      </c>
      <c r="E195" s="35" t="s">
        <v>473</v>
      </c>
      <c r="F195" s="36">
        <v>19188486</v>
      </c>
      <c r="G195" s="7">
        <v>2</v>
      </c>
      <c r="H195" s="37" t="s">
        <v>605</v>
      </c>
      <c r="I195" s="38" t="s">
        <v>606</v>
      </c>
      <c r="J195" s="39">
        <v>41061</v>
      </c>
      <c r="K195" s="40">
        <v>9000000</v>
      </c>
      <c r="L195" s="41" t="s">
        <v>61</v>
      </c>
      <c r="M195" s="20" t="s">
        <v>39</v>
      </c>
      <c r="N195" s="4" t="s">
        <v>40</v>
      </c>
      <c r="O195" s="20" t="s">
        <v>41</v>
      </c>
      <c r="P195" s="20" t="s">
        <v>42</v>
      </c>
      <c r="Q195" s="21" t="s">
        <v>362</v>
      </c>
    </row>
    <row r="196" spans="1:17" ht="51" x14ac:dyDescent="0.25">
      <c r="A196" s="5">
        <f t="shared" si="2"/>
        <v>194</v>
      </c>
      <c r="B196" s="6" t="s">
        <v>34</v>
      </c>
      <c r="C196" s="6">
        <v>891180084</v>
      </c>
      <c r="D196" s="6">
        <v>2</v>
      </c>
      <c r="E196" s="35" t="s">
        <v>607</v>
      </c>
      <c r="F196" s="36">
        <v>12966347</v>
      </c>
      <c r="G196" s="7">
        <v>1</v>
      </c>
      <c r="H196" s="37" t="s">
        <v>608</v>
      </c>
      <c r="I196" s="38" t="s">
        <v>609</v>
      </c>
      <c r="J196" s="39">
        <v>41037</v>
      </c>
      <c r="K196" s="40">
        <v>2639280</v>
      </c>
      <c r="L196" s="41" t="s">
        <v>61</v>
      </c>
      <c r="M196" s="20" t="s">
        <v>39</v>
      </c>
      <c r="N196" s="4" t="s">
        <v>40</v>
      </c>
      <c r="O196" s="20" t="s">
        <v>41</v>
      </c>
      <c r="P196" s="20" t="s">
        <v>42</v>
      </c>
      <c r="Q196" s="21" t="s">
        <v>362</v>
      </c>
    </row>
    <row r="197" spans="1:17" ht="89.25" x14ac:dyDescent="0.25">
      <c r="A197" s="5">
        <f t="shared" ref="A197:A260" si="3">A196+1</f>
        <v>195</v>
      </c>
      <c r="B197" s="6" t="s">
        <v>34</v>
      </c>
      <c r="C197" s="6">
        <v>891180084</v>
      </c>
      <c r="D197" s="6">
        <v>2</v>
      </c>
      <c r="E197" s="35" t="s">
        <v>363</v>
      </c>
      <c r="F197" s="36">
        <v>55154564</v>
      </c>
      <c r="G197" s="7">
        <v>3</v>
      </c>
      <c r="H197" s="37" t="s">
        <v>610</v>
      </c>
      <c r="I197" s="38" t="s">
        <v>611</v>
      </c>
      <c r="J197" s="39">
        <v>41029</v>
      </c>
      <c r="K197" s="40">
        <v>8456000</v>
      </c>
      <c r="L197" s="41" t="s">
        <v>61</v>
      </c>
      <c r="M197" s="20" t="s">
        <v>39</v>
      </c>
      <c r="N197" s="4" t="s">
        <v>40</v>
      </c>
      <c r="O197" s="20" t="s">
        <v>41</v>
      </c>
      <c r="P197" s="20" t="s">
        <v>42</v>
      </c>
      <c r="Q197" s="21" t="s">
        <v>362</v>
      </c>
    </row>
    <row r="198" spans="1:17" ht="89.25" x14ac:dyDescent="0.25">
      <c r="A198" s="5">
        <f t="shared" si="3"/>
        <v>196</v>
      </c>
      <c r="B198" s="6" t="s">
        <v>34</v>
      </c>
      <c r="C198" s="6">
        <v>891180084</v>
      </c>
      <c r="D198" s="6">
        <v>2</v>
      </c>
      <c r="E198" s="35" t="s">
        <v>612</v>
      </c>
      <c r="F198" s="36">
        <v>13807423</v>
      </c>
      <c r="G198" s="7">
        <v>4</v>
      </c>
      <c r="H198" s="37" t="s">
        <v>613</v>
      </c>
      <c r="I198" s="38" t="s">
        <v>614</v>
      </c>
      <c r="J198" s="39">
        <v>41029</v>
      </c>
      <c r="K198" s="40">
        <v>1239600</v>
      </c>
      <c r="L198" s="41" t="s">
        <v>61</v>
      </c>
      <c r="M198" s="20" t="s">
        <v>39</v>
      </c>
      <c r="N198" s="4" t="s">
        <v>40</v>
      </c>
      <c r="O198" s="20" t="s">
        <v>41</v>
      </c>
      <c r="P198" s="20" t="s">
        <v>42</v>
      </c>
      <c r="Q198" s="21" t="s">
        <v>362</v>
      </c>
    </row>
    <row r="199" spans="1:17" ht="114.75" x14ac:dyDescent="0.25">
      <c r="A199" s="5">
        <f t="shared" si="3"/>
        <v>197</v>
      </c>
      <c r="B199" s="6" t="s">
        <v>34</v>
      </c>
      <c r="C199" s="6">
        <v>891180084</v>
      </c>
      <c r="D199" s="6">
        <v>2</v>
      </c>
      <c r="E199" s="35" t="s">
        <v>565</v>
      </c>
      <c r="F199" s="36">
        <v>891100801</v>
      </c>
      <c r="G199" s="7">
        <v>5</v>
      </c>
      <c r="H199" s="37" t="s">
        <v>615</v>
      </c>
      <c r="I199" s="38" t="s">
        <v>616</v>
      </c>
      <c r="J199" s="39">
        <v>41026</v>
      </c>
      <c r="K199" s="40">
        <v>330000</v>
      </c>
      <c r="L199" s="41" t="s">
        <v>568</v>
      </c>
      <c r="M199" s="20" t="s">
        <v>39</v>
      </c>
      <c r="N199" s="4" t="s">
        <v>40</v>
      </c>
      <c r="O199" s="20" t="s">
        <v>41</v>
      </c>
      <c r="P199" s="20" t="s">
        <v>42</v>
      </c>
      <c r="Q199" s="21" t="s">
        <v>362</v>
      </c>
    </row>
    <row r="200" spans="1:17" ht="89.25" x14ac:dyDescent="0.25">
      <c r="A200" s="5">
        <f t="shared" si="3"/>
        <v>198</v>
      </c>
      <c r="B200" s="6" t="s">
        <v>34</v>
      </c>
      <c r="C200" s="6">
        <v>891180084</v>
      </c>
      <c r="D200" s="6">
        <v>2</v>
      </c>
      <c r="E200" s="35" t="s">
        <v>617</v>
      </c>
      <c r="F200" s="36">
        <v>17094891</v>
      </c>
      <c r="G200" s="7">
        <v>0</v>
      </c>
      <c r="H200" s="37" t="s">
        <v>618</v>
      </c>
      <c r="I200" s="38" t="s">
        <v>614</v>
      </c>
      <c r="J200" s="39">
        <v>41029</v>
      </c>
      <c r="K200" s="40">
        <v>1859400</v>
      </c>
      <c r="L200" s="41" t="s">
        <v>61</v>
      </c>
      <c r="M200" s="20" t="s">
        <v>39</v>
      </c>
      <c r="N200" s="4" t="s">
        <v>40</v>
      </c>
      <c r="O200" s="20" t="s">
        <v>41</v>
      </c>
      <c r="P200" s="20" t="s">
        <v>42</v>
      </c>
      <c r="Q200" s="21" t="s">
        <v>362</v>
      </c>
    </row>
    <row r="201" spans="1:17" ht="89.25" x14ac:dyDescent="0.25">
      <c r="A201" s="5">
        <f t="shared" si="3"/>
        <v>199</v>
      </c>
      <c r="B201" s="6" t="s">
        <v>34</v>
      </c>
      <c r="C201" s="6">
        <v>891180084</v>
      </c>
      <c r="D201" s="6">
        <v>2</v>
      </c>
      <c r="E201" s="35" t="s">
        <v>619</v>
      </c>
      <c r="F201" s="36">
        <v>79533029</v>
      </c>
      <c r="G201" s="7">
        <v>8</v>
      </c>
      <c r="H201" s="37" t="s">
        <v>620</v>
      </c>
      <c r="I201" s="38" t="s">
        <v>614</v>
      </c>
      <c r="J201" s="39">
        <v>41029</v>
      </c>
      <c r="K201" s="40">
        <v>1239600</v>
      </c>
      <c r="L201" s="41" t="s">
        <v>61</v>
      </c>
      <c r="M201" s="20" t="s">
        <v>39</v>
      </c>
      <c r="N201" s="4" t="s">
        <v>40</v>
      </c>
      <c r="O201" s="20" t="s">
        <v>41</v>
      </c>
      <c r="P201" s="20" t="s">
        <v>42</v>
      </c>
      <c r="Q201" s="21" t="s">
        <v>362</v>
      </c>
    </row>
    <row r="202" spans="1:17" ht="89.25" x14ac:dyDescent="0.25">
      <c r="A202" s="5">
        <f t="shared" si="3"/>
        <v>200</v>
      </c>
      <c r="B202" s="6" t="s">
        <v>34</v>
      </c>
      <c r="C202" s="6">
        <v>891180084</v>
      </c>
      <c r="D202" s="6">
        <v>2</v>
      </c>
      <c r="E202" s="35" t="s">
        <v>621</v>
      </c>
      <c r="F202" s="36">
        <v>6772610</v>
      </c>
      <c r="G202" s="7">
        <v>7</v>
      </c>
      <c r="H202" s="37" t="s">
        <v>622</v>
      </c>
      <c r="I202" s="38" t="s">
        <v>623</v>
      </c>
      <c r="J202" s="39">
        <v>41029</v>
      </c>
      <c r="K202" s="40">
        <v>1859400</v>
      </c>
      <c r="L202" s="41" t="s">
        <v>61</v>
      </c>
      <c r="M202" s="20" t="s">
        <v>39</v>
      </c>
      <c r="N202" s="4" t="s">
        <v>40</v>
      </c>
      <c r="O202" s="20" t="s">
        <v>41</v>
      </c>
      <c r="P202" s="20" t="s">
        <v>42</v>
      </c>
      <c r="Q202" s="21" t="s">
        <v>362</v>
      </c>
    </row>
    <row r="203" spans="1:17" ht="89.25" x14ac:dyDescent="0.25">
      <c r="A203" s="5">
        <f t="shared" si="3"/>
        <v>201</v>
      </c>
      <c r="B203" s="6" t="s">
        <v>34</v>
      </c>
      <c r="C203" s="6">
        <v>891180084</v>
      </c>
      <c r="D203" s="6">
        <v>2</v>
      </c>
      <c r="E203" s="35" t="s">
        <v>624</v>
      </c>
      <c r="F203" s="36">
        <v>7719601</v>
      </c>
      <c r="G203" s="7">
        <v>1</v>
      </c>
      <c r="H203" s="37" t="s">
        <v>625</v>
      </c>
      <c r="I203" s="38" t="s">
        <v>626</v>
      </c>
      <c r="J203" s="39">
        <v>41037</v>
      </c>
      <c r="K203" s="40">
        <v>1600000</v>
      </c>
      <c r="L203" s="41" t="s">
        <v>61</v>
      </c>
      <c r="M203" s="20" t="s">
        <v>39</v>
      </c>
      <c r="N203" s="4" t="s">
        <v>40</v>
      </c>
      <c r="O203" s="20" t="s">
        <v>41</v>
      </c>
      <c r="P203" s="20" t="s">
        <v>42</v>
      </c>
      <c r="Q203" s="21" t="s">
        <v>362</v>
      </c>
    </row>
    <row r="204" spans="1:17" ht="51" x14ac:dyDescent="0.25">
      <c r="A204" s="5">
        <f t="shared" si="3"/>
        <v>202</v>
      </c>
      <c r="B204" s="6" t="s">
        <v>34</v>
      </c>
      <c r="C204" s="6">
        <v>891180084</v>
      </c>
      <c r="D204" s="6">
        <v>2</v>
      </c>
      <c r="E204" s="35" t="s">
        <v>444</v>
      </c>
      <c r="F204" s="36">
        <v>26579047</v>
      </c>
      <c r="G204" s="7">
        <v>6</v>
      </c>
      <c r="H204" s="37" t="s">
        <v>627</v>
      </c>
      <c r="I204" s="38" t="s">
        <v>628</v>
      </c>
      <c r="J204" s="39">
        <v>41026</v>
      </c>
      <c r="K204" s="40">
        <v>1325000</v>
      </c>
      <c r="L204" s="41" t="s">
        <v>61</v>
      </c>
      <c r="M204" s="20" t="s">
        <v>39</v>
      </c>
      <c r="N204" s="4" t="s">
        <v>40</v>
      </c>
      <c r="O204" s="20" t="s">
        <v>41</v>
      </c>
      <c r="P204" s="20" t="s">
        <v>42</v>
      </c>
      <c r="Q204" s="21" t="s">
        <v>362</v>
      </c>
    </row>
    <row r="205" spans="1:17" ht="63.75" x14ac:dyDescent="0.25">
      <c r="A205" s="5">
        <f t="shared" si="3"/>
        <v>203</v>
      </c>
      <c r="B205" s="6" t="s">
        <v>34</v>
      </c>
      <c r="C205" s="6">
        <v>891180084</v>
      </c>
      <c r="D205" s="6">
        <v>2</v>
      </c>
      <c r="E205" s="35" t="s">
        <v>629</v>
      </c>
      <c r="F205" s="36">
        <v>900505338</v>
      </c>
      <c r="G205" s="7">
        <v>7</v>
      </c>
      <c r="H205" s="37" t="s">
        <v>630</v>
      </c>
      <c r="I205" s="38" t="s">
        <v>631</v>
      </c>
      <c r="J205" s="39">
        <v>41033</v>
      </c>
      <c r="K205" s="40">
        <v>3980408</v>
      </c>
      <c r="L205" s="41" t="s">
        <v>380</v>
      </c>
      <c r="M205" s="20" t="s">
        <v>39</v>
      </c>
      <c r="N205" s="4" t="s">
        <v>40</v>
      </c>
      <c r="O205" s="20" t="s">
        <v>41</v>
      </c>
      <c r="P205" s="20" t="s">
        <v>42</v>
      </c>
      <c r="Q205" s="21" t="s">
        <v>362</v>
      </c>
    </row>
    <row r="206" spans="1:17" ht="51" x14ac:dyDescent="0.25">
      <c r="A206" s="5">
        <f t="shared" si="3"/>
        <v>204</v>
      </c>
      <c r="B206" s="6" t="s">
        <v>34</v>
      </c>
      <c r="C206" s="6">
        <v>891180084</v>
      </c>
      <c r="D206" s="6">
        <v>2</v>
      </c>
      <c r="E206" s="35" t="s">
        <v>632</v>
      </c>
      <c r="F206" s="36">
        <v>36172136</v>
      </c>
      <c r="G206" s="7">
        <v>1</v>
      </c>
      <c r="H206" s="37" t="s">
        <v>633</v>
      </c>
      <c r="I206" s="38" t="s">
        <v>634</v>
      </c>
      <c r="J206" s="39">
        <v>41029</v>
      </c>
      <c r="K206" s="40">
        <v>352000</v>
      </c>
      <c r="L206" s="41" t="s">
        <v>380</v>
      </c>
      <c r="M206" s="20" t="s">
        <v>39</v>
      </c>
      <c r="N206" s="4" t="s">
        <v>40</v>
      </c>
      <c r="O206" s="20" t="s">
        <v>41</v>
      </c>
      <c r="P206" s="20" t="s">
        <v>42</v>
      </c>
      <c r="Q206" s="21" t="s">
        <v>362</v>
      </c>
    </row>
    <row r="207" spans="1:17" ht="102" x14ac:dyDescent="0.25">
      <c r="A207" s="5">
        <f t="shared" si="3"/>
        <v>205</v>
      </c>
      <c r="B207" s="6" t="s">
        <v>34</v>
      </c>
      <c r="C207" s="6">
        <v>891180084</v>
      </c>
      <c r="D207" s="6">
        <v>2</v>
      </c>
      <c r="E207" s="35" t="s">
        <v>635</v>
      </c>
      <c r="F207" s="36">
        <v>1018402814</v>
      </c>
      <c r="G207" s="7">
        <v>0</v>
      </c>
      <c r="H207" s="37" t="s">
        <v>636</v>
      </c>
      <c r="I207" s="38" t="s">
        <v>637</v>
      </c>
      <c r="J207" s="39">
        <v>41029</v>
      </c>
      <c r="K207" s="40">
        <v>10199900</v>
      </c>
      <c r="L207" s="41" t="s">
        <v>61</v>
      </c>
      <c r="M207" s="20" t="s">
        <v>39</v>
      </c>
      <c r="N207" s="4" t="s">
        <v>40</v>
      </c>
      <c r="O207" s="20" t="s">
        <v>41</v>
      </c>
      <c r="P207" s="20" t="s">
        <v>42</v>
      </c>
      <c r="Q207" s="21" t="s">
        <v>362</v>
      </c>
    </row>
    <row r="208" spans="1:17" ht="76.5" x14ac:dyDescent="0.25">
      <c r="A208" s="5">
        <f t="shared" si="3"/>
        <v>206</v>
      </c>
      <c r="B208" s="6" t="s">
        <v>34</v>
      </c>
      <c r="C208" s="6">
        <v>891180084</v>
      </c>
      <c r="D208" s="6">
        <v>2</v>
      </c>
      <c r="E208" s="35" t="s">
        <v>377</v>
      </c>
      <c r="F208" s="36">
        <v>12120649</v>
      </c>
      <c r="G208" s="7">
        <v>8</v>
      </c>
      <c r="H208" s="37" t="s">
        <v>638</v>
      </c>
      <c r="I208" s="38" t="s">
        <v>639</v>
      </c>
      <c r="J208" s="39">
        <v>41040</v>
      </c>
      <c r="K208" s="40">
        <v>2078702</v>
      </c>
      <c r="L208" s="41" t="s">
        <v>380</v>
      </c>
      <c r="M208" s="20" t="s">
        <v>39</v>
      </c>
      <c r="N208" s="4" t="s">
        <v>40</v>
      </c>
      <c r="O208" s="20" t="s">
        <v>41</v>
      </c>
      <c r="P208" s="20" t="s">
        <v>42</v>
      </c>
      <c r="Q208" s="21" t="s">
        <v>362</v>
      </c>
    </row>
    <row r="209" spans="1:17" ht="63.75" x14ac:dyDescent="0.25">
      <c r="A209" s="5">
        <f t="shared" si="3"/>
        <v>207</v>
      </c>
      <c r="B209" s="6" t="s">
        <v>34</v>
      </c>
      <c r="C209" s="6">
        <v>891180084</v>
      </c>
      <c r="D209" s="6">
        <v>2</v>
      </c>
      <c r="E209" s="35" t="s">
        <v>640</v>
      </c>
      <c r="F209" s="36">
        <v>891100350</v>
      </c>
      <c r="G209" s="7">
        <v>5</v>
      </c>
      <c r="H209" s="37" t="s">
        <v>641</v>
      </c>
      <c r="I209" s="38" t="s">
        <v>642</v>
      </c>
      <c r="J209" s="39">
        <v>41033</v>
      </c>
      <c r="K209" s="40">
        <v>2100000</v>
      </c>
      <c r="L209" s="41" t="s">
        <v>61</v>
      </c>
      <c r="M209" s="20" t="s">
        <v>39</v>
      </c>
      <c r="N209" s="4" t="s">
        <v>40</v>
      </c>
      <c r="O209" s="20" t="s">
        <v>41</v>
      </c>
      <c r="P209" s="20" t="s">
        <v>42</v>
      </c>
      <c r="Q209" s="21" t="s">
        <v>362</v>
      </c>
    </row>
    <row r="210" spans="1:17" ht="76.5" x14ac:dyDescent="0.25">
      <c r="A210" s="5">
        <f t="shared" si="3"/>
        <v>208</v>
      </c>
      <c r="B210" s="6" t="s">
        <v>34</v>
      </c>
      <c r="C210" s="6">
        <v>891180084</v>
      </c>
      <c r="D210" s="6">
        <v>2</v>
      </c>
      <c r="E210" s="35" t="s">
        <v>629</v>
      </c>
      <c r="F210" s="36">
        <v>900505336</v>
      </c>
      <c r="G210" s="7">
        <v>7</v>
      </c>
      <c r="H210" s="37" t="s">
        <v>643</v>
      </c>
      <c r="I210" s="38" t="s">
        <v>644</v>
      </c>
      <c r="J210" s="39">
        <v>41040</v>
      </c>
      <c r="K210" s="40">
        <v>2922616</v>
      </c>
      <c r="L210" s="41" t="s">
        <v>380</v>
      </c>
      <c r="M210" s="20" t="s">
        <v>39</v>
      </c>
      <c r="N210" s="4" t="s">
        <v>40</v>
      </c>
      <c r="O210" s="20" t="s">
        <v>41</v>
      </c>
      <c r="P210" s="20" t="s">
        <v>42</v>
      </c>
      <c r="Q210" s="21" t="s">
        <v>362</v>
      </c>
    </row>
    <row r="211" spans="1:17" ht="76.5" x14ac:dyDescent="0.25">
      <c r="A211" s="5">
        <f t="shared" si="3"/>
        <v>209</v>
      </c>
      <c r="B211" s="6" t="s">
        <v>34</v>
      </c>
      <c r="C211" s="6">
        <v>891180084</v>
      </c>
      <c r="D211" s="6">
        <v>2</v>
      </c>
      <c r="E211" s="35" t="s">
        <v>565</v>
      </c>
      <c r="F211" s="36">
        <v>891100801</v>
      </c>
      <c r="G211" s="7">
        <v>5</v>
      </c>
      <c r="H211" s="37" t="s">
        <v>645</v>
      </c>
      <c r="I211" s="38" t="s">
        <v>646</v>
      </c>
      <c r="J211" s="39">
        <v>41029</v>
      </c>
      <c r="K211" s="40">
        <v>2000000</v>
      </c>
      <c r="L211" s="41" t="s">
        <v>61</v>
      </c>
      <c r="M211" s="20" t="s">
        <v>39</v>
      </c>
      <c r="N211" s="4" t="s">
        <v>40</v>
      </c>
      <c r="O211" s="20" t="s">
        <v>41</v>
      </c>
      <c r="P211" s="20" t="s">
        <v>42</v>
      </c>
      <c r="Q211" s="21" t="s">
        <v>362</v>
      </c>
    </row>
    <row r="212" spans="1:17" ht="76.5" x14ac:dyDescent="0.25">
      <c r="A212" s="5">
        <f t="shared" si="3"/>
        <v>210</v>
      </c>
      <c r="B212" s="6" t="s">
        <v>34</v>
      </c>
      <c r="C212" s="6">
        <v>891180084</v>
      </c>
      <c r="D212" s="6">
        <v>2</v>
      </c>
      <c r="E212" s="35" t="s">
        <v>452</v>
      </c>
      <c r="F212" s="36">
        <v>36310322</v>
      </c>
      <c r="G212" s="7">
        <v>8</v>
      </c>
      <c r="H212" s="37" t="s">
        <v>647</v>
      </c>
      <c r="I212" s="38" t="s">
        <v>648</v>
      </c>
      <c r="J212" s="39">
        <v>41040</v>
      </c>
      <c r="K212" s="40">
        <v>431600</v>
      </c>
      <c r="L212" s="41" t="s">
        <v>61</v>
      </c>
      <c r="M212" s="20" t="s">
        <v>39</v>
      </c>
      <c r="N212" s="4" t="s">
        <v>40</v>
      </c>
      <c r="O212" s="20" t="s">
        <v>41</v>
      </c>
      <c r="P212" s="20" t="s">
        <v>42</v>
      </c>
      <c r="Q212" s="21" t="s">
        <v>362</v>
      </c>
    </row>
    <row r="213" spans="1:17" ht="51" x14ac:dyDescent="0.25">
      <c r="A213" s="5">
        <f t="shared" si="3"/>
        <v>211</v>
      </c>
      <c r="B213" s="6" t="s">
        <v>34</v>
      </c>
      <c r="C213" s="6">
        <v>891180084</v>
      </c>
      <c r="D213" s="6">
        <v>2</v>
      </c>
      <c r="E213" s="35" t="s">
        <v>397</v>
      </c>
      <c r="F213" s="36">
        <v>36151634</v>
      </c>
      <c r="G213" s="7">
        <v>8</v>
      </c>
      <c r="H213" s="37" t="s">
        <v>649</v>
      </c>
      <c r="I213" s="38" t="s">
        <v>650</v>
      </c>
      <c r="J213" s="39">
        <v>41040</v>
      </c>
      <c r="K213" s="40">
        <v>540000</v>
      </c>
      <c r="L213" s="41" t="s">
        <v>380</v>
      </c>
      <c r="M213" s="20" t="s">
        <v>39</v>
      </c>
      <c r="N213" s="4" t="s">
        <v>40</v>
      </c>
      <c r="O213" s="20" t="s">
        <v>41</v>
      </c>
      <c r="P213" s="20" t="s">
        <v>42</v>
      </c>
      <c r="Q213" s="21" t="s">
        <v>362</v>
      </c>
    </row>
    <row r="214" spans="1:17" ht="89.25" x14ac:dyDescent="0.25">
      <c r="A214" s="5">
        <f t="shared" si="3"/>
        <v>212</v>
      </c>
      <c r="B214" s="6" t="s">
        <v>34</v>
      </c>
      <c r="C214" s="6">
        <v>891180084</v>
      </c>
      <c r="D214" s="6">
        <v>2</v>
      </c>
      <c r="E214" s="35" t="s">
        <v>334</v>
      </c>
      <c r="F214" s="36">
        <v>12127303</v>
      </c>
      <c r="G214" s="7">
        <v>7</v>
      </c>
      <c r="H214" s="37" t="s">
        <v>651</v>
      </c>
      <c r="I214" s="38" t="s">
        <v>652</v>
      </c>
      <c r="J214" s="39">
        <v>41040</v>
      </c>
      <c r="K214" s="40">
        <v>1000000</v>
      </c>
      <c r="L214" s="41" t="s">
        <v>380</v>
      </c>
      <c r="M214" s="20" t="s">
        <v>39</v>
      </c>
      <c r="N214" s="4" t="s">
        <v>40</v>
      </c>
      <c r="O214" s="20" t="s">
        <v>41</v>
      </c>
      <c r="P214" s="20" t="s">
        <v>42</v>
      </c>
      <c r="Q214" s="21" t="s">
        <v>362</v>
      </c>
    </row>
    <row r="215" spans="1:17" ht="76.5" x14ac:dyDescent="0.25">
      <c r="A215" s="5">
        <f t="shared" si="3"/>
        <v>213</v>
      </c>
      <c r="B215" s="6" t="s">
        <v>34</v>
      </c>
      <c r="C215" s="6">
        <v>891180084</v>
      </c>
      <c r="D215" s="6">
        <v>2</v>
      </c>
      <c r="E215" s="35" t="s">
        <v>653</v>
      </c>
      <c r="F215" s="36">
        <v>12131711</v>
      </c>
      <c r="G215" s="7">
        <v>4</v>
      </c>
      <c r="H215" s="37" t="s">
        <v>654</v>
      </c>
      <c r="I215" s="38" t="s">
        <v>655</v>
      </c>
      <c r="J215" s="39">
        <v>41038</v>
      </c>
      <c r="K215" s="40">
        <v>13000000</v>
      </c>
      <c r="L215" s="41" t="s">
        <v>61</v>
      </c>
      <c r="M215" s="20" t="s">
        <v>39</v>
      </c>
      <c r="N215" s="4" t="s">
        <v>40</v>
      </c>
      <c r="O215" s="20" t="s">
        <v>41</v>
      </c>
      <c r="P215" s="20" t="s">
        <v>42</v>
      </c>
      <c r="Q215" s="21" t="s">
        <v>362</v>
      </c>
    </row>
    <row r="216" spans="1:17" ht="51" x14ac:dyDescent="0.25">
      <c r="A216" s="5">
        <f t="shared" si="3"/>
        <v>214</v>
      </c>
      <c r="B216" s="6" t="s">
        <v>34</v>
      </c>
      <c r="C216" s="6">
        <v>891180084</v>
      </c>
      <c r="D216" s="6">
        <v>2</v>
      </c>
      <c r="E216" s="35" t="s">
        <v>656</v>
      </c>
      <c r="F216" s="36">
        <v>43591852</v>
      </c>
      <c r="G216" s="7">
        <v>1</v>
      </c>
      <c r="H216" s="37" t="s">
        <v>657</v>
      </c>
      <c r="I216" s="38" t="s">
        <v>658</v>
      </c>
      <c r="J216" s="39">
        <v>41036</v>
      </c>
      <c r="K216" s="40">
        <v>21833288</v>
      </c>
      <c r="L216" s="41" t="s">
        <v>61</v>
      </c>
      <c r="M216" s="20" t="s">
        <v>39</v>
      </c>
      <c r="N216" s="4" t="s">
        <v>40</v>
      </c>
      <c r="O216" s="20" t="s">
        <v>41</v>
      </c>
      <c r="P216" s="20" t="s">
        <v>42</v>
      </c>
      <c r="Q216" s="21" t="s">
        <v>362</v>
      </c>
    </row>
    <row r="217" spans="1:17" ht="51" x14ac:dyDescent="0.25">
      <c r="A217" s="5">
        <f t="shared" si="3"/>
        <v>215</v>
      </c>
      <c r="B217" s="6" t="s">
        <v>34</v>
      </c>
      <c r="C217" s="6">
        <v>891180084</v>
      </c>
      <c r="D217" s="6">
        <v>2</v>
      </c>
      <c r="E217" s="35" t="s">
        <v>659</v>
      </c>
      <c r="F217" s="36">
        <v>52051119</v>
      </c>
      <c r="G217" s="7">
        <v>5</v>
      </c>
      <c r="H217" s="37" t="s">
        <v>660</v>
      </c>
      <c r="I217" s="38" t="s">
        <v>661</v>
      </c>
      <c r="J217" s="39">
        <v>41051</v>
      </c>
      <c r="K217" s="40">
        <v>1481280</v>
      </c>
      <c r="L217" s="41" t="s">
        <v>61</v>
      </c>
      <c r="M217" s="20" t="s">
        <v>39</v>
      </c>
      <c r="N217" s="4" t="s">
        <v>40</v>
      </c>
      <c r="O217" s="20" t="s">
        <v>41</v>
      </c>
      <c r="P217" s="20" t="s">
        <v>42</v>
      </c>
      <c r="Q217" s="21" t="s">
        <v>362</v>
      </c>
    </row>
    <row r="218" spans="1:17" ht="76.5" x14ac:dyDescent="0.25">
      <c r="A218" s="5">
        <f t="shared" si="3"/>
        <v>216</v>
      </c>
      <c r="B218" s="6" t="s">
        <v>34</v>
      </c>
      <c r="C218" s="6">
        <v>891180084</v>
      </c>
      <c r="D218" s="6">
        <v>2</v>
      </c>
      <c r="E218" s="35" t="s">
        <v>452</v>
      </c>
      <c r="F218" s="36">
        <v>36310322</v>
      </c>
      <c r="G218" s="7">
        <v>8</v>
      </c>
      <c r="H218" s="37" t="s">
        <v>662</v>
      </c>
      <c r="I218" s="38" t="s">
        <v>663</v>
      </c>
      <c r="J218" s="39">
        <v>41033</v>
      </c>
      <c r="K218" s="40">
        <v>676938</v>
      </c>
      <c r="L218" s="41" t="s">
        <v>61</v>
      </c>
      <c r="M218" s="20" t="s">
        <v>39</v>
      </c>
      <c r="N218" s="4" t="s">
        <v>40</v>
      </c>
      <c r="O218" s="20" t="s">
        <v>41</v>
      </c>
      <c r="P218" s="20" t="s">
        <v>42</v>
      </c>
      <c r="Q218" s="21" t="s">
        <v>362</v>
      </c>
    </row>
    <row r="219" spans="1:17" ht="63.75" x14ac:dyDescent="0.25">
      <c r="A219" s="5">
        <f t="shared" si="3"/>
        <v>217</v>
      </c>
      <c r="B219" s="6" t="s">
        <v>34</v>
      </c>
      <c r="C219" s="6">
        <v>891180084</v>
      </c>
      <c r="D219" s="6">
        <v>2</v>
      </c>
      <c r="E219" s="35" t="s">
        <v>664</v>
      </c>
      <c r="F219" s="36">
        <v>55055174</v>
      </c>
      <c r="G219" s="7">
        <v>1</v>
      </c>
      <c r="H219" s="37" t="s">
        <v>665</v>
      </c>
      <c r="I219" s="38" t="s">
        <v>666</v>
      </c>
      <c r="J219" s="39">
        <v>41059</v>
      </c>
      <c r="K219" s="40">
        <v>382496</v>
      </c>
      <c r="L219" s="41" t="s">
        <v>61</v>
      </c>
      <c r="M219" s="20" t="s">
        <v>39</v>
      </c>
      <c r="N219" s="4" t="s">
        <v>40</v>
      </c>
      <c r="O219" s="20" t="s">
        <v>41</v>
      </c>
      <c r="P219" s="20" t="s">
        <v>42</v>
      </c>
      <c r="Q219" s="21" t="s">
        <v>362</v>
      </c>
    </row>
    <row r="220" spans="1:17" ht="51" x14ac:dyDescent="0.25">
      <c r="A220" s="5">
        <f t="shared" si="3"/>
        <v>218</v>
      </c>
      <c r="B220" s="6" t="s">
        <v>34</v>
      </c>
      <c r="C220" s="6">
        <v>891180084</v>
      </c>
      <c r="D220" s="6">
        <v>2</v>
      </c>
      <c r="E220" s="35" t="s">
        <v>397</v>
      </c>
      <c r="F220" s="36">
        <v>36151634</v>
      </c>
      <c r="G220" s="7">
        <v>8</v>
      </c>
      <c r="H220" s="37" t="s">
        <v>667</v>
      </c>
      <c r="I220" s="38" t="s">
        <v>668</v>
      </c>
      <c r="J220" s="39">
        <v>41033</v>
      </c>
      <c r="K220" s="40">
        <v>249960</v>
      </c>
      <c r="L220" s="41" t="s">
        <v>380</v>
      </c>
      <c r="M220" s="20" t="s">
        <v>39</v>
      </c>
      <c r="N220" s="4" t="s">
        <v>40</v>
      </c>
      <c r="O220" s="20" t="s">
        <v>41</v>
      </c>
      <c r="P220" s="20" t="s">
        <v>42</v>
      </c>
      <c r="Q220" s="21" t="s">
        <v>362</v>
      </c>
    </row>
    <row r="221" spans="1:17" ht="76.5" x14ac:dyDescent="0.25">
      <c r="A221" s="5">
        <f t="shared" si="3"/>
        <v>219</v>
      </c>
      <c r="B221" s="6" t="s">
        <v>34</v>
      </c>
      <c r="C221" s="6">
        <v>891180084</v>
      </c>
      <c r="D221" s="6">
        <v>2</v>
      </c>
      <c r="E221" s="35" t="s">
        <v>377</v>
      </c>
      <c r="F221" s="36">
        <v>12120649</v>
      </c>
      <c r="G221" s="7">
        <v>8</v>
      </c>
      <c r="H221" s="37" t="s">
        <v>669</v>
      </c>
      <c r="I221" s="38" t="s">
        <v>670</v>
      </c>
      <c r="J221" s="39">
        <v>41033</v>
      </c>
      <c r="K221" s="40">
        <v>450000</v>
      </c>
      <c r="L221" s="41" t="s">
        <v>380</v>
      </c>
      <c r="M221" s="20" t="s">
        <v>39</v>
      </c>
      <c r="N221" s="4" t="s">
        <v>40</v>
      </c>
      <c r="O221" s="20" t="s">
        <v>41</v>
      </c>
      <c r="P221" s="20" t="s">
        <v>42</v>
      </c>
      <c r="Q221" s="21" t="s">
        <v>362</v>
      </c>
    </row>
    <row r="222" spans="1:17" ht="51" x14ac:dyDescent="0.25">
      <c r="A222" s="5">
        <f t="shared" si="3"/>
        <v>220</v>
      </c>
      <c r="B222" s="6" t="s">
        <v>34</v>
      </c>
      <c r="C222" s="6">
        <v>891180084</v>
      </c>
      <c r="D222" s="6">
        <v>2</v>
      </c>
      <c r="E222" s="35" t="s">
        <v>296</v>
      </c>
      <c r="F222" s="36">
        <v>36183257</v>
      </c>
      <c r="G222" s="7">
        <v>1</v>
      </c>
      <c r="H222" s="37" t="s">
        <v>671</v>
      </c>
      <c r="I222" s="38" t="s">
        <v>672</v>
      </c>
      <c r="J222" s="39">
        <v>41037</v>
      </c>
      <c r="K222" s="40">
        <v>499977</v>
      </c>
      <c r="L222" s="41" t="s">
        <v>380</v>
      </c>
      <c r="M222" s="20" t="s">
        <v>39</v>
      </c>
      <c r="N222" s="4" t="s">
        <v>40</v>
      </c>
      <c r="O222" s="20" t="s">
        <v>41</v>
      </c>
      <c r="P222" s="20" t="s">
        <v>42</v>
      </c>
      <c r="Q222" s="21" t="s">
        <v>362</v>
      </c>
    </row>
    <row r="223" spans="1:17" ht="76.5" x14ac:dyDescent="0.25">
      <c r="A223" s="5">
        <f t="shared" si="3"/>
        <v>221</v>
      </c>
      <c r="B223" s="6" t="s">
        <v>34</v>
      </c>
      <c r="C223" s="6">
        <v>891180084</v>
      </c>
      <c r="D223" s="6">
        <v>2</v>
      </c>
      <c r="E223" s="35" t="s">
        <v>673</v>
      </c>
      <c r="F223" s="36">
        <v>800185306</v>
      </c>
      <c r="G223" s="7">
        <v>4</v>
      </c>
      <c r="H223" s="37" t="s">
        <v>674</v>
      </c>
      <c r="I223" s="38" t="s">
        <v>675</v>
      </c>
      <c r="J223" s="39">
        <v>41040</v>
      </c>
      <c r="K223" s="40">
        <v>152500</v>
      </c>
      <c r="L223" s="41" t="s">
        <v>61</v>
      </c>
      <c r="M223" s="20" t="s">
        <v>39</v>
      </c>
      <c r="N223" s="4" t="s">
        <v>40</v>
      </c>
      <c r="O223" s="20" t="s">
        <v>41</v>
      </c>
      <c r="P223" s="20" t="s">
        <v>42</v>
      </c>
      <c r="Q223" s="21" t="s">
        <v>362</v>
      </c>
    </row>
    <row r="224" spans="1:17" ht="89.25" x14ac:dyDescent="0.25">
      <c r="A224" s="5">
        <f t="shared" si="3"/>
        <v>222</v>
      </c>
      <c r="B224" s="6" t="s">
        <v>34</v>
      </c>
      <c r="C224" s="6">
        <v>891180084</v>
      </c>
      <c r="D224" s="6">
        <v>2</v>
      </c>
      <c r="E224" s="35" t="s">
        <v>676</v>
      </c>
      <c r="F224" s="36">
        <v>36147801</v>
      </c>
      <c r="G224" s="7">
        <v>6</v>
      </c>
      <c r="H224" s="37" t="s">
        <v>677</v>
      </c>
      <c r="I224" s="38" t="s">
        <v>678</v>
      </c>
      <c r="J224" s="39">
        <v>41026</v>
      </c>
      <c r="K224" s="40">
        <v>2500000</v>
      </c>
      <c r="L224" s="41" t="s">
        <v>61</v>
      </c>
      <c r="M224" s="20" t="s">
        <v>39</v>
      </c>
      <c r="N224" s="4" t="s">
        <v>40</v>
      </c>
      <c r="O224" s="20" t="s">
        <v>41</v>
      </c>
      <c r="P224" s="20" t="s">
        <v>42</v>
      </c>
      <c r="Q224" s="21" t="s">
        <v>362</v>
      </c>
    </row>
    <row r="225" spans="1:17" ht="63.75" x14ac:dyDescent="0.25">
      <c r="A225" s="5">
        <f t="shared" si="3"/>
        <v>223</v>
      </c>
      <c r="B225" s="6" t="s">
        <v>34</v>
      </c>
      <c r="C225" s="6">
        <v>891180084</v>
      </c>
      <c r="D225" s="6">
        <v>2</v>
      </c>
      <c r="E225" s="35" t="s">
        <v>679</v>
      </c>
      <c r="F225" s="36">
        <v>55162530</v>
      </c>
      <c r="G225" s="7">
        <v>7</v>
      </c>
      <c r="H225" s="37" t="s">
        <v>680</v>
      </c>
      <c r="I225" s="38" t="s">
        <v>681</v>
      </c>
      <c r="J225" s="39">
        <v>41040</v>
      </c>
      <c r="K225" s="40">
        <v>950000</v>
      </c>
      <c r="L225" s="41" t="s">
        <v>61</v>
      </c>
      <c r="M225" s="20" t="s">
        <v>39</v>
      </c>
      <c r="N225" s="4" t="s">
        <v>40</v>
      </c>
      <c r="O225" s="20" t="s">
        <v>41</v>
      </c>
      <c r="P225" s="20" t="s">
        <v>42</v>
      </c>
      <c r="Q225" s="21" t="s">
        <v>362</v>
      </c>
    </row>
    <row r="226" spans="1:17" ht="76.5" x14ac:dyDescent="0.25">
      <c r="A226" s="5">
        <f t="shared" si="3"/>
        <v>224</v>
      </c>
      <c r="B226" s="6" t="s">
        <v>34</v>
      </c>
      <c r="C226" s="6">
        <v>891180084</v>
      </c>
      <c r="D226" s="6">
        <v>2</v>
      </c>
      <c r="E226" s="35" t="s">
        <v>682</v>
      </c>
      <c r="F226" s="36">
        <v>79786529</v>
      </c>
      <c r="G226" s="7">
        <v>4</v>
      </c>
      <c r="H226" s="37" t="s">
        <v>683</v>
      </c>
      <c r="I226" s="38" t="s">
        <v>684</v>
      </c>
      <c r="J226" s="39">
        <v>41051</v>
      </c>
      <c r="K226" s="40">
        <v>470000</v>
      </c>
      <c r="L226" s="41" t="s">
        <v>61</v>
      </c>
      <c r="M226" s="20" t="s">
        <v>39</v>
      </c>
      <c r="N226" s="4" t="s">
        <v>40</v>
      </c>
      <c r="O226" s="20" t="s">
        <v>41</v>
      </c>
      <c r="P226" s="20" t="s">
        <v>42</v>
      </c>
      <c r="Q226" s="21" t="s">
        <v>362</v>
      </c>
    </row>
    <row r="227" spans="1:17" ht="63.75" x14ac:dyDescent="0.25">
      <c r="A227" s="5">
        <f t="shared" si="3"/>
        <v>225</v>
      </c>
      <c r="B227" s="6" t="s">
        <v>34</v>
      </c>
      <c r="C227" s="6">
        <v>891180084</v>
      </c>
      <c r="D227" s="6">
        <v>2</v>
      </c>
      <c r="E227" s="35" t="s">
        <v>296</v>
      </c>
      <c r="F227" s="36">
        <v>36183257</v>
      </c>
      <c r="G227" s="7">
        <v>1</v>
      </c>
      <c r="H227" s="37" t="s">
        <v>685</v>
      </c>
      <c r="I227" s="38" t="s">
        <v>686</v>
      </c>
      <c r="J227" s="39">
        <v>41044</v>
      </c>
      <c r="K227" s="40">
        <v>749853</v>
      </c>
      <c r="L227" s="41" t="s">
        <v>380</v>
      </c>
      <c r="M227" s="20" t="s">
        <v>39</v>
      </c>
      <c r="N227" s="4" t="s">
        <v>40</v>
      </c>
      <c r="O227" s="20" t="s">
        <v>41</v>
      </c>
      <c r="P227" s="20" t="s">
        <v>42</v>
      </c>
      <c r="Q227" s="21" t="s">
        <v>362</v>
      </c>
    </row>
    <row r="228" spans="1:17" ht="51" x14ac:dyDescent="0.25">
      <c r="A228" s="5">
        <f t="shared" si="3"/>
        <v>226</v>
      </c>
      <c r="B228" s="6" t="s">
        <v>34</v>
      </c>
      <c r="C228" s="6">
        <v>891180084</v>
      </c>
      <c r="D228" s="6">
        <v>2</v>
      </c>
      <c r="E228" s="35" t="s">
        <v>325</v>
      </c>
      <c r="F228" s="36">
        <v>900036523</v>
      </c>
      <c r="G228" s="7">
        <v>0</v>
      </c>
      <c r="H228" s="37" t="s">
        <v>687</v>
      </c>
      <c r="I228" s="38" t="s">
        <v>688</v>
      </c>
      <c r="J228" s="39">
        <v>41040</v>
      </c>
      <c r="K228" s="40">
        <v>1514286</v>
      </c>
      <c r="L228" s="41" t="s">
        <v>61</v>
      </c>
      <c r="M228" s="20" t="s">
        <v>39</v>
      </c>
      <c r="N228" s="4" t="s">
        <v>40</v>
      </c>
      <c r="O228" s="20" t="s">
        <v>41</v>
      </c>
      <c r="P228" s="20" t="s">
        <v>42</v>
      </c>
      <c r="Q228" s="21" t="s">
        <v>362</v>
      </c>
    </row>
    <row r="229" spans="1:17" ht="140.25" x14ac:dyDescent="0.25">
      <c r="A229" s="5">
        <f t="shared" si="3"/>
        <v>227</v>
      </c>
      <c r="B229" s="6" t="s">
        <v>34</v>
      </c>
      <c r="C229" s="6">
        <v>891180084</v>
      </c>
      <c r="D229" s="6">
        <v>2</v>
      </c>
      <c r="E229" s="35" t="s">
        <v>689</v>
      </c>
      <c r="F229" s="36">
        <v>891101711</v>
      </c>
      <c r="G229" s="7">
        <v>5</v>
      </c>
      <c r="H229" s="37" t="s">
        <v>690</v>
      </c>
      <c r="I229" s="38" t="s">
        <v>691</v>
      </c>
      <c r="J229" s="39">
        <v>41040</v>
      </c>
      <c r="K229" s="40">
        <v>8000000</v>
      </c>
      <c r="L229" s="41" t="s">
        <v>568</v>
      </c>
      <c r="M229" s="20" t="s">
        <v>39</v>
      </c>
      <c r="N229" s="4" t="s">
        <v>40</v>
      </c>
      <c r="O229" s="20" t="s">
        <v>41</v>
      </c>
      <c r="P229" s="20" t="s">
        <v>42</v>
      </c>
      <c r="Q229" s="21" t="s">
        <v>362</v>
      </c>
    </row>
    <row r="230" spans="1:17" ht="63.75" x14ac:dyDescent="0.25">
      <c r="A230" s="5">
        <f t="shared" si="3"/>
        <v>228</v>
      </c>
      <c r="B230" s="6" t="s">
        <v>34</v>
      </c>
      <c r="C230" s="6">
        <v>891180084</v>
      </c>
      <c r="D230" s="6">
        <v>2</v>
      </c>
      <c r="E230" s="35" t="s">
        <v>692</v>
      </c>
      <c r="F230" s="36">
        <v>26419898</v>
      </c>
      <c r="G230" s="7">
        <v>1</v>
      </c>
      <c r="H230" s="37" t="s">
        <v>693</v>
      </c>
      <c r="I230" s="38" t="s">
        <v>694</v>
      </c>
      <c r="J230" s="39">
        <v>40693</v>
      </c>
      <c r="K230" s="40">
        <v>3512340</v>
      </c>
      <c r="L230" s="41" t="s">
        <v>61</v>
      </c>
      <c r="M230" s="20" t="s">
        <v>39</v>
      </c>
      <c r="N230" s="4" t="s">
        <v>40</v>
      </c>
      <c r="O230" s="20" t="s">
        <v>41</v>
      </c>
      <c r="P230" s="20" t="s">
        <v>42</v>
      </c>
      <c r="Q230" s="21" t="s">
        <v>362</v>
      </c>
    </row>
    <row r="231" spans="1:17" ht="63.75" x14ac:dyDescent="0.25">
      <c r="A231" s="5">
        <f t="shared" si="3"/>
        <v>229</v>
      </c>
      <c r="B231" s="6" t="s">
        <v>34</v>
      </c>
      <c r="C231" s="6">
        <v>891180084</v>
      </c>
      <c r="D231" s="6">
        <v>2</v>
      </c>
      <c r="E231" s="35" t="s">
        <v>695</v>
      </c>
      <c r="F231" s="36">
        <v>12114407</v>
      </c>
      <c r="G231" s="7">
        <v>8</v>
      </c>
      <c r="H231" s="37" t="s">
        <v>696</v>
      </c>
      <c r="I231" s="38" t="s">
        <v>666</v>
      </c>
      <c r="J231" s="39">
        <v>41047</v>
      </c>
      <c r="K231" s="40">
        <v>382496</v>
      </c>
      <c r="L231" s="41" t="s">
        <v>61</v>
      </c>
      <c r="M231" s="20" t="s">
        <v>39</v>
      </c>
      <c r="N231" s="4" t="s">
        <v>40</v>
      </c>
      <c r="O231" s="20" t="s">
        <v>41</v>
      </c>
      <c r="P231" s="20" t="s">
        <v>42</v>
      </c>
      <c r="Q231" s="21" t="s">
        <v>362</v>
      </c>
    </row>
    <row r="232" spans="1:17" ht="76.5" x14ac:dyDescent="0.25">
      <c r="A232" s="5">
        <f t="shared" si="3"/>
        <v>230</v>
      </c>
      <c r="B232" s="6" t="s">
        <v>34</v>
      </c>
      <c r="C232" s="6">
        <v>891180084</v>
      </c>
      <c r="D232" s="6">
        <v>2</v>
      </c>
      <c r="E232" s="35" t="s">
        <v>673</v>
      </c>
      <c r="F232" s="36">
        <v>800224833</v>
      </c>
      <c r="G232" s="7">
        <v>2</v>
      </c>
      <c r="H232" s="37" t="s">
        <v>697</v>
      </c>
      <c r="I232" s="38" t="s">
        <v>698</v>
      </c>
      <c r="J232" s="39">
        <v>41047</v>
      </c>
      <c r="K232" s="40">
        <v>8952900</v>
      </c>
      <c r="L232" s="41" t="s">
        <v>380</v>
      </c>
      <c r="M232" s="20" t="s">
        <v>39</v>
      </c>
      <c r="N232" s="4" t="s">
        <v>40</v>
      </c>
      <c r="O232" s="20" t="s">
        <v>41</v>
      </c>
      <c r="P232" s="20" t="s">
        <v>42</v>
      </c>
      <c r="Q232" s="21" t="s">
        <v>362</v>
      </c>
    </row>
    <row r="233" spans="1:17" ht="51" x14ac:dyDescent="0.25">
      <c r="A233" s="5">
        <f t="shared" si="3"/>
        <v>231</v>
      </c>
      <c r="B233" s="6" t="s">
        <v>34</v>
      </c>
      <c r="C233" s="6">
        <v>891180084</v>
      </c>
      <c r="D233" s="6">
        <v>2</v>
      </c>
      <c r="E233" s="35" t="s">
        <v>699</v>
      </c>
      <c r="F233" s="36">
        <v>830025281</v>
      </c>
      <c r="G233" s="7">
        <v>2</v>
      </c>
      <c r="H233" s="37" t="s">
        <v>700</v>
      </c>
      <c r="I233" s="38" t="s">
        <v>701</v>
      </c>
      <c r="J233" s="39">
        <v>41064</v>
      </c>
      <c r="K233" s="40">
        <v>6720000</v>
      </c>
      <c r="L233" s="41" t="s">
        <v>380</v>
      </c>
      <c r="M233" s="20" t="s">
        <v>39</v>
      </c>
      <c r="N233" s="4" t="s">
        <v>40</v>
      </c>
      <c r="O233" s="20" t="s">
        <v>41</v>
      </c>
      <c r="P233" s="20" t="s">
        <v>42</v>
      </c>
      <c r="Q233" s="21" t="s">
        <v>362</v>
      </c>
    </row>
    <row r="234" spans="1:17" ht="63.75" x14ac:dyDescent="0.25">
      <c r="A234" s="5">
        <f t="shared" si="3"/>
        <v>232</v>
      </c>
      <c r="B234" s="6" t="s">
        <v>34</v>
      </c>
      <c r="C234" s="6">
        <v>891180084</v>
      </c>
      <c r="D234" s="6">
        <v>2</v>
      </c>
      <c r="E234" s="35" t="s">
        <v>702</v>
      </c>
      <c r="F234" s="36">
        <v>36182334</v>
      </c>
      <c r="G234" s="7">
        <v>6</v>
      </c>
      <c r="H234" s="37" t="s">
        <v>703</v>
      </c>
      <c r="I234" s="38" t="s">
        <v>666</v>
      </c>
      <c r="J234" s="39">
        <v>41047</v>
      </c>
      <c r="K234" s="40">
        <v>764992</v>
      </c>
      <c r="L234" s="41" t="s">
        <v>61</v>
      </c>
      <c r="M234" s="20" t="s">
        <v>39</v>
      </c>
      <c r="N234" s="4" t="s">
        <v>40</v>
      </c>
      <c r="O234" s="20" t="s">
        <v>41</v>
      </c>
      <c r="P234" s="20" t="s">
        <v>42</v>
      </c>
      <c r="Q234" s="21" t="s">
        <v>362</v>
      </c>
    </row>
    <row r="235" spans="1:17" ht="76.5" x14ac:dyDescent="0.25">
      <c r="A235" s="5">
        <f t="shared" si="3"/>
        <v>233</v>
      </c>
      <c r="B235" s="6" t="s">
        <v>34</v>
      </c>
      <c r="C235" s="6">
        <v>891180084</v>
      </c>
      <c r="D235" s="6">
        <v>2</v>
      </c>
      <c r="E235" s="35" t="s">
        <v>704</v>
      </c>
      <c r="F235" s="36">
        <v>1003893185</v>
      </c>
      <c r="G235" s="7">
        <v>7</v>
      </c>
      <c r="H235" s="37" t="s">
        <v>705</v>
      </c>
      <c r="I235" s="38" t="s">
        <v>706</v>
      </c>
      <c r="J235" s="39">
        <v>41057</v>
      </c>
      <c r="K235" s="40">
        <v>5360000</v>
      </c>
      <c r="L235" s="41" t="s">
        <v>61</v>
      </c>
      <c r="M235" s="20" t="s">
        <v>39</v>
      </c>
      <c r="N235" s="4" t="s">
        <v>40</v>
      </c>
      <c r="O235" s="20" t="s">
        <v>41</v>
      </c>
      <c r="P235" s="20" t="s">
        <v>42</v>
      </c>
      <c r="Q235" s="21" t="s">
        <v>362</v>
      </c>
    </row>
    <row r="236" spans="1:17" ht="76.5" x14ac:dyDescent="0.25">
      <c r="A236" s="5">
        <f t="shared" si="3"/>
        <v>234</v>
      </c>
      <c r="B236" s="6" t="s">
        <v>34</v>
      </c>
      <c r="C236" s="6">
        <v>891180084</v>
      </c>
      <c r="D236" s="6">
        <v>2</v>
      </c>
      <c r="E236" s="35" t="s">
        <v>377</v>
      </c>
      <c r="F236" s="36">
        <v>12120649</v>
      </c>
      <c r="G236" s="7">
        <v>8</v>
      </c>
      <c r="H236" s="37" t="s">
        <v>707</v>
      </c>
      <c r="I236" s="38" t="s">
        <v>708</v>
      </c>
      <c r="J236" s="39">
        <v>41057</v>
      </c>
      <c r="K236" s="40">
        <v>600000</v>
      </c>
      <c r="L236" s="41" t="s">
        <v>380</v>
      </c>
      <c r="M236" s="20" t="s">
        <v>39</v>
      </c>
      <c r="N236" s="4" t="s">
        <v>40</v>
      </c>
      <c r="O236" s="20" t="s">
        <v>41</v>
      </c>
      <c r="P236" s="20" t="s">
        <v>42</v>
      </c>
      <c r="Q236" s="21" t="s">
        <v>362</v>
      </c>
    </row>
    <row r="237" spans="1:17" ht="89.25" x14ac:dyDescent="0.25">
      <c r="A237" s="5">
        <f t="shared" si="3"/>
        <v>235</v>
      </c>
      <c r="B237" s="6" t="s">
        <v>34</v>
      </c>
      <c r="C237" s="6">
        <v>891180084</v>
      </c>
      <c r="D237" s="6">
        <v>2</v>
      </c>
      <c r="E237" s="35" t="s">
        <v>709</v>
      </c>
      <c r="F237" s="36">
        <v>94456330</v>
      </c>
      <c r="G237" s="7">
        <v>5</v>
      </c>
      <c r="H237" s="37" t="s">
        <v>710</v>
      </c>
      <c r="I237" s="38" t="s">
        <v>623</v>
      </c>
      <c r="J237" s="39">
        <v>41060</v>
      </c>
      <c r="K237" s="40">
        <v>959025</v>
      </c>
      <c r="L237" s="41" t="s">
        <v>61</v>
      </c>
      <c r="M237" s="20" t="s">
        <v>39</v>
      </c>
      <c r="N237" s="4" t="s">
        <v>40</v>
      </c>
      <c r="O237" s="20" t="s">
        <v>41</v>
      </c>
      <c r="P237" s="20" t="s">
        <v>42</v>
      </c>
      <c r="Q237" s="21" t="s">
        <v>362</v>
      </c>
    </row>
    <row r="238" spans="1:17" ht="89.25" x14ac:dyDescent="0.25">
      <c r="A238" s="5">
        <f t="shared" si="3"/>
        <v>236</v>
      </c>
      <c r="B238" s="6" t="s">
        <v>34</v>
      </c>
      <c r="C238" s="6">
        <v>891180084</v>
      </c>
      <c r="D238" s="6">
        <v>2</v>
      </c>
      <c r="E238" s="35" t="s">
        <v>296</v>
      </c>
      <c r="F238" s="36">
        <v>36183257</v>
      </c>
      <c r="G238" s="7">
        <v>1</v>
      </c>
      <c r="H238" s="37" t="s">
        <v>711</v>
      </c>
      <c r="I238" s="38" t="s">
        <v>712</v>
      </c>
      <c r="J238" s="39">
        <v>41060</v>
      </c>
      <c r="K238" s="40">
        <v>2022600</v>
      </c>
      <c r="L238" s="41" t="s">
        <v>380</v>
      </c>
      <c r="M238" s="20" t="s">
        <v>39</v>
      </c>
      <c r="N238" s="4" t="s">
        <v>40</v>
      </c>
      <c r="O238" s="20" t="s">
        <v>41</v>
      </c>
      <c r="P238" s="20" t="s">
        <v>42</v>
      </c>
      <c r="Q238" s="21" t="s">
        <v>362</v>
      </c>
    </row>
    <row r="239" spans="1:17" ht="63.75" x14ac:dyDescent="0.25">
      <c r="A239" s="5">
        <f t="shared" si="3"/>
        <v>237</v>
      </c>
      <c r="B239" s="6" t="s">
        <v>34</v>
      </c>
      <c r="C239" s="6">
        <v>891180084</v>
      </c>
      <c r="D239" s="6">
        <v>2</v>
      </c>
      <c r="E239" s="35" t="s">
        <v>713</v>
      </c>
      <c r="F239" s="36">
        <v>79267030</v>
      </c>
      <c r="G239" s="7">
        <v>5</v>
      </c>
      <c r="H239" s="37" t="s">
        <v>714</v>
      </c>
      <c r="I239" s="38" t="s">
        <v>715</v>
      </c>
      <c r="J239" s="39">
        <v>41082</v>
      </c>
      <c r="K239" s="40">
        <v>4808560</v>
      </c>
      <c r="L239" s="41" t="s">
        <v>61</v>
      </c>
      <c r="M239" s="20" t="s">
        <v>39</v>
      </c>
      <c r="N239" s="4" t="s">
        <v>40</v>
      </c>
      <c r="O239" s="20" t="s">
        <v>41</v>
      </c>
      <c r="P239" s="20" t="s">
        <v>42</v>
      </c>
      <c r="Q239" s="21" t="s">
        <v>362</v>
      </c>
    </row>
    <row r="240" spans="1:17" ht="102" x14ac:dyDescent="0.25">
      <c r="A240" s="5">
        <f t="shared" si="3"/>
        <v>238</v>
      </c>
      <c r="B240" s="6" t="s">
        <v>34</v>
      </c>
      <c r="C240" s="6">
        <v>891180084</v>
      </c>
      <c r="D240" s="6">
        <v>2</v>
      </c>
      <c r="E240" s="35" t="s">
        <v>716</v>
      </c>
      <c r="F240" s="36">
        <v>8600200890</v>
      </c>
      <c r="G240" s="7">
        <v>0</v>
      </c>
      <c r="H240" s="37" t="s">
        <v>717</v>
      </c>
      <c r="I240" s="38" t="s">
        <v>718</v>
      </c>
      <c r="J240" s="39">
        <v>41068</v>
      </c>
      <c r="K240" s="40">
        <v>1300000</v>
      </c>
      <c r="L240" s="41" t="s">
        <v>61</v>
      </c>
      <c r="M240" s="20" t="s">
        <v>39</v>
      </c>
      <c r="N240" s="4" t="s">
        <v>40</v>
      </c>
      <c r="O240" s="20" t="s">
        <v>41</v>
      </c>
      <c r="P240" s="20" t="s">
        <v>42</v>
      </c>
      <c r="Q240" s="21" t="s">
        <v>362</v>
      </c>
    </row>
    <row r="241" spans="1:17" ht="89.25" x14ac:dyDescent="0.25">
      <c r="A241" s="5">
        <f t="shared" si="3"/>
        <v>239</v>
      </c>
      <c r="B241" s="6" t="s">
        <v>34</v>
      </c>
      <c r="C241" s="6">
        <v>891180084</v>
      </c>
      <c r="D241" s="6">
        <v>2</v>
      </c>
      <c r="E241" s="35" t="s">
        <v>507</v>
      </c>
      <c r="F241" s="36">
        <v>12136332</v>
      </c>
      <c r="G241" s="7">
        <v>9</v>
      </c>
      <c r="H241" s="37" t="s">
        <v>719</v>
      </c>
      <c r="I241" s="38" t="s">
        <v>720</v>
      </c>
      <c r="J241" s="39">
        <v>41072</v>
      </c>
      <c r="K241" s="40">
        <v>2031000</v>
      </c>
      <c r="L241" s="41" t="s">
        <v>61</v>
      </c>
      <c r="M241" s="20" t="s">
        <v>39</v>
      </c>
      <c r="N241" s="4" t="s">
        <v>40</v>
      </c>
      <c r="O241" s="20" t="s">
        <v>41</v>
      </c>
      <c r="P241" s="20" t="s">
        <v>42</v>
      </c>
      <c r="Q241" s="21" t="s">
        <v>362</v>
      </c>
    </row>
    <row r="242" spans="1:17" ht="76.5" x14ac:dyDescent="0.25">
      <c r="A242" s="5">
        <f t="shared" si="3"/>
        <v>240</v>
      </c>
      <c r="B242" s="6" t="s">
        <v>34</v>
      </c>
      <c r="C242" s="6">
        <v>891180084</v>
      </c>
      <c r="D242" s="6">
        <v>2</v>
      </c>
      <c r="E242" s="35" t="s">
        <v>721</v>
      </c>
      <c r="F242" s="36">
        <v>837373</v>
      </c>
      <c r="G242" s="7"/>
      <c r="H242" s="37" t="s">
        <v>722</v>
      </c>
      <c r="I242" s="38" t="s">
        <v>723</v>
      </c>
      <c r="J242" s="39">
        <v>41068</v>
      </c>
      <c r="K242" s="40">
        <v>2479200</v>
      </c>
      <c r="L242" s="41" t="s">
        <v>61</v>
      </c>
      <c r="M242" s="20" t="s">
        <v>39</v>
      </c>
      <c r="N242" s="4" t="s">
        <v>40</v>
      </c>
      <c r="O242" s="20" t="s">
        <v>41</v>
      </c>
      <c r="P242" s="20" t="s">
        <v>42</v>
      </c>
      <c r="Q242" s="21" t="s">
        <v>362</v>
      </c>
    </row>
    <row r="243" spans="1:17" ht="76.5" x14ac:dyDescent="0.25">
      <c r="A243" s="5">
        <f t="shared" si="3"/>
        <v>241</v>
      </c>
      <c r="B243" s="6" t="s">
        <v>34</v>
      </c>
      <c r="C243" s="6">
        <v>891180084</v>
      </c>
      <c r="D243" s="6">
        <v>2</v>
      </c>
      <c r="E243" s="35" t="s">
        <v>724</v>
      </c>
      <c r="F243" s="36">
        <v>16772288</v>
      </c>
      <c r="G243" s="7">
        <v>4</v>
      </c>
      <c r="H243" s="37" t="s">
        <v>725</v>
      </c>
      <c r="I243" s="38" t="s">
        <v>726</v>
      </c>
      <c r="J243" s="39">
        <v>41068</v>
      </c>
      <c r="K243" s="40">
        <v>1239600</v>
      </c>
      <c r="L243" s="41" t="s">
        <v>61</v>
      </c>
      <c r="M243" s="20" t="s">
        <v>39</v>
      </c>
      <c r="N243" s="4" t="s">
        <v>40</v>
      </c>
      <c r="O243" s="20" t="s">
        <v>41</v>
      </c>
      <c r="P243" s="20" t="s">
        <v>42</v>
      </c>
      <c r="Q243" s="21" t="s">
        <v>362</v>
      </c>
    </row>
    <row r="244" spans="1:17" ht="76.5" x14ac:dyDescent="0.25">
      <c r="A244" s="5">
        <f t="shared" si="3"/>
        <v>242</v>
      </c>
      <c r="B244" s="6" t="s">
        <v>34</v>
      </c>
      <c r="C244" s="6">
        <v>891180084</v>
      </c>
      <c r="D244" s="6">
        <v>2</v>
      </c>
      <c r="E244" s="35" t="s">
        <v>476</v>
      </c>
      <c r="F244" s="36">
        <v>19256375</v>
      </c>
      <c r="G244" s="7">
        <v>5</v>
      </c>
      <c r="H244" s="37" t="s">
        <v>727</v>
      </c>
      <c r="I244" s="38" t="s">
        <v>726</v>
      </c>
      <c r="J244" s="39">
        <v>41068</v>
      </c>
      <c r="K244" s="40">
        <v>1239600</v>
      </c>
      <c r="L244" s="41" t="s">
        <v>61</v>
      </c>
      <c r="M244" s="20" t="s">
        <v>39</v>
      </c>
      <c r="N244" s="4" t="s">
        <v>40</v>
      </c>
      <c r="O244" s="20" t="s">
        <v>41</v>
      </c>
      <c r="P244" s="20" t="s">
        <v>42</v>
      </c>
      <c r="Q244" s="21" t="s">
        <v>362</v>
      </c>
    </row>
    <row r="245" spans="1:17" ht="102" x14ac:dyDescent="0.25">
      <c r="A245" s="5">
        <f t="shared" si="3"/>
        <v>243</v>
      </c>
      <c r="B245" s="6" t="s">
        <v>34</v>
      </c>
      <c r="C245" s="6">
        <v>891180084</v>
      </c>
      <c r="D245" s="6">
        <v>2</v>
      </c>
      <c r="E245" s="35" t="s">
        <v>403</v>
      </c>
      <c r="F245" s="36">
        <v>1075234712</v>
      </c>
      <c r="G245" s="7">
        <v>4</v>
      </c>
      <c r="H245" s="37" t="s">
        <v>728</v>
      </c>
      <c r="I245" s="38" t="s">
        <v>729</v>
      </c>
      <c r="J245" s="39">
        <v>41082</v>
      </c>
      <c r="K245" s="40">
        <v>11038016</v>
      </c>
      <c r="L245" s="41" t="s">
        <v>61</v>
      </c>
      <c r="M245" s="20" t="s">
        <v>39</v>
      </c>
      <c r="N245" s="4" t="s">
        <v>40</v>
      </c>
      <c r="O245" s="20" t="s">
        <v>41</v>
      </c>
      <c r="P245" s="20" t="s">
        <v>42</v>
      </c>
      <c r="Q245" s="21" t="s">
        <v>362</v>
      </c>
    </row>
    <row r="246" spans="1:17" ht="102" x14ac:dyDescent="0.25">
      <c r="A246" s="5">
        <f t="shared" si="3"/>
        <v>244</v>
      </c>
      <c r="B246" s="6" t="s">
        <v>34</v>
      </c>
      <c r="C246" s="6">
        <v>891180084</v>
      </c>
      <c r="D246" s="6">
        <v>2</v>
      </c>
      <c r="E246" s="35" t="s">
        <v>359</v>
      </c>
      <c r="F246" s="36">
        <v>36172631</v>
      </c>
      <c r="G246" s="7">
        <v>6</v>
      </c>
      <c r="H246" s="37" t="s">
        <v>730</v>
      </c>
      <c r="I246" s="38" t="s">
        <v>731</v>
      </c>
      <c r="J246" s="39">
        <v>41093</v>
      </c>
      <c r="K246" s="40">
        <v>2077000</v>
      </c>
      <c r="L246" s="41" t="s">
        <v>61</v>
      </c>
      <c r="M246" s="20" t="s">
        <v>39</v>
      </c>
      <c r="N246" s="4" t="s">
        <v>40</v>
      </c>
      <c r="O246" s="20" t="s">
        <v>41</v>
      </c>
      <c r="P246" s="20" t="s">
        <v>42</v>
      </c>
      <c r="Q246" s="21" t="s">
        <v>362</v>
      </c>
    </row>
    <row r="247" spans="1:17" ht="76.5" x14ac:dyDescent="0.25">
      <c r="A247" s="5">
        <f t="shared" si="3"/>
        <v>245</v>
      </c>
      <c r="B247" s="6" t="s">
        <v>34</v>
      </c>
      <c r="C247" s="6">
        <v>891180084</v>
      </c>
      <c r="D247" s="6">
        <v>2</v>
      </c>
      <c r="E247" s="35" t="s">
        <v>632</v>
      </c>
      <c r="F247" s="36">
        <v>36172136</v>
      </c>
      <c r="G247" s="7">
        <v>1</v>
      </c>
      <c r="H247" s="37" t="s">
        <v>732</v>
      </c>
      <c r="I247" s="38" t="s">
        <v>733</v>
      </c>
      <c r="J247" s="39">
        <v>41072</v>
      </c>
      <c r="K247" s="40">
        <v>296000</v>
      </c>
      <c r="L247" s="41" t="s">
        <v>380</v>
      </c>
      <c r="M247" s="20" t="s">
        <v>39</v>
      </c>
      <c r="N247" s="4" t="s">
        <v>40</v>
      </c>
      <c r="O247" s="20" t="s">
        <v>41</v>
      </c>
      <c r="P247" s="20" t="s">
        <v>42</v>
      </c>
      <c r="Q247" s="21" t="s">
        <v>362</v>
      </c>
    </row>
    <row r="248" spans="1:17" ht="51" x14ac:dyDescent="0.25">
      <c r="A248" s="5">
        <f t="shared" si="3"/>
        <v>246</v>
      </c>
      <c r="B248" s="6" t="s">
        <v>34</v>
      </c>
      <c r="C248" s="6">
        <v>891180084</v>
      </c>
      <c r="D248" s="6">
        <v>2</v>
      </c>
      <c r="E248" s="35" t="s">
        <v>441</v>
      </c>
      <c r="F248" s="36">
        <v>42113350</v>
      </c>
      <c r="G248" s="7">
        <v>1</v>
      </c>
      <c r="H248" s="37" t="s">
        <v>734</v>
      </c>
      <c r="I248" s="38" t="s">
        <v>735</v>
      </c>
      <c r="J248" s="39">
        <v>41080</v>
      </c>
      <c r="K248" s="40">
        <v>6017440</v>
      </c>
      <c r="L248" s="41" t="s">
        <v>61</v>
      </c>
      <c r="M248" s="20" t="s">
        <v>39</v>
      </c>
      <c r="N248" s="4" t="s">
        <v>40</v>
      </c>
      <c r="O248" s="20" t="s">
        <v>41</v>
      </c>
      <c r="P248" s="20" t="s">
        <v>42</v>
      </c>
      <c r="Q248" s="21" t="s">
        <v>362</v>
      </c>
    </row>
    <row r="249" spans="1:17" ht="114.75" x14ac:dyDescent="0.25">
      <c r="A249" s="5">
        <f t="shared" si="3"/>
        <v>247</v>
      </c>
      <c r="B249" s="6" t="s">
        <v>34</v>
      </c>
      <c r="C249" s="6">
        <v>891180084</v>
      </c>
      <c r="D249" s="6">
        <v>2</v>
      </c>
      <c r="E249" s="35" t="s">
        <v>736</v>
      </c>
      <c r="F249" s="36">
        <v>36163554</v>
      </c>
      <c r="G249" s="7">
        <v>9</v>
      </c>
      <c r="H249" s="37" t="s">
        <v>737</v>
      </c>
      <c r="I249" s="38" t="s">
        <v>738</v>
      </c>
      <c r="J249" s="39">
        <v>41080</v>
      </c>
      <c r="K249" s="40">
        <v>2600000</v>
      </c>
      <c r="L249" s="41" t="s">
        <v>61</v>
      </c>
      <c r="M249" s="20" t="s">
        <v>39</v>
      </c>
      <c r="N249" s="4" t="s">
        <v>40</v>
      </c>
      <c r="O249" s="20" t="s">
        <v>41</v>
      </c>
      <c r="P249" s="20" t="s">
        <v>42</v>
      </c>
      <c r="Q249" s="21" t="s">
        <v>362</v>
      </c>
    </row>
    <row r="250" spans="1:17" ht="63.75" x14ac:dyDescent="0.25">
      <c r="A250" s="5">
        <f t="shared" si="3"/>
        <v>248</v>
      </c>
      <c r="B250" s="6" t="s">
        <v>34</v>
      </c>
      <c r="C250" s="6">
        <v>891180084</v>
      </c>
      <c r="D250" s="6">
        <v>2</v>
      </c>
      <c r="E250" s="35" t="s">
        <v>739</v>
      </c>
      <c r="F250" s="36">
        <v>35514573</v>
      </c>
      <c r="G250" s="7">
        <v>2</v>
      </c>
      <c r="H250" s="37" t="s">
        <v>740</v>
      </c>
      <c r="I250" s="38" t="s">
        <v>741</v>
      </c>
      <c r="J250" s="39">
        <v>41088</v>
      </c>
      <c r="K250" s="40">
        <v>6000000</v>
      </c>
      <c r="L250" s="41" t="s">
        <v>61</v>
      </c>
      <c r="M250" s="20" t="s">
        <v>39</v>
      </c>
      <c r="N250" s="4" t="s">
        <v>40</v>
      </c>
      <c r="O250" s="20" t="s">
        <v>41</v>
      </c>
      <c r="P250" s="20" t="s">
        <v>42</v>
      </c>
      <c r="Q250" s="21" t="s">
        <v>362</v>
      </c>
    </row>
    <row r="251" spans="1:17" ht="63.75" x14ac:dyDescent="0.25">
      <c r="A251" s="5">
        <f t="shared" si="3"/>
        <v>249</v>
      </c>
      <c r="B251" s="6" t="s">
        <v>34</v>
      </c>
      <c r="C251" s="6">
        <v>891180084</v>
      </c>
      <c r="D251" s="6">
        <v>2</v>
      </c>
      <c r="E251" s="35" t="s">
        <v>742</v>
      </c>
      <c r="F251" s="36">
        <v>33750598</v>
      </c>
      <c r="G251" s="7">
        <v>1</v>
      </c>
      <c r="H251" s="37" t="s">
        <v>743</v>
      </c>
      <c r="I251" s="38" t="s">
        <v>744</v>
      </c>
      <c r="J251" s="39">
        <v>41082</v>
      </c>
      <c r="K251" s="40">
        <v>2556000</v>
      </c>
      <c r="L251" s="41" t="s">
        <v>61</v>
      </c>
      <c r="M251" s="20" t="s">
        <v>39</v>
      </c>
      <c r="N251" s="4" t="s">
        <v>40</v>
      </c>
      <c r="O251" s="20" t="s">
        <v>41</v>
      </c>
      <c r="P251" s="20" t="s">
        <v>42</v>
      </c>
      <c r="Q251" s="21" t="s">
        <v>362</v>
      </c>
    </row>
    <row r="252" spans="1:17" ht="51" x14ac:dyDescent="0.25">
      <c r="A252" s="5">
        <f t="shared" si="3"/>
        <v>250</v>
      </c>
      <c r="B252" s="6" t="s">
        <v>34</v>
      </c>
      <c r="C252" s="6">
        <v>891180084</v>
      </c>
      <c r="D252" s="6">
        <v>2</v>
      </c>
      <c r="E252" s="46" t="s">
        <v>387</v>
      </c>
      <c r="F252" s="47">
        <v>39572081</v>
      </c>
      <c r="G252" s="7">
        <v>2</v>
      </c>
      <c r="H252" s="48" t="s">
        <v>745</v>
      </c>
      <c r="I252" s="34" t="s">
        <v>746</v>
      </c>
      <c r="J252" s="49">
        <v>41093</v>
      </c>
      <c r="K252" s="33">
        <v>7197124</v>
      </c>
      <c r="L252" s="41" t="s">
        <v>61</v>
      </c>
      <c r="M252" s="20" t="s">
        <v>39</v>
      </c>
      <c r="N252" s="4" t="s">
        <v>40</v>
      </c>
      <c r="O252" s="20" t="s">
        <v>41</v>
      </c>
      <c r="P252" s="20" t="s">
        <v>42</v>
      </c>
      <c r="Q252" s="21" t="s">
        <v>362</v>
      </c>
    </row>
    <row r="253" spans="1:17" ht="51" x14ac:dyDescent="0.25">
      <c r="A253" s="5">
        <f t="shared" si="3"/>
        <v>251</v>
      </c>
      <c r="B253" s="6" t="s">
        <v>34</v>
      </c>
      <c r="C253" s="6">
        <v>891180084</v>
      </c>
      <c r="D253" s="6">
        <v>2</v>
      </c>
      <c r="E253" s="46" t="s">
        <v>296</v>
      </c>
      <c r="F253" s="47">
        <v>36183257</v>
      </c>
      <c r="G253" s="7">
        <v>1</v>
      </c>
      <c r="H253" s="48" t="s">
        <v>747</v>
      </c>
      <c r="I253" s="34" t="s">
        <v>748</v>
      </c>
      <c r="J253" s="49">
        <v>41096</v>
      </c>
      <c r="K253" s="33">
        <v>349972</v>
      </c>
      <c r="L253" s="41" t="s">
        <v>380</v>
      </c>
      <c r="M253" s="20" t="s">
        <v>39</v>
      </c>
      <c r="N253" s="4" t="s">
        <v>40</v>
      </c>
      <c r="O253" s="20" t="s">
        <v>41</v>
      </c>
      <c r="P253" s="20" t="s">
        <v>42</v>
      </c>
      <c r="Q253" s="21" t="s">
        <v>362</v>
      </c>
    </row>
    <row r="254" spans="1:17" ht="51" x14ac:dyDescent="0.25">
      <c r="A254" s="5">
        <f t="shared" si="3"/>
        <v>252</v>
      </c>
      <c r="B254" s="6" t="s">
        <v>34</v>
      </c>
      <c r="C254" s="6">
        <v>891180084</v>
      </c>
      <c r="D254" s="6">
        <v>2</v>
      </c>
      <c r="E254" s="46" t="s">
        <v>749</v>
      </c>
      <c r="F254" s="47">
        <v>36167412</v>
      </c>
      <c r="G254" s="7">
        <v>1</v>
      </c>
      <c r="H254" s="48" t="s">
        <v>750</v>
      </c>
      <c r="I254" s="34" t="s">
        <v>751</v>
      </c>
      <c r="J254" s="49">
        <v>41095</v>
      </c>
      <c r="K254" s="33">
        <v>1600000</v>
      </c>
      <c r="L254" s="41" t="s">
        <v>61</v>
      </c>
      <c r="M254" s="20" t="s">
        <v>39</v>
      </c>
      <c r="N254" s="4" t="s">
        <v>40</v>
      </c>
      <c r="O254" s="20" t="s">
        <v>41</v>
      </c>
      <c r="P254" s="20" t="s">
        <v>42</v>
      </c>
      <c r="Q254" s="21" t="s">
        <v>362</v>
      </c>
    </row>
    <row r="255" spans="1:17" ht="63.75" x14ac:dyDescent="0.25">
      <c r="A255" s="5">
        <f t="shared" si="3"/>
        <v>253</v>
      </c>
      <c r="B255" s="6" t="s">
        <v>34</v>
      </c>
      <c r="C255" s="6">
        <v>891180084</v>
      </c>
      <c r="D255" s="6">
        <v>2</v>
      </c>
      <c r="E255" s="46" t="s">
        <v>752</v>
      </c>
      <c r="F255" s="47">
        <v>7226863</v>
      </c>
      <c r="G255" s="7">
        <v>6</v>
      </c>
      <c r="H255" s="48" t="s">
        <v>753</v>
      </c>
      <c r="I255" s="34" t="s">
        <v>754</v>
      </c>
      <c r="J255" s="49">
        <v>41102</v>
      </c>
      <c r="K255" s="33">
        <v>3718800</v>
      </c>
      <c r="L255" s="41" t="s">
        <v>61</v>
      </c>
      <c r="M255" s="20" t="s">
        <v>39</v>
      </c>
      <c r="N255" s="4" t="s">
        <v>40</v>
      </c>
      <c r="O255" s="20" t="s">
        <v>41</v>
      </c>
      <c r="P255" s="20" t="s">
        <v>42</v>
      </c>
      <c r="Q255" s="21" t="s">
        <v>362</v>
      </c>
    </row>
    <row r="256" spans="1:17" ht="76.5" x14ac:dyDescent="0.25">
      <c r="A256" s="5">
        <f t="shared" si="3"/>
        <v>254</v>
      </c>
      <c r="B256" s="6" t="s">
        <v>34</v>
      </c>
      <c r="C256" s="6">
        <v>891180084</v>
      </c>
      <c r="D256" s="6">
        <v>2</v>
      </c>
      <c r="E256" s="46" t="s">
        <v>755</v>
      </c>
      <c r="F256" s="47">
        <v>800213675</v>
      </c>
      <c r="G256" s="7">
        <v>8</v>
      </c>
      <c r="H256" s="48" t="s">
        <v>756</v>
      </c>
      <c r="I256" s="34" t="s">
        <v>757</v>
      </c>
      <c r="J256" s="49">
        <v>41099</v>
      </c>
      <c r="K256" s="33">
        <v>346950</v>
      </c>
      <c r="L256" s="41" t="s">
        <v>380</v>
      </c>
      <c r="M256" s="20" t="s">
        <v>39</v>
      </c>
      <c r="N256" s="4" t="s">
        <v>40</v>
      </c>
      <c r="O256" s="20" t="s">
        <v>41</v>
      </c>
      <c r="P256" s="20" t="s">
        <v>42</v>
      </c>
      <c r="Q256" s="21" t="s">
        <v>362</v>
      </c>
    </row>
    <row r="257" spans="1:17" ht="102" x14ac:dyDescent="0.25">
      <c r="A257" s="5">
        <f t="shared" si="3"/>
        <v>255</v>
      </c>
      <c r="B257" s="6" t="s">
        <v>34</v>
      </c>
      <c r="C257" s="6">
        <v>891180084</v>
      </c>
      <c r="D257" s="6">
        <v>2</v>
      </c>
      <c r="E257" s="46" t="s">
        <v>758</v>
      </c>
      <c r="F257" s="47">
        <v>52076724</v>
      </c>
      <c r="G257" s="7">
        <v>1</v>
      </c>
      <c r="H257" s="48" t="s">
        <v>759</v>
      </c>
      <c r="I257" s="34" t="s">
        <v>760</v>
      </c>
      <c r="J257" s="49">
        <v>41100</v>
      </c>
      <c r="K257" s="33">
        <v>9892596</v>
      </c>
      <c r="L257" s="41" t="s">
        <v>380</v>
      </c>
      <c r="M257" s="20" t="s">
        <v>39</v>
      </c>
      <c r="N257" s="4" t="s">
        <v>40</v>
      </c>
      <c r="O257" s="20" t="s">
        <v>41</v>
      </c>
      <c r="P257" s="20" t="s">
        <v>42</v>
      </c>
      <c r="Q257" s="21" t="s">
        <v>362</v>
      </c>
    </row>
    <row r="258" spans="1:17" ht="63.75" x14ac:dyDescent="0.25">
      <c r="A258" s="5">
        <f t="shared" si="3"/>
        <v>256</v>
      </c>
      <c r="B258" s="6" t="s">
        <v>34</v>
      </c>
      <c r="C258" s="6">
        <v>891180084</v>
      </c>
      <c r="D258" s="6">
        <v>2</v>
      </c>
      <c r="E258" s="46" t="s">
        <v>761</v>
      </c>
      <c r="F258" s="47">
        <v>55178145</v>
      </c>
      <c r="G258" s="7">
        <v>4</v>
      </c>
      <c r="H258" s="48" t="s">
        <v>762</v>
      </c>
      <c r="I258" s="34" t="s">
        <v>763</v>
      </c>
      <c r="J258" s="49">
        <v>41117</v>
      </c>
      <c r="K258" s="33">
        <v>2000000</v>
      </c>
      <c r="L258" s="41" t="s">
        <v>380</v>
      </c>
      <c r="M258" s="20" t="s">
        <v>39</v>
      </c>
      <c r="N258" s="4" t="s">
        <v>40</v>
      </c>
      <c r="O258" s="20" t="s">
        <v>41</v>
      </c>
      <c r="P258" s="20" t="s">
        <v>42</v>
      </c>
      <c r="Q258" s="21" t="s">
        <v>362</v>
      </c>
    </row>
    <row r="259" spans="1:17" ht="63.75" x14ac:dyDescent="0.25">
      <c r="A259" s="5">
        <f t="shared" si="3"/>
        <v>257</v>
      </c>
      <c r="B259" s="6" t="s">
        <v>34</v>
      </c>
      <c r="C259" s="6">
        <v>891180084</v>
      </c>
      <c r="D259" s="6">
        <v>2</v>
      </c>
      <c r="E259" s="46" t="s">
        <v>296</v>
      </c>
      <c r="F259" s="47">
        <v>36183257</v>
      </c>
      <c r="G259" s="7">
        <v>1</v>
      </c>
      <c r="H259" s="48" t="s">
        <v>764</v>
      </c>
      <c r="I259" s="34" t="s">
        <v>765</v>
      </c>
      <c r="J259" s="49">
        <v>41115</v>
      </c>
      <c r="K259" s="33">
        <v>510400</v>
      </c>
      <c r="L259" s="41" t="s">
        <v>380</v>
      </c>
      <c r="M259" s="20" t="s">
        <v>39</v>
      </c>
      <c r="N259" s="4" t="s">
        <v>40</v>
      </c>
      <c r="O259" s="20" t="s">
        <v>41</v>
      </c>
      <c r="P259" s="20" t="s">
        <v>42</v>
      </c>
      <c r="Q259" s="21" t="s">
        <v>362</v>
      </c>
    </row>
    <row r="260" spans="1:17" ht="51" x14ac:dyDescent="0.25">
      <c r="A260" s="5">
        <f t="shared" si="3"/>
        <v>258</v>
      </c>
      <c r="B260" s="6" t="s">
        <v>34</v>
      </c>
      <c r="C260" s="6">
        <v>891180084</v>
      </c>
      <c r="D260" s="6">
        <v>2</v>
      </c>
      <c r="E260" s="46" t="s">
        <v>447</v>
      </c>
      <c r="F260" s="47">
        <v>37729210</v>
      </c>
      <c r="G260" s="7">
        <v>5</v>
      </c>
      <c r="H260" s="48" t="s">
        <v>766</v>
      </c>
      <c r="I260" s="34" t="s">
        <v>767</v>
      </c>
      <c r="J260" s="49">
        <v>41124</v>
      </c>
      <c r="K260" s="33">
        <v>928200</v>
      </c>
      <c r="L260" s="41" t="s">
        <v>61</v>
      </c>
      <c r="M260" s="20" t="s">
        <v>39</v>
      </c>
      <c r="N260" s="4" t="s">
        <v>40</v>
      </c>
      <c r="O260" s="20" t="s">
        <v>41</v>
      </c>
      <c r="P260" s="20" t="s">
        <v>42</v>
      </c>
      <c r="Q260" s="21" t="s">
        <v>362</v>
      </c>
    </row>
    <row r="261" spans="1:17" ht="63.75" x14ac:dyDescent="0.25">
      <c r="A261" s="5">
        <f t="shared" ref="A261:A324" si="4">A260+1</f>
        <v>259</v>
      </c>
      <c r="B261" s="6" t="s">
        <v>34</v>
      </c>
      <c r="C261" s="6">
        <v>891180084</v>
      </c>
      <c r="D261" s="6">
        <v>2</v>
      </c>
      <c r="E261" s="46" t="s">
        <v>768</v>
      </c>
      <c r="F261" s="47">
        <v>19188486</v>
      </c>
      <c r="G261" s="7">
        <v>2</v>
      </c>
      <c r="H261" s="48" t="s">
        <v>769</v>
      </c>
      <c r="I261" s="34" t="s">
        <v>770</v>
      </c>
      <c r="J261" s="49">
        <v>41123</v>
      </c>
      <c r="K261" s="33">
        <v>885600</v>
      </c>
      <c r="L261" s="41" t="s">
        <v>61</v>
      </c>
      <c r="M261" s="20" t="s">
        <v>39</v>
      </c>
      <c r="N261" s="4" t="s">
        <v>40</v>
      </c>
      <c r="O261" s="20" t="s">
        <v>41</v>
      </c>
      <c r="P261" s="20" t="s">
        <v>42</v>
      </c>
      <c r="Q261" s="21" t="s">
        <v>362</v>
      </c>
    </row>
    <row r="262" spans="1:17" ht="51" x14ac:dyDescent="0.25">
      <c r="A262" s="5">
        <f t="shared" si="4"/>
        <v>260</v>
      </c>
      <c r="B262" s="6" t="s">
        <v>34</v>
      </c>
      <c r="C262" s="6">
        <v>891180084</v>
      </c>
      <c r="D262" s="6">
        <v>2</v>
      </c>
      <c r="E262" s="46" t="s">
        <v>457</v>
      </c>
      <c r="F262" s="47">
        <v>36171512</v>
      </c>
      <c r="G262" s="7">
        <v>3</v>
      </c>
      <c r="H262" s="48" t="s">
        <v>771</v>
      </c>
      <c r="I262" s="34" t="s">
        <v>772</v>
      </c>
      <c r="J262" s="49">
        <v>41122</v>
      </c>
      <c r="K262" s="33">
        <v>875000</v>
      </c>
      <c r="L262" s="41" t="s">
        <v>61</v>
      </c>
      <c r="M262" s="20" t="s">
        <v>39</v>
      </c>
      <c r="N262" s="4" t="s">
        <v>40</v>
      </c>
      <c r="O262" s="20" t="s">
        <v>41</v>
      </c>
      <c r="P262" s="20" t="s">
        <v>42</v>
      </c>
      <c r="Q262" s="21" t="s">
        <v>362</v>
      </c>
    </row>
    <row r="263" spans="1:17" ht="63.75" x14ac:dyDescent="0.25">
      <c r="A263" s="5">
        <f t="shared" si="4"/>
        <v>261</v>
      </c>
      <c r="B263" s="6" t="s">
        <v>34</v>
      </c>
      <c r="C263" s="6">
        <v>891180084</v>
      </c>
      <c r="D263" s="6">
        <v>2</v>
      </c>
      <c r="E263" s="46" t="s">
        <v>464</v>
      </c>
      <c r="F263" s="47">
        <v>55161324</v>
      </c>
      <c r="G263" s="7">
        <v>1</v>
      </c>
      <c r="H263" s="48" t="s">
        <v>773</v>
      </c>
      <c r="I263" s="34" t="s">
        <v>774</v>
      </c>
      <c r="J263" s="49">
        <v>41122</v>
      </c>
      <c r="K263" s="33">
        <v>3000000</v>
      </c>
      <c r="L263" s="41" t="s">
        <v>61</v>
      </c>
      <c r="M263" s="20" t="s">
        <v>39</v>
      </c>
      <c r="N263" s="4" t="s">
        <v>40</v>
      </c>
      <c r="O263" s="20" t="s">
        <v>41</v>
      </c>
      <c r="P263" s="20" t="s">
        <v>42</v>
      </c>
      <c r="Q263" s="21" t="s">
        <v>362</v>
      </c>
    </row>
    <row r="264" spans="1:17" ht="63.75" x14ac:dyDescent="0.25">
      <c r="A264" s="5">
        <f t="shared" si="4"/>
        <v>262</v>
      </c>
      <c r="B264" s="6" t="s">
        <v>34</v>
      </c>
      <c r="C264" s="6">
        <v>891180084</v>
      </c>
      <c r="D264" s="6">
        <v>2</v>
      </c>
      <c r="E264" s="46" t="s">
        <v>444</v>
      </c>
      <c r="F264" s="47">
        <v>26579047</v>
      </c>
      <c r="G264" s="7">
        <v>6</v>
      </c>
      <c r="H264" s="48" t="s">
        <v>775</v>
      </c>
      <c r="I264" s="34" t="s">
        <v>776</v>
      </c>
      <c r="J264" s="49">
        <v>41115</v>
      </c>
      <c r="K264" s="33">
        <v>2795720</v>
      </c>
      <c r="L264" s="41" t="s">
        <v>61</v>
      </c>
      <c r="M264" s="20" t="s">
        <v>39</v>
      </c>
      <c r="N264" s="4" t="s">
        <v>40</v>
      </c>
      <c r="O264" s="20" t="s">
        <v>41</v>
      </c>
      <c r="P264" s="20" t="s">
        <v>42</v>
      </c>
      <c r="Q264" s="21" t="s">
        <v>362</v>
      </c>
    </row>
    <row r="265" spans="1:17" ht="89.25" x14ac:dyDescent="0.25">
      <c r="A265" s="5">
        <f t="shared" si="4"/>
        <v>263</v>
      </c>
      <c r="B265" s="6" t="s">
        <v>34</v>
      </c>
      <c r="C265" s="6">
        <v>891180084</v>
      </c>
      <c r="D265" s="6">
        <v>2</v>
      </c>
      <c r="E265" s="46" t="s">
        <v>359</v>
      </c>
      <c r="F265" s="47">
        <v>36172631</v>
      </c>
      <c r="G265" s="7">
        <v>6</v>
      </c>
      <c r="H265" s="48" t="s">
        <v>777</v>
      </c>
      <c r="I265" s="34" t="s">
        <v>778</v>
      </c>
      <c r="J265" s="49">
        <v>41122</v>
      </c>
      <c r="K265" s="33">
        <v>10500000</v>
      </c>
      <c r="L265" s="41" t="s">
        <v>61</v>
      </c>
      <c r="M265" s="20" t="s">
        <v>39</v>
      </c>
      <c r="N265" s="4" t="s">
        <v>40</v>
      </c>
      <c r="O265" s="20" t="s">
        <v>41</v>
      </c>
      <c r="P265" s="20" t="s">
        <v>42</v>
      </c>
      <c r="Q265" s="21" t="s">
        <v>362</v>
      </c>
    </row>
    <row r="266" spans="1:17" ht="51" x14ac:dyDescent="0.25">
      <c r="A266" s="5">
        <f t="shared" si="4"/>
        <v>264</v>
      </c>
      <c r="B266" s="6" t="s">
        <v>34</v>
      </c>
      <c r="C266" s="6">
        <v>891180084</v>
      </c>
      <c r="D266" s="6">
        <v>2</v>
      </c>
      <c r="E266" s="46" t="s">
        <v>460</v>
      </c>
      <c r="F266" s="47">
        <v>36178454</v>
      </c>
      <c r="G266" s="7">
        <v>6</v>
      </c>
      <c r="H266" s="48" t="s">
        <v>779</v>
      </c>
      <c r="I266" s="34" t="s">
        <v>772</v>
      </c>
      <c r="J266" s="49">
        <v>41131</v>
      </c>
      <c r="K266" s="33">
        <v>875000</v>
      </c>
      <c r="L266" s="41" t="s">
        <v>61</v>
      </c>
      <c r="M266" s="20" t="s">
        <v>39</v>
      </c>
      <c r="N266" s="4" t="s">
        <v>40</v>
      </c>
      <c r="O266" s="20" t="s">
        <v>41</v>
      </c>
      <c r="P266" s="20" t="s">
        <v>42</v>
      </c>
      <c r="Q266" s="21" t="s">
        <v>362</v>
      </c>
    </row>
    <row r="267" spans="1:17" ht="51" x14ac:dyDescent="0.25">
      <c r="A267" s="5">
        <f t="shared" si="4"/>
        <v>265</v>
      </c>
      <c r="B267" s="6" t="s">
        <v>34</v>
      </c>
      <c r="C267" s="6">
        <v>891180084</v>
      </c>
      <c r="D267" s="6">
        <v>2</v>
      </c>
      <c r="E267" s="46" t="s">
        <v>780</v>
      </c>
      <c r="F267" s="47">
        <v>26421125</v>
      </c>
      <c r="G267" s="7">
        <v>3</v>
      </c>
      <c r="H267" s="48" t="s">
        <v>781</v>
      </c>
      <c r="I267" s="34" t="s">
        <v>772</v>
      </c>
      <c r="J267" s="49">
        <v>41142</v>
      </c>
      <c r="K267" s="33">
        <v>750000</v>
      </c>
      <c r="L267" s="41" t="s">
        <v>61</v>
      </c>
      <c r="M267" s="20" t="s">
        <v>39</v>
      </c>
      <c r="N267" s="4" t="s">
        <v>40</v>
      </c>
      <c r="O267" s="20" t="s">
        <v>41</v>
      </c>
      <c r="P267" s="20" t="s">
        <v>42</v>
      </c>
      <c r="Q267" s="21" t="s">
        <v>362</v>
      </c>
    </row>
    <row r="268" spans="1:17" ht="63.75" x14ac:dyDescent="0.25">
      <c r="A268" s="5">
        <f t="shared" si="4"/>
        <v>266</v>
      </c>
      <c r="B268" s="6" t="s">
        <v>34</v>
      </c>
      <c r="C268" s="6">
        <v>891180084</v>
      </c>
      <c r="D268" s="6">
        <v>2</v>
      </c>
      <c r="E268" s="46" t="s">
        <v>296</v>
      </c>
      <c r="F268" s="47">
        <v>36183257</v>
      </c>
      <c r="G268" s="7">
        <v>1</v>
      </c>
      <c r="H268" s="48" t="s">
        <v>782</v>
      </c>
      <c r="I268" s="34" t="s">
        <v>783</v>
      </c>
      <c r="J268" s="49">
        <v>41127</v>
      </c>
      <c r="K268" s="33">
        <v>1600000</v>
      </c>
      <c r="L268" s="41" t="s">
        <v>380</v>
      </c>
      <c r="M268" s="20" t="s">
        <v>39</v>
      </c>
      <c r="N268" s="4" t="s">
        <v>40</v>
      </c>
      <c r="O268" s="20" t="s">
        <v>41</v>
      </c>
      <c r="P268" s="20" t="s">
        <v>42</v>
      </c>
      <c r="Q268" s="21" t="s">
        <v>362</v>
      </c>
    </row>
    <row r="269" spans="1:17" ht="51" x14ac:dyDescent="0.25">
      <c r="A269" s="5">
        <f t="shared" si="4"/>
        <v>267</v>
      </c>
      <c r="B269" s="6" t="s">
        <v>34</v>
      </c>
      <c r="C269" s="6">
        <v>891180084</v>
      </c>
      <c r="D269" s="6">
        <v>2</v>
      </c>
      <c r="E269" s="46" t="s">
        <v>296</v>
      </c>
      <c r="F269" s="47">
        <v>36183257</v>
      </c>
      <c r="G269" s="7">
        <v>1</v>
      </c>
      <c r="H269" s="48" t="s">
        <v>784</v>
      </c>
      <c r="I269" s="34" t="s">
        <v>785</v>
      </c>
      <c r="J269" s="49">
        <v>41127</v>
      </c>
      <c r="K269" s="33">
        <v>399867</v>
      </c>
      <c r="L269" s="41" t="s">
        <v>380</v>
      </c>
      <c r="M269" s="20" t="s">
        <v>39</v>
      </c>
      <c r="N269" s="4" t="s">
        <v>40</v>
      </c>
      <c r="O269" s="20" t="s">
        <v>41</v>
      </c>
      <c r="P269" s="20" t="s">
        <v>42</v>
      </c>
      <c r="Q269" s="21" t="s">
        <v>362</v>
      </c>
    </row>
    <row r="270" spans="1:17" ht="63.75" x14ac:dyDescent="0.25">
      <c r="A270" s="5">
        <f t="shared" si="4"/>
        <v>268</v>
      </c>
      <c r="B270" s="6" t="s">
        <v>34</v>
      </c>
      <c r="C270" s="6">
        <v>891180084</v>
      </c>
      <c r="D270" s="6">
        <v>2</v>
      </c>
      <c r="E270" s="46" t="s">
        <v>397</v>
      </c>
      <c r="F270" s="47">
        <v>36151634</v>
      </c>
      <c r="G270" s="7">
        <v>8</v>
      </c>
      <c r="H270" s="48" t="s">
        <v>786</v>
      </c>
      <c r="I270" s="34" t="s">
        <v>787</v>
      </c>
      <c r="J270" s="49">
        <v>41127</v>
      </c>
      <c r="K270" s="33">
        <v>199980</v>
      </c>
      <c r="L270" s="41" t="s">
        <v>380</v>
      </c>
      <c r="M270" s="20" t="s">
        <v>39</v>
      </c>
      <c r="N270" s="4" t="s">
        <v>40</v>
      </c>
      <c r="O270" s="20" t="s">
        <v>41</v>
      </c>
      <c r="P270" s="20" t="s">
        <v>42</v>
      </c>
      <c r="Q270" s="21" t="s">
        <v>362</v>
      </c>
    </row>
    <row r="271" spans="1:17" ht="63.75" x14ac:dyDescent="0.25">
      <c r="A271" s="5">
        <f t="shared" si="4"/>
        <v>269</v>
      </c>
      <c r="B271" s="6" t="s">
        <v>34</v>
      </c>
      <c r="C271" s="6">
        <v>891180084</v>
      </c>
      <c r="D271" s="6">
        <v>2</v>
      </c>
      <c r="E271" s="46" t="s">
        <v>484</v>
      </c>
      <c r="F271" s="47">
        <v>860402717</v>
      </c>
      <c r="G271" s="7">
        <v>8</v>
      </c>
      <c r="H271" s="48" t="s">
        <v>788</v>
      </c>
      <c r="I271" s="34" t="s">
        <v>789</v>
      </c>
      <c r="J271" s="49">
        <v>41131</v>
      </c>
      <c r="K271" s="33">
        <v>6644000</v>
      </c>
      <c r="L271" s="41" t="s">
        <v>380</v>
      </c>
      <c r="M271" s="20" t="s">
        <v>39</v>
      </c>
      <c r="N271" s="4" t="s">
        <v>40</v>
      </c>
      <c r="O271" s="20" t="s">
        <v>41</v>
      </c>
      <c r="P271" s="20" t="s">
        <v>42</v>
      </c>
      <c r="Q271" s="21" t="s">
        <v>362</v>
      </c>
    </row>
    <row r="272" spans="1:17" ht="63.75" x14ac:dyDescent="0.25">
      <c r="A272" s="5">
        <f t="shared" si="4"/>
        <v>270</v>
      </c>
      <c r="B272" s="6" t="s">
        <v>34</v>
      </c>
      <c r="C272" s="6">
        <v>891180084</v>
      </c>
      <c r="D272" s="6">
        <v>2</v>
      </c>
      <c r="E272" s="46" t="s">
        <v>790</v>
      </c>
      <c r="F272" s="47">
        <v>55158838</v>
      </c>
      <c r="G272" s="7">
        <v>4</v>
      </c>
      <c r="H272" s="48" t="s">
        <v>791</v>
      </c>
      <c r="I272" s="34" t="s">
        <v>792</v>
      </c>
      <c r="J272" s="49">
        <v>41138</v>
      </c>
      <c r="K272" s="33">
        <v>944640</v>
      </c>
      <c r="L272" s="41" t="s">
        <v>61</v>
      </c>
      <c r="M272" s="20" t="s">
        <v>39</v>
      </c>
      <c r="N272" s="4" t="s">
        <v>40</v>
      </c>
      <c r="O272" s="20" t="s">
        <v>41</v>
      </c>
      <c r="P272" s="20" t="s">
        <v>42</v>
      </c>
      <c r="Q272" s="21" t="s">
        <v>362</v>
      </c>
    </row>
    <row r="273" spans="1:17" ht="63.75" x14ac:dyDescent="0.25">
      <c r="A273" s="5">
        <f t="shared" si="4"/>
        <v>271</v>
      </c>
      <c r="B273" s="6" t="s">
        <v>34</v>
      </c>
      <c r="C273" s="6">
        <v>891180084</v>
      </c>
      <c r="D273" s="6">
        <v>2</v>
      </c>
      <c r="E273" s="46" t="s">
        <v>793</v>
      </c>
      <c r="F273" s="47">
        <v>36346658</v>
      </c>
      <c r="G273" s="7">
        <v>2</v>
      </c>
      <c r="H273" s="48" t="s">
        <v>794</v>
      </c>
      <c r="I273" s="34" t="s">
        <v>792</v>
      </c>
      <c r="J273" s="49">
        <v>41138</v>
      </c>
      <c r="K273" s="33">
        <v>826656</v>
      </c>
      <c r="L273" s="41" t="s">
        <v>61</v>
      </c>
      <c r="M273" s="20" t="s">
        <v>39</v>
      </c>
      <c r="N273" s="4" t="s">
        <v>40</v>
      </c>
      <c r="O273" s="20" t="s">
        <v>41</v>
      </c>
      <c r="P273" s="20" t="s">
        <v>42</v>
      </c>
      <c r="Q273" s="21" t="s">
        <v>362</v>
      </c>
    </row>
    <row r="274" spans="1:17" ht="76.5" x14ac:dyDescent="0.25">
      <c r="A274" s="5">
        <f t="shared" si="4"/>
        <v>272</v>
      </c>
      <c r="B274" s="6" t="s">
        <v>34</v>
      </c>
      <c r="C274" s="6">
        <v>891180084</v>
      </c>
      <c r="D274" s="6">
        <v>2</v>
      </c>
      <c r="E274" s="46" t="s">
        <v>795</v>
      </c>
      <c r="F274" s="47">
        <v>7699187</v>
      </c>
      <c r="G274" s="7">
        <v>4</v>
      </c>
      <c r="H274" s="48" t="s">
        <v>796</v>
      </c>
      <c r="I274" s="34" t="s">
        <v>797</v>
      </c>
      <c r="J274" s="49">
        <v>41142</v>
      </c>
      <c r="K274" s="33">
        <v>1175000</v>
      </c>
      <c r="L274" s="41" t="s">
        <v>61</v>
      </c>
      <c r="M274" s="20" t="s">
        <v>39</v>
      </c>
      <c r="N274" s="4" t="s">
        <v>40</v>
      </c>
      <c r="O274" s="20" t="s">
        <v>41</v>
      </c>
      <c r="P274" s="20" t="s">
        <v>42</v>
      </c>
      <c r="Q274" s="21" t="s">
        <v>362</v>
      </c>
    </row>
    <row r="275" spans="1:17" ht="89.25" x14ac:dyDescent="0.25">
      <c r="A275" s="5">
        <f t="shared" si="4"/>
        <v>273</v>
      </c>
      <c r="B275" s="6" t="s">
        <v>34</v>
      </c>
      <c r="C275" s="6">
        <v>891180084</v>
      </c>
      <c r="D275" s="6">
        <v>2</v>
      </c>
      <c r="E275" s="46" t="s">
        <v>798</v>
      </c>
      <c r="F275" s="47">
        <v>7719601</v>
      </c>
      <c r="G275" s="7">
        <v>1</v>
      </c>
      <c r="H275" s="48" t="s">
        <v>799</v>
      </c>
      <c r="I275" s="34" t="s">
        <v>800</v>
      </c>
      <c r="J275" s="49">
        <v>41138</v>
      </c>
      <c r="K275" s="33">
        <v>1000000</v>
      </c>
      <c r="L275" s="41" t="s">
        <v>61</v>
      </c>
      <c r="M275" s="20" t="s">
        <v>39</v>
      </c>
      <c r="N275" s="4" t="s">
        <v>40</v>
      </c>
      <c r="O275" s="20" t="s">
        <v>41</v>
      </c>
      <c r="P275" s="20" t="s">
        <v>42</v>
      </c>
      <c r="Q275" s="21" t="s">
        <v>362</v>
      </c>
    </row>
    <row r="276" spans="1:17" ht="102" x14ac:dyDescent="0.25">
      <c r="A276" s="5">
        <f t="shared" si="4"/>
        <v>274</v>
      </c>
      <c r="B276" s="6" t="s">
        <v>34</v>
      </c>
      <c r="C276" s="6">
        <v>891180084</v>
      </c>
      <c r="D276" s="6">
        <v>2</v>
      </c>
      <c r="E276" s="46" t="s">
        <v>363</v>
      </c>
      <c r="F276" s="47">
        <v>55154564</v>
      </c>
      <c r="G276" s="7">
        <v>3</v>
      </c>
      <c r="H276" s="48" t="s">
        <v>801</v>
      </c>
      <c r="I276" s="34" t="s">
        <v>802</v>
      </c>
      <c r="J276" s="49">
        <v>41152</v>
      </c>
      <c r="K276" s="33">
        <v>8315067</v>
      </c>
      <c r="L276" s="41" t="s">
        <v>61</v>
      </c>
      <c r="M276" s="20" t="s">
        <v>39</v>
      </c>
      <c r="N276" s="4" t="s">
        <v>40</v>
      </c>
      <c r="O276" s="20" t="s">
        <v>41</v>
      </c>
      <c r="P276" s="20" t="s">
        <v>42</v>
      </c>
      <c r="Q276" s="21" t="s">
        <v>362</v>
      </c>
    </row>
    <row r="277" spans="1:17" ht="51" x14ac:dyDescent="0.25">
      <c r="A277" s="5">
        <f t="shared" si="4"/>
        <v>275</v>
      </c>
      <c r="B277" s="6" t="s">
        <v>34</v>
      </c>
      <c r="C277" s="6">
        <v>891180084</v>
      </c>
      <c r="D277" s="6">
        <v>2</v>
      </c>
      <c r="E277" s="46" t="s">
        <v>296</v>
      </c>
      <c r="F277" s="47">
        <v>36183257</v>
      </c>
      <c r="G277" s="7">
        <v>1</v>
      </c>
      <c r="H277" s="48" t="s">
        <v>803</v>
      </c>
      <c r="I277" s="34" t="s">
        <v>804</v>
      </c>
      <c r="J277" s="49">
        <v>41142</v>
      </c>
      <c r="K277" s="33">
        <v>499929</v>
      </c>
      <c r="L277" s="41" t="s">
        <v>380</v>
      </c>
      <c r="M277" s="20" t="s">
        <v>39</v>
      </c>
      <c r="N277" s="4" t="s">
        <v>40</v>
      </c>
      <c r="O277" s="20" t="s">
        <v>41</v>
      </c>
      <c r="P277" s="20" t="s">
        <v>42</v>
      </c>
      <c r="Q277" s="21" t="s">
        <v>362</v>
      </c>
    </row>
    <row r="278" spans="1:17" ht="76.5" x14ac:dyDescent="0.25">
      <c r="A278" s="5">
        <f t="shared" si="4"/>
        <v>276</v>
      </c>
      <c r="B278" s="6" t="s">
        <v>34</v>
      </c>
      <c r="C278" s="6">
        <v>891180084</v>
      </c>
      <c r="D278" s="6">
        <v>2</v>
      </c>
      <c r="E278" s="46" t="s">
        <v>377</v>
      </c>
      <c r="F278" s="47">
        <v>12120649</v>
      </c>
      <c r="G278" s="7">
        <v>8</v>
      </c>
      <c r="H278" s="48" t="s">
        <v>805</v>
      </c>
      <c r="I278" s="34" t="s">
        <v>806</v>
      </c>
      <c r="J278" s="49">
        <v>41131</v>
      </c>
      <c r="K278" s="33">
        <v>499999</v>
      </c>
      <c r="L278" s="41" t="s">
        <v>61</v>
      </c>
      <c r="M278" s="20" t="s">
        <v>39</v>
      </c>
      <c r="N278" s="4" t="s">
        <v>40</v>
      </c>
      <c r="O278" s="20" t="s">
        <v>41</v>
      </c>
      <c r="P278" s="20" t="s">
        <v>42</v>
      </c>
      <c r="Q278" s="21" t="s">
        <v>362</v>
      </c>
    </row>
    <row r="279" spans="1:17" ht="76.5" x14ac:dyDescent="0.25">
      <c r="A279" s="5">
        <f t="shared" si="4"/>
        <v>277</v>
      </c>
      <c r="B279" s="6" t="s">
        <v>34</v>
      </c>
      <c r="C279" s="6">
        <v>891180084</v>
      </c>
      <c r="D279" s="6">
        <v>2</v>
      </c>
      <c r="E279" s="46" t="s">
        <v>629</v>
      </c>
      <c r="F279" s="47">
        <v>900505338</v>
      </c>
      <c r="G279" s="7">
        <v>7</v>
      </c>
      <c r="H279" s="48" t="s">
        <v>807</v>
      </c>
      <c r="I279" s="34" t="s">
        <v>808</v>
      </c>
      <c r="J279" s="49">
        <v>41131</v>
      </c>
      <c r="K279" s="33">
        <v>4199638</v>
      </c>
      <c r="L279" s="41" t="s">
        <v>380</v>
      </c>
      <c r="M279" s="20" t="s">
        <v>39</v>
      </c>
      <c r="N279" s="4" t="s">
        <v>40</v>
      </c>
      <c r="O279" s="20" t="s">
        <v>41</v>
      </c>
      <c r="P279" s="20" t="s">
        <v>42</v>
      </c>
      <c r="Q279" s="21" t="s">
        <v>362</v>
      </c>
    </row>
    <row r="280" spans="1:17" ht="76.5" x14ac:dyDescent="0.25">
      <c r="A280" s="5">
        <f t="shared" si="4"/>
        <v>278</v>
      </c>
      <c r="B280" s="6" t="s">
        <v>34</v>
      </c>
      <c r="C280" s="6">
        <v>891180084</v>
      </c>
      <c r="D280" s="6">
        <v>2</v>
      </c>
      <c r="E280" s="46" t="s">
        <v>377</v>
      </c>
      <c r="F280" s="47">
        <v>12120649</v>
      </c>
      <c r="G280" s="7">
        <v>8</v>
      </c>
      <c r="H280" s="48" t="s">
        <v>809</v>
      </c>
      <c r="I280" s="34" t="s">
        <v>810</v>
      </c>
      <c r="J280" s="49">
        <v>41131</v>
      </c>
      <c r="K280" s="33">
        <v>2458500</v>
      </c>
      <c r="L280" s="41" t="s">
        <v>380</v>
      </c>
      <c r="M280" s="20" t="s">
        <v>39</v>
      </c>
      <c r="N280" s="4" t="s">
        <v>40</v>
      </c>
      <c r="O280" s="20" t="s">
        <v>41</v>
      </c>
      <c r="P280" s="20" t="s">
        <v>42</v>
      </c>
      <c r="Q280" s="21" t="s">
        <v>362</v>
      </c>
    </row>
    <row r="281" spans="1:17" ht="51" x14ac:dyDescent="0.25">
      <c r="A281" s="5">
        <f t="shared" si="4"/>
        <v>279</v>
      </c>
      <c r="B281" s="6" t="s">
        <v>34</v>
      </c>
      <c r="C281" s="6">
        <v>891180084</v>
      </c>
      <c r="D281" s="6">
        <v>2</v>
      </c>
      <c r="E281" s="46" t="s">
        <v>334</v>
      </c>
      <c r="F281" s="47">
        <v>12127303</v>
      </c>
      <c r="G281" s="7">
        <v>7</v>
      </c>
      <c r="H281" s="48" t="s">
        <v>811</v>
      </c>
      <c r="I281" s="34" t="s">
        <v>812</v>
      </c>
      <c r="J281" s="49">
        <v>41142</v>
      </c>
      <c r="K281" s="33">
        <v>500000</v>
      </c>
      <c r="L281" s="41" t="s">
        <v>380</v>
      </c>
      <c r="M281" s="20" t="s">
        <v>39</v>
      </c>
      <c r="N281" s="4" t="s">
        <v>40</v>
      </c>
      <c r="O281" s="20" t="s">
        <v>41</v>
      </c>
      <c r="P281" s="20" t="s">
        <v>42</v>
      </c>
      <c r="Q281" s="21" t="s">
        <v>362</v>
      </c>
    </row>
    <row r="282" spans="1:17" ht="63.75" x14ac:dyDescent="0.25">
      <c r="A282" s="5">
        <f t="shared" si="4"/>
        <v>280</v>
      </c>
      <c r="B282" s="6" t="s">
        <v>34</v>
      </c>
      <c r="C282" s="6">
        <v>891180084</v>
      </c>
      <c r="D282" s="6">
        <v>2</v>
      </c>
      <c r="E282" s="46" t="s">
        <v>397</v>
      </c>
      <c r="F282" s="47">
        <v>36151634</v>
      </c>
      <c r="G282" s="7">
        <v>8</v>
      </c>
      <c r="H282" s="48" t="s">
        <v>813</v>
      </c>
      <c r="I282" s="34" t="s">
        <v>814</v>
      </c>
      <c r="J282" s="49">
        <v>41131</v>
      </c>
      <c r="K282" s="33">
        <v>279960</v>
      </c>
      <c r="L282" s="41" t="s">
        <v>380</v>
      </c>
      <c r="M282" s="20" t="s">
        <v>39</v>
      </c>
      <c r="N282" s="4" t="s">
        <v>40</v>
      </c>
      <c r="O282" s="20" t="s">
        <v>41</v>
      </c>
      <c r="P282" s="20" t="s">
        <v>42</v>
      </c>
      <c r="Q282" s="21" t="s">
        <v>362</v>
      </c>
    </row>
    <row r="283" spans="1:17" ht="63.75" x14ac:dyDescent="0.25">
      <c r="A283" s="5">
        <f t="shared" si="4"/>
        <v>281</v>
      </c>
      <c r="B283" s="6" t="s">
        <v>34</v>
      </c>
      <c r="C283" s="6">
        <v>891180084</v>
      </c>
      <c r="D283" s="6">
        <v>2</v>
      </c>
      <c r="E283" s="46" t="s">
        <v>452</v>
      </c>
      <c r="F283" s="47">
        <v>36310322</v>
      </c>
      <c r="G283" s="7">
        <v>8</v>
      </c>
      <c r="H283" s="48" t="s">
        <v>815</v>
      </c>
      <c r="I283" s="34" t="s">
        <v>816</v>
      </c>
      <c r="J283" s="49">
        <v>41131</v>
      </c>
      <c r="K283" s="33">
        <v>564000</v>
      </c>
      <c r="L283" s="41" t="s">
        <v>61</v>
      </c>
      <c r="M283" s="20" t="s">
        <v>39</v>
      </c>
      <c r="N283" s="4" t="s">
        <v>40</v>
      </c>
      <c r="O283" s="20" t="s">
        <v>41</v>
      </c>
      <c r="P283" s="20" t="s">
        <v>42</v>
      </c>
      <c r="Q283" s="21" t="s">
        <v>362</v>
      </c>
    </row>
    <row r="284" spans="1:17" ht="102" x14ac:dyDescent="0.25">
      <c r="A284" s="5">
        <f t="shared" si="4"/>
        <v>282</v>
      </c>
      <c r="B284" s="6" t="s">
        <v>34</v>
      </c>
      <c r="C284" s="6">
        <v>891180084</v>
      </c>
      <c r="D284" s="6">
        <v>2</v>
      </c>
      <c r="E284" s="46" t="s">
        <v>679</v>
      </c>
      <c r="F284" s="47">
        <v>55162530</v>
      </c>
      <c r="G284" s="7">
        <v>7</v>
      </c>
      <c r="H284" s="48" t="s">
        <v>817</v>
      </c>
      <c r="I284" s="34" t="s">
        <v>818</v>
      </c>
      <c r="J284" s="49">
        <v>41145</v>
      </c>
      <c r="K284" s="33">
        <v>850000</v>
      </c>
      <c r="L284" s="41" t="s">
        <v>61</v>
      </c>
      <c r="M284" s="20" t="s">
        <v>39</v>
      </c>
      <c r="N284" s="4" t="s">
        <v>40</v>
      </c>
      <c r="O284" s="20" t="s">
        <v>41</v>
      </c>
      <c r="P284" s="20" t="s">
        <v>42</v>
      </c>
      <c r="Q284" s="21" t="s">
        <v>362</v>
      </c>
    </row>
    <row r="285" spans="1:17" ht="114.75" x14ac:dyDescent="0.25">
      <c r="A285" s="5">
        <f t="shared" si="4"/>
        <v>283</v>
      </c>
      <c r="B285" s="6" t="s">
        <v>34</v>
      </c>
      <c r="C285" s="6">
        <v>891180084</v>
      </c>
      <c r="D285" s="6">
        <v>2</v>
      </c>
      <c r="E285" s="46" t="s">
        <v>452</v>
      </c>
      <c r="F285" s="47">
        <v>36310322</v>
      </c>
      <c r="G285" s="7">
        <v>8</v>
      </c>
      <c r="H285" s="48" t="s">
        <v>819</v>
      </c>
      <c r="I285" s="34" t="s">
        <v>820</v>
      </c>
      <c r="J285" s="49">
        <v>41145</v>
      </c>
      <c r="K285" s="33">
        <v>431600</v>
      </c>
      <c r="L285" s="41" t="s">
        <v>61</v>
      </c>
      <c r="M285" s="20" t="s">
        <v>39</v>
      </c>
      <c r="N285" s="4" t="s">
        <v>40</v>
      </c>
      <c r="O285" s="20" t="s">
        <v>41</v>
      </c>
      <c r="P285" s="20" t="s">
        <v>42</v>
      </c>
      <c r="Q285" s="21" t="s">
        <v>362</v>
      </c>
    </row>
    <row r="286" spans="1:17" ht="76.5" x14ac:dyDescent="0.25">
      <c r="A286" s="5">
        <f t="shared" si="4"/>
        <v>284</v>
      </c>
      <c r="B286" s="6" t="s">
        <v>34</v>
      </c>
      <c r="C286" s="6">
        <v>891180084</v>
      </c>
      <c r="D286" s="6">
        <v>2</v>
      </c>
      <c r="E286" s="46" t="s">
        <v>296</v>
      </c>
      <c r="F286" s="47">
        <v>36183257</v>
      </c>
      <c r="G286" s="7">
        <v>1</v>
      </c>
      <c r="H286" s="48" t="s">
        <v>821</v>
      </c>
      <c r="I286" s="34" t="s">
        <v>822</v>
      </c>
      <c r="J286" s="49">
        <v>41145</v>
      </c>
      <c r="K286" s="33">
        <v>749826</v>
      </c>
      <c r="L286" s="41" t="s">
        <v>380</v>
      </c>
      <c r="M286" s="20" t="s">
        <v>39</v>
      </c>
      <c r="N286" s="4" t="s">
        <v>40</v>
      </c>
      <c r="O286" s="20" t="s">
        <v>41</v>
      </c>
      <c r="P286" s="20" t="s">
        <v>42</v>
      </c>
      <c r="Q286" s="21" t="s">
        <v>362</v>
      </c>
    </row>
    <row r="287" spans="1:17" ht="63.75" x14ac:dyDescent="0.25">
      <c r="A287" s="5">
        <f t="shared" si="4"/>
        <v>285</v>
      </c>
      <c r="B287" s="6" t="s">
        <v>34</v>
      </c>
      <c r="C287" s="6">
        <v>891180084</v>
      </c>
      <c r="D287" s="6">
        <v>2</v>
      </c>
      <c r="E287" s="46" t="s">
        <v>397</v>
      </c>
      <c r="F287" s="47">
        <v>36151634</v>
      </c>
      <c r="G287" s="7">
        <v>8</v>
      </c>
      <c r="H287" s="48" t="s">
        <v>823</v>
      </c>
      <c r="I287" s="34" t="s">
        <v>824</v>
      </c>
      <c r="J287" s="49">
        <v>41145</v>
      </c>
      <c r="K287" s="33">
        <v>480000</v>
      </c>
      <c r="L287" s="41" t="s">
        <v>380</v>
      </c>
      <c r="M287" s="20" t="s">
        <v>39</v>
      </c>
      <c r="N287" s="4" t="s">
        <v>40</v>
      </c>
      <c r="O287" s="20" t="s">
        <v>41</v>
      </c>
      <c r="P287" s="20" t="s">
        <v>42</v>
      </c>
      <c r="Q287" s="21" t="s">
        <v>362</v>
      </c>
    </row>
    <row r="288" spans="1:17" ht="76.5" x14ac:dyDescent="0.25">
      <c r="A288" s="5">
        <f t="shared" si="4"/>
        <v>286</v>
      </c>
      <c r="B288" s="6" t="s">
        <v>34</v>
      </c>
      <c r="C288" s="6">
        <v>891180084</v>
      </c>
      <c r="D288" s="6">
        <v>2</v>
      </c>
      <c r="E288" s="46" t="s">
        <v>377</v>
      </c>
      <c r="F288" s="47">
        <v>12120649</v>
      </c>
      <c r="G288" s="7">
        <v>8</v>
      </c>
      <c r="H288" s="48" t="s">
        <v>825</v>
      </c>
      <c r="I288" s="34" t="s">
        <v>826</v>
      </c>
      <c r="J288" s="49">
        <v>41145</v>
      </c>
      <c r="K288" s="33">
        <v>2406503</v>
      </c>
      <c r="L288" s="41" t="s">
        <v>380</v>
      </c>
      <c r="M288" s="20" t="s">
        <v>39</v>
      </c>
      <c r="N288" s="4" t="s">
        <v>40</v>
      </c>
      <c r="O288" s="20" t="s">
        <v>41</v>
      </c>
      <c r="P288" s="20" t="s">
        <v>42</v>
      </c>
      <c r="Q288" s="21" t="s">
        <v>362</v>
      </c>
    </row>
    <row r="289" spans="1:17" ht="76.5" x14ac:dyDescent="0.25">
      <c r="A289" s="5">
        <f t="shared" si="4"/>
        <v>287</v>
      </c>
      <c r="B289" s="6" t="s">
        <v>34</v>
      </c>
      <c r="C289" s="6">
        <v>891180084</v>
      </c>
      <c r="D289" s="6">
        <v>2</v>
      </c>
      <c r="E289" s="46" t="s">
        <v>629</v>
      </c>
      <c r="F289" s="47">
        <v>900505338</v>
      </c>
      <c r="G289" s="7">
        <v>7</v>
      </c>
      <c r="H289" s="48" t="s">
        <v>827</v>
      </c>
      <c r="I289" s="34" t="s">
        <v>828</v>
      </c>
      <c r="J289" s="49">
        <v>41145</v>
      </c>
      <c r="K289" s="33">
        <v>4743678</v>
      </c>
      <c r="L289" s="41" t="s">
        <v>380</v>
      </c>
      <c r="M289" s="20" t="s">
        <v>39</v>
      </c>
      <c r="N289" s="4" t="s">
        <v>40</v>
      </c>
      <c r="O289" s="20" t="s">
        <v>41</v>
      </c>
      <c r="P289" s="20" t="s">
        <v>42</v>
      </c>
      <c r="Q289" s="21" t="s">
        <v>362</v>
      </c>
    </row>
    <row r="290" spans="1:17" ht="63.75" x14ac:dyDescent="0.25">
      <c r="A290" s="5">
        <f t="shared" si="4"/>
        <v>288</v>
      </c>
      <c r="B290" s="6" t="s">
        <v>34</v>
      </c>
      <c r="C290" s="6">
        <v>891180084</v>
      </c>
      <c r="D290" s="6">
        <v>2</v>
      </c>
      <c r="E290" s="46" t="s">
        <v>629</v>
      </c>
      <c r="F290" s="47">
        <v>900505338</v>
      </c>
      <c r="G290" s="7">
        <v>7</v>
      </c>
      <c r="H290" s="48" t="s">
        <v>829</v>
      </c>
      <c r="I290" s="34" t="s">
        <v>830</v>
      </c>
      <c r="J290" s="49">
        <v>41136</v>
      </c>
      <c r="K290" s="33">
        <v>3524451</v>
      </c>
      <c r="L290" s="41" t="s">
        <v>380</v>
      </c>
      <c r="M290" s="20" t="s">
        <v>39</v>
      </c>
      <c r="N290" s="4" t="s">
        <v>40</v>
      </c>
      <c r="O290" s="20" t="s">
        <v>41</v>
      </c>
      <c r="P290" s="20" t="s">
        <v>42</v>
      </c>
      <c r="Q290" s="21" t="s">
        <v>362</v>
      </c>
    </row>
    <row r="291" spans="1:17" ht="51" x14ac:dyDescent="0.25">
      <c r="A291" s="5">
        <f t="shared" si="4"/>
        <v>289</v>
      </c>
      <c r="B291" s="6" t="s">
        <v>34</v>
      </c>
      <c r="C291" s="6">
        <v>891180084</v>
      </c>
      <c r="D291" s="6">
        <v>2</v>
      </c>
      <c r="E291" s="46" t="s">
        <v>831</v>
      </c>
      <c r="F291" s="47">
        <v>51914492</v>
      </c>
      <c r="G291" s="7">
        <v>9</v>
      </c>
      <c r="H291" s="48" t="s">
        <v>832</v>
      </c>
      <c r="I291" s="34" t="s">
        <v>833</v>
      </c>
      <c r="J291" s="49">
        <v>41136</v>
      </c>
      <c r="K291" s="33">
        <v>11166756</v>
      </c>
      <c r="L291" s="41" t="s">
        <v>61</v>
      </c>
      <c r="M291" s="20" t="s">
        <v>39</v>
      </c>
      <c r="N291" s="4" t="s">
        <v>40</v>
      </c>
      <c r="O291" s="20" t="s">
        <v>41</v>
      </c>
      <c r="P291" s="20" t="s">
        <v>42</v>
      </c>
      <c r="Q291" s="21" t="s">
        <v>362</v>
      </c>
    </row>
    <row r="292" spans="1:17" ht="114.75" x14ac:dyDescent="0.25">
      <c r="A292" s="5">
        <f t="shared" si="4"/>
        <v>290</v>
      </c>
      <c r="B292" s="6" t="s">
        <v>34</v>
      </c>
      <c r="C292" s="6">
        <v>891180084</v>
      </c>
      <c r="D292" s="6">
        <v>2</v>
      </c>
      <c r="E292" s="46" t="s">
        <v>653</v>
      </c>
      <c r="F292" s="47">
        <v>12131711</v>
      </c>
      <c r="G292" s="7">
        <v>4</v>
      </c>
      <c r="H292" s="48" t="s">
        <v>834</v>
      </c>
      <c r="I292" s="34" t="s">
        <v>835</v>
      </c>
      <c r="J292" s="49">
        <v>41142</v>
      </c>
      <c r="K292" s="33">
        <v>2500000</v>
      </c>
      <c r="L292" s="41" t="s">
        <v>61</v>
      </c>
      <c r="M292" s="20" t="s">
        <v>39</v>
      </c>
      <c r="N292" s="4" t="s">
        <v>40</v>
      </c>
      <c r="O292" s="20" t="s">
        <v>41</v>
      </c>
      <c r="P292" s="20" t="s">
        <v>42</v>
      </c>
      <c r="Q292" s="21" t="s">
        <v>362</v>
      </c>
    </row>
    <row r="293" spans="1:17" ht="63.75" x14ac:dyDescent="0.25">
      <c r="A293" s="5">
        <f t="shared" si="4"/>
        <v>291</v>
      </c>
      <c r="B293" s="6" t="s">
        <v>34</v>
      </c>
      <c r="C293" s="6">
        <v>891180084</v>
      </c>
      <c r="D293" s="6">
        <v>2</v>
      </c>
      <c r="E293" s="46" t="s">
        <v>836</v>
      </c>
      <c r="F293" s="47">
        <v>79399691</v>
      </c>
      <c r="G293" s="7">
        <v>1</v>
      </c>
      <c r="H293" s="48" t="s">
        <v>837</v>
      </c>
      <c r="I293" s="34" t="s">
        <v>838</v>
      </c>
      <c r="J293" s="49">
        <v>41152</v>
      </c>
      <c r="K293" s="33">
        <v>2404280</v>
      </c>
      <c r="L293" s="41" t="s">
        <v>61</v>
      </c>
      <c r="M293" s="20" t="s">
        <v>39</v>
      </c>
      <c r="N293" s="4" t="s">
        <v>40</v>
      </c>
      <c r="O293" s="20" t="s">
        <v>41</v>
      </c>
      <c r="P293" s="20" t="s">
        <v>42</v>
      </c>
      <c r="Q293" s="21" t="s">
        <v>362</v>
      </c>
    </row>
    <row r="294" spans="1:17" ht="76.5" x14ac:dyDescent="0.25">
      <c r="A294" s="5">
        <f t="shared" si="4"/>
        <v>292</v>
      </c>
      <c r="B294" s="6" t="s">
        <v>34</v>
      </c>
      <c r="C294" s="6">
        <v>891180084</v>
      </c>
      <c r="D294" s="6">
        <v>2</v>
      </c>
      <c r="E294" s="46" t="s">
        <v>839</v>
      </c>
      <c r="F294" s="47">
        <v>19311620</v>
      </c>
      <c r="G294" s="7">
        <v>0</v>
      </c>
      <c r="H294" s="48" t="s">
        <v>840</v>
      </c>
      <c r="I294" s="34" t="s">
        <v>841</v>
      </c>
      <c r="J294" s="49">
        <v>41143</v>
      </c>
      <c r="K294" s="33">
        <v>1859400</v>
      </c>
      <c r="L294" s="41" t="s">
        <v>61</v>
      </c>
      <c r="M294" s="20" t="s">
        <v>39</v>
      </c>
      <c r="N294" s="4" t="s">
        <v>40</v>
      </c>
      <c r="O294" s="20" t="s">
        <v>41</v>
      </c>
      <c r="P294" s="20" t="s">
        <v>42</v>
      </c>
      <c r="Q294" s="21" t="s">
        <v>362</v>
      </c>
    </row>
    <row r="295" spans="1:17" ht="63.75" x14ac:dyDescent="0.25">
      <c r="A295" s="5">
        <f t="shared" si="4"/>
        <v>293</v>
      </c>
      <c r="B295" s="6" t="s">
        <v>34</v>
      </c>
      <c r="C295" s="6">
        <v>891180084</v>
      </c>
      <c r="D295" s="6">
        <v>2</v>
      </c>
      <c r="E295" s="46" t="s">
        <v>842</v>
      </c>
      <c r="F295" s="47">
        <v>13822249</v>
      </c>
      <c r="G295" s="7">
        <v>1</v>
      </c>
      <c r="H295" s="48" t="s">
        <v>843</v>
      </c>
      <c r="I295" s="34" t="s">
        <v>844</v>
      </c>
      <c r="J295" s="49">
        <v>41166</v>
      </c>
      <c r="K295" s="33">
        <v>4338600</v>
      </c>
      <c r="L295" s="41" t="s">
        <v>61</v>
      </c>
      <c r="M295" s="20" t="s">
        <v>39</v>
      </c>
      <c r="N295" s="4" t="s">
        <v>40</v>
      </c>
      <c r="O295" s="20" t="s">
        <v>41</v>
      </c>
      <c r="P295" s="20" t="s">
        <v>42</v>
      </c>
      <c r="Q295" s="21" t="s">
        <v>362</v>
      </c>
    </row>
    <row r="296" spans="1:17" ht="51" x14ac:dyDescent="0.25">
      <c r="A296" s="5">
        <f t="shared" si="4"/>
        <v>294</v>
      </c>
      <c r="B296" s="6" t="s">
        <v>34</v>
      </c>
      <c r="C296" s="6">
        <v>891180084</v>
      </c>
      <c r="D296" s="6">
        <v>2</v>
      </c>
      <c r="E296" s="46" t="s">
        <v>845</v>
      </c>
      <c r="F296" s="47">
        <v>17024362</v>
      </c>
      <c r="G296" s="7">
        <v>7</v>
      </c>
      <c r="H296" s="48" t="s">
        <v>846</v>
      </c>
      <c r="I296" s="34" t="s">
        <v>847</v>
      </c>
      <c r="J296" s="49">
        <v>41150</v>
      </c>
      <c r="K296" s="33">
        <v>6000000</v>
      </c>
      <c r="L296" s="41" t="s">
        <v>61</v>
      </c>
      <c r="M296" s="20" t="s">
        <v>39</v>
      </c>
      <c r="N296" s="4" t="s">
        <v>40</v>
      </c>
      <c r="O296" s="20" t="s">
        <v>41</v>
      </c>
      <c r="P296" s="20" t="s">
        <v>42</v>
      </c>
      <c r="Q296" s="21" t="s">
        <v>362</v>
      </c>
    </row>
    <row r="297" spans="1:17" ht="114.75" x14ac:dyDescent="0.25">
      <c r="A297" s="5">
        <f t="shared" si="4"/>
        <v>295</v>
      </c>
      <c r="B297" s="6" t="s">
        <v>34</v>
      </c>
      <c r="C297" s="6">
        <v>891180084</v>
      </c>
      <c r="D297" s="6">
        <v>2</v>
      </c>
      <c r="E297" s="46" t="s">
        <v>848</v>
      </c>
      <c r="F297" s="47">
        <v>12107772</v>
      </c>
      <c r="G297" s="7">
        <v>2</v>
      </c>
      <c r="H297" s="48" t="s">
        <v>849</v>
      </c>
      <c r="I297" s="34" t="s">
        <v>850</v>
      </c>
      <c r="J297" s="49">
        <v>41152</v>
      </c>
      <c r="K297" s="33">
        <v>5000000</v>
      </c>
      <c r="L297" s="41" t="s">
        <v>61</v>
      </c>
      <c r="M297" s="20" t="s">
        <v>39</v>
      </c>
      <c r="N297" s="4" t="s">
        <v>40</v>
      </c>
      <c r="O297" s="20" t="s">
        <v>41</v>
      </c>
      <c r="P297" s="20" t="s">
        <v>42</v>
      </c>
      <c r="Q297" s="21" t="s">
        <v>362</v>
      </c>
    </row>
    <row r="298" spans="1:17" ht="51" x14ac:dyDescent="0.25">
      <c r="A298" s="5">
        <f t="shared" si="4"/>
        <v>296</v>
      </c>
      <c r="B298" s="6" t="s">
        <v>34</v>
      </c>
      <c r="C298" s="6">
        <v>891180084</v>
      </c>
      <c r="D298" s="6">
        <v>2</v>
      </c>
      <c r="E298" s="46" t="s">
        <v>851</v>
      </c>
      <c r="F298" s="47">
        <v>7698618</v>
      </c>
      <c r="G298" s="7">
        <v>2</v>
      </c>
      <c r="H298" s="48" t="s">
        <v>852</v>
      </c>
      <c r="I298" s="34" t="s">
        <v>853</v>
      </c>
      <c r="J298" s="49">
        <v>41156</v>
      </c>
      <c r="K298" s="33">
        <v>3950080</v>
      </c>
      <c r="L298" s="41" t="s">
        <v>61</v>
      </c>
      <c r="M298" s="20" t="s">
        <v>39</v>
      </c>
      <c r="N298" s="4" t="s">
        <v>40</v>
      </c>
      <c r="O298" s="20" t="s">
        <v>41</v>
      </c>
      <c r="P298" s="20" t="s">
        <v>42</v>
      </c>
      <c r="Q298" s="21" t="s">
        <v>362</v>
      </c>
    </row>
    <row r="299" spans="1:17" ht="51" x14ac:dyDescent="0.25">
      <c r="A299" s="5">
        <f t="shared" si="4"/>
        <v>297</v>
      </c>
      <c r="B299" s="6" t="s">
        <v>34</v>
      </c>
      <c r="C299" s="6">
        <v>891180084</v>
      </c>
      <c r="D299" s="6">
        <v>2</v>
      </c>
      <c r="E299" s="46" t="s">
        <v>854</v>
      </c>
      <c r="F299" s="47">
        <v>79941631</v>
      </c>
      <c r="G299" s="7">
        <v>2</v>
      </c>
      <c r="H299" s="48" t="s">
        <v>855</v>
      </c>
      <c r="I299" s="34" t="s">
        <v>856</v>
      </c>
      <c r="J299" s="49">
        <v>41152</v>
      </c>
      <c r="K299" s="33">
        <v>1890592</v>
      </c>
      <c r="L299" s="41" t="s">
        <v>61</v>
      </c>
      <c r="M299" s="20" t="s">
        <v>39</v>
      </c>
      <c r="N299" s="4" t="s">
        <v>40</v>
      </c>
      <c r="O299" s="20" t="s">
        <v>41</v>
      </c>
      <c r="P299" s="20" t="s">
        <v>42</v>
      </c>
      <c r="Q299" s="21" t="s">
        <v>362</v>
      </c>
    </row>
    <row r="300" spans="1:17" ht="63.75" x14ac:dyDescent="0.25">
      <c r="A300" s="5">
        <f t="shared" si="4"/>
        <v>298</v>
      </c>
      <c r="B300" s="6" t="s">
        <v>34</v>
      </c>
      <c r="C300" s="6">
        <v>891180084</v>
      </c>
      <c r="D300" s="6">
        <v>2</v>
      </c>
      <c r="E300" s="46" t="s">
        <v>857</v>
      </c>
      <c r="F300" s="47">
        <v>13846321</v>
      </c>
      <c r="G300" s="7">
        <v>8</v>
      </c>
      <c r="H300" s="48" t="s">
        <v>858</v>
      </c>
      <c r="I300" s="34" t="s">
        <v>844</v>
      </c>
      <c r="J300" s="49">
        <v>41167</v>
      </c>
      <c r="K300" s="33">
        <v>2479200</v>
      </c>
      <c r="L300" s="41" t="s">
        <v>61</v>
      </c>
      <c r="M300" s="20" t="s">
        <v>39</v>
      </c>
      <c r="N300" s="4" t="s">
        <v>40</v>
      </c>
      <c r="O300" s="20" t="s">
        <v>41</v>
      </c>
      <c r="P300" s="20" t="s">
        <v>42</v>
      </c>
      <c r="Q300" s="21" t="s">
        <v>362</v>
      </c>
    </row>
    <row r="301" spans="1:17" ht="63.75" x14ac:dyDescent="0.25">
      <c r="A301" s="5">
        <f t="shared" si="4"/>
        <v>299</v>
      </c>
      <c r="B301" s="6" t="s">
        <v>34</v>
      </c>
      <c r="C301" s="6">
        <v>891180084</v>
      </c>
      <c r="D301" s="6">
        <v>2</v>
      </c>
      <c r="E301" s="46" t="s">
        <v>859</v>
      </c>
      <c r="F301" s="47">
        <v>31887639</v>
      </c>
      <c r="G301" s="7">
        <v>5</v>
      </c>
      <c r="H301" s="48" t="s">
        <v>860</v>
      </c>
      <c r="I301" s="34" t="s">
        <v>844</v>
      </c>
      <c r="J301" s="49">
        <v>41167</v>
      </c>
      <c r="K301" s="33">
        <v>1859400</v>
      </c>
      <c r="L301" s="41" t="s">
        <v>61</v>
      </c>
      <c r="M301" s="20" t="s">
        <v>39</v>
      </c>
      <c r="N301" s="4" t="s">
        <v>40</v>
      </c>
      <c r="O301" s="20" t="s">
        <v>41</v>
      </c>
      <c r="P301" s="20" t="s">
        <v>42</v>
      </c>
      <c r="Q301" s="21" t="s">
        <v>362</v>
      </c>
    </row>
    <row r="302" spans="1:17" ht="51" x14ac:dyDescent="0.25">
      <c r="A302" s="5">
        <f t="shared" si="4"/>
        <v>300</v>
      </c>
      <c r="B302" s="6" t="s">
        <v>34</v>
      </c>
      <c r="C302" s="6">
        <v>891180084</v>
      </c>
      <c r="D302" s="6">
        <v>2</v>
      </c>
      <c r="E302" s="46" t="s">
        <v>861</v>
      </c>
      <c r="F302" s="47">
        <v>891104414</v>
      </c>
      <c r="G302" s="7">
        <v>6</v>
      </c>
      <c r="H302" s="48" t="s">
        <v>862</v>
      </c>
      <c r="I302" s="34" t="s">
        <v>863</v>
      </c>
      <c r="J302" s="49">
        <v>41152</v>
      </c>
      <c r="K302" s="33">
        <v>1692480</v>
      </c>
      <c r="L302" s="41" t="s">
        <v>380</v>
      </c>
      <c r="M302" s="20" t="s">
        <v>39</v>
      </c>
      <c r="N302" s="4" t="s">
        <v>40</v>
      </c>
      <c r="O302" s="20" t="s">
        <v>41</v>
      </c>
      <c r="P302" s="20" t="s">
        <v>42</v>
      </c>
      <c r="Q302" s="21" t="s">
        <v>362</v>
      </c>
    </row>
    <row r="303" spans="1:17" ht="63.75" x14ac:dyDescent="0.25">
      <c r="A303" s="5">
        <f t="shared" si="4"/>
        <v>301</v>
      </c>
      <c r="B303" s="6" t="s">
        <v>34</v>
      </c>
      <c r="C303" s="6">
        <v>891180084</v>
      </c>
      <c r="D303" s="6">
        <v>2</v>
      </c>
      <c r="E303" s="46" t="s">
        <v>484</v>
      </c>
      <c r="F303" s="47">
        <v>860402717</v>
      </c>
      <c r="G303" s="7">
        <v>8</v>
      </c>
      <c r="H303" s="48" t="s">
        <v>864</v>
      </c>
      <c r="I303" s="34" t="s">
        <v>865</v>
      </c>
      <c r="J303" s="49">
        <v>41187</v>
      </c>
      <c r="K303" s="33">
        <v>12400000</v>
      </c>
      <c r="L303" s="41" t="s">
        <v>380</v>
      </c>
      <c r="M303" s="20" t="s">
        <v>39</v>
      </c>
      <c r="N303" s="4" t="s">
        <v>40</v>
      </c>
      <c r="O303" s="20" t="s">
        <v>41</v>
      </c>
      <c r="P303" s="20" t="s">
        <v>42</v>
      </c>
      <c r="Q303" s="21" t="s">
        <v>362</v>
      </c>
    </row>
    <row r="304" spans="1:17" ht="51" x14ac:dyDescent="0.25">
      <c r="A304" s="5">
        <f t="shared" si="4"/>
        <v>302</v>
      </c>
      <c r="B304" s="6" t="s">
        <v>34</v>
      </c>
      <c r="C304" s="6">
        <v>891180084</v>
      </c>
      <c r="D304" s="6">
        <v>2</v>
      </c>
      <c r="E304" s="46" t="s">
        <v>296</v>
      </c>
      <c r="F304" s="47">
        <v>36183257</v>
      </c>
      <c r="G304" s="7">
        <v>1</v>
      </c>
      <c r="H304" s="48" t="s">
        <v>866</v>
      </c>
      <c r="I304" s="34" t="s">
        <v>867</v>
      </c>
      <c r="J304" s="49">
        <v>41155</v>
      </c>
      <c r="K304" s="33">
        <v>896055</v>
      </c>
      <c r="L304" s="41" t="s">
        <v>380</v>
      </c>
      <c r="M304" s="20" t="s">
        <v>39</v>
      </c>
      <c r="N304" s="4" t="s">
        <v>40</v>
      </c>
      <c r="O304" s="20" t="s">
        <v>41</v>
      </c>
      <c r="P304" s="20" t="s">
        <v>42</v>
      </c>
      <c r="Q304" s="21" t="s">
        <v>362</v>
      </c>
    </row>
    <row r="305" spans="1:17" ht="63.75" x14ac:dyDescent="0.25">
      <c r="A305" s="5">
        <f t="shared" si="4"/>
        <v>303</v>
      </c>
      <c r="B305" s="6" t="s">
        <v>34</v>
      </c>
      <c r="C305" s="6">
        <v>891180084</v>
      </c>
      <c r="D305" s="6">
        <v>2</v>
      </c>
      <c r="E305" s="46" t="s">
        <v>795</v>
      </c>
      <c r="F305" s="47">
        <v>7699187</v>
      </c>
      <c r="G305" s="7">
        <v>4</v>
      </c>
      <c r="H305" s="48" t="s">
        <v>868</v>
      </c>
      <c r="I305" s="34" t="s">
        <v>869</v>
      </c>
      <c r="J305" s="49">
        <v>41177</v>
      </c>
      <c r="K305" s="33">
        <v>1394000</v>
      </c>
      <c r="L305" s="41" t="s">
        <v>61</v>
      </c>
      <c r="M305" s="20" t="s">
        <v>39</v>
      </c>
      <c r="N305" s="4" t="s">
        <v>40</v>
      </c>
      <c r="O305" s="20" t="s">
        <v>41</v>
      </c>
      <c r="P305" s="20" t="s">
        <v>42</v>
      </c>
      <c r="Q305" s="21" t="s">
        <v>362</v>
      </c>
    </row>
    <row r="306" spans="1:17" ht="63.75" x14ac:dyDescent="0.25">
      <c r="A306" s="5">
        <f t="shared" si="4"/>
        <v>304</v>
      </c>
      <c r="B306" s="6" t="s">
        <v>34</v>
      </c>
      <c r="C306" s="6">
        <v>891180084</v>
      </c>
      <c r="D306" s="6">
        <v>2</v>
      </c>
      <c r="E306" s="46" t="s">
        <v>859</v>
      </c>
      <c r="F306" s="47">
        <v>31887639</v>
      </c>
      <c r="G306" s="7">
        <v>5</v>
      </c>
      <c r="H306" s="48" t="s">
        <v>870</v>
      </c>
      <c r="I306" s="34" t="s">
        <v>869</v>
      </c>
      <c r="J306" s="49">
        <v>41180</v>
      </c>
      <c r="K306" s="33">
        <v>2639280</v>
      </c>
      <c r="L306" s="41" t="s">
        <v>61</v>
      </c>
      <c r="M306" s="20" t="s">
        <v>39</v>
      </c>
      <c r="N306" s="4" t="s">
        <v>40</v>
      </c>
      <c r="O306" s="20" t="s">
        <v>41</v>
      </c>
      <c r="P306" s="20" t="s">
        <v>42</v>
      </c>
      <c r="Q306" s="21" t="s">
        <v>362</v>
      </c>
    </row>
    <row r="307" spans="1:17" ht="63.75" x14ac:dyDescent="0.25">
      <c r="A307" s="5">
        <f t="shared" si="4"/>
        <v>305</v>
      </c>
      <c r="B307" s="6" t="s">
        <v>34</v>
      </c>
      <c r="C307" s="6">
        <v>891180084</v>
      </c>
      <c r="D307" s="6">
        <v>2</v>
      </c>
      <c r="E307" s="46" t="s">
        <v>871</v>
      </c>
      <c r="F307" s="47">
        <v>813006975</v>
      </c>
      <c r="G307" s="7">
        <v>2</v>
      </c>
      <c r="H307" s="48" t="s">
        <v>872</v>
      </c>
      <c r="I307" s="34" t="s">
        <v>873</v>
      </c>
      <c r="J307" s="49">
        <v>41170</v>
      </c>
      <c r="K307" s="33">
        <v>150800</v>
      </c>
      <c r="L307" s="41" t="s">
        <v>495</v>
      </c>
      <c r="M307" s="20" t="s">
        <v>39</v>
      </c>
      <c r="N307" s="4" t="s">
        <v>40</v>
      </c>
      <c r="O307" s="20" t="s">
        <v>41</v>
      </c>
      <c r="P307" s="20" t="s">
        <v>42</v>
      </c>
      <c r="Q307" s="21" t="s">
        <v>362</v>
      </c>
    </row>
    <row r="308" spans="1:17" ht="63.75" x14ac:dyDescent="0.25">
      <c r="A308" s="5">
        <f t="shared" si="4"/>
        <v>306</v>
      </c>
      <c r="B308" s="6" t="s">
        <v>34</v>
      </c>
      <c r="C308" s="6">
        <v>891180084</v>
      </c>
      <c r="D308" s="6">
        <v>2</v>
      </c>
      <c r="E308" s="46" t="s">
        <v>871</v>
      </c>
      <c r="F308" s="47">
        <v>813006975</v>
      </c>
      <c r="G308" s="7">
        <v>2</v>
      </c>
      <c r="H308" s="48" t="s">
        <v>874</v>
      </c>
      <c r="I308" s="34" t="s">
        <v>875</v>
      </c>
      <c r="J308" s="49">
        <v>41170</v>
      </c>
      <c r="K308" s="33">
        <v>98600</v>
      </c>
      <c r="L308" s="41" t="s">
        <v>495</v>
      </c>
      <c r="M308" s="20" t="s">
        <v>39</v>
      </c>
      <c r="N308" s="4" t="s">
        <v>40</v>
      </c>
      <c r="O308" s="20" t="s">
        <v>41</v>
      </c>
      <c r="P308" s="20" t="s">
        <v>42</v>
      </c>
      <c r="Q308" s="21" t="s">
        <v>362</v>
      </c>
    </row>
    <row r="309" spans="1:17" ht="63.75" x14ac:dyDescent="0.25">
      <c r="A309" s="5">
        <f t="shared" si="4"/>
        <v>307</v>
      </c>
      <c r="B309" s="6" t="s">
        <v>34</v>
      </c>
      <c r="C309" s="6">
        <v>891180084</v>
      </c>
      <c r="D309" s="6">
        <v>2</v>
      </c>
      <c r="E309" s="46" t="s">
        <v>296</v>
      </c>
      <c r="F309" s="47">
        <v>36183257</v>
      </c>
      <c r="G309" s="7">
        <v>1</v>
      </c>
      <c r="H309" s="48" t="s">
        <v>876</v>
      </c>
      <c r="I309" s="34" t="s">
        <v>877</v>
      </c>
      <c r="J309" s="49" t="s">
        <v>878</v>
      </c>
      <c r="K309" s="33">
        <v>1176240</v>
      </c>
      <c r="L309" s="41" t="s">
        <v>380</v>
      </c>
      <c r="M309" s="20" t="s">
        <v>39</v>
      </c>
      <c r="N309" s="4" t="s">
        <v>40</v>
      </c>
      <c r="O309" s="20" t="s">
        <v>41</v>
      </c>
      <c r="P309" s="20" t="s">
        <v>42</v>
      </c>
      <c r="Q309" s="21" t="s">
        <v>362</v>
      </c>
    </row>
    <row r="310" spans="1:17" ht="63.75" x14ac:dyDescent="0.25">
      <c r="A310" s="5">
        <f t="shared" si="4"/>
        <v>308</v>
      </c>
      <c r="B310" s="6" t="s">
        <v>34</v>
      </c>
      <c r="C310" s="6">
        <v>891180084</v>
      </c>
      <c r="D310" s="6">
        <v>2</v>
      </c>
      <c r="E310" s="46" t="s">
        <v>871</v>
      </c>
      <c r="F310" s="47">
        <v>813006975</v>
      </c>
      <c r="G310" s="7">
        <v>2</v>
      </c>
      <c r="H310" s="48" t="s">
        <v>879</v>
      </c>
      <c r="I310" s="34" t="s">
        <v>880</v>
      </c>
      <c r="J310" s="49">
        <v>41173</v>
      </c>
      <c r="K310" s="33">
        <v>493000</v>
      </c>
      <c r="L310" s="41" t="s">
        <v>495</v>
      </c>
      <c r="M310" s="20" t="s">
        <v>39</v>
      </c>
      <c r="N310" s="4" t="s">
        <v>40</v>
      </c>
      <c r="O310" s="20" t="s">
        <v>41</v>
      </c>
      <c r="P310" s="20" t="s">
        <v>42</v>
      </c>
      <c r="Q310" s="21" t="s">
        <v>362</v>
      </c>
    </row>
    <row r="311" spans="1:17" ht="63.75" x14ac:dyDescent="0.25">
      <c r="A311" s="5">
        <f t="shared" si="4"/>
        <v>309</v>
      </c>
      <c r="B311" s="6" t="s">
        <v>34</v>
      </c>
      <c r="C311" s="6">
        <v>891180084</v>
      </c>
      <c r="D311" s="6">
        <v>2</v>
      </c>
      <c r="E311" s="46" t="s">
        <v>871</v>
      </c>
      <c r="F311" s="47">
        <v>813006975</v>
      </c>
      <c r="G311" s="7">
        <v>2</v>
      </c>
      <c r="H311" s="48" t="s">
        <v>881</v>
      </c>
      <c r="I311" s="34" t="s">
        <v>882</v>
      </c>
      <c r="J311" s="49">
        <v>41173</v>
      </c>
      <c r="K311" s="33">
        <v>52200</v>
      </c>
      <c r="L311" s="41" t="s">
        <v>495</v>
      </c>
      <c r="M311" s="20" t="s">
        <v>39</v>
      </c>
      <c r="N311" s="4" t="s">
        <v>40</v>
      </c>
      <c r="O311" s="20" t="s">
        <v>41</v>
      </c>
      <c r="P311" s="20" t="s">
        <v>42</v>
      </c>
      <c r="Q311" s="21" t="s">
        <v>362</v>
      </c>
    </row>
    <row r="312" spans="1:17" ht="63.75" x14ac:dyDescent="0.25">
      <c r="A312" s="5">
        <f t="shared" si="4"/>
        <v>310</v>
      </c>
      <c r="B312" s="6" t="s">
        <v>34</v>
      </c>
      <c r="C312" s="6">
        <v>891180084</v>
      </c>
      <c r="D312" s="6">
        <v>2</v>
      </c>
      <c r="E312" s="46" t="s">
        <v>883</v>
      </c>
      <c r="F312" s="47">
        <v>900381576</v>
      </c>
      <c r="G312" s="7">
        <v>9</v>
      </c>
      <c r="H312" s="48" t="s">
        <v>884</v>
      </c>
      <c r="I312" s="34" t="s">
        <v>885</v>
      </c>
      <c r="J312" s="49">
        <v>41173</v>
      </c>
      <c r="K312" s="33">
        <v>14044394</v>
      </c>
      <c r="L312" s="41" t="s">
        <v>495</v>
      </c>
      <c r="M312" s="20" t="s">
        <v>39</v>
      </c>
      <c r="N312" s="4" t="s">
        <v>40</v>
      </c>
      <c r="O312" s="20" t="s">
        <v>41</v>
      </c>
      <c r="P312" s="20" t="s">
        <v>42</v>
      </c>
      <c r="Q312" s="21" t="s">
        <v>362</v>
      </c>
    </row>
    <row r="313" spans="1:17" ht="63.75" x14ac:dyDescent="0.25">
      <c r="A313" s="5">
        <f t="shared" si="4"/>
        <v>311</v>
      </c>
      <c r="B313" s="6" t="s">
        <v>34</v>
      </c>
      <c r="C313" s="6">
        <v>891180084</v>
      </c>
      <c r="D313" s="6">
        <v>2</v>
      </c>
      <c r="E313" s="46" t="s">
        <v>103</v>
      </c>
      <c r="F313" s="47">
        <v>800220327</v>
      </c>
      <c r="G313" s="7">
        <v>9</v>
      </c>
      <c r="H313" s="48" t="s">
        <v>886</v>
      </c>
      <c r="I313" s="34" t="s">
        <v>887</v>
      </c>
      <c r="J313" s="49">
        <v>41194</v>
      </c>
      <c r="K313" s="33">
        <v>624250</v>
      </c>
      <c r="L313" s="45" t="s">
        <v>472</v>
      </c>
      <c r="M313" s="20" t="s">
        <v>39</v>
      </c>
      <c r="N313" s="4" t="s">
        <v>40</v>
      </c>
      <c r="O313" s="20" t="s">
        <v>41</v>
      </c>
      <c r="P313" s="20" t="s">
        <v>42</v>
      </c>
      <c r="Q313" s="21" t="s">
        <v>362</v>
      </c>
    </row>
    <row r="314" spans="1:17" ht="102" x14ac:dyDescent="0.25">
      <c r="A314" s="5">
        <f t="shared" si="4"/>
        <v>312</v>
      </c>
      <c r="B314" s="6" t="s">
        <v>34</v>
      </c>
      <c r="C314" s="6">
        <v>891180084</v>
      </c>
      <c r="D314" s="6">
        <v>2</v>
      </c>
      <c r="E314" s="46" t="s">
        <v>375</v>
      </c>
      <c r="F314" s="47" t="s">
        <v>888</v>
      </c>
      <c r="G314" s="7">
        <v>3</v>
      </c>
      <c r="H314" s="48" t="s">
        <v>889</v>
      </c>
      <c r="I314" s="34" t="s">
        <v>890</v>
      </c>
      <c r="J314" s="49">
        <v>41194</v>
      </c>
      <c r="K314" s="33">
        <v>2639280</v>
      </c>
      <c r="L314" s="41" t="s">
        <v>61</v>
      </c>
      <c r="M314" s="20" t="s">
        <v>39</v>
      </c>
      <c r="N314" s="4" t="s">
        <v>40</v>
      </c>
      <c r="O314" s="20" t="s">
        <v>41</v>
      </c>
      <c r="P314" s="20" t="s">
        <v>42</v>
      </c>
      <c r="Q314" s="21" t="s">
        <v>362</v>
      </c>
    </row>
    <row r="315" spans="1:17" ht="102" x14ac:dyDescent="0.25">
      <c r="A315" s="5">
        <f t="shared" si="4"/>
        <v>313</v>
      </c>
      <c r="B315" s="6" t="s">
        <v>34</v>
      </c>
      <c r="C315" s="6">
        <v>891180084</v>
      </c>
      <c r="D315" s="6">
        <v>2</v>
      </c>
      <c r="E315" s="46" t="s">
        <v>527</v>
      </c>
      <c r="F315" s="47" t="s">
        <v>891</v>
      </c>
      <c r="G315" s="7">
        <v>3</v>
      </c>
      <c r="H315" s="48" t="s">
        <v>892</v>
      </c>
      <c r="I315" s="34" t="s">
        <v>890</v>
      </c>
      <c r="J315" s="49">
        <v>41194</v>
      </c>
      <c r="K315" s="33">
        <v>2404280</v>
      </c>
      <c r="L315" s="41" t="s">
        <v>61</v>
      </c>
      <c r="M315" s="20" t="s">
        <v>39</v>
      </c>
      <c r="N315" s="4" t="s">
        <v>40</v>
      </c>
      <c r="O315" s="20" t="s">
        <v>41</v>
      </c>
      <c r="P315" s="20" t="s">
        <v>42</v>
      </c>
      <c r="Q315" s="21" t="s">
        <v>362</v>
      </c>
    </row>
    <row r="316" spans="1:17" ht="102" x14ac:dyDescent="0.25">
      <c r="A316" s="5">
        <f t="shared" si="4"/>
        <v>314</v>
      </c>
      <c r="B316" s="6" t="s">
        <v>34</v>
      </c>
      <c r="C316" s="6">
        <v>891180084</v>
      </c>
      <c r="D316" s="6">
        <v>2</v>
      </c>
      <c r="E316" s="46" t="s">
        <v>607</v>
      </c>
      <c r="F316" s="47" t="s">
        <v>893</v>
      </c>
      <c r="G316" s="7">
        <v>11</v>
      </c>
      <c r="H316" s="48" t="s">
        <v>894</v>
      </c>
      <c r="I316" s="34" t="s">
        <v>895</v>
      </c>
      <c r="J316" s="49">
        <v>41194</v>
      </c>
      <c r="K316" s="33">
        <v>4912490</v>
      </c>
      <c r="L316" s="41" t="s">
        <v>61</v>
      </c>
      <c r="M316" s="20" t="s">
        <v>39</v>
      </c>
      <c r="N316" s="4" t="s">
        <v>40</v>
      </c>
      <c r="O316" s="20" t="s">
        <v>41</v>
      </c>
      <c r="P316" s="20" t="s">
        <v>42</v>
      </c>
      <c r="Q316" s="21" t="s">
        <v>362</v>
      </c>
    </row>
    <row r="317" spans="1:17" ht="63.75" x14ac:dyDescent="0.25">
      <c r="A317" s="5">
        <f t="shared" si="4"/>
        <v>315</v>
      </c>
      <c r="B317" s="6" t="s">
        <v>34</v>
      </c>
      <c r="C317" s="6">
        <v>891180084</v>
      </c>
      <c r="D317" s="6">
        <v>2</v>
      </c>
      <c r="E317" s="46" t="s">
        <v>896</v>
      </c>
      <c r="F317" s="47" t="s">
        <v>897</v>
      </c>
      <c r="G317" s="7">
        <v>2</v>
      </c>
      <c r="H317" s="48" t="s">
        <v>898</v>
      </c>
      <c r="I317" s="34" t="s">
        <v>899</v>
      </c>
      <c r="J317" s="49">
        <v>41185</v>
      </c>
      <c r="K317" s="33">
        <v>14703840</v>
      </c>
      <c r="L317" s="41" t="s">
        <v>380</v>
      </c>
      <c r="M317" s="20" t="s">
        <v>39</v>
      </c>
      <c r="N317" s="4" t="s">
        <v>40</v>
      </c>
      <c r="O317" s="20" t="s">
        <v>41</v>
      </c>
      <c r="P317" s="20" t="s">
        <v>42</v>
      </c>
      <c r="Q317" s="21" t="s">
        <v>362</v>
      </c>
    </row>
    <row r="318" spans="1:17" ht="63.75" x14ac:dyDescent="0.25">
      <c r="A318" s="5">
        <f t="shared" si="4"/>
        <v>316</v>
      </c>
      <c r="B318" s="6" t="s">
        <v>34</v>
      </c>
      <c r="C318" s="6">
        <v>891180084</v>
      </c>
      <c r="D318" s="6">
        <v>2</v>
      </c>
      <c r="E318" s="46" t="s">
        <v>541</v>
      </c>
      <c r="F318" s="47" t="s">
        <v>900</v>
      </c>
      <c r="G318" s="7">
        <v>9</v>
      </c>
      <c r="H318" s="48" t="s">
        <v>901</v>
      </c>
      <c r="I318" s="34" t="s">
        <v>902</v>
      </c>
      <c r="J318" s="49">
        <v>41191</v>
      </c>
      <c r="K318" s="33">
        <v>2924000</v>
      </c>
      <c r="L318" s="41" t="s">
        <v>380</v>
      </c>
      <c r="M318" s="20" t="s">
        <v>39</v>
      </c>
      <c r="N318" s="4" t="s">
        <v>40</v>
      </c>
      <c r="O318" s="20" t="s">
        <v>41</v>
      </c>
      <c r="P318" s="20" t="s">
        <v>42</v>
      </c>
      <c r="Q318" s="21" t="s">
        <v>362</v>
      </c>
    </row>
    <row r="319" spans="1:17" ht="89.25" x14ac:dyDescent="0.25">
      <c r="A319" s="5">
        <f t="shared" si="4"/>
        <v>317</v>
      </c>
      <c r="B319" s="6" t="s">
        <v>34</v>
      </c>
      <c r="C319" s="6">
        <v>891180084</v>
      </c>
      <c r="D319" s="6">
        <v>2</v>
      </c>
      <c r="E319" s="46" t="s">
        <v>903</v>
      </c>
      <c r="F319" s="47" t="s">
        <v>904</v>
      </c>
      <c r="G319" s="7">
        <v>6</v>
      </c>
      <c r="H319" s="48" t="s">
        <v>905</v>
      </c>
      <c r="I319" s="34" t="s">
        <v>906</v>
      </c>
      <c r="J319" s="49">
        <v>41191</v>
      </c>
      <c r="K319" s="33">
        <v>3000000</v>
      </c>
      <c r="L319" s="41" t="s">
        <v>61</v>
      </c>
      <c r="M319" s="20" t="s">
        <v>39</v>
      </c>
      <c r="N319" s="4" t="s">
        <v>40</v>
      </c>
      <c r="O319" s="20" t="s">
        <v>41</v>
      </c>
      <c r="P319" s="20" t="s">
        <v>42</v>
      </c>
      <c r="Q319" s="21" t="s">
        <v>362</v>
      </c>
    </row>
    <row r="320" spans="1:17" ht="63.75" x14ac:dyDescent="0.25">
      <c r="A320" s="5">
        <f t="shared" si="4"/>
        <v>318</v>
      </c>
      <c r="B320" s="6" t="s">
        <v>34</v>
      </c>
      <c r="C320" s="6">
        <v>891180084</v>
      </c>
      <c r="D320" s="6">
        <v>2</v>
      </c>
      <c r="E320" s="46" t="s">
        <v>369</v>
      </c>
      <c r="F320" s="47">
        <v>52584641</v>
      </c>
      <c r="G320" s="7">
        <v>6</v>
      </c>
      <c r="H320" s="48" t="s">
        <v>907</v>
      </c>
      <c r="I320" s="34" t="s">
        <v>908</v>
      </c>
      <c r="J320" s="49">
        <v>41213</v>
      </c>
      <c r="K320" s="33">
        <v>4808560</v>
      </c>
      <c r="L320" s="41" t="s">
        <v>61</v>
      </c>
      <c r="M320" s="20" t="s">
        <v>39</v>
      </c>
      <c r="N320" s="4" t="s">
        <v>40</v>
      </c>
      <c r="O320" s="20" t="s">
        <v>41</v>
      </c>
      <c r="P320" s="20" t="s">
        <v>42</v>
      </c>
      <c r="Q320" s="21" t="s">
        <v>362</v>
      </c>
    </row>
    <row r="321" spans="1:17" ht="51" x14ac:dyDescent="0.25">
      <c r="A321" s="5">
        <f t="shared" si="4"/>
        <v>319</v>
      </c>
      <c r="B321" s="6" t="s">
        <v>34</v>
      </c>
      <c r="C321" s="6">
        <v>891180084</v>
      </c>
      <c r="D321" s="6">
        <v>2</v>
      </c>
      <c r="E321" s="46" t="s">
        <v>909</v>
      </c>
      <c r="F321" s="47" t="s">
        <v>910</v>
      </c>
      <c r="G321" s="7">
        <v>7</v>
      </c>
      <c r="H321" s="48" t="s">
        <v>911</v>
      </c>
      <c r="I321" s="34" t="s">
        <v>912</v>
      </c>
      <c r="J321" s="49">
        <v>41198</v>
      </c>
      <c r="K321" s="33">
        <v>1000000</v>
      </c>
      <c r="L321" s="41" t="s">
        <v>380</v>
      </c>
      <c r="M321" s="20" t="s">
        <v>39</v>
      </c>
      <c r="N321" s="4" t="s">
        <v>40</v>
      </c>
      <c r="O321" s="20" t="s">
        <v>41</v>
      </c>
      <c r="P321" s="20" t="s">
        <v>42</v>
      </c>
      <c r="Q321" s="21" t="s">
        <v>362</v>
      </c>
    </row>
    <row r="322" spans="1:17" ht="63.75" x14ac:dyDescent="0.25">
      <c r="A322" s="5">
        <f t="shared" si="4"/>
        <v>320</v>
      </c>
      <c r="B322" s="6" t="s">
        <v>34</v>
      </c>
      <c r="C322" s="6">
        <v>891180084</v>
      </c>
      <c r="D322" s="6">
        <v>2</v>
      </c>
      <c r="E322" s="46" t="s">
        <v>913</v>
      </c>
      <c r="F322" s="47" t="s">
        <v>914</v>
      </c>
      <c r="G322" s="7">
        <v>7</v>
      </c>
      <c r="H322" s="48" t="s">
        <v>915</v>
      </c>
      <c r="I322" s="34" t="s">
        <v>916</v>
      </c>
      <c r="J322" s="49">
        <v>41187</v>
      </c>
      <c r="K322" s="33">
        <v>3000000</v>
      </c>
      <c r="L322" s="45" t="s">
        <v>917</v>
      </c>
      <c r="M322" s="20" t="s">
        <v>39</v>
      </c>
      <c r="N322" s="4" t="s">
        <v>40</v>
      </c>
      <c r="O322" s="20" t="s">
        <v>41</v>
      </c>
      <c r="P322" s="20" t="s">
        <v>42</v>
      </c>
      <c r="Q322" s="21" t="s">
        <v>362</v>
      </c>
    </row>
    <row r="323" spans="1:17" ht="63.75" x14ac:dyDescent="0.25">
      <c r="A323" s="5">
        <f t="shared" si="4"/>
        <v>321</v>
      </c>
      <c r="B323" s="6" t="s">
        <v>34</v>
      </c>
      <c r="C323" s="6">
        <v>891180084</v>
      </c>
      <c r="D323" s="6">
        <v>2</v>
      </c>
      <c r="E323" s="46" t="s">
        <v>918</v>
      </c>
      <c r="F323" s="47" t="s">
        <v>919</v>
      </c>
      <c r="G323" s="7">
        <v>9</v>
      </c>
      <c r="H323" s="48" t="s">
        <v>920</v>
      </c>
      <c r="I323" s="34" t="s">
        <v>844</v>
      </c>
      <c r="J323" s="49">
        <v>41194</v>
      </c>
      <c r="K323" s="33">
        <v>2479200</v>
      </c>
      <c r="L323" s="41" t="s">
        <v>61</v>
      </c>
      <c r="M323" s="20" t="s">
        <v>39</v>
      </c>
      <c r="N323" s="4" t="s">
        <v>40</v>
      </c>
      <c r="O323" s="20" t="s">
        <v>41</v>
      </c>
      <c r="P323" s="20" t="s">
        <v>42</v>
      </c>
      <c r="Q323" s="21" t="s">
        <v>362</v>
      </c>
    </row>
    <row r="324" spans="1:17" ht="63.75" x14ac:dyDescent="0.25">
      <c r="A324" s="5">
        <f t="shared" si="4"/>
        <v>322</v>
      </c>
      <c r="B324" s="6" t="s">
        <v>34</v>
      </c>
      <c r="C324" s="6">
        <v>891180084</v>
      </c>
      <c r="D324" s="6">
        <v>2</v>
      </c>
      <c r="E324" s="46" t="s">
        <v>921</v>
      </c>
      <c r="F324" s="47" t="s">
        <v>922</v>
      </c>
      <c r="G324" s="7">
        <v>1</v>
      </c>
      <c r="H324" s="48" t="s">
        <v>923</v>
      </c>
      <c r="I324" s="34" t="s">
        <v>924</v>
      </c>
      <c r="J324" s="49">
        <v>41191</v>
      </c>
      <c r="K324" s="33">
        <v>3271000</v>
      </c>
      <c r="L324" s="41" t="s">
        <v>380</v>
      </c>
      <c r="M324" s="20" t="s">
        <v>39</v>
      </c>
      <c r="N324" s="4" t="s">
        <v>40</v>
      </c>
      <c r="O324" s="20" t="s">
        <v>41</v>
      </c>
      <c r="P324" s="20" t="s">
        <v>42</v>
      </c>
      <c r="Q324" s="21" t="s">
        <v>362</v>
      </c>
    </row>
    <row r="325" spans="1:17" ht="76.5" x14ac:dyDescent="0.25">
      <c r="A325" s="5">
        <f t="shared" ref="A325:A388" si="5">A324+1</f>
        <v>323</v>
      </c>
      <c r="B325" s="6" t="s">
        <v>34</v>
      </c>
      <c r="C325" s="6">
        <v>891180084</v>
      </c>
      <c r="D325" s="6">
        <v>2</v>
      </c>
      <c r="E325" s="46" t="s">
        <v>375</v>
      </c>
      <c r="F325" s="47" t="s">
        <v>888</v>
      </c>
      <c r="G325" s="7">
        <v>3</v>
      </c>
      <c r="H325" s="48" t="s">
        <v>925</v>
      </c>
      <c r="I325" s="34" t="s">
        <v>926</v>
      </c>
      <c r="J325" s="49">
        <v>41213</v>
      </c>
      <c r="K325" s="33">
        <v>2004596</v>
      </c>
      <c r="L325" s="41" t="s">
        <v>61</v>
      </c>
      <c r="M325" s="20" t="s">
        <v>39</v>
      </c>
      <c r="N325" s="4" t="s">
        <v>40</v>
      </c>
      <c r="O325" s="20" t="s">
        <v>41</v>
      </c>
      <c r="P325" s="20" t="s">
        <v>42</v>
      </c>
      <c r="Q325" s="21" t="s">
        <v>362</v>
      </c>
    </row>
    <row r="326" spans="1:17" ht="63.75" x14ac:dyDescent="0.25">
      <c r="A326" s="5">
        <f t="shared" si="5"/>
        <v>324</v>
      </c>
      <c r="B326" s="6" t="s">
        <v>34</v>
      </c>
      <c r="C326" s="6">
        <v>891180084</v>
      </c>
      <c r="D326" s="6">
        <v>2</v>
      </c>
      <c r="E326" s="46" t="s">
        <v>103</v>
      </c>
      <c r="F326" s="47" t="s">
        <v>927</v>
      </c>
      <c r="G326" s="7">
        <v>9</v>
      </c>
      <c r="H326" s="48" t="s">
        <v>928</v>
      </c>
      <c r="I326" s="34" t="s">
        <v>929</v>
      </c>
      <c r="J326" s="49">
        <v>41193</v>
      </c>
      <c r="K326" s="33">
        <v>449290</v>
      </c>
      <c r="L326" s="45" t="s">
        <v>472</v>
      </c>
      <c r="M326" s="20" t="s">
        <v>39</v>
      </c>
      <c r="N326" s="4" t="s">
        <v>40</v>
      </c>
      <c r="O326" s="20" t="s">
        <v>41</v>
      </c>
      <c r="P326" s="20" t="s">
        <v>42</v>
      </c>
      <c r="Q326" s="21" t="s">
        <v>362</v>
      </c>
    </row>
    <row r="327" spans="1:17" ht="51" x14ac:dyDescent="0.25">
      <c r="A327" s="5">
        <f t="shared" si="5"/>
        <v>325</v>
      </c>
      <c r="B327" s="6" t="s">
        <v>34</v>
      </c>
      <c r="C327" s="6">
        <v>891180084</v>
      </c>
      <c r="D327" s="6">
        <v>2</v>
      </c>
      <c r="E327" s="46" t="s">
        <v>758</v>
      </c>
      <c r="F327" s="47" t="s">
        <v>930</v>
      </c>
      <c r="G327" s="7">
        <v>1</v>
      </c>
      <c r="H327" s="48" t="s">
        <v>931</v>
      </c>
      <c r="I327" s="34" t="s">
        <v>932</v>
      </c>
      <c r="J327" s="49">
        <v>41194</v>
      </c>
      <c r="K327" s="33">
        <v>2295640</v>
      </c>
      <c r="L327" s="41" t="s">
        <v>380</v>
      </c>
      <c r="M327" s="20" t="s">
        <v>39</v>
      </c>
      <c r="N327" s="4" t="s">
        <v>40</v>
      </c>
      <c r="O327" s="20" t="s">
        <v>41</v>
      </c>
      <c r="P327" s="20" t="s">
        <v>42</v>
      </c>
      <c r="Q327" s="21" t="s">
        <v>362</v>
      </c>
    </row>
    <row r="328" spans="1:17" ht="76.5" x14ac:dyDescent="0.25">
      <c r="A328" s="5">
        <f t="shared" si="5"/>
        <v>326</v>
      </c>
      <c r="B328" s="6" t="s">
        <v>34</v>
      </c>
      <c r="C328" s="6">
        <v>891180084</v>
      </c>
      <c r="D328" s="6">
        <v>2</v>
      </c>
      <c r="E328" s="46" t="s">
        <v>933</v>
      </c>
      <c r="F328" s="47" t="s">
        <v>934</v>
      </c>
      <c r="G328" s="7">
        <v>5</v>
      </c>
      <c r="H328" s="48" t="s">
        <v>935</v>
      </c>
      <c r="I328" s="34" t="s">
        <v>936</v>
      </c>
      <c r="J328" s="49">
        <v>41208</v>
      </c>
      <c r="K328" s="33">
        <v>3000000</v>
      </c>
      <c r="L328" s="41" t="s">
        <v>61</v>
      </c>
      <c r="M328" s="20" t="s">
        <v>39</v>
      </c>
      <c r="N328" s="4" t="s">
        <v>40</v>
      </c>
      <c r="O328" s="20" t="s">
        <v>41</v>
      </c>
      <c r="P328" s="20" t="s">
        <v>42</v>
      </c>
      <c r="Q328" s="21" t="s">
        <v>362</v>
      </c>
    </row>
    <row r="329" spans="1:17" ht="63.75" x14ac:dyDescent="0.25">
      <c r="A329" s="5">
        <f t="shared" si="5"/>
        <v>327</v>
      </c>
      <c r="B329" s="6" t="s">
        <v>34</v>
      </c>
      <c r="C329" s="6">
        <v>891180084</v>
      </c>
      <c r="D329" s="6">
        <v>2</v>
      </c>
      <c r="E329" s="46" t="s">
        <v>937</v>
      </c>
      <c r="F329" s="47" t="s">
        <v>938</v>
      </c>
      <c r="G329" s="7">
        <v>0</v>
      </c>
      <c r="H329" s="48" t="s">
        <v>939</v>
      </c>
      <c r="I329" s="34" t="s">
        <v>940</v>
      </c>
      <c r="J329" s="49">
        <v>41204</v>
      </c>
      <c r="K329" s="33">
        <v>2200000</v>
      </c>
      <c r="L329" s="41" t="s">
        <v>61</v>
      </c>
      <c r="M329" s="20" t="s">
        <v>39</v>
      </c>
      <c r="N329" s="4" t="s">
        <v>40</v>
      </c>
      <c r="O329" s="20" t="s">
        <v>41</v>
      </c>
      <c r="P329" s="20" t="s">
        <v>42</v>
      </c>
      <c r="Q329" s="21" t="s">
        <v>362</v>
      </c>
    </row>
    <row r="330" spans="1:17" ht="76.5" x14ac:dyDescent="0.25">
      <c r="A330" s="5">
        <f t="shared" si="5"/>
        <v>328</v>
      </c>
      <c r="B330" s="6" t="s">
        <v>34</v>
      </c>
      <c r="C330" s="6">
        <v>891180084</v>
      </c>
      <c r="D330" s="6">
        <v>2</v>
      </c>
      <c r="E330" s="46" t="s">
        <v>941</v>
      </c>
      <c r="F330" s="47" t="s">
        <v>942</v>
      </c>
      <c r="G330" s="7">
        <v>6</v>
      </c>
      <c r="H330" s="48" t="s">
        <v>943</v>
      </c>
      <c r="I330" s="34" t="s">
        <v>926</v>
      </c>
      <c r="J330" s="49">
        <v>41215</v>
      </c>
      <c r="K330" s="33">
        <v>2004596</v>
      </c>
      <c r="L330" s="41" t="s">
        <v>61</v>
      </c>
      <c r="M330" s="20" t="s">
        <v>39</v>
      </c>
      <c r="N330" s="4" t="s">
        <v>40</v>
      </c>
      <c r="O330" s="20" t="s">
        <v>41</v>
      </c>
      <c r="P330" s="20" t="s">
        <v>42</v>
      </c>
      <c r="Q330" s="21" t="s">
        <v>362</v>
      </c>
    </row>
    <row r="331" spans="1:17" ht="76.5" x14ac:dyDescent="0.25">
      <c r="A331" s="5">
        <f t="shared" si="5"/>
        <v>329</v>
      </c>
      <c r="B331" s="6" t="s">
        <v>34</v>
      </c>
      <c r="C331" s="6">
        <v>891180084</v>
      </c>
      <c r="D331" s="6">
        <v>2</v>
      </c>
      <c r="E331" s="46" t="s">
        <v>944</v>
      </c>
      <c r="F331" s="47" t="s">
        <v>945</v>
      </c>
      <c r="G331" s="7">
        <v>5</v>
      </c>
      <c r="H331" s="48" t="s">
        <v>946</v>
      </c>
      <c r="I331" s="34" t="s">
        <v>926</v>
      </c>
      <c r="J331" s="49">
        <v>41214</v>
      </c>
      <c r="K331" s="33">
        <v>1036860</v>
      </c>
      <c r="L331" s="41" t="s">
        <v>61</v>
      </c>
      <c r="M331" s="20" t="s">
        <v>39</v>
      </c>
      <c r="N331" s="4" t="s">
        <v>40</v>
      </c>
      <c r="O331" s="20" t="s">
        <v>41</v>
      </c>
      <c r="P331" s="20" t="s">
        <v>42</v>
      </c>
      <c r="Q331" s="21" t="s">
        <v>362</v>
      </c>
    </row>
    <row r="332" spans="1:17" ht="102" x14ac:dyDescent="0.25">
      <c r="A332" s="5">
        <f t="shared" si="5"/>
        <v>330</v>
      </c>
      <c r="B332" s="6" t="s">
        <v>34</v>
      </c>
      <c r="C332" s="6">
        <v>891180084</v>
      </c>
      <c r="D332" s="6">
        <v>2</v>
      </c>
      <c r="E332" s="46" t="s">
        <v>629</v>
      </c>
      <c r="F332" s="47" t="s">
        <v>947</v>
      </c>
      <c r="G332" s="7">
        <v>7</v>
      </c>
      <c r="H332" s="48" t="s">
        <v>948</v>
      </c>
      <c r="I332" s="34" t="s">
        <v>949</v>
      </c>
      <c r="J332" s="49">
        <v>41206</v>
      </c>
      <c r="K332" s="33">
        <v>3534432</v>
      </c>
      <c r="L332" s="41" t="s">
        <v>380</v>
      </c>
      <c r="M332" s="20" t="s">
        <v>39</v>
      </c>
      <c r="N332" s="4" t="s">
        <v>40</v>
      </c>
      <c r="O332" s="20" t="s">
        <v>41</v>
      </c>
      <c r="P332" s="20" t="s">
        <v>42</v>
      </c>
      <c r="Q332" s="21" t="s">
        <v>362</v>
      </c>
    </row>
    <row r="333" spans="1:17" ht="89.25" x14ac:dyDescent="0.25">
      <c r="A333" s="5">
        <f t="shared" si="5"/>
        <v>331</v>
      </c>
      <c r="B333" s="6" t="s">
        <v>34</v>
      </c>
      <c r="C333" s="6">
        <v>891180084</v>
      </c>
      <c r="D333" s="6">
        <v>2</v>
      </c>
      <c r="E333" s="46" t="s">
        <v>950</v>
      </c>
      <c r="F333" s="47" t="s">
        <v>951</v>
      </c>
      <c r="G333" s="7">
        <v>0</v>
      </c>
      <c r="H333" s="48" t="s">
        <v>952</v>
      </c>
      <c r="I333" s="34" t="s">
        <v>953</v>
      </c>
      <c r="J333" s="49">
        <v>41212</v>
      </c>
      <c r="K333" s="33">
        <v>600000</v>
      </c>
      <c r="L333" s="45" t="s">
        <v>917</v>
      </c>
      <c r="M333" s="20" t="s">
        <v>39</v>
      </c>
      <c r="N333" s="4" t="s">
        <v>40</v>
      </c>
      <c r="O333" s="20" t="s">
        <v>41</v>
      </c>
      <c r="P333" s="20" t="s">
        <v>42</v>
      </c>
      <c r="Q333" s="21" t="s">
        <v>362</v>
      </c>
    </row>
    <row r="334" spans="1:17" ht="89.25" x14ac:dyDescent="0.25">
      <c r="A334" s="5">
        <f t="shared" si="5"/>
        <v>332</v>
      </c>
      <c r="B334" s="6" t="s">
        <v>34</v>
      </c>
      <c r="C334" s="6">
        <v>891180084</v>
      </c>
      <c r="D334" s="6">
        <v>2</v>
      </c>
      <c r="E334" s="46" t="s">
        <v>103</v>
      </c>
      <c r="F334" s="47" t="s">
        <v>927</v>
      </c>
      <c r="G334" s="7">
        <v>9</v>
      </c>
      <c r="H334" s="48" t="s">
        <v>954</v>
      </c>
      <c r="I334" s="34" t="s">
        <v>953</v>
      </c>
      <c r="J334" s="49">
        <v>41213</v>
      </c>
      <c r="K334" s="33">
        <v>216000</v>
      </c>
      <c r="L334" s="45" t="s">
        <v>917</v>
      </c>
      <c r="M334" s="20" t="s">
        <v>39</v>
      </c>
      <c r="N334" s="4" t="s">
        <v>40</v>
      </c>
      <c r="O334" s="20" t="s">
        <v>41</v>
      </c>
      <c r="P334" s="20" t="s">
        <v>42</v>
      </c>
      <c r="Q334" s="21" t="s">
        <v>362</v>
      </c>
    </row>
    <row r="335" spans="1:17" ht="76.5" x14ac:dyDescent="0.25">
      <c r="A335" s="5">
        <f t="shared" si="5"/>
        <v>333</v>
      </c>
      <c r="B335" s="6" t="s">
        <v>34</v>
      </c>
      <c r="C335" s="6">
        <v>891180084</v>
      </c>
      <c r="D335" s="6">
        <v>2</v>
      </c>
      <c r="E335" s="46" t="s">
        <v>758</v>
      </c>
      <c r="F335" s="47" t="s">
        <v>930</v>
      </c>
      <c r="G335" s="7">
        <v>1</v>
      </c>
      <c r="H335" s="48" t="s">
        <v>955</v>
      </c>
      <c r="I335" s="34" t="s">
        <v>956</v>
      </c>
      <c r="J335" s="49">
        <v>41212</v>
      </c>
      <c r="K335" s="33">
        <v>1033501</v>
      </c>
      <c r="L335" s="41" t="s">
        <v>380</v>
      </c>
      <c r="M335" s="20" t="s">
        <v>39</v>
      </c>
      <c r="N335" s="4" t="s">
        <v>40</v>
      </c>
      <c r="O335" s="20" t="s">
        <v>41</v>
      </c>
      <c r="P335" s="20" t="s">
        <v>42</v>
      </c>
      <c r="Q335" s="21" t="s">
        <v>362</v>
      </c>
    </row>
    <row r="336" spans="1:17" ht="89.25" x14ac:dyDescent="0.25">
      <c r="A336" s="5">
        <f t="shared" si="5"/>
        <v>334</v>
      </c>
      <c r="B336" s="6" t="s">
        <v>34</v>
      </c>
      <c r="C336" s="6">
        <v>891180084</v>
      </c>
      <c r="D336" s="6">
        <v>2</v>
      </c>
      <c r="E336" s="46" t="s">
        <v>507</v>
      </c>
      <c r="F336" s="47" t="s">
        <v>957</v>
      </c>
      <c r="G336" s="7">
        <v>9</v>
      </c>
      <c r="H336" s="48" t="s">
        <v>958</v>
      </c>
      <c r="I336" s="34" t="s">
        <v>959</v>
      </c>
      <c r="J336" s="49">
        <v>41214</v>
      </c>
      <c r="K336" s="33">
        <v>2000000</v>
      </c>
      <c r="L336" s="41" t="s">
        <v>61</v>
      </c>
      <c r="M336" s="20" t="s">
        <v>39</v>
      </c>
      <c r="N336" s="4" t="s">
        <v>40</v>
      </c>
      <c r="O336" s="20" t="s">
        <v>41</v>
      </c>
      <c r="P336" s="20" t="s">
        <v>42</v>
      </c>
      <c r="Q336" s="21" t="s">
        <v>362</v>
      </c>
    </row>
    <row r="337" spans="1:17" ht="51" x14ac:dyDescent="0.25">
      <c r="A337" s="5">
        <f t="shared" si="5"/>
        <v>335</v>
      </c>
      <c r="B337" s="6" t="s">
        <v>34</v>
      </c>
      <c r="C337" s="6">
        <v>891180084</v>
      </c>
      <c r="D337" s="6">
        <v>2</v>
      </c>
      <c r="E337" s="46" t="s">
        <v>438</v>
      </c>
      <c r="F337" s="47" t="s">
        <v>960</v>
      </c>
      <c r="G337" s="7">
        <v>2</v>
      </c>
      <c r="H337" s="48" t="s">
        <v>961</v>
      </c>
      <c r="I337" s="34" t="s">
        <v>962</v>
      </c>
      <c r="J337" s="49">
        <v>41208</v>
      </c>
      <c r="K337" s="33">
        <v>2000000</v>
      </c>
      <c r="L337" s="41" t="s">
        <v>61</v>
      </c>
      <c r="M337" s="20" t="s">
        <v>39</v>
      </c>
      <c r="N337" s="4" t="s">
        <v>40</v>
      </c>
      <c r="O337" s="20" t="s">
        <v>41</v>
      </c>
      <c r="P337" s="20" t="s">
        <v>42</v>
      </c>
      <c r="Q337" s="21" t="s">
        <v>362</v>
      </c>
    </row>
    <row r="338" spans="1:17" ht="51" x14ac:dyDescent="0.25">
      <c r="A338" s="5">
        <f t="shared" si="5"/>
        <v>336</v>
      </c>
      <c r="B338" s="6" t="s">
        <v>34</v>
      </c>
      <c r="C338" s="6">
        <v>891180084</v>
      </c>
      <c r="D338" s="6">
        <v>2</v>
      </c>
      <c r="E338" s="46" t="s">
        <v>963</v>
      </c>
      <c r="F338" s="47" t="s">
        <v>964</v>
      </c>
      <c r="G338" s="7">
        <v>1</v>
      </c>
      <c r="H338" s="48" t="s">
        <v>965</v>
      </c>
      <c r="I338" s="34" t="s">
        <v>966</v>
      </c>
      <c r="J338" s="49">
        <v>41212</v>
      </c>
      <c r="K338" s="33">
        <v>7540000</v>
      </c>
      <c r="L338" s="41" t="s">
        <v>380</v>
      </c>
      <c r="M338" s="20" t="s">
        <v>39</v>
      </c>
      <c r="N338" s="4" t="s">
        <v>40</v>
      </c>
      <c r="O338" s="20" t="s">
        <v>41</v>
      </c>
      <c r="P338" s="20" t="s">
        <v>42</v>
      </c>
      <c r="Q338" s="21" t="s">
        <v>362</v>
      </c>
    </row>
    <row r="339" spans="1:17" ht="76.5" x14ac:dyDescent="0.25">
      <c r="A339" s="5">
        <f t="shared" si="5"/>
        <v>337</v>
      </c>
      <c r="B339" s="6" t="s">
        <v>34</v>
      </c>
      <c r="C339" s="6">
        <v>891180084</v>
      </c>
      <c r="D339" s="6">
        <v>2</v>
      </c>
      <c r="E339" s="46" t="s">
        <v>702</v>
      </c>
      <c r="F339" s="47" t="s">
        <v>967</v>
      </c>
      <c r="G339" s="7">
        <v>6</v>
      </c>
      <c r="H339" s="48" t="s">
        <v>968</v>
      </c>
      <c r="I339" s="34" t="s">
        <v>969</v>
      </c>
      <c r="J339" s="49">
        <v>41214</v>
      </c>
      <c r="K339" s="33">
        <v>3000000</v>
      </c>
      <c r="L339" s="41" t="s">
        <v>61</v>
      </c>
      <c r="M339" s="20" t="s">
        <v>39</v>
      </c>
      <c r="N339" s="4" t="s">
        <v>40</v>
      </c>
      <c r="O339" s="20" t="s">
        <v>41</v>
      </c>
      <c r="P339" s="20" t="s">
        <v>42</v>
      </c>
      <c r="Q339" s="21" t="s">
        <v>362</v>
      </c>
    </row>
    <row r="340" spans="1:17" ht="63.75" x14ac:dyDescent="0.25">
      <c r="A340" s="5">
        <f t="shared" si="5"/>
        <v>338</v>
      </c>
      <c r="B340" s="6" t="s">
        <v>34</v>
      </c>
      <c r="C340" s="6">
        <v>891180084</v>
      </c>
      <c r="D340" s="6">
        <v>2</v>
      </c>
      <c r="E340" s="46" t="s">
        <v>970</v>
      </c>
      <c r="F340" s="47" t="s">
        <v>971</v>
      </c>
      <c r="G340" s="7">
        <v>8</v>
      </c>
      <c r="H340" s="48" t="s">
        <v>972</v>
      </c>
      <c r="I340" s="34" t="s">
        <v>973</v>
      </c>
      <c r="J340" s="49">
        <v>41219</v>
      </c>
      <c r="K340" s="33">
        <v>2004596</v>
      </c>
      <c r="L340" s="41" t="s">
        <v>61</v>
      </c>
      <c r="M340" s="20" t="s">
        <v>39</v>
      </c>
      <c r="N340" s="4" t="s">
        <v>40</v>
      </c>
      <c r="O340" s="20" t="s">
        <v>41</v>
      </c>
      <c r="P340" s="20" t="s">
        <v>42</v>
      </c>
      <c r="Q340" s="21" t="s">
        <v>362</v>
      </c>
    </row>
    <row r="341" spans="1:17" ht="102" x14ac:dyDescent="0.25">
      <c r="A341" s="5">
        <f t="shared" si="5"/>
        <v>339</v>
      </c>
      <c r="B341" s="6" t="s">
        <v>34</v>
      </c>
      <c r="C341" s="6">
        <v>891180084</v>
      </c>
      <c r="D341" s="6">
        <v>2</v>
      </c>
      <c r="E341" s="46" t="s">
        <v>798</v>
      </c>
      <c r="F341" s="47" t="s">
        <v>974</v>
      </c>
      <c r="G341" s="7">
        <v>1</v>
      </c>
      <c r="H341" s="48" t="s">
        <v>975</v>
      </c>
      <c r="I341" s="34" t="s">
        <v>976</v>
      </c>
      <c r="J341" s="49">
        <v>41226</v>
      </c>
      <c r="K341" s="33">
        <v>880000</v>
      </c>
      <c r="L341" s="41" t="s">
        <v>61</v>
      </c>
      <c r="M341" s="20" t="s">
        <v>39</v>
      </c>
      <c r="N341" s="4" t="s">
        <v>40</v>
      </c>
      <c r="O341" s="20" t="s">
        <v>41</v>
      </c>
      <c r="P341" s="20" t="s">
        <v>42</v>
      </c>
      <c r="Q341" s="21" t="s">
        <v>362</v>
      </c>
    </row>
    <row r="342" spans="1:17" ht="76.5" x14ac:dyDescent="0.25">
      <c r="A342" s="5">
        <f t="shared" si="5"/>
        <v>340</v>
      </c>
      <c r="B342" s="6" t="s">
        <v>34</v>
      </c>
      <c r="C342" s="6">
        <v>891180084</v>
      </c>
      <c r="D342" s="6">
        <v>2</v>
      </c>
      <c r="E342" s="46" t="s">
        <v>377</v>
      </c>
      <c r="F342" s="47" t="s">
        <v>977</v>
      </c>
      <c r="G342" s="7">
        <v>8</v>
      </c>
      <c r="H342" s="48" t="s">
        <v>978</v>
      </c>
      <c r="I342" s="34" t="s">
        <v>979</v>
      </c>
      <c r="J342" s="49">
        <v>41229</v>
      </c>
      <c r="K342" s="33">
        <v>660000</v>
      </c>
      <c r="L342" s="41" t="s">
        <v>61</v>
      </c>
      <c r="M342" s="20" t="s">
        <v>39</v>
      </c>
      <c r="N342" s="4" t="s">
        <v>40</v>
      </c>
      <c r="O342" s="20" t="s">
        <v>41</v>
      </c>
      <c r="P342" s="20" t="s">
        <v>42</v>
      </c>
      <c r="Q342" s="21" t="s">
        <v>362</v>
      </c>
    </row>
    <row r="343" spans="1:17" ht="76.5" x14ac:dyDescent="0.25">
      <c r="A343" s="5">
        <f t="shared" si="5"/>
        <v>341</v>
      </c>
      <c r="B343" s="6" t="s">
        <v>34</v>
      </c>
      <c r="C343" s="6">
        <v>891180084</v>
      </c>
      <c r="D343" s="6">
        <v>2</v>
      </c>
      <c r="E343" s="46" t="s">
        <v>377</v>
      </c>
      <c r="F343" s="47" t="s">
        <v>977</v>
      </c>
      <c r="G343" s="7">
        <v>8</v>
      </c>
      <c r="H343" s="48" t="s">
        <v>980</v>
      </c>
      <c r="I343" s="34" t="s">
        <v>981</v>
      </c>
      <c r="J343" s="49">
        <v>41229</v>
      </c>
      <c r="K343" s="33">
        <v>400000</v>
      </c>
      <c r="L343" s="41" t="s">
        <v>61</v>
      </c>
      <c r="M343" s="20" t="s">
        <v>39</v>
      </c>
      <c r="N343" s="4" t="s">
        <v>40</v>
      </c>
      <c r="O343" s="20" t="s">
        <v>41</v>
      </c>
      <c r="P343" s="20" t="s">
        <v>42</v>
      </c>
      <c r="Q343" s="21" t="s">
        <v>362</v>
      </c>
    </row>
    <row r="344" spans="1:17" ht="51" x14ac:dyDescent="0.25">
      <c r="A344" s="5">
        <f t="shared" si="5"/>
        <v>342</v>
      </c>
      <c r="B344" s="6" t="s">
        <v>34</v>
      </c>
      <c r="C344" s="6">
        <v>891180084</v>
      </c>
      <c r="D344" s="6">
        <v>2</v>
      </c>
      <c r="E344" s="50" t="s">
        <v>476</v>
      </c>
      <c r="F344" s="8" t="s">
        <v>982</v>
      </c>
      <c r="G344" s="7">
        <v>5</v>
      </c>
      <c r="H344" s="48" t="s">
        <v>983</v>
      </c>
      <c r="I344" s="34" t="s">
        <v>984</v>
      </c>
      <c r="J344" s="49">
        <v>41222</v>
      </c>
      <c r="K344" s="33">
        <v>1362564</v>
      </c>
      <c r="L344" s="41" t="s">
        <v>61</v>
      </c>
      <c r="M344" s="20" t="s">
        <v>39</v>
      </c>
      <c r="N344" s="4" t="s">
        <v>40</v>
      </c>
      <c r="O344" s="20" t="s">
        <v>41</v>
      </c>
      <c r="P344" s="20" t="s">
        <v>42</v>
      </c>
      <c r="Q344" s="21" t="s">
        <v>362</v>
      </c>
    </row>
    <row r="345" spans="1:17" ht="51" x14ac:dyDescent="0.25">
      <c r="A345" s="5">
        <f t="shared" si="5"/>
        <v>343</v>
      </c>
      <c r="B345" s="6" t="s">
        <v>34</v>
      </c>
      <c r="C345" s="6">
        <v>891180084</v>
      </c>
      <c r="D345" s="6">
        <v>2</v>
      </c>
      <c r="E345" s="50" t="s">
        <v>985</v>
      </c>
      <c r="F345" s="8" t="s">
        <v>986</v>
      </c>
      <c r="G345" s="7">
        <v>1</v>
      </c>
      <c r="H345" s="48" t="s">
        <v>987</v>
      </c>
      <c r="I345" s="34" t="s">
        <v>988</v>
      </c>
      <c r="J345" s="49">
        <v>41213</v>
      </c>
      <c r="K345" s="33">
        <v>5990000</v>
      </c>
      <c r="L345" s="45" t="s">
        <v>917</v>
      </c>
      <c r="M345" s="20" t="s">
        <v>39</v>
      </c>
      <c r="N345" s="4" t="s">
        <v>40</v>
      </c>
      <c r="O345" s="20" t="s">
        <v>41</v>
      </c>
      <c r="P345" s="20" t="s">
        <v>42</v>
      </c>
      <c r="Q345" s="21" t="s">
        <v>362</v>
      </c>
    </row>
    <row r="346" spans="1:17" ht="63.75" x14ac:dyDescent="0.25">
      <c r="A346" s="5">
        <f t="shared" si="5"/>
        <v>344</v>
      </c>
      <c r="B346" s="6" t="s">
        <v>34</v>
      </c>
      <c r="C346" s="6">
        <v>891180084</v>
      </c>
      <c r="D346" s="6">
        <v>2</v>
      </c>
      <c r="E346" s="50" t="s">
        <v>963</v>
      </c>
      <c r="F346" s="51" t="s">
        <v>964</v>
      </c>
      <c r="G346" s="7">
        <v>1</v>
      </c>
      <c r="H346" s="48" t="s">
        <v>989</v>
      </c>
      <c r="I346" s="34" t="s">
        <v>990</v>
      </c>
      <c r="J346" s="49">
        <v>41225</v>
      </c>
      <c r="K346" s="33">
        <v>1044000</v>
      </c>
      <c r="L346" s="41" t="s">
        <v>380</v>
      </c>
      <c r="M346" s="20" t="s">
        <v>39</v>
      </c>
      <c r="N346" s="4" t="s">
        <v>40</v>
      </c>
      <c r="O346" s="20" t="s">
        <v>41</v>
      </c>
      <c r="P346" s="20" t="s">
        <v>42</v>
      </c>
      <c r="Q346" s="21" t="s">
        <v>362</v>
      </c>
    </row>
    <row r="347" spans="1:17" ht="51" x14ac:dyDescent="0.25">
      <c r="A347" s="5">
        <f t="shared" si="5"/>
        <v>345</v>
      </c>
      <c r="B347" s="6" t="s">
        <v>34</v>
      </c>
      <c r="C347" s="6">
        <v>891180084</v>
      </c>
      <c r="D347" s="6">
        <v>2</v>
      </c>
      <c r="E347" s="50" t="s">
        <v>991</v>
      </c>
      <c r="F347" s="8" t="s">
        <v>992</v>
      </c>
      <c r="G347" s="7">
        <v>1</v>
      </c>
      <c r="H347" s="48" t="s">
        <v>993</v>
      </c>
      <c r="I347" s="34" t="s">
        <v>994</v>
      </c>
      <c r="J347" s="49">
        <v>41229</v>
      </c>
      <c r="K347" s="33">
        <v>52961541</v>
      </c>
      <c r="L347" s="45" t="s">
        <v>917</v>
      </c>
      <c r="M347" s="20" t="s">
        <v>39</v>
      </c>
      <c r="N347" s="4" t="s">
        <v>40</v>
      </c>
      <c r="O347" s="20" t="s">
        <v>41</v>
      </c>
      <c r="P347" s="20" t="s">
        <v>42</v>
      </c>
      <c r="Q347" s="21" t="s">
        <v>362</v>
      </c>
    </row>
    <row r="348" spans="1:17" ht="63.75" x14ac:dyDescent="0.25">
      <c r="A348" s="5">
        <f t="shared" si="5"/>
        <v>346</v>
      </c>
      <c r="B348" s="6" t="s">
        <v>34</v>
      </c>
      <c r="C348" s="6">
        <v>891180084</v>
      </c>
      <c r="D348" s="6">
        <v>2</v>
      </c>
      <c r="E348" s="50" t="s">
        <v>995</v>
      </c>
      <c r="F348" s="8" t="s">
        <v>996</v>
      </c>
      <c r="G348" s="7">
        <v>5</v>
      </c>
      <c r="H348" s="48" t="s">
        <v>997</v>
      </c>
      <c r="I348" s="34" t="s">
        <v>844</v>
      </c>
      <c r="J348" s="49">
        <v>41228</v>
      </c>
      <c r="K348" s="33">
        <v>1175000</v>
      </c>
      <c r="L348" s="41" t="s">
        <v>61</v>
      </c>
      <c r="M348" s="20" t="s">
        <v>39</v>
      </c>
      <c r="N348" s="4" t="s">
        <v>40</v>
      </c>
      <c r="O348" s="20" t="s">
        <v>41</v>
      </c>
      <c r="P348" s="20" t="s">
        <v>42</v>
      </c>
      <c r="Q348" s="21" t="s">
        <v>362</v>
      </c>
    </row>
    <row r="349" spans="1:17" ht="63.75" x14ac:dyDescent="0.25">
      <c r="A349" s="5">
        <f t="shared" si="5"/>
        <v>347</v>
      </c>
      <c r="B349" s="6" t="s">
        <v>34</v>
      </c>
      <c r="C349" s="6">
        <v>891180084</v>
      </c>
      <c r="D349" s="6">
        <v>2</v>
      </c>
      <c r="E349" s="50" t="s">
        <v>363</v>
      </c>
      <c r="F349" s="51" t="s">
        <v>998</v>
      </c>
      <c r="G349" s="7">
        <v>3</v>
      </c>
      <c r="H349" s="48" t="s">
        <v>999</v>
      </c>
      <c r="I349" s="34" t="s">
        <v>1000</v>
      </c>
      <c r="J349" s="49">
        <v>41227</v>
      </c>
      <c r="K349" s="33">
        <v>800000</v>
      </c>
      <c r="L349" s="41" t="s">
        <v>61</v>
      </c>
      <c r="M349" s="20" t="s">
        <v>39</v>
      </c>
      <c r="N349" s="4" t="s">
        <v>40</v>
      </c>
      <c r="O349" s="20" t="s">
        <v>41</v>
      </c>
      <c r="P349" s="20" t="s">
        <v>42</v>
      </c>
      <c r="Q349" s="21" t="s">
        <v>362</v>
      </c>
    </row>
    <row r="350" spans="1:17" ht="63.75" x14ac:dyDescent="0.25">
      <c r="A350" s="5">
        <f t="shared" si="5"/>
        <v>348</v>
      </c>
      <c r="B350" s="6" t="s">
        <v>34</v>
      </c>
      <c r="C350" s="6">
        <v>891180084</v>
      </c>
      <c r="D350" s="6">
        <v>2</v>
      </c>
      <c r="E350" s="50" t="s">
        <v>1001</v>
      </c>
      <c r="F350" s="8" t="s">
        <v>1002</v>
      </c>
      <c r="G350" s="7">
        <v>2</v>
      </c>
      <c r="H350" s="48" t="s">
        <v>1003</v>
      </c>
      <c r="I350" s="34" t="s">
        <v>844</v>
      </c>
      <c r="J350" s="49">
        <v>41228</v>
      </c>
      <c r="K350" s="33">
        <v>1410000</v>
      </c>
      <c r="L350" s="41" t="s">
        <v>61</v>
      </c>
      <c r="M350" s="20" t="s">
        <v>39</v>
      </c>
      <c r="N350" s="4" t="s">
        <v>40</v>
      </c>
      <c r="O350" s="20" t="s">
        <v>41</v>
      </c>
      <c r="P350" s="20" t="s">
        <v>42</v>
      </c>
      <c r="Q350" s="21" t="s">
        <v>362</v>
      </c>
    </row>
    <row r="351" spans="1:17" ht="76.5" x14ac:dyDescent="0.25">
      <c r="A351" s="5">
        <f t="shared" si="5"/>
        <v>349</v>
      </c>
      <c r="B351" s="6" t="s">
        <v>34</v>
      </c>
      <c r="C351" s="6">
        <v>891180084</v>
      </c>
      <c r="D351" s="6">
        <v>2</v>
      </c>
      <c r="E351" s="50" t="s">
        <v>1004</v>
      </c>
      <c r="F351" s="8" t="s">
        <v>1005</v>
      </c>
      <c r="G351" s="7">
        <v>6</v>
      </c>
      <c r="H351" s="48" t="s">
        <v>1006</v>
      </c>
      <c r="I351" s="34" t="s">
        <v>1007</v>
      </c>
      <c r="J351" s="49">
        <v>41222</v>
      </c>
      <c r="K351" s="33">
        <v>2250000</v>
      </c>
      <c r="L351" s="41" t="s">
        <v>61</v>
      </c>
      <c r="M351" s="20" t="s">
        <v>39</v>
      </c>
      <c r="N351" s="4" t="s">
        <v>40</v>
      </c>
      <c r="O351" s="20" t="s">
        <v>41</v>
      </c>
      <c r="P351" s="20" t="s">
        <v>42</v>
      </c>
      <c r="Q351" s="21" t="s">
        <v>362</v>
      </c>
    </row>
    <row r="352" spans="1:17" ht="89.25" x14ac:dyDescent="0.25">
      <c r="A352" s="5">
        <f t="shared" si="5"/>
        <v>350</v>
      </c>
      <c r="B352" s="6" t="s">
        <v>34</v>
      </c>
      <c r="C352" s="6">
        <v>891180084</v>
      </c>
      <c r="D352" s="6">
        <v>2</v>
      </c>
      <c r="E352" s="50" t="s">
        <v>1008</v>
      </c>
      <c r="F352" s="8" t="s">
        <v>1009</v>
      </c>
      <c r="G352" s="7">
        <v>3</v>
      </c>
      <c r="H352" s="48" t="s">
        <v>1010</v>
      </c>
      <c r="I352" s="34" t="s">
        <v>1011</v>
      </c>
      <c r="J352" s="49">
        <v>41222</v>
      </c>
      <c r="K352" s="33">
        <v>3750000</v>
      </c>
      <c r="L352" s="41" t="s">
        <v>380</v>
      </c>
      <c r="M352" s="20" t="s">
        <v>39</v>
      </c>
      <c r="N352" s="4" t="s">
        <v>40</v>
      </c>
      <c r="O352" s="20" t="s">
        <v>41</v>
      </c>
      <c r="P352" s="20" t="s">
        <v>42</v>
      </c>
      <c r="Q352" s="21" t="s">
        <v>362</v>
      </c>
    </row>
    <row r="353" spans="1:17" ht="63.75" x14ac:dyDescent="0.25">
      <c r="A353" s="5">
        <f t="shared" si="5"/>
        <v>351</v>
      </c>
      <c r="B353" s="6" t="s">
        <v>34</v>
      </c>
      <c r="C353" s="6">
        <v>891180084</v>
      </c>
      <c r="D353" s="6">
        <v>2</v>
      </c>
      <c r="E353" s="50" t="s">
        <v>377</v>
      </c>
      <c r="F353" s="8" t="s">
        <v>977</v>
      </c>
      <c r="G353" s="7">
        <v>8</v>
      </c>
      <c r="H353" s="48" t="s">
        <v>1012</v>
      </c>
      <c r="I353" s="34" t="s">
        <v>1013</v>
      </c>
      <c r="J353" s="49" t="s">
        <v>1014</v>
      </c>
      <c r="K353" s="33">
        <v>627599</v>
      </c>
      <c r="L353" s="41" t="s">
        <v>380</v>
      </c>
      <c r="M353" s="20" t="s">
        <v>39</v>
      </c>
      <c r="N353" s="4" t="s">
        <v>40</v>
      </c>
      <c r="O353" s="20" t="s">
        <v>41</v>
      </c>
      <c r="P353" s="20" t="s">
        <v>42</v>
      </c>
      <c r="Q353" s="21" t="s">
        <v>362</v>
      </c>
    </row>
    <row r="354" spans="1:17" ht="51" x14ac:dyDescent="0.25">
      <c r="A354" s="5">
        <f t="shared" si="5"/>
        <v>352</v>
      </c>
      <c r="B354" s="6" t="s">
        <v>34</v>
      </c>
      <c r="C354" s="6">
        <v>891180084</v>
      </c>
      <c r="D354" s="6">
        <v>2</v>
      </c>
      <c r="E354" s="50" t="s">
        <v>629</v>
      </c>
      <c r="F354" s="8" t="s">
        <v>947</v>
      </c>
      <c r="G354" s="7">
        <v>7</v>
      </c>
      <c r="H354" s="48" t="s">
        <v>1015</v>
      </c>
      <c r="I354" s="34" t="s">
        <v>1016</v>
      </c>
      <c r="J354" s="49">
        <v>41222</v>
      </c>
      <c r="K354" s="33">
        <v>900000</v>
      </c>
      <c r="L354" s="41" t="s">
        <v>380</v>
      </c>
      <c r="M354" s="20" t="s">
        <v>39</v>
      </c>
      <c r="N354" s="4" t="s">
        <v>40</v>
      </c>
      <c r="O354" s="20" t="s">
        <v>41</v>
      </c>
      <c r="P354" s="20" t="s">
        <v>42</v>
      </c>
      <c r="Q354" s="21" t="s">
        <v>362</v>
      </c>
    </row>
    <row r="355" spans="1:17" ht="76.5" x14ac:dyDescent="0.25">
      <c r="A355" s="5">
        <f t="shared" si="5"/>
        <v>353</v>
      </c>
      <c r="B355" s="6" t="s">
        <v>34</v>
      </c>
      <c r="C355" s="6">
        <v>891180084</v>
      </c>
      <c r="D355" s="6">
        <v>2</v>
      </c>
      <c r="E355" s="46" t="s">
        <v>673</v>
      </c>
      <c r="F355" s="8" t="s">
        <v>1017</v>
      </c>
      <c r="G355" s="7">
        <v>2</v>
      </c>
      <c r="H355" s="48" t="s">
        <v>1018</v>
      </c>
      <c r="I355" s="34" t="s">
        <v>1019</v>
      </c>
      <c r="J355" s="49">
        <v>41229</v>
      </c>
      <c r="K355" s="33">
        <v>2780000</v>
      </c>
      <c r="L355" s="41" t="s">
        <v>380</v>
      </c>
      <c r="M355" s="20" t="s">
        <v>39</v>
      </c>
      <c r="N355" s="4" t="s">
        <v>40</v>
      </c>
      <c r="O355" s="20" t="s">
        <v>41</v>
      </c>
      <c r="P355" s="20" t="s">
        <v>42</v>
      </c>
      <c r="Q355" s="21" t="s">
        <v>362</v>
      </c>
    </row>
    <row r="356" spans="1:17" ht="51" x14ac:dyDescent="0.25">
      <c r="A356" s="5">
        <f t="shared" si="5"/>
        <v>354</v>
      </c>
      <c r="B356" s="6" t="s">
        <v>34</v>
      </c>
      <c r="C356" s="6">
        <v>891180084</v>
      </c>
      <c r="D356" s="6">
        <v>2</v>
      </c>
      <c r="E356" s="50" t="s">
        <v>699</v>
      </c>
      <c r="F356" s="51" t="s">
        <v>1020</v>
      </c>
      <c r="G356" s="7">
        <v>2</v>
      </c>
      <c r="H356" s="48" t="s">
        <v>1021</v>
      </c>
      <c r="I356" s="34" t="s">
        <v>1019</v>
      </c>
      <c r="J356" s="49">
        <v>41229</v>
      </c>
      <c r="K356" s="33">
        <v>1500000</v>
      </c>
      <c r="L356" s="45" t="s">
        <v>917</v>
      </c>
      <c r="M356" s="20" t="s">
        <v>39</v>
      </c>
      <c r="N356" s="4" t="s">
        <v>40</v>
      </c>
      <c r="O356" s="20" t="s">
        <v>41</v>
      </c>
      <c r="P356" s="20" t="s">
        <v>42</v>
      </c>
      <c r="Q356" s="21" t="s">
        <v>362</v>
      </c>
    </row>
    <row r="357" spans="1:17" ht="51" x14ac:dyDescent="0.25">
      <c r="A357" s="5">
        <f t="shared" si="5"/>
        <v>355</v>
      </c>
      <c r="B357" s="6" t="s">
        <v>34</v>
      </c>
      <c r="C357" s="6">
        <v>891180084</v>
      </c>
      <c r="D357" s="6">
        <v>2</v>
      </c>
      <c r="E357" s="50" t="s">
        <v>533</v>
      </c>
      <c r="F357" s="8" t="s">
        <v>1022</v>
      </c>
      <c r="G357" s="7">
        <v>9</v>
      </c>
      <c r="H357" s="48" t="s">
        <v>1023</v>
      </c>
      <c r="I357" s="34" t="s">
        <v>984</v>
      </c>
      <c r="J357" s="49">
        <v>41249</v>
      </c>
      <c r="K357" s="33">
        <v>1816752</v>
      </c>
      <c r="L357" s="41" t="s">
        <v>61</v>
      </c>
      <c r="M357" s="20" t="s">
        <v>39</v>
      </c>
      <c r="N357" s="4" t="s">
        <v>40</v>
      </c>
      <c r="O357" s="20" t="s">
        <v>41</v>
      </c>
      <c r="P357" s="20" t="s">
        <v>42</v>
      </c>
      <c r="Q357" s="21" t="s">
        <v>362</v>
      </c>
    </row>
    <row r="358" spans="1:17" ht="89.25" x14ac:dyDescent="0.25">
      <c r="A358" s="5">
        <f t="shared" si="5"/>
        <v>356</v>
      </c>
      <c r="B358" s="6" t="s">
        <v>34</v>
      </c>
      <c r="C358" s="6">
        <v>891180084</v>
      </c>
      <c r="D358" s="6">
        <v>2</v>
      </c>
      <c r="E358" s="50" t="s">
        <v>1008</v>
      </c>
      <c r="F358" s="51" t="s">
        <v>1009</v>
      </c>
      <c r="G358" s="7">
        <v>3</v>
      </c>
      <c r="H358" s="48" t="s">
        <v>1024</v>
      </c>
      <c r="I358" s="34" t="s">
        <v>1025</v>
      </c>
      <c r="J358" s="49">
        <v>41196</v>
      </c>
      <c r="K358" s="33">
        <v>1998650</v>
      </c>
      <c r="L358" s="41" t="s">
        <v>380</v>
      </c>
      <c r="M358" s="20" t="s">
        <v>39</v>
      </c>
      <c r="N358" s="4" t="s">
        <v>40</v>
      </c>
      <c r="O358" s="20" t="s">
        <v>41</v>
      </c>
      <c r="P358" s="20" t="s">
        <v>42</v>
      </c>
      <c r="Q358" s="21" t="s">
        <v>362</v>
      </c>
    </row>
    <row r="359" spans="1:17" ht="63.75" x14ac:dyDescent="0.25">
      <c r="A359" s="5">
        <f t="shared" si="5"/>
        <v>357</v>
      </c>
      <c r="B359" s="6" t="s">
        <v>34</v>
      </c>
      <c r="C359" s="6">
        <v>891180084</v>
      </c>
      <c r="D359" s="6">
        <v>2</v>
      </c>
      <c r="E359" s="50" t="s">
        <v>377</v>
      </c>
      <c r="F359" s="8" t="s">
        <v>977</v>
      </c>
      <c r="G359" s="7">
        <v>8</v>
      </c>
      <c r="H359" s="48" t="s">
        <v>1026</v>
      </c>
      <c r="I359" s="34" t="s">
        <v>1027</v>
      </c>
      <c r="J359" s="49">
        <v>41248</v>
      </c>
      <c r="K359" s="33">
        <v>482000</v>
      </c>
      <c r="L359" s="45" t="s">
        <v>917</v>
      </c>
      <c r="M359" s="20" t="s">
        <v>39</v>
      </c>
      <c r="N359" s="4" t="s">
        <v>40</v>
      </c>
      <c r="O359" s="20" t="s">
        <v>41</v>
      </c>
      <c r="P359" s="20" t="s">
        <v>42</v>
      </c>
      <c r="Q359" s="21" t="s">
        <v>362</v>
      </c>
    </row>
    <row r="360" spans="1:17" ht="51" x14ac:dyDescent="0.25">
      <c r="A360" s="5">
        <f t="shared" si="5"/>
        <v>358</v>
      </c>
      <c r="B360" s="6" t="s">
        <v>34</v>
      </c>
      <c r="C360" s="6">
        <v>891180084</v>
      </c>
      <c r="D360" s="6">
        <v>2</v>
      </c>
      <c r="E360" s="50" t="s">
        <v>758</v>
      </c>
      <c r="F360" s="8" t="s">
        <v>930</v>
      </c>
      <c r="G360" s="7">
        <v>1</v>
      </c>
      <c r="H360" s="48" t="s">
        <v>1028</v>
      </c>
      <c r="I360" s="34" t="s">
        <v>1029</v>
      </c>
      <c r="J360" s="49">
        <v>41257</v>
      </c>
      <c r="K360" s="33">
        <v>745880</v>
      </c>
      <c r="L360" s="41" t="s">
        <v>380</v>
      </c>
      <c r="M360" s="20" t="s">
        <v>39</v>
      </c>
      <c r="N360" s="4" t="s">
        <v>40</v>
      </c>
      <c r="O360" s="20" t="s">
        <v>41</v>
      </c>
      <c r="P360" s="20" t="s">
        <v>42</v>
      </c>
      <c r="Q360" s="21" t="s">
        <v>362</v>
      </c>
    </row>
    <row r="361" spans="1:17" ht="51" x14ac:dyDescent="0.25">
      <c r="A361" s="5">
        <f t="shared" si="5"/>
        <v>359</v>
      </c>
      <c r="B361" s="6" t="s">
        <v>34</v>
      </c>
      <c r="C361" s="6">
        <v>891180084</v>
      </c>
      <c r="D361" s="6">
        <v>2</v>
      </c>
      <c r="E361" s="50" t="s">
        <v>397</v>
      </c>
      <c r="F361" s="8" t="s">
        <v>1030</v>
      </c>
      <c r="G361" s="7">
        <v>8</v>
      </c>
      <c r="H361" s="48" t="s">
        <v>1031</v>
      </c>
      <c r="I361" s="34" t="s">
        <v>1032</v>
      </c>
      <c r="J361" s="49">
        <v>41229</v>
      </c>
      <c r="K361" s="33">
        <v>240000</v>
      </c>
      <c r="L361" s="45" t="s">
        <v>917</v>
      </c>
      <c r="M361" s="20" t="s">
        <v>39</v>
      </c>
      <c r="N361" s="4" t="s">
        <v>40</v>
      </c>
      <c r="O361" s="20" t="s">
        <v>41</v>
      </c>
      <c r="P361" s="20" t="s">
        <v>42</v>
      </c>
      <c r="Q361" s="21" t="s">
        <v>362</v>
      </c>
    </row>
    <row r="362" spans="1:17" ht="76.5" x14ac:dyDescent="0.25">
      <c r="A362" s="5">
        <f t="shared" si="5"/>
        <v>360</v>
      </c>
      <c r="B362" s="6" t="s">
        <v>34</v>
      </c>
      <c r="C362" s="6">
        <v>891180084</v>
      </c>
      <c r="D362" s="6">
        <v>2</v>
      </c>
      <c r="E362" s="50" t="s">
        <v>1033</v>
      </c>
      <c r="F362" s="8" t="s">
        <v>1034</v>
      </c>
      <c r="G362" s="7">
        <v>2</v>
      </c>
      <c r="H362" s="48" t="s">
        <v>1035</v>
      </c>
      <c r="I362" s="34" t="s">
        <v>1036</v>
      </c>
      <c r="J362" s="49">
        <v>41255</v>
      </c>
      <c r="K362" s="33">
        <v>730000</v>
      </c>
      <c r="L362" s="41" t="s">
        <v>380</v>
      </c>
      <c r="M362" s="20" t="s">
        <v>39</v>
      </c>
      <c r="N362" s="4" t="s">
        <v>40</v>
      </c>
      <c r="O362" s="20" t="s">
        <v>41</v>
      </c>
      <c r="P362" s="20" t="s">
        <v>42</v>
      </c>
      <c r="Q362" s="21" t="s">
        <v>362</v>
      </c>
    </row>
    <row r="363" spans="1:17" ht="63.75" x14ac:dyDescent="0.25">
      <c r="A363" s="5">
        <f t="shared" si="5"/>
        <v>361</v>
      </c>
      <c r="B363" s="6" t="s">
        <v>34</v>
      </c>
      <c r="C363" s="6">
        <v>891180084</v>
      </c>
      <c r="D363" s="6">
        <v>2</v>
      </c>
      <c r="E363" s="50" t="s">
        <v>1037</v>
      </c>
      <c r="F363" s="51" t="s">
        <v>1038</v>
      </c>
      <c r="G363" s="7"/>
      <c r="H363" s="48" t="s">
        <v>1039</v>
      </c>
      <c r="I363" s="34" t="s">
        <v>1040</v>
      </c>
      <c r="J363" s="49">
        <v>41241</v>
      </c>
      <c r="K363" s="33">
        <v>1000000</v>
      </c>
      <c r="L363" s="41" t="s">
        <v>61</v>
      </c>
      <c r="M363" s="20" t="s">
        <v>39</v>
      </c>
      <c r="N363" s="4" t="s">
        <v>40</v>
      </c>
      <c r="O363" s="20" t="s">
        <v>41</v>
      </c>
      <c r="P363" s="20" t="s">
        <v>42</v>
      </c>
      <c r="Q363" s="21" t="s">
        <v>362</v>
      </c>
    </row>
    <row r="364" spans="1:17" ht="51" x14ac:dyDescent="0.25">
      <c r="A364" s="5">
        <f t="shared" si="5"/>
        <v>362</v>
      </c>
      <c r="B364" s="6" t="s">
        <v>34</v>
      </c>
      <c r="C364" s="6">
        <v>891180084</v>
      </c>
      <c r="D364" s="6">
        <v>2</v>
      </c>
      <c r="E364" s="50" t="s">
        <v>1041</v>
      </c>
      <c r="F364" s="8" t="s">
        <v>1042</v>
      </c>
      <c r="G364" s="7">
        <v>0</v>
      </c>
      <c r="H364" s="48" t="s">
        <v>1043</v>
      </c>
      <c r="I364" s="34" t="s">
        <v>1044</v>
      </c>
      <c r="J364" s="49">
        <v>41249</v>
      </c>
      <c r="K364" s="33">
        <v>1040000</v>
      </c>
      <c r="L364" s="41" t="s">
        <v>380</v>
      </c>
      <c r="M364" s="20" t="s">
        <v>39</v>
      </c>
      <c r="N364" s="4" t="s">
        <v>40</v>
      </c>
      <c r="O364" s="20" t="s">
        <v>41</v>
      </c>
      <c r="P364" s="20" t="s">
        <v>42</v>
      </c>
      <c r="Q364" s="21" t="s">
        <v>362</v>
      </c>
    </row>
    <row r="365" spans="1:17" ht="63.75" x14ac:dyDescent="0.25">
      <c r="A365" s="5">
        <f t="shared" si="5"/>
        <v>363</v>
      </c>
      <c r="B365" s="6" t="s">
        <v>34</v>
      </c>
      <c r="C365" s="6">
        <v>891180084</v>
      </c>
      <c r="D365" s="6">
        <v>2</v>
      </c>
      <c r="E365" s="50" t="s">
        <v>507</v>
      </c>
      <c r="F365" s="8" t="s">
        <v>957</v>
      </c>
      <c r="G365" s="7">
        <v>9</v>
      </c>
      <c r="H365" s="48" t="s">
        <v>1045</v>
      </c>
      <c r="I365" s="34" t="s">
        <v>1046</v>
      </c>
      <c r="J365" s="49">
        <v>41253</v>
      </c>
      <c r="K365" s="33">
        <v>1018161</v>
      </c>
      <c r="L365" s="41" t="s">
        <v>61</v>
      </c>
      <c r="M365" s="20" t="s">
        <v>39</v>
      </c>
      <c r="N365" s="4" t="s">
        <v>40</v>
      </c>
      <c r="O365" s="20" t="s">
        <v>41</v>
      </c>
      <c r="P365" s="20" t="s">
        <v>42</v>
      </c>
      <c r="Q365" s="21" t="s">
        <v>362</v>
      </c>
    </row>
    <row r="366" spans="1:17" ht="51" x14ac:dyDescent="0.25">
      <c r="A366" s="5">
        <f t="shared" si="5"/>
        <v>364</v>
      </c>
      <c r="B366" s="6" t="s">
        <v>34</v>
      </c>
      <c r="C366" s="6">
        <v>891180084</v>
      </c>
      <c r="D366" s="6">
        <v>2</v>
      </c>
      <c r="E366" s="50" t="s">
        <v>1047</v>
      </c>
      <c r="F366" s="8" t="s">
        <v>1048</v>
      </c>
      <c r="G366" s="7">
        <v>8</v>
      </c>
      <c r="H366" s="48" t="s">
        <v>1049</v>
      </c>
      <c r="I366" s="34" t="s">
        <v>1050</v>
      </c>
      <c r="J366" s="49">
        <v>41250</v>
      </c>
      <c r="K366" s="33">
        <v>450000</v>
      </c>
      <c r="L366" s="41" t="s">
        <v>380</v>
      </c>
      <c r="M366" s="20" t="s">
        <v>39</v>
      </c>
      <c r="N366" s="4" t="s">
        <v>40</v>
      </c>
      <c r="O366" s="20" t="s">
        <v>41</v>
      </c>
      <c r="P366" s="20" t="s">
        <v>42</v>
      </c>
      <c r="Q366" s="21" t="s">
        <v>362</v>
      </c>
    </row>
    <row r="367" spans="1:17" ht="51" x14ac:dyDescent="0.25">
      <c r="A367" s="5">
        <f t="shared" si="5"/>
        <v>365</v>
      </c>
      <c r="B367" s="6" t="s">
        <v>34</v>
      </c>
      <c r="C367" s="6">
        <v>891180084</v>
      </c>
      <c r="D367" s="6">
        <v>2</v>
      </c>
      <c r="E367" s="50" t="s">
        <v>1047</v>
      </c>
      <c r="F367" s="8" t="s">
        <v>1048</v>
      </c>
      <c r="G367" s="7">
        <v>8</v>
      </c>
      <c r="H367" s="48" t="s">
        <v>1051</v>
      </c>
      <c r="I367" s="34" t="s">
        <v>1052</v>
      </c>
      <c r="J367" s="49">
        <v>41250</v>
      </c>
      <c r="K367" s="33">
        <v>450000</v>
      </c>
      <c r="L367" s="41" t="s">
        <v>380</v>
      </c>
      <c r="M367" s="20" t="s">
        <v>39</v>
      </c>
      <c r="N367" s="4" t="s">
        <v>40</v>
      </c>
      <c r="O367" s="20" t="s">
        <v>41</v>
      </c>
      <c r="P367" s="20" t="s">
        <v>42</v>
      </c>
      <c r="Q367" s="21" t="s">
        <v>362</v>
      </c>
    </row>
    <row r="368" spans="1:17" ht="89.25" x14ac:dyDescent="0.25">
      <c r="A368" s="5">
        <f t="shared" si="5"/>
        <v>366</v>
      </c>
      <c r="B368" s="6" t="s">
        <v>34</v>
      </c>
      <c r="C368" s="6">
        <v>891180084</v>
      </c>
      <c r="D368" s="6">
        <v>2</v>
      </c>
      <c r="E368" s="50" t="s">
        <v>921</v>
      </c>
      <c r="F368" s="8" t="s">
        <v>922</v>
      </c>
      <c r="G368" s="7">
        <v>1</v>
      </c>
      <c r="H368" s="48" t="s">
        <v>1053</v>
      </c>
      <c r="I368" s="34" t="s">
        <v>1054</v>
      </c>
      <c r="J368" s="49">
        <v>41249</v>
      </c>
      <c r="K368" s="33">
        <v>1740000</v>
      </c>
      <c r="L368" s="41" t="s">
        <v>380</v>
      </c>
      <c r="M368" s="20" t="s">
        <v>39</v>
      </c>
      <c r="N368" s="4" t="s">
        <v>40</v>
      </c>
      <c r="O368" s="20" t="s">
        <v>41</v>
      </c>
      <c r="P368" s="20" t="s">
        <v>42</v>
      </c>
      <c r="Q368" s="21" t="s">
        <v>362</v>
      </c>
    </row>
    <row r="369" spans="1:17" ht="76.5" x14ac:dyDescent="0.25">
      <c r="A369" s="5">
        <f t="shared" si="5"/>
        <v>367</v>
      </c>
      <c r="B369" s="6" t="s">
        <v>34</v>
      </c>
      <c r="C369" s="6">
        <v>891180084</v>
      </c>
      <c r="D369" s="6">
        <v>2</v>
      </c>
      <c r="E369" s="50" t="s">
        <v>689</v>
      </c>
      <c r="F369" s="8" t="s">
        <v>1055</v>
      </c>
      <c r="G369" s="7">
        <v>5</v>
      </c>
      <c r="H369" s="48" t="s">
        <v>1056</v>
      </c>
      <c r="I369" s="34" t="s">
        <v>1057</v>
      </c>
      <c r="J369" s="49">
        <v>41254</v>
      </c>
      <c r="K369" s="33">
        <v>2200000</v>
      </c>
      <c r="L369" s="45" t="s">
        <v>917</v>
      </c>
      <c r="M369" s="20" t="s">
        <v>39</v>
      </c>
      <c r="N369" s="4" t="s">
        <v>40</v>
      </c>
      <c r="O369" s="20" t="s">
        <v>41</v>
      </c>
      <c r="P369" s="20" t="s">
        <v>42</v>
      </c>
      <c r="Q369" s="21" t="s">
        <v>362</v>
      </c>
    </row>
    <row r="370" spans="1:17" ht="51" x14ac:dyDescent="0.25">
      <c r="A370" s="5">
        <f t="shared" si="5"/>
        <v>368</v>
      </c>
      <c r="B370" s="6" t="s">
        <v>34</v>
      </c>
      <c r="C370" s="6">
        <v>891180084</v>
      </c>
      <c r="D370" s="6">
        <v>2</v>
      </c>
      <c r="E370" s="50" t="s">
        <v>413</v>
      </c>
      <c r="F370" s="8" t="s">
        <v>1058</v>
      </c>
      <c r="G370" s="7">
        <v>5</v>
      </c>
      <c r="H370" s="48" t="s">
        <v>1059</v>
      </c>
      <c r="I370" s="34" t="s">
        <v>1060</v>
      </c>
      <c r="J370" s="49">
        <v>41254</v>
      </c>
      <c r="K370" s="33">
        <v>629000</v>
      </c>
      <c r="L370" s="41" t="s">
        <v>61</v>
      </c>
      <c r="M370" s="20" t="s">
        <v>39</v>
      </c>
      <c r="N370" s="4" t="s">
        <v>40</v>
      </c>
      <c r="O370" s="20" t="s">
        <v>41</v>
      </c>
      <c r="P370" s="20" t="s">
        <v>42</v>
      </c>
      <c r="Q370" s="21" t="s">
        <v>362</v>
      </c>
    </row>
    <row r="371" spans="1:17" ht="76.5" x14ac:dyDescent="0.25">
      <c r="A371" s="5">
        <f t="shared" si="5"/>
        <v>369</v>
      </c>
      <c r="B371" s="6" t="s">
        <v>34</v>
      </c>
      <c r="C371" s="6">
        <v>891180084</v>
      </c>
      <c r="D371" s="6">
        <v>2</v>
      </c>
      <c r="E371" s="50" t="s">
        <v>1061</v>
      </c>
      <c r="F371" s="8" t="s">
        <v>1062</v>
      </c>
      <c r="G371" s="7">
        <v>1</v>
      </c>
      <c r="H371" s="48" t="s">
        <v>1063</v>
      </c>
      <c r="I371" s="34" t="s">
        <v>1064</v>
      </c>
      <c r="J371" s="49">
        <v>41255</v>
      </c>
      <c r="K371" s="33">
        <v>2900000</v>
      </c>
      <c r="L371" s="45" t="s">
        <v>917</v>
      </c>
      <c r="M371" s="20" t="s">
        <v>39</v>
      </c>
      <c r="N371" s="4" t="s">
        <v>40</v>
      </c>
      <c r="O371" s="20" t="s">
        <v>41</v>
      </c>
      <c r="P371" s="20" t="s">
        <v>42</v>
      </c>
      <c r="Q371" s="21" t="s">
        <v>362</v>
      </c>
    </row>
    <row r="372" spans="1:17" ht="76.5" x14ac:dyDescent="0.25">
      <c r="A372" s="5">
        <f t="shared" si="5"/>
        <v>370</v>
      </c>
      <c r="B372" s="6" t="s">
        <v>34</v>
      </c>
      <c r="C372" s="6">
        <v>891180084</v>
      </c>
      <c r="D372" s="6">
        <v>2</v>
      </c>
      <c r="E372" s="50" t="s">
        <v>1065</v>
      </c>
      <c r="F372" s="8" t="s">
        <v>1066</v>
      </c>
      <c r="G372" s="7">
        <v>9</v>
      </c>
      <c r="H372" s="48" t="s">
        <v>1067</v>
      </c>
      <c r="I372" s="34" t="s">
        <v>1068</v>
      </c>
      <c r="J372" s="49">
        <v>41257</v>
      </c>
      <c r="K372" s="33">
        <v>1400000</v>
      </c>
      <c r="L372" s="41" t="s">
        <v>61</v>
      </c>
      <c r="M372" s="20" t="s">
        <v>39</v>
      </c>
      <c r="N372" s="4" t="s">
        <v>40</v>
      </c>
      <c r="O372" s="20" t="s">
        <v>41</v>
      </c>
      <c r="P372" s="20" t="s">
        <v>42</v>
      </c>
      <c r="Q372" s="21" t="s">
        <v>362</v>
      </c>
    </row>
    <row r="373" spans="1:17" ht="63.75" x14ac:dyDescent="0.25">
      <c r="A373" s="5">
        <f t="shared" si="5"/>
        <v>371</v>
      </c>
      <c r="B373" s="6" t="s">
        <v>34</v>
      </c>
      <c r="C373" s="6">
        <v>891180084</v>
      </c>
      <c r="D373" s="6">
        <v>2</v>
      </c>
      <c r="E373" s="50" t="s">
        <v>1069</v>
      </c>
      <c r="F373" s="8" t="s">
        <v>1070</v>
      </c>
      <c r="G373" s="7">
        <v>1</v>
      </c>
      <c r="H373" s="48" t="s">
        <v>1071</v>
      </c>
      <c r="I373" s="34" t="s">
        <v>1072</v>
      </c>
      <c r="J373" s="49">
        <v>41257</v>
      </c>
      <c r="K373" s="33">
        <v>1020000</v>
      </c>
      <c r="L373" s="41" t="s">
        <v>61</v>
      </c>
      <c r="M373" s="20" t="s">
        <v>39</v>
      </c>
      <c r="N373" s="4" t="s">
        <v>40</v>
      </c>
      <c r="O373" s="20" t="s">
        <v>41</v>
      </c>
      <c r="P373" s="20" t="s">
        <v>42</v>
      </c>
      <c r="Q373" s="21" t="s">
        <v>362</v>
      </c>
    </row>
    <row r="374" spans="1:17" ht="89.25" x14ac:dyDescent="0.25">
      <c r="A374" s="5">
        <f t="shared" si="5"/>
        <v>372</v>
      </c>
      <c r="B374" s="6" t="s">
        <v>34</v>
      </c>
      <c r="C374" s="6">
        <v>891180084</v>
      </c>
      <c r="D374" s="6">
        <v>2</v>
      </c>
      <c r="E374" s="50" t="s">
        <v>689</v>
      </c>
      <c r="F374" s="8" t="s">
        <v>1055</v>
      </c>
      <c r="G374" s="7">
        <v>5</v>
      </c>
      <c r="H374" s="48" t="s">
        <v>1073</v>
      </c>
      <c r="I374" s="34" t="s">
        <v>1074</v>
      </c>
      <c r="J374" s="49">
        <v>41260</v>
      </c>
      <c r="K374" s="33">
        <v>2810000</v>
      </c>
      <c r="L374" s="45" t="s">
        <v>917</v>
      </c>
      <c r="M374" s="20" t="s">
        <v>39</v>
      </c>
      <c r="N374" s="4" t="s">
        <v>40</v>
      </c>
      <c r="O374" s="20" t="s">
        <v>41</v>
      </c>
      <c r="P374" s="20" t="s">
        <v>42</v>
      </c>
      <c r="Q374" s="21" t="s">
        <v>362</v>
      </c>
    </row>
    <row r="375" spans="1:17" ht="114.75" x14ac:dyDescent="0.25">
      <c r="A375" s="5">
        <f t="shared" si="5"/>
        <v>373</v>
      </c>
      <c r="B375" s="6" t="s">
        <v>34</v>
      </c>
      <c r="C375" s="6">
        <v>891180084</v>
      </c>
      <c r="D375" s="6">
        <v>2</v>
      </c>
      <c r="E375" s="7" t="s">
        <v>1075</v>
      </c>
      <c r="F375" s="8">
        <v>12109246</v>
      </c>
      <c r="G375" s="7">
        <v>9</v>
      </c>
      <c r="H375" s="52" t="s">
        <v>1076</v>
      </c>
      <c r="I375" s="201" t="s">
        <v>1077</v>
      </c>
      <c r="J375" s="10">
        <v>41165</v>
      </c>
      <c r="K375" s="11">
        <v>2400000</v>
      </c>
      <c r="L375" s="4" t="s">
        <v>1078</v>
      </c>
      <c r="M375" s="20" t="s">
        <v>39</v>
      </c>
      <c r="N375" s="4" t="s">
        <v>40</v>
      </c>
      <c r="O375" s="20" t="s">
        <v>41</v>
      </c>
      <c r="P375" s="20" t="s">
        <v>42</v>
      </c>
      <c r="Q375" s="4"/>
    </row>
    <row r="376" spans="1:17" ht="102" x14ac:dyDescent="0.25">
      <c r="A376" s="5">
        <f t="shared" si="5"/>
        <v>374</v>
      </c>
      <c r="B376" s="6" t="s">
        <v>34</v>
      </c>
      <c r="C376" s="6">
        <v>891180084</v>
      </c>
      <c r="D376" s="6">
        <v>2</v>
      </c>
      <c r="E376" s="7" t="s">
        <v>1079</v>
      </c>
      <c r="F376" s="8">
        <v>36181782</v>
      </c>
      <c r="G376" s="7">
        <v>8</v>
      </c>
      <c r="H376" s="52" t="s">
        <v>1080</v>
      </c>
      <c r="I376" s="201" t="s">
        <v>1081</v>
      </c>
      <c r="J376" s="10">
        <v>41185</v>
      </c>
      <c r="K376" s="11">
        <v>1207104</v>
      </c>
      <c r="L376" s="4" t="s">
        <v>1082</v>
      </c>
      <c r="M376" s="20" t="s">
        <v>39</v>
      </c>
      <c r="N376" s="4" t="s">
        <v>40</v>
      </c>
      <c r="O376" s="20" t="s">
        <v>41</v>
      </c>
      <c r="P376" s="20" t="s">
        <v>42</v>
      </c>
      <c r="Q376" s="4"/>
    </row>
    <row r="377" spans="1:17" ht="127.5" x14ac:dyDescent="0.25">
      <c r="A377" s="5">
        <f t="shared" si="5"/>
        <v>375</v>
      </c>
      <c r="B377" s="6" t="s">
        <v>34</v>
      </c>
      <c r="C377" s="6">
        <v>891180084</v>
      </c>
      <c r="D377" s="6">
        <v>2</v>
      </c>
      <c r="E377" s="7" t="s">
        <v>1083</v>
      </c>
      <c r="F377" s="8">
        <v>26560094</v>
      </c>
      <c r="G377" s="7">
        <v>9</v>
      </c>
      <c r="H377" s="52" t="s">
        <v>1084</v>
      </c>
      <c r="I377" s="201" t="s">
        <v>1085</v>
      </c>
      <c r="J377" s="10">
        <v>41191</v>
      </c>
      <c r="K377" s="11">
        <v>2700000</v>
      </c>
      <c r="L377" s="4" t="s">
        <v>1086</v>
      </c>
      <c r="M377" s="20" t="s">
        <v>39</v>
      </c>
      <c r="N377" s="4" t="s">
        <v>40</v>
      </c>
      <c r="O377" s="20" t="s">
        <v>41</v>
      </c>
      <c r="P377" s="20" t="s">
        <v>42</v>
      </c>
      <c r="Q377" s="4"/>
    </row>
    <row r="378" spans="1:17" ht="102" x14ac:dyDescent="0.25">
      <c r="A378" s="5">
        <f t="shared" si="5"/>
        <v>376</v>
      </c>
      <c r="B378" s="6" t="s">
        <v>34</v>
      </c>
      <c r="C378" s="6">
        <v>891180084</v>
      </c>
      <c r="D378" s="6">
        <v>2</v>
      </c>
      <c r="E378" s="7" t="s">
        <v>1087</v>
      </c>
      <c r="F378" s="8">
        <v>55157571</v>
      </c>
      <c r="G378" s="7">
        <v>9</v>
      </c>
      <c r="H378" s="52" t="s">
        <v>1088</v>
      </c>
      <c r="I378" s="201" t="s">
        <v>1089</v>
      </c>
      <c r="J378" s="10">
        <v>41191</v>
      </c>
      <c r="K378" s="11">
        <v>4300000</v>
      </c>
      <c r="L378" s="4" t="s">
        <v>1086</v>
      </c>
      <c r="M378" s="20" t="s">
        <v>39</v>
      </c>
      <c r="N378" s="4" t="s">
        <v>40</v>
      </c>
      <c r="O378" s="20" t="s">
        <v>41</v>
      </c>
      <c r="P378" s="20" t="s">
        <v>42</v>
      </c>
      <c r="Q378" s="4"/>
    </row>
    <row r="379" spans="1:17" ht="114.75" x14ac:dyDescent="0.25">
      <c r="A379" s="5">
        <f t="shared" si="5"/>
        <v>377</v>
      </c>
      <c r="B379" s="6" t="s">
        <v>34</v>
      </c>
      <c r="C379" s="6">
        <v>891180084</v>
      </c>
      <c r="D379" s="6">
        <v>2</v>
      </c>
      <c r="E379" s="7" t="s">
        <v>1090</v>
      </c>
      <c r="F379" s="8">
        <v>19088226</v>
      </c>
      <c r="G379" s="7">
        <v>5</v>
      </c>
      <c r="H379" s="52" t="s">
        <v>1091</v>
      </c>
      <c r="I379" s="201" t="s">
        <v>1092</v>
      </c>
      <c r="J379" s="10">
        <v>41170</v>
      </c>
      <c r="K379" s="11">
        <v>1005920</v>
      </c>
      <c r="L379" s="4" t="s">
        <v>1093</v>
      </c>
      <c r="M379" s="20" t="s">
        <v>39</v>
      </c>
      <c r="N379" s="4" t="s">
        <v>40</v>
      </c>
      <c r="O379" s="20" t="s">
        <v>41</v>
      </c>
      <c r="P379" s="20" t="s">
        <v>42</v>
      </c>
      <c r="Q379" s="4"/>
    </row>
    <row r="380" spans="1:17" ht="102" x14ac:dyDescent="0.25">
      <c r="A380" s="5">
        <f t="shared" si="5"/>
        <v>378</v>
      </c>
      <c r="B380" s="6" t="s">
        <v>34</v>
      </c>
      <c r="C380" s="6">
        <v>891180084</v>
      </c>
      <c r="D380" s="6">
        <v>2</v>
      </c>
      <c r="E380" s="7" t="s">
        <v>1094</v>
      </c>
      <c r="F380" s="8">
        <v>213436490</v>
      </c>
      <c r="G380" s="7"/>
      <c r="H380" s="52" t="s">
        <v>1095</v>
      </c>
      <c r="I380" s="201" t="s">
        <v>1096</v>
      </c>
      <c r="J380" s="10" t="s">
        <v>1097</v>
      </c>
      <c r="K380" s="11">
        <v>2917168</v>
      </c>
      <c r="L380" s="4" t="s">
        <v>1093</v>
      </c>
      <c r="M380" s="20" t="s">
        <v>39</v>
      </c>
      <c r="N380" s="4" t="s">
        <v>40</v>
      </c>
      <c r="O380" s="20" t="s">
        <v>41</v>
      </c>
      <c r="P380" s="20" t="s">
        <v>42</v>
      </c>
      <c r="Q380" s="4" t="s">
        <v>1098</v>
      </c>
    </row>
    <row r="381" spans="1:17" ht="102" x14ac:dyDescent="0.25">
      <c r="A381" s="5">
        <f t="shared" si="5"/>
        <v>379</v>
      </c>
      <c r="B381" s="6" t="s">
        <v>34</v>
      </c>
      <c r="C381" s="6">
        <v>891180084</v>
      </c>
      <c r="D381" s="6">
        <v>2</v>
      </c>
      <c r="E381" s="7" t="s">
        <v>1099</v>
      </c>
      <c r="F381" s="8">
        <v>79701267</v>
      </c>
      <c r="G381" s="7">
        <v>5</v>
      </c>
      <c r="H381" s="52" t="s">
        <v>1100</v>
      </c>
      <c r="I381" s="201" t="s">
        <v>1096</v>
      </c>
      <c r="J381" s="10">
        <v>41164</v>
      </c>
      <c r="K381" s="11">
        <v>804736</v>
      </c>
      <c r="L381" s="4" t="s">
        <v>1093</v>
      </c>
      <c r="M381" s="20" t="s">
        <v>39</v>
      </c>
      <c r="N381" s="4" t="s">
        <v>40</v>
      </c>
      <c r="O381" s="20" t="s">
        <v>41</v>
      </c>
      <c r="P381" s="20" t="s">
        <v>42</v>
      </c>
      <c r="Q381" s="4"/>
    </row>
    <row r="382" spans="1:17" ht="102" x14ac:dyDescent="0.25">
      <c r="A382" s="5">
        <f t="shared" si="5"/>
        <v>380</v>
      </c>
      <c r="B382" s="6" t="s">
        <v>34</v>
      </c>
      <c r="C382" s="6">
        <v>891180084</v>
      </c>
      <c r="D382" s="6">
        <v>2</v>
      </c>
      <c r="E382" s="7" t="s">
        <v>1101</v>
      </c>
      <c r="F382" s="8">
        <v>1026254843</v>
      </c>
      <c r="G382" s="7">
        <v>8</v>
      </c>
      <c r="H382" s="9" t="s">
        <v>1102</v>
      </c>
      <c r="I382" s="201" t="s">
        <v>1096</v>
      </c>
      <c r="J382" s="10">
        <v>41200</v>
      </c>
      <c r="K382" s="11">
        <v>1207104</v>
      </c>
      <c r="L382" s="4" t="s">
        <v>1093</v>
      </c>
      <c r="M382" s="20" t="s">
        <v>39</v>
      </c>
      <c r="N382" s="4" t="s">
        <v>40</v>
      </c>
      <c r="O382" s="20" t="s">
        <v>41</v>
      </c>
      <c r="P382" s="20" t="s">
        <v>42</v>
      </c>
      <c r="Q382" s="4"/>
    </row>
    <row r="383" spans="1:17" ht="114.75" x14ac:dyDescent="0.25">
      <c r="A383" s="5">
        <f t="shared" si="5"/>
        <v>381</v>
      </c>
      <c r="B383" s="6" t="s">
        <v>34</v>
      </c>
      <c r="C383" s="6">
        <v>891180084</v>
      </c>
      <c r="D383" s="6">
        <v>2</v>
      </c>
      <c r="E383" s="7" t="s">
        <v>1103</v>
      </c>
      <c r="F383" s="8">
        <v>25453203</v>
      </c>
      <c r="G383" s="7">
        <v>3</v>
      </c>
      <c r="H383" s="9" t="s">
        <v>1104</v>
      </c>
      <c r="I383" s="201" t="s">
        <v>1105</v>
      </c>
      <c r="J383" s="10">
        <v>41221</v>
      </c>
      <c r="K383" s="11">
        <v>804736</v>
      </c>
      <c r="L383" s="4" t="s">
        <v>1093</v>
      </c>
      <c r="M383" s="20" t="s">
        <v>39</v>
      </c>
      <c r="N383" s="4" t="s">
        <v>40</v>
      </c>
      <c r="O383" s="20" t="s">
        <v>41</v>
      </c>
      <c r="P383" s="20" t="s">
        <v>42</v>
      </c>
      <c r="Q383" s="4"/>
    </row>
    <row r="384" spans="1:17" ht="153" x14ac:dyDescent="0.25">
      <c r="A384" s="5">
        <f t="shared" si="5"/>
        <v>382</v>
      </c>
      <c r="B384" s="6" t="s">
        <v>34</v>
      </c>
      <c r="C384" s="6">
        <v>891180084</v>
      </c>
      <c r="D384" s="6">
        <v>2</v>
      </c>
      <c r="E384" s="7" t="s">
        <v>1106</v>
      </c>
      <c r="F384" s="8">
        <v>3072080</v>
      </c>
      <c r="G384" s="7">
        <v>9</v>
      </c>
      <c r="H384" s="9" t="s">
        <v>1107</v>
      </c>
      <c r="I384" s="201" t="s">
        <v>1108</v>
      </c>
      <c r="J384" s="10">
        <v>41164</v>
      </c>
      <c r="K384" s="11">
        <v>1200000</v>
      </c>
      <c r="L384" s="4" t="s">
        <v>61</v>
      </c>
      <c r="M384" s="20" t="s">
        <v>39</v>
      </c>
      <c r="N384" s="4" t="s">
        <v>40</v>
      </c>
      <c r="O384" s="20" t="s">
        <v>41</v>
      </c>
      <c r="P384" s="20" t="s">
        <v>42</v>
      </c>
      <c r="Q384" s="4"/>
    </row>
    <row r="385" spans="1:17" ht="165.75" x14ac:dyDescent="0.25">
      <c r="A385" s="5">
        <f t="shared" si="5"/>
        <v>383</v>
      </c>
      <c r="B385" s="6" t="s">
        <v>34</v>
      </c>
      <c r="C385" s="6">
        <v>891180084</v>
      </c>
      <c r="D385" s="6">
        <v>2</v>
      </c>
      <c r="E385" s="7" t="s">
        <v>1109</v>
      </c>
      <c r="F385" s="8">
        <v>1075246896</v>
      </c>
      <c r="G385" s="7">
        <v>2</v>
      </c>
      <c r="H385" s="9" t="s">
        <v>1110</v>
      </c>
      <c r="I385" s="201" t="s">
        <v>1111</v>
      </c>
      <c r="J385" s="10" t="s">
        <v>1112</v>
      </c>
      <c r="K385" s="11">
        <v>2000000</v>
      </c>
      <c r="L385" s="4" t="s">
        <v>61</v>
      </c>
      <c r="M385" s="20" t="s">
        <v>39</v>
      </c>
      <c r="N385" s="4" t="s">
        <v>40</v>
      </c>
      <c r="O385" s="20" t="s">
        <v>41</v>
      </c>
      <c r="P385" s="20" t="s">
        <v>42</v>
      </c>
      <c r="Q385" s="4"/>
    </row>
    <row r="386" spans="1:17" ht="153" x14ac:dyDescent="0.25">
      <c r="A386" s="5">
        <f t="shared" si="5"/>
        <v>384</v>
      </c>
      <c r="B386" s="6" t="s">
        <v>34</v>
      </c>
      <c r="C386" s="6">
        <v>891180084</v>
      </c>
      <c r="D386" s="6">
        <v>2</v>
      </c>
      <c r="E386" s="7" t="s">
        <v>1113</v>
      </c>
      <c r="F386" s="8">
        <v>1075254009</v>
      </c>
      <c r="G386" s="7">
        <v>1</v>
      </c>
      <c r="H386" s="9" t="s">
        <v>1114</v>
      </c>
      <c r="I386" s="201" t="s">
        <v>1115</v>
      </c>
      <c r="J386" s="10" t="s">
        <v>1112</v>
      </c>
      <c r="K386" s="11">
        <v>2000000</v>
      </c>
      <c r="L386" s="4" t="s">
        <v>61</v>
      </c>
      <c r="M386" s="20" t="s">
        <v>39</v>
      </c>
      <c r="N386" s="4" t="s">
        <v>40</v>
      </c>
      <c r="O386" s="20" t="s">
        <v>41</v>
      </c>
      <c r="P386" s="20" t="s">
        <v>42</v>
      </c>
      <c r="Q386" s="4"/>
    </row>
    <row r="387" spans="1:17" ht="140.25" x14ac:dyDescent="0.25">
      <c r="A387" s="5">
        <f t="shared" si="5"/>
        <v>385</v>
      </c>
      <c r="B387" s="6" t="s">
        <v>34</v>
      </c>
      <c r="C387" s="6">
        <v>891180084</v>
      </c>
      <c r="D387" s="6">
        <v>2</v>
      </c>
      <c r="E387" s="7" t="s">
        <v>1116</v>
      </c>
      <c r="F387" s="8">
        <v>7724906</v>
      </c>
      <c r="G387" s="7">
        <v>0</v>
      </c>
      <c r="H387" s="9" t="s">
        <v>1117</v>
      </c>
      <c r="I387" s="15" t="s">
        <v>1118</v>
      </c>
      <c r="J387" s="10">
        <v>40921</v>
      </c>
      <c r="K387" s="11">
        <v>7500000</v>
      </c>
      <c r="L387" s="4" t="s">
        <v>61</v>
      </c>
      <c r="M387" s="20" t="s">
        <v>39</v>
      </c>
      <c r="N387" s="4" t="s">
        <v>1119</v>
      </c>
      <c r="O387" s="20" t="s">
        <v>41</v>
      </c>
      <c r="P387" s="20" t="s">
        <v>42</v>
      </c>
      <c r="Q387" s="4" t="s">
        <v>1120</v>
      </c>
    </row>
    <row r="388" spans="1:17" ht="229.5" x14ac:dyDescent="0.25">
      <c r="A388" s="5">
        <f t="shared" si="5"/>
        <v>386</v>
      </c>
      <c r="B388" s="6" t="s">
        <v>34</v>
      </c>
      <c r="C388" s="6">
        <v>891180084</v>
      </c>
      <c r="D388" s="6">
        <v>2</v>
      </c>
      <c r="E388" s="7" t="s">
        <v>1121</v>
      </c>
      <c r="F388" s="8">
        <v>813000298</v>
      </c>
      <c r="G388" s="7">
        <v>7</v>
      </c>
      <c r="H388" s="9" t="s">
        <v>1122</v>
      </c>
      <c r="I388" s="15" t="s">
        <v>1123</v>
      </c>
      <c r="J388" s="10">
        <v>40924</v>
      </c>
      <c r="K388" s="11">
        <f>23000000+9000000</f>
        <v>32000000</v>
      </c>
      <c r="L388" s="4" t="s">
        <v>61</v>
      </c>
      <c r="M388" s="20" t="s">
        <v>39</v>
      </c>
      <c r="N388" s="4" t="s">
        <v>1124</v>
      </c>
      <c r="O388" s="20" t="s">
        <v>41</v>
      </c>
      <c r="P388" s="20" t="s">
        <v>42</v>
      </c>
      <c r="Q388" s="4" t="s">
        <v>1078</v>
      </c>
    </row>
    <row r="389" spans="1:17" ht="76.5" x14ac:dyDescent="0.25">
      <c r="A389" s="5">
        <f t="shared" ref="A389:A452" si="6">A388+1</f>
        <v>387</v>
      </c>
      <c r="B389" s="6" t="s">
        <v>34</v>
      </c>
      <c r="C389" s="6">
        <v>891180084</v>
      </c>
      <c r="D389" s="6">
        <v>2</v>
      </c>
      <c r="E389" s="7" t="s">
        <v>1125</v>
      </c>
      <c r="F389" s="8">
        <v>7693329</v>
      </c>
      <c r="G389" s="7">
        <v>6</v>
      </c>
      <c r="H389" s="9" t="s">
        <v>1126</v>
      </c>
      <c r="I389" s="15" t="s">
        <v>1127</v>
      </c>
      <c r="J389" s="10">
        <v>40924</v>
      </c>
      <c r="K389" s="11">
        <v>7134000</v>
      </c>
      <c r="L389" s="4" t="s">
        <v>61</v>
      </c>
      <c r="M389" s="20" t="s">
        <v>39</v>
      </c>
      <c r="N389" s="4" t="s">
        <v>1124</v>
      </c>
      <c r="O389" s="20" t="s">
        <v>41</v>
      </c>
      <c r="P389" s="20" t="s">
        <v>42</v>
      </c>
      <c r="Q389" s="4" t="s">
        <v>1078</v>
      </c>
    </row>
    <row r="390" spans="1:17" ht="216.75" x14ac:dyDescent="0.25">
      <c r="A390" s="5">
        <f t="shared" si="6"/>
        <v>388</v>
      </c>
      <c r="B390" s="6" t="s">
        <v>34</v>
      </c>
      <c r="C390" s="6">
        <v>891180084</v>
      </c>
      <c r="D390" s="6">
        <v>2</v>
      </c>
      <c r="E390" s="7" t="s">
        <v>103</v>
      </c>
      <c r="F390" s="8">
        <v>800220327</v>
      </c>
      <c r="G390" s="7">
        <v>9</v>
      </c>
      <c r="H390" s="9" t="s">
        <v>1128</v>
      </c>
      <c r="I390" s="15" t="s">
        <v>1129</v>
      </c>
      <c r="J390" s="10">
        <v>40924</v>
      </c>
      <c r="K390" s="11">
        <v>10000000</v>
      </c>
      <c r="L390" s="4" t="s">
        <v>61</v>
      </c>
      <c r="M390" s="20" t="s">
        <v>39</v>
      </c>
      <c r="N390" s="4" t="s">
        <v>1124</v>
      </c>
      <c r="O390" s="20" t="s">
        <v>41</v>
      </c>
      <c r="P390" s="20" t="s">
        <v>42</v>
      </c>
      <c r="Q390" s="4" t="s">
        <v>1078</v>
      </c>
    </row>
    <row r="391" spans="1:17" ht="153" x14ac:dyDescent="0.25">
      <c r="A391" s="5">
        <f t="shared" si="6"/>
        <v>389</v>
      </c>
      <c r="B391" s="6" t="s">
        <v>34</v>
      </c>
      <c r="C391" s="6">
        <v>891180084</v>
      </c>
      <c r="D391" s="6">
        <v>2</v>
      </c>
      <c r="E391" s="7" t="s">
        <v>1130</v>
      </c>
      <c r="F391" s="8">
        <v>900072408</v>
      </c>
      <c r="G391" s="7">
        <v>7</v>
      </c>
      <c r="H391" s="9" t="s">
        <v>1131</v>
      </c>
      <c r="I391" s="15" t="s">
        <v>1132</v>
      </c>
      <c r="J391" s="10">
        <v>40924</v>
      </c>
      <c r="K391" s="11">
        <f>32477068+2000000</f>
        <v>34477068</v>
      </c>
      <c r="L391" s="4" t="s">
        <v>1133</v>
      </c>
      <c r="M391" s="20" t="s">
        <v>39</v>
      </c>
      <c r="N391" s="4" t="s">
        <v>1124</v>
      </c>
      <c r="O391" s="20" t="s">
        <v>41</v>
      </c>
      <c r="P391" s="20" t="s">
        <v>42</v>
      </c>
      <c r="Q391" s="4" t="s">
        <v>1120</v>
      </c>
    </row>
    <row r="392" spans="1:17" ht="127.5" x14ac:dyDescent="0.25">
      <c r="A392" s="5">
        <f t="shared" si="6"/>
        <v>390</v>
      </c>
      <c r="B392" s="6" t="s">
        <v>34</v>
      </c>
      <c r="C392" s="6">
        <v>891180084</v>
      </c>
      <c r="D392" s="6">
        <v>2</v>
      </c>
      <c r="E392" s="7" t="s">
        <v>1134</v>
      </c>
      <c r="F392" s="8">
        <v>17627558</v>
      </c>
      <c r="G392" s="7">
        <v>1</v>
      </c>
      <c r="H392" s="9" t="s">
        <v>1135</v>
      </c>
      <c r="I392" s="15" t="s">
        <v>1136</v>
      </c>
      <c r="J392" s="10">
        <v>40926</v>
      </c>
      <c r="K392" s="11">
        <v>1075902</v>
      </c>
      <c r="L392" s="4" t="s">
        <v>1133</v>
      </c>
      <c r="M392" s="20" t="s">
        <v>39</v>
      </c>
      <c r="N392" s="4" t="s">
        <v>1124</v>
      </c>
      <c r="O392" s="20" t="s">
        <v>41</v>
      </c>
      <c r="P392" s="20" t="s">
        <v>42</v>
      </c>
      <c r="Q392" s="4" t="s">
        <v>1137</v>
      </c>
    </row>
    <row r="393" spans="1:17" ht="114.75" x14ac:dyDescent="0.25">
      <c r="A393" s="5">
        <f t="shared" si="6"/>
        <v>391</v>
      </c>
      <c r="B393" s="6" t="s">
        <v>34</v>
      </c>
      <c r="C393" s="6">
        <v>891180084</v>
      </c>
      <c r="D393" s="6">
        <v>2</v>
      </c>
      <c r="E393" s="7" t="s">
        <v>1138</v>
      </c>
      <c r="F393" s="8">
        <v>800107548</v>
      </c>
      <c r="G393" s="7">
        <v>7</v>
      </c>
      <c r="H393" s="9" t="s">
        <v>1139</v>
      </c>
      <c r="I393" s="15" t="s">
        <v>1140</v>
      </c>
      <c r="J393" s="10">
        <v>40932</v>
      </c>
      <c r="K393" s="11">
        <f>50000000+20000000</f>
        <v>70000000</v>
      </c>
      <c r="L393" s="4" t="s">
        <v>1133</v>
      </c>
      <c r="M393" s="20" t="s">
        <v>39</v>
      </c>
      <c r="N393" s="4" t="s">
        <v>1119</v>
      </c>
      <c r="O393" s="20" t="s">
        <v>41</v>
      </c>
      <c r="P393" s="20" t="s">
        <v>42</v>
      </c>
      <c r="Q393" s="4" t="s">
        <v>1120</v>
      </c>
    </row>
    <row r="394" spans="1:17" ht="140.25" x14ac:dyDescent="0.25">
      <c r="A394" s="5">
        <f t="shared" si="6"/>
        <v>392</v>
      </c>
      <c r="B394" s="6" t="s">
        <v>34</v>
      </c>
      <c r="C394" s="6">
        <v>891180084</v>
      </c>
      <c r="D394" s="6">
        <v>2</v>
      </c>
      <c r="E394" s="7" t="s">
        <v>1141</v>
      </c>
      <c r="F394" s="8">
        <v>4903106</v>
      </c>
      <c r="G394" s="7">
        <v>2</v>
      </c>
      <c r="H394" s="9" t="s">
        <v>1142</v>
      </c>
      <c r="I394" s="15" t="s">
        <v>1143</v>
      </c>
      <c r="J394" s="10">
        <v>40932</v>
      </c>
      <c r="K394" s="11">
        <f>31492400+5718834</f>
        <v>37211234</v>
      </c>
      <c r="L394" s="4" t="s">
        <v>61</v>
      </c>
      <c r="M394" s="20" t="s">
        <v>39</v>
      </c>
      <c r="N394" s="4" t="s">
        <v>1119</v>
      </c>
      <c r="O394" s="20" t="s">
        <v>41</v>
      </c>
      <c r="P394" s="20" t="s">
        <v>42</v>
      </c>
      <c r="Q394" s="4" t="s">
        <v>1120</v>
      </c>
    </row>
    <row r="395" spans="1:17" ht="89.25" x14ac:dyDescent="0.25">
      <c r="A395" s="5">
        <f t="shared" si="6"/>
        <v>393</v>
      </c>
      <c r="B395" s="6" t="s">
        <v>34</v>
      </c>
      <c r="C395" s="6">
        <v>891180084</v>
      </c>
      <c r="D395" s="6">
        <v>2</v>
      </c>
      <c r="E395" s="7" t="s">
        <v>1144</v>
      </c>
      <c r="F395" s="8">
        <v>860514047</v>
      </c>
      <c r="G395" s="7">
        <v>2</v>
      </c>
      <c r="H395" s="9" t="s">
        <v>1145</v>
      </c>
      <c r="I395" s="15" t="s">
        <v>1146</v>
      </c>
      <c r="J395" s="10">
        <v>40938</v>
      </c>
      <c r="K395" s="11">
        <v>51420000</v>
      </c>
      <c r="L395" s="4" t="s">
        <v>61</v>
      </c>
      <c r="M395" s="20" t="s">
        <v>39</v>
      </c>
      <c r="N395" s="4" t="s">
        <v>1119</v>
      </c>
      <c r="O395" s="20" t="s">
        <v>41</v>
      </c>
      <c r="P395" s="20" t="s">
        <v>42</v>
      </c>
      <c r="Q395" s="4" t="s">
        <v>1120</v>
      </c>
    </row>
    <row r="396" spans="1:17" ht="114.75" x14ac:dyDescent="0.25">
      <c r="A396" s="5">
        <f t="shared" si="6"/>
        <v>394</v>
      </c>
      <c r="B396" s="6" t="s">
        <v>34</v>
      </c>
      <c r="C396" s="6">
        <v>891180084</v>
      </c>
      <c r="D396" s="6">
        <v>2</v>
      </c>
      <c r="E396" s="7" t="s">
        <v>1147</v>
      </c>
      <c r="F396" s="8">
        <v>51580461</v>
      </c>
      <c r="G396" s="7">
        <v>5</v>
      </c>
      <c r="H396" s="9" t="s">
        <v>1148</v>
      </c>
      <c r="I396" s="15" t="s">
        <v>1149</v>
      </c>
      <c r="J396" s="10">
        <v>40938</v>
      </c>
      <c r="K396" s="11">
        <v>22907500</v>
      </c>
      <c r="L396" s="4" t="s">
        <v>1133</v>
      </c>
      <c r="M396" s="20" t="s">
        <v>39</v>
      </c>
      <c r="N396" s="4" t="s">
        <v>1124</v>
      </c>
      <c r="O396" s="20" t="s">
        <v>41</v>
      </c>
      <c r="P396" s="20" t="s">
        <v>42</v>
      </c>
      <c r="Q396" s="4" t="s">
        <v>1078</v>
      </c>
    </row>
    <row r="397" spans="1:17" ht="127.5" x14ac:dyDescent="0.25">
      <c r="A397" s="5">
        <f t="shared" si="6"/>
        <v>395</v>
      </c>
      <c r="B397" s="6" t="s">
        <v>34</v>
      </c>
      <c r="C397" s="6">
        <v>891180084</v>
      </c>
      <c r="D397" s="6">
        <v>2</v>
      </c>
      <c r="E397" s="7" t="s">
        <v>1150</v>
      </c>
      <c r="F397" s="8">
        <v>12113039</v>
      </c>
      <c r="G397" s="7">
        <v>6</v>
      </c>
      <c r="H397" s="9" t="s">
        <v>1151</v>
      </c>
      <c r="I397" s="15" t="s">
        <v>1152</v>
      </c>
      <c r="J397" s="10">
        <v>40938</v>
      </c>
      <c r="K397" s="11">
        <v>13732000</v>
      </c>
      <c r="L397" s="4" t="s">
        <v>1133</v>
      </c>
      <c r="M397" s="20" t="s">
        <v>39</v>
      </c>
      <c r="N397" s="4" t="s">
        <v>1124</v>
      </c>
      <c r="O397" s="20" t="s">
        <v>41</v>
      </c>
      <c r="P397" s="20" t="s">
        <v>42</v>
      </c>
      <c r="Q397" s="4" t="s">
        <v>1078</v>
      </c>
    </row>
    <row r="398" spans="1:17" ht="178.5" x14ac:dyDescent="0.25">
      <c r="A398" s="5">
        <f t="shared" si="6"/>
        <v>396</v>
      </c>
      <c r="B398" s="6" t="s">
        <v>34</v>
      </c>
      <c r="C398" s="6">
        <v>891180084</v>
      </c>
      <c r="D398" s="6">
        <v>2</v>
      </c>
      <c r="E398" s="7" t="s">
        <v>1153</v>
      </c>
      <c r="F398" s="8">
        <v>891180008</v>
      </c>
      <c r="G398" s="7">
        <v>2</v>
      </c>
      <c r="H398" s="9" t="s">
        <v>1154</v>
      </c>
      <c r="I398" s="15" t="s">
        <v>1155</v>
      </c>
      <c r="J398" s="10">
        <v>40940</v>
      </c>
      <c r="K398" s="11">
        <v>1782000</v>
      </c>
      <c r="L398" s="4" t="s">
        <v>61</v>
      </c>
      <c r="M398" s="20" t="s">
        <v>39</v>
      </c>
      <c r="N398" s="4" t="s">
        <v>1124</v>
      </c>
      <c r="O398" s="20" t="s">
        <v>41</v>
      </c>
      <c r="P398" s="20" t="s">
        <v>42</v>
      </c>
      <c r="Q398" s="4" t="s">
        <v>1078</v>
      </c>
    </row>
    <row r="399" spans="1:17" ht="76.5" x14ac:dyDescent="0.25">
      <c r="A399" s="5">
        <f t="shared" si="6"/>
        <v>397</v>
      </c>
      <c r="B399" s="6" t="s">
        <v>34</v>
      </c>
      <c r="C399" s="6">
        <v>891180084</v>
      </c>
      <c r="D399" s="6">
        <v>2</v>
      </c>
      <c r="E399" s="7" t="s">
        <v>1156</v>
      </c>
      <c r="F399" s="8">
        <v>12131758</v>
      </c>
      <c r="G399" s="7">
        <v>1</v>
      </c>
      <c r="H399" s="9" t="s">
        <v>1157</v>
      </c>
      <c r="I399" s="15" t="s">
        <v>1158</v>
      </c>
      <c r="J399" s="10">
        <v>40954</v>
      </c>
      <c r="K399" s="11">
        <v>6580000</v>
      </c>
      <c r="L399" s="4" t="s">
        <v>61</v>
      </c>
      <c r="M399" s="20" t="s">
        <v>39</v>
      </c>
      <c r="N399" s="4" t="s">
        <v>1124</v>
      </c>
      <c r="O399" s="20" t="s">
        <v>41</v>
      </c>
      <c r="P399" s="20" t="s">
        <v>42</v>
      </c>
      <c r="Q399" s="4" t="s">
        <v>1078</v>
      </c>
    </row>
    <row r="400" spans="1:17" ht="127.5" x14ac:dyDescent="0.25">
      <c r="A400" s="5">
        <f t="shared" si="6"/>
        <v>398</v>
      </c>
      <c r="B400" s="6" t="s">
        <v>34</v>
      </c>
      <c r="C400" s="6">
        <v>891180084</v>
      </c>
      <c r="D400" s="6">
        <v>2</v>
      </c>
      <c r="E400" s="7" t="s">
        <v>103</v>
      </c>
      <c r="F400" s="8">
        <v>800220327</v>
      </c>
      <c r="G400" s="7">
        <v>9</v>
      </c>
      <c r="H400" s="9" t="s">
        <v>1159</v>
      </c>
      <c r="I400" s="15" t="s">
        <v>1160</v>
      </c>
      <c r="J400" s="10">
        <v>40954</v>
      </c>
      <c r="K400" s="11">
        <f>3010000+235000</f>
        <v>3245000</v>
      </c>
      <c r="L400" s="4" t="s">
        <v>61</v>
      </c>
      <c r="M400" s="20" t="s">
        <v>39</v>
      </c>
      <c r="N400" s="4" t="s">
        <v>1119</v>
      </c>
      <c r="O400" s="20" t="s">
        <v>41</v>
      </c>
      <c r="P400" s="20" t="s">
        <v>42</v>
      </c>
      <c r="Q400" s="4" t="s">
        <v>1120</v>
      </c>
    </row>
    <row r="401" spans="1:17" ht="127.5" x14ac:dyDescent="0.25">
      <c r="A401" s="5">
        <f t="shared" si="6"/>
        <v>399</v>
      </c>
      <c r="B401" s="6" t="s">
        <v>34</v>
      </c>
      <c r="C401" s="6">
        <v>891180084</v>
      </c>
      <c r="D401" s="6">
        <v>2</v>
      </c>
      <c r="E401" s="7" t="s">
        <v>1161</v>
      </c>
      <c r="F401" s="8">
        <v>891101933</v>
      </c>
      <c r="G401" s="7">
        <v>3</v>
      </c>
      <c r="H401" s="9" t="s">
        <v>1162</v>
      </c>
      <c r="I401" s="15" t="s">
        <v>1163</v>
      </c>
      <c r="J401" s="10">
        <v>40956</v>
      </c>
      <c r="K401" s="11">
        <f>940000+170000</f>
        <v>1110000</v>
      </c>
      <c r="L401" s="4" t="s">
        <v>61</v>
      </c>
      <c r="M401" s="20" t="s">
        <v>39</v>
      </c>
      <c r="N401" s="4" t="s">
        <v>1119</v>
      </c>
      <c r="O401" s="20" t="s">
        <v>41</v>
      </c>
      <c r="P401" s="20" t="s">
        <v>42</v>
      </c>
      <c r="Q401" s="4" t="s">
        <v>1120</v>
      </c>
    </row>
    <row r="402" spans="1:17" ht="127.5" x14ac:dyDescent="0.25">
      <c r="A402" s="5">
        <f t="shared" si="6"/>
        <v>400</v>
      </c>
      <c r="B402" s="6" t="s">
        <v>34</v>
      </c>
      <c r="C402" s="6">
        <v>891180084</v>
      </c>
      <c r="D402" s="6">
        <v>2</v>
      </c>
      <c r="E402" s="7" t="s">
        <v>1164</v>
      </c>
      <c r="F402" s="8">
        <v>813003616</v>
      </c>
      <c r="G402" s="7">
        <v>1</v>
      </c>
      <c r="H402" s="9" t="s">
        <v>1165</v>
      </c>
      <c r="I402" s="15" t="s">
        <v>1166</v>
      </c>
      <c r="J402" s="10">
        <v>40956</v>
      </c>
      <c r="K402" s="11">
        <v>749940</v>
      </c>
      <c r="L402" s="4" t="s">
        <v>1133</v>
      </c>
      <c r="M402" s="20" t="s">
        <v>39</v>
      </c>
      <c r="N402" s="4" t="s">
        <v>1124</v>
      </c>
      <c r="O402" s="20" t="s">
        <v>41</v>
      </c>
      <c r="P402" s="20" t="s">
        <v>42</v>
      </c>
      <c r="Q402" s="4" t="s">
        <v>1137</v>
      </c>
    </row>
    <row r="403" spans="1:17" ht="127.5" x14ac:dyDescent="0.25">
      <c r="A403" s="5">
        <f t="shared" si="6"/>
        <v>401</v>
      </c>
      <c r="B403" s="6" t="s">
        <v>34</v>
      </c>
      <c r="C403" s="6">
        <v>891180084</v>
      </c>
      <c r="D403" s="6">
        <v>2</v>
      </c>
      <c r="E403" s="7" t="s">
        <v>1167</v>
      </c>
      <c r="F403" s="8">
        <v>55162515</v>
      </c>
      <c r="G403" s="7">
        <v>6</v>
      </c>
      <c r="H403" s="9" t="s">
        <v>1168</v>
      </c>
      <c r="I403" s="15" t="s">
        <v>1169</v>
      </c>
      <c r="J403" s="10">
        <v>40959</v>
      </c>
      <c r="K403" s="11">
        <v>6240000</v>
      </c>
      <c r="L403" s="4" t="s">
        <v>61</v>
      </c>
      <c r="M403" s="20" t="s">
        <v>39</v>
      </c>
      <c r="N403" s="4" t="s">
        <v>1124</v>
      </c>
      <c r="O403" s="20" t="s">
        <v>41</v>
      </c>
      <c r="P403" s="20" t="s">
        <v>42</v>
      </c>
      <c r="Q403" s="4" t="s">
        <v>1078</v>
      </c>
    </row>
    <row r="404" spans="1:17" ht="153" x14ac:dyDescent="0.25">
      <c r="A404" s="5">
        <f t="shared" si="6"/>
        <v>402</v>
      </c>
      <c r="B404" s="6" t="s">
        <v>34</v>
      </c>
      <c r="C404" s="6">
        <v>891180084</v>
      </c>
      <c r="D404" s="6">
        <v>2</v>
      </c>
      <c r="E404" s="7" t="s">
        <v>1170</v>
      </c>
      <c r="F404" s="8">
        <v>7166368</v>
      </c>
      <c r="G404" s="7">
        <v>3</v>
      </c>
      <c r="H404" s="9" t="s">
        <v>1171</v>
      </c>
      <c r="I404" s="15" t="s">
        <v>1172</v>
      </c>
      <c r="J404" s="10">
        <v>40959</v>
      </c>
      <c r="K404" s="11">
        <v>1800000</v>
      </c>
      <c r="L404" s="4" t="s">
        <v>61</v>
      </c>
      <c r="M404" s="20" t="s">
        <v>39</v>
      </c>
      <c r="N404" s="4" t="s">
        <v>1119</v>
      </c>
      <c r="O404" s="20" t="s">
        <v>41</v>
      </c>
      <c r="P404" s="20" t="s">
        <v>42</v>
      </c>
      <c r="Q404" s="4" t="s">
        <v>1120</v>
      </c>
    </row>
    <row r="405" spans="1:17" ht="102" x14ac:dyDescent="0.25">
      <c r="A405" s="5">
        <f t="shared" si="6"/>
        <v>403</v>
      </c>
      <c r="B405" s="6" t="s">
        <v>34</v>
      </c>
      <c r="C405" s="6">
        <v>891180084</v>
      </c>
      <c r="D405" s="6">
        <v>2</v>
      </c>
      <c r="E405" s="7" t="s">
        <v>1173</v>
      </c>
      <c r="F405" s="8">
        <v>830001113</v>
      </c>
      <c r="G405" s="7">
        <v>1</v>
      </c>
      <c r="H405" s="9" t="s">
        <v>1174</v>
      </c>
      <c r="I405" s="15" t="s">
        <v>1175</v>
      </c>
      <c r="J405" s="10">
        <v>40960</v>
      </c>
      <c r="K405" s="11">
        <v>25000000</v>
      </c>
      <c r="L405" s="4" t="s">
        <v>61</v>
      </c>
      <c r="M405" s="20" t="s">
        <v>39</v>
      </c>
      <c r="N405" s="4" t="s">
        <v>1119</v>
      </c>
      <c r="O405" s="20" t="s">
        <v>41</v>
      </c>
      <c r="P405" s="20" t="s">
        <v>42</v>
      </c>
      <c r="Q405" s="4" t="s">
        <v>1120</v>
      </c>
    </row>
    <row r="406" spans="1:17" ht="76.5" x14ac:dyDescent="0.25">
      <c r="A406" s="5">
        <f t="shared" si="6"/>
        <v>404</v>
      </c>
      <c r="B406" s="6" t="s">
        <v>34</v>
      </c>
      <c r="C406" s="6">
        <v>891180084</v>
      </c>
      <c r="D406" s="6">
        <v>2</v>
      </c>
      <c r="E406" s="7" t="s">
        <v>1176</v>
      </c>
      <c r="F406" s="8">
        <v>12103936</v>
      </c>
      <c r="G406" s="7">
        <v>5</v>
      </c>
      <c r="H406" s="9" t="s">
        <v>1177</v>
      </c>
      <c r="I406" s="15" t="s">
        <v>1178</v>
      </c>
      <c r="J406" s="10">
        <v>40962</v>
      </c>
      <c r="K406" s="11">
        <v>1198600</v>
      </c>
      <c r="L406" s="4" t="s">
        <v>1133</v>
      </c>
      <c r="M406" s="20" t="s">
        <v>39</v>
      </c>
      <c r="N406" s="4" t="s">
        <v>1124</v>
      </c>
      <c r="O406" s="20" t="s">
        <v>41</v>
      </c>
      <c r="P406" s="20" t="s">
        <v>42</v>
      </c>
      <c r="Q406" s="4" t="s">
        <v>1137</v>
      </c>
    </row>
    <row r="407" spans="1:17" ht="127.5" x14ac:dyDescent="0.25">
      <c r="A407" s="5">
        <f t="shared" si="6"/>
        <v>405</v>
      </c>
      <c r="B407" s="6" t="s">
        <v>34</v>
      </c>
      <c r="C407" s="6">
        <v>891180084</v>
      </c>
      <c r="D407" s="6">
        <v>2</v>
      </c>
      <c r="E407" s="7" t="s">
        <v>85</v>
      </c>
      <c r="F407" s="8">
        <v>1075241426</v>
      </c>
      <c r="G407" s="7">
        <v>1</v>
      </c>
      <c r="H407" s="9" t="s">
        <v>1179</v>
      </c>
      <c r="I407" s="15" t="s">
        <v>1180</v>
      </c>
      <c r="J407" s="10">
        <v>40966</v>
      </c>
      <c r="K407" s="11">
        <f>43702000+6575000</f>
        <v>50277000</v>
      </c>
      <c r="L407" s="4" t="s">
        <v>1133</v>
      </c>
      <c r="M407" s="20" t="s">
        <v>39</v>
      </c>
      <c r="N407" s="4" t="s">
        <v>1124</v>
      </c>
      <c r="O407" s="20" t="s">
        <v>41</v>
      </c>
      <c r="P407" s="20" t="s">
        <v>42</v>
      </c>
      <c r="Q407" s="4" t="s">
        <v>1120</v>
      </c>
    </row>
    <row r="408" spans="1:17" ht="127.5" x14ac:dyDescent="0.25">
      <c r="A408" s="5">
        <f t="shared" si="6"/>
        <v>406</v>
      </c>
      <c r="B408" s="6" t="s">
        <v>34</v>
      </c>
      <c r="C408" s="6">
        <v>891180084</v>
      </c>
      <c r="D408" s="6">
        <v>2</v>
      </c>
      <c r="E408" s="7" t="s">
        <v>1075</v>
      </c>
      <c r="F408" s="8">
        <v>12109246</v>
      </c>
      <c r="G408" s="7">
        <v>9</v>
      </c>
      <c r="H408" s="9" t="s">
        <v>1181</v>
      </c>
      <c r="I408" s="15" t="s">
        <v>1182</v>
      </c>
      <c r="J408" s="10">
        <v>40966</v>
      </c>
      <c r="K408" s="11">
        <f>65474000+2922000</f>
        <v>68396000</v>
      </c>
      <c r="L408" s="4" t="s">
        <v>61</v>
      </c>
      <c r="M408" s="20" t="s">
        <v>39</v>
      </c>
      <c r="N408" s="4" t="s">
        <v>1124</v>
      </c>
      <c r="O408" s="20" t="s">
        <v>41</v>
      </c>
      <c r="P408" s="20" t="s">
        <v>42</v>
      </c>
      <c r="Q408" s="4" t="s">
        <v>1120</v>
      </c>
    </row>
    <row r="409" spans="1:17" ht="114.75" x14ac:dyDescent="0.25">
      <c r="A409" s="5">
        <f t="shared" si="6"/>
        <v>407</v>
      </c>
      <c r="B409" s="6" t="s">
        <v>34</v>
      </c>
      <c r="C409" s="6">
        <v>891180084</v>
      </c>
      <c r="D409" s="6">
        <v>2</v>
      </c>
      <c r="E409" s="7" t="s">
        <v>632</v>
      </c>
      <c r="F409" s="8">
        <v>36172136</v>
      </c>
      <c r="G409" s="7">
        <v>1</v>
      </c>
      <c r="H409" s="9" t="s">
        <v>1183</v>
      </c>
      <c r="I409" s="15" t="s">
        <v>1184</v>
      </c>
      <c r="J409" s="10">
        <v>40967</v>
      </c>
      <c r="K409" s="11">
        <f>2200000+1100000</f>
        <v>3300000</v>
      </c>
      <c r="L409" s="4" t="s">
        <v>61</v>
      </c>
      <c r="M409" s="20" t="s">
        <v>39</v>
      </c>
      <c r="N409" s="4" t="s">
        <v>1124</v>
      </c>
      <c r="O409" s="20" t="s">
        <v>41</v>
      </c>
      <c r="P409" s="20" t="s">
        <v>42</v>
      </c>
      <c r="Q409" s="4" t="s">
        <v>1078</v>
      </c>
    </row>
    <row r="410" spans="1:17" ht="140.25" x14ac:dyDescent="0.25">
      <c r="A410" s="5">
        <f t="shared" si="6"/>
        <v>408</v>
      </c>
      <c r="B410" s="6" t="s">
        <v>34</v>
      </c>
      <c r="C410" s="6">
        <v>891180084</v>
      </c>
      <c r="D410" s="6">
        <v>2</v>
      </c>
      <c r="E410" s="7" t="s">
        <v>1185</v>
      </c>
      <c r="F410" s="8">
        <v>12104789</v>
      </c>
      <c r="G410" s="7">
        <v>3</v>
      </c>
      <c r="H410" s="9" t="s">
        <v>1186</v>
      </c>
      <c r="I410" s="15" t="s">
        <v>1187</v>
      </c>
      <c r="J410" s="10">
        <v>40967</v>
      </c>
      <c r="K410" s="11">
        <v>2000000</v>
      </c>
      <c r="L410" s="4" t="s">
        <v>61</v>
      </c>
      <c r="M410" s="20" t="s">
        <v>39</v>
      </c>
      <c r="N410" s="4" t="s">
        <v>1119</v>
      </c>
      <c r="O410" s="20" t="s">
        <v>41</v>
      </c>
      <c r="P410" s="20" t="s">
        <v>42</v>
      </c>
      <c r="Q410" s="4" t="s">
        <v>1120</v>
      </c>
    </row>
    <row r="411" spans="1:17" ht="102" x14ac:dyDescent="0.25">
      <c r="A411" s="5">
        <f t="shared" si="6"/>
        <v>409</v>
      </c>
      <c r="B411" s="6" t="s">
        <v>34</v>
      </c>
      <c r="C411" s="6">
        <v>891180084</v>
      </c>
      <c r="D411" s="6">
        <v>2</v>
      </c>
      <c r="E411" s="7" t="s">
        <v>1188</v>
      </c>
      <c r="F411" s="8">
        <v>36178229</v>
      </c>
      <c r="G411" s="7">
        <v>5</v>
      </c>
      <c r="H411" s="9" t="s">
        <v>1189</v>
      </c>
      <c r="I411" s="15" t="s">
        <v>1190</v>
      </c>
      <c r="J411" s="10">
        <v>40967</v>
      </c>
      <c r="K411" s="11">
        <v>5933400</v>
      </c>
      <c r="L411" s="4" t="s">
        <v>61</v>
      </c>
      <c r="M411" s="20" t="s">
        <v>39</v>
      </c>
      <c r="N411" s="4" t="s">
        <v>1124</v>
      </c>
      <c r="O411" s="20" t="s">
        <v>41</v>
      </c>
      <c r="P411" s="20" t="s">
        <v>42</v>
      </c>
      <c r="Q411" s="4" t="s">
        <v>1078</v>
      </c>
    </row>
    <row r="412" spans="1:17" ht="89.25" x14ac:dyDescent="0.25">
      <c r="A412" s="5">
        <f t="shared" si="6"/>
        <v>410</v>
      </c>
      <c r="B412" s="6" t="s">
        <v>34</v>
      </c>
      <c r="C412" s="6">
        <v>891180084</v>
      </c>
      <c r="D412" s="6">
        <v>2</v>
      </c>
      <c r="E412" s="7" t="s">
        <v>1188</v>
      </c>
      <c r="F412" s="8">
        <v>36178229</v>
      </c>
      <c r="G412" s="7">
        <v>5</v>
      </c>
      <c r="H412" s="9" t="s">
        <v>1191</v>
      </c>
      <c r="I412" s="15" t="s">
        <v>1192</v>
      </c>
      <c r="J412" s="10">
        <v>40969</v>
      </c>
      <c r="K412" s="11">
        <v>2552000</v>
      </c>
      <c r="L412" s="4" t="s">
        <v>61</v>
      </c>
      <c r="M412" s="20" t="s">
        <v>39</v>
      </c>
      <c r="N412" s="4" t="s">
        <v>1124</v>
      </c>
      <c r="O412" s="20" t="s">
        <v>41</v>
      </c>
      <c r="P412" s="20" t="s">
        <v>42</v>
      </c>
      <c r="Q412" s="4" t="s">
        <v>1078</v>
      </c>
    </row>
    <row r="413" spans="1:17" ht="178.5" x14ac:dyDescent="0.25">
      <c r="A413" s="5">
        <f t="shared" si="6"/>
        <v>411</v>
      </c>
      <c r="B413" s="6" t="s">
        <v>34</v>
      </c>
      <c r="C413" s="6">
        <v>891180084</v>
      </c>
      <c r="D413" s="6">
        <v>2</v>
      </c>
      <c r="E413" s="7" t="s">
        <v>1193</v>
      </c>
      <c r="F413" s="8">
        <v>55152257</v>
      </c>
      <c r="G413" s="7">
        <v>8</v>
      </c>
      <c r="H413" s="9" t="s">
        <v>1194</v>
      </c>
      <c r="I413" s="15" t="s">
        <v>1195</v>
      </c>
      <c r="J413" s="10">
        <v>40969</v>
      </c>
      <c r="K413" s="11">
        <v>4740965</v>
      </c>
      <c r="L413" s="4" t="s">
        <v>61</v>
      </c>
      <c r="M413" s="20" t="s">
        <v>39</v>
      </c>
      <c r="N413" s="4" t="s">
        <v>1124</v>
      </c>
      <c r="O413" s="20" t="s">
        <v>41</v>
      </c>
      <c r="P413" s="20" t="s">
        <v>42</v>
      </c>
      <c r="Q413" s="4" t="s">
        <v>1078</v>
      </c>
    </row>
    <row r="414" spans="1:17" ht="191.25" x14ac:dyDescent="0.25">
      <c r="A414" s="5">
        <f t="shared" si="6"/>
        <v>412</v>
      </c>
      <c r="B414" s="6" t="s">
        <v>34</v>
      </c>
      <c r="C414" s="6">
        <v>891180084</v>
      </c>
      <c r="D414" s="6">
        <v>2</v>
      </c>
      <c r="E414" s="7" t="s">
        <v>1153</v>
      </c>
      <c r="F414" s="8">
        <v>891180008</v>
      </c>
      <c r="G414" s="7">
        <v>2</v>
      </c>
      <c r="H414" s="9" t="s">
        <v>1196</v>
      </c>
      <c r="I414" s="15" t="s">
        <v>1197</v>
      </c>
      <c r="J414" s="10">
        <v>40969</v>
      </c>
      <c r="K414" s="11">
        <v>3000000</v>
      </c>
      <c r="L414" s="4" t="s">
        <v>61</v>
      </c>
      <c r="M414" s="20" t="s">
        <v>39</v>
      </c>
      <c r="N414" s="4" t="s">
        <v>1124</v>
      </c>
      <c r="O414" s="20" t="s">
        <v>41</v>
      </c>
      <c r="P414" s="20" t="s">
        <v>42</v>
      </c>
      <c r="Q414" s="4" t="s">
        <v>1078</v>
      </c>
    </row>
    <row r="415" spans="1:17" ht="102" x14ac:dyDescent="0.25">
      <c r="A415" s="5">
        <f t="shared" si="6"/>
        <v>413</v>
      </c>
      <c r="B415" s="6" t="s">
        <v>34</v>
      </c>
      <c r="C415" s="6">
        <v>891180084</v>
      </c>
      <c r="D415" s="6">
        <v>2</v>
      </c>
      <c r="E415" s="7" t="s">
        <v>1198</v>
      </c>
      <c r="F415" s="8">
        <v>14229887</v>
      </c>
      <c r="G415" s="7">
        <v>1</v>
      </c>
      <c r="H415" s="9" t="s">
        <v>1199</v>
      </c>
      <c r="I415" s="15" t="s">
        <v>1200</v>
      </c>
      <c r="J415" s="10">
        <v>40973</v>
      </c>
      <c r="K415" s="11">
        <v>6500000</v>
      </c>
      <c r="L415" s="4" t="s">
        <v>61</v>
      </c>
      <c r="M415" s="20" t="s">
        <v>39</v>
      </c>
      <c r="N415" s="4" t="s">
        <v>1124</v>
      </c>
      <c r="O415" s="20" t="s">
        <v>41</v>
      </c>
      <c r="P415" s="20" t="s">
        <v>42</v>
      </c>
      <c r="Q415" s="4" t="s">
        <v>1078</v>
      </c>
    </row>
    <row r="416" spans="1:17" ht="76.5" x14ac:dyDescent="0.25">
      <c r="A416" s="5">
        <f t="shared" si="6"/>
        <v>414</v>
      </c>
      <c r="B416" s="6" t="s">
        <v>34</v>
      </c>
      <c r="C416" s="6">
        <v>891180084</v>
      </c>
      <c r="D416" s="6">
        <v>2</v>
      </c>
      <c r="E416" s="7" t="s">
        <v>1198</v>
      </c>
      <c r="F416" s="8">
        <v>14229887</v>
      </c>
      <c r="G416" s="7">
        <v>1</v>
      </c>
      <c r="H416" s="9" t="s">
        <v>1201</v>
      </c>
      <c r="I416" s="15" t="s">
        <v>1202</v>
      </c>
      <c r="J416" s="10">
        <v>40973</v>
      </c>
      <c r="K416" s="11">
        <v>760000</v>
      </c>
      <c r="L416" s="4" t="s">
        <v>1133</v>
      </c>
      <c r="M416" s="20" t="s">
        <v>39</v>
      </c>
      <c r="N416" s="4" t="s">
        <v>1124</v>
      </c>
      <c r="O416" s="20" t="s">
        <v>41</v>
      </c>
      <c r="P416" s="20" t="s">
        <v>42</v>
      </c>
      <c r="Q416" s="4" t="s">
        <v>1137</v>
      </c>
    </row>
    <row r="417" spans="1:17" ht="114.75" x14ac:dyDescent="0.25">
      <c r="A417" s="5">
        <f t="shared" si="6"/>
        <v>415</v>
      </c>
      <c r="B417" s="6" t="s">
        <v>34</v>
      </c>
      <c r="C417" s="6">
        <v>891180084</v>
      </c>
      <c r="D417" s="6">
        <v>2</v>
      </c>
      <c r="E417" s="7" t="s">
        <v>1203</v>
      </c>
      <c r="F417" s="8">
        <v>900227611</v>
      </c>
      <c r="G417" s="7">
        <v>0</v>
      </c>
      <c r="H417" s="9" t="s">
        <v>1204</v>
      </c>
      <c r="I417" s="15" t="s">
        <v>1205</v>
      </c>
      <c r="J417" s="10">
        <v>40973</v>
      </c>
      <c r="K417" s="11">
        <v>2500000</v>
      </c>
      <c r="L417" s="4" t="s">
        <v>61</v>
      </c>
      <c r="M417" s="20" t="s">
        <v>39</v>
      </c>
      <c r="N417" s="4" t="s">
        <v>1124</v>
      </c>
      <c r="O417" s="20" t="s">
        <v>41</v>
      </c>
      <c r="P417" s="20" t="s">
        <v>42</v>
      </c>
      <c r="Q417" s="4" t="s">
        <v>1078</v>
      </c>
    </row>
    <row r="418" spans="1:17" ht="89.25" x14ac:dyDescent="0.25">
      <c r="A418" s="5">
        <f t="shared" si="6"/>
        <v>416</v>
      </c>
      <c r="B418" s="6" t="s">
        <v>34</v>
      </c>
      <c r="C418" s="6">
        <v>891180084</v>
      </c>
      <c r="D418" s="6">
        <v>2</v>
      </c>
      <c r="E418" s="7" t="s">
        <v>1206</v>
      </c>
      <c r="F418" s="8">
        <v>813012915</v>
      </c>
      <c r="G418" s="7">
        <v>5</v>
      </c>
      <c r="H418" s="9" t="s">
        <v>1207</v>
      </c>
      <c r="I418" s="15" t="s">
        <v>1208</v>
      </c>
      <c r="J418" s="10">
        <v>40974</v>
      </c>
      <c r="K418" s="11">
        <v>4400000</v>
      </c>
      <c r="L418" s="4" t="s">
        <v>61</v>
      </c>
      <c r="M418" s="20" t="s">
        <v>39</v>
      </c>
      <c r="N418" s="4" t="s">
        <v>1124</v>
      </c>
      <c r="O418" s="20" t="s">
        <v>41</v>
      </c>
      <c r="P418" s="20" t="s">
        <v>42</v>
      </c>
      <c r="Q418" s="4" t="s">
        <v>1078</v>
      </c>
    </row>
    <row r="419" spans="1:17" ht="76.5" x14ac:dyDescent="0.25">
      <c r="A419" s="5">
        <f t="shared" si="6"/>
        <v>417</v>
      </c>
      <c r="B419" s="6" t="s">
        <v>34</v>
      </c>
      <c r="C419" s="6">
        <v>891180084</v>
      </c>
      <c r="D419" s="6">
        <v>2</v>
      </c>
      <c r="E419" s="7" t="s">
        <v>313</v>
      </c>
      <c r="F419" s="8">
        <v>12111346</v>
      </c>
      <c r="G419" s="7">
        <v>3</v>
      </c>
      <c r="H419" s="9" t="s">
        <v>1209</v>
      </c>
      <c r="I419" s="15" t="s">
        <v>1210</v>
      </c>
      <c r="J419" s="10">
        <v>40976</v>
      </c>
      <c r="K419" s="11">
        <f>24871560+9975768</f>
        <v>34847328</v>
      </c>
      <c r="L419" s="4" t="s">
        <v>1133</v>
      </c>
      <c r="M419" s="20" t="s">
        <v>39</v>
      </c>
      <c r="N419" s="4" t="s">
        <v>1124</v>
      </c>
      <c r="O419" s="20" t="s">
        <v>41</v>
      </c>
      <c r="P419" s="20" t="s">
        <v>42</v>
      </c>
      <c r="Q419" s="4" t="s">
        <v>1137</v>
      </c>
    </row>
    <row r="420" spans="1:17" ht="127.5" x14ac:dyDescent="0.25">
      <c r="A420" s="5">
        <f t="shared" si="6"/>
        <v>418</v>
      </c>
      <c r="B420" s="6" t="s">
        <v>34</v>
      </c>
      <c r="C420" s="6">
        <v>891180084</v>
      </c>
      <c r="D420" s="6">
        <v>2</v>
      </c>
      <c r="E420" s="7" t="s">
        <v>1211</v>
      </c>
      <c r="F420" s="8">
        <v>12132270</v>
      </c>
      <c r="G420" s="7">
        <v>2</v>
      </c>
      <c r="H420" s="9" t="s">
        <v>1212</v>
      </c>
      <c r="I420" s="15" t="s">
        <v>1213</v>
      </c>
      <c r="J420" s="10">
        <v>40976</v>
      </c>
      <c r="K420" s="11">
        <f>16640000+6500000</f>
        <v>23140000</v>
      </c>
      <c r="L420" s="4" t="s">
        <v>1133</v>
      </c>
      <c r="M420" s="20" t="s">
        <v>39</v>
      </c>
      <c r="N420" s="4" t="s">
        <v>1124</v>
      </c>
      <c r="O420" s="20" t="s">
        <v>41</v>
      </c>
      <c r="P420" s="20" t="s">
        <v>42</v>
      </c>
      <c r="Q420" s="4" t="s">
        <v>1137</v>
      </c>
    </row>
    <row r="421" spans="1:17" ht="89.25" x14ac:dyDescent="0.25">
      <c r="A421" s="5">
        <f t="shared" si="6"/>
        <v>419</v>
      </c>
      <c r="B421" s="6" t="s">
        <v>34</v>
      </c>
      <c r="C421" s="6">
        <v>891180084</v>
      </c>
      <c r="D421" s="6">
        <v>2</v>
      </c>
      <c r="E421" s="7" t="s">
        <v>1214</v>
      </c>
      <c r="F421" s="8">
        <v>12139597</v>
      </c>
      <c r="G421" s="7">
        <v>7</v>
      </c>
      <c r="H421" s="9" t="s">
        <v>1215</v>
      </c>
      <c r="I421" s="15" t="s">
        <v>1216</v>
      </c>
      <c r="J421" s="10">
        <v>40980</v>
      </c>
      <c r="K421" s="11">
        <v>7900000</v>
      </c>
      <c r="L421" s="4" t="s">
        <v>1133</v>
      </c>
      <c r="M421" s="20" t="s">
        <v>39</v>
      </c>
      <c r="N421" s="4" t="s">
        <v>1124</v>
      </c>
      <c r="O421" s="20" t="s">
        <v>41</v>
      </c>
      <c r="P421" s="20" t="s">
        <v>42</v>
      </c>
      <c r="Q421" s="4" t="s">
        <v>1137</v>
      </c>
    </row>
    <row r="422" spans="1:17" ht="114.75" x14ac:dyDescent="0.25">
      <c r="A422" s="5">
        <f t="shared" si="6"/>
        <v>420</v>
      </c>
      <c r="B422" s="6" t="s">
        <v>34</v>
      </c>
      <c r="C422" s="6">
        <v>891180084</v>
      </c>
      <c r="D422" s="6">
        <v>2</v>
      </c>
      <c r="E422" s="7" t="s">
        <v>1217</v>
      </c>
      <c r="F422" s="8">
        <v>36180880</v>
      </c>
      <c r="G422" s="7">
        <v>7</v>
      </c>
      <c r="H422" s="9" t="s">
        <v>1218</v>
      </c>
      <c r="I422" s="15" t="s">
        <v>1219</v>
      </c>
      <c r="J422" s="10">
        <v>40981</v>
      </c>
      <c r="K422" s="11">
        <v>40000000</v>
      </c>
      <c r="L422" s="4" t="s">
        <v>61</v>
      </c>
      <c r="M422" s="20" t="s">
        <v>39</v>
      </c>
      <c r="N422" s="4" t="s">
        <v>1119</v>
      </c>
      <c r="O422" s="20" t="s">
        <v>41</v>
      </c>
      <c r="P422" s="20" t="s">
        <v>42</v>
      </c>
      <c r="Q422" s="4" t="s">
        <v>1120</v>
      </c>
    </row>
    <row r="423" spans="1:17" ht="153" x14ac:dyDescent="0.25">
      <c r="A423" s="5">
        <f t="shared" si="6"/>
        <v>421</v>
      </c>
      <c r="B423" s="6" t="s">
        <v>34</v>
      </c>
      <c r="C423" s="6">
        <v>891180084</v>
      </c>
      <c r="D423" s="6">
        <v>2</v>
      </c>
      <c r="E423" s="7" t="s">
        <v>1220</v>
      </c>
      <c r="F423" s="8">
        <v>830510145</v>
      </c>
      <c r="G423" s="7">
        <v>9</v>
      </c>
      <c r="H423" s="9" t="s">
        <v>1221</v>
      </c>
      <c r="I423" s="15" t="s">
        <v>1222</v>
      </c>
      <c r="J423" s="10">
        <v>40982</v>
      </c>
      <c r="K423" s="11">
        <v>7244950</v>
      </c>
      <c r="L423" s="4" t="s">
        <v>61</v>
      </c>
      <c r="M423" s="20" t="s">
        <v>39</v>
      </c>
      <c r="N423" s="4" t="s">
        <v>1124</v>
      </c>
      <c r="O423" s="20" t="s">
        <v>41</v>
      </c>
      <c r="P423" s="20" t="s">
        <v>42</v>
      </c>
      <c r="Q423" s="4" t="s">
        <v>1078</v>
      </c>
    </row>
    <row r="424" spans="1:17" ht="178.5" x14ac:dyDescent="0.25">
      <c r="A424" s="5">
        <f t="shared" si="6"/>
        <v>422</v>
      </c>
      <c r="B424" s="6" t="s">
        <v>34</v>
      </c>
      <c r="C424" s="6">
        <v>891180084</v>
      </c>
      <c r="D424" s="6">
        <v>2</v>
      </c>
      <c r="E424" s="7" t="s">
        <v>1153</v>
      </c>
      <c r="F424" s="8">
        <v>891180008</v>
      </c>
      <c r="G424" s="7">
        <v>2</v>
      </c>
      <c r="H424" s="9" t="s">
        <v>1223</v>
      </c>
      <c r="I424" s="15" t="s">
        <v>1224</v>
      </c>
      <c r="J424" s="10">
        <v>40982</v>
      </c>
      <c r="K424" s="11">
        <v>6000000</v>
      </c>
      <c r="L424" s="4" t="s">
        <v>1133</v>
      </c>
      <c r="M424" s="20" t="s">
        <v>39</v>
      </c>
      <c r="N424" s="4" t="s">
        <v>1119</v>
      </c>
      <c r="O424" s="20" t="s">
        <v>41</v>
      </c>
      <c r="P424" s="20" t="s">
        <v>42</v>
      </c>
      <c r="Q424" s="4" t="s">
        <v>1120</v>
      </c>
    </row>
    <row r="425" spans="1:17" ht="165.75" x14ac:dyDescent="0.25">
      <c r="A425" s="5">
        <f t="shared" si="6"/>
        <v>423</v>
      </c>
      <c r="B425" s="6" t="s">
        <v>34</v>
      </c>
      <c r="C425" s="6">
        <v>891180084</v>
      </c>
      <c r="D425" s="6">
        <v>2</v>
      </c>
      <c r="E425" s="7" t="s">
        <v>1225</v>
      </c>
      <c r="F425" s="8">
        <v>900164068</v>
      </c>
      <c r="G425" s="7">
        <v>9</v>
      </c>
      <c r="H425" s="9" t="s">
        <v>1226</v>
      </c>
      <c r="I425" s="15" t="s">
        <v>1227</v>
      </c>
      <c r="J425" s="10">
        <v>40981</v>
      </c>
      <c r="K425" s="11">
        <v>20983320</v>
      </c>
      <c r="L425" s="4" t="s">
        <v>1133</v>
      </c>
      <c r="M425" s="20" t="s">
        <v>39</v>
      </c>
      <c r="N425" s="4" t="s">
        <v>1124</v>
      </c>
      <c r="O425" s="20" t="s">
        <v>41</v>
      </c>
      <c r="P425" s="20" t="s">
        <v>42</v>
      </c>
      <c r="Q425" s="4" t="s">
        <v>1137</v>
      </c>
    </row>
    <row r="426" spans="1:17" ht="127.5" x14ac:dyDescent="0.25">
      <c r="A426" s="5">
        <f t="shared" si="6"/>
        <v>424</v>
      </c>
      <c r="B426" s="6" t="s">
        <v>34</v>
      </c>
      <c r="C426" s="6">
        <v>891180084</v>
      </c>
      <c r="D426" s="6">
        <v>2</v>
      </c>
      <c r="E426" s="7" t="s">
        <v>1228</v>
      </c>
      <c r="F426" s="8">
        <v>1075210838</v>
      </c>
      <c r="G426" s="7">
        <v>1</v>
      </c>
      <c r="H426" s="9" t="s">
        <v>1229</v>
      </c>
      <c r="I426" s="15" t="s">
        <v>1230</v>
      </c>
      <c r="J426" s="10">
        <v>40982</v>
      </c>
      <c r="K426" s="11">
        <v>1170000</v>
      </c>
      <c r="L426" s="4" t="s">
        <v>61</v>
      </c>
      <c r="M426" s="20" t="s">
        <v>39</v>
      </c>
      <c r="N426" s="4" t="s">
        <v>1124</v>
      </c>
      <c r="O426" s="20" t="s">
        <v>41</v>
      </c>
      <c r="P426" s="20" t="s">
        <v>42</v>
      </c>
      <c r="Q426" s="4" t="s">
        <v>1078</v>
      </c>
    </row>
    <row r="427" spans="1:17" ht="229.5" x14ac:dyDescent="0.25">
      <c r="A427" s="5">
        <f t="shared" si="6"/>
        <v>425</v>
      </c>
      <c r="B427" s="6" t="s">
        <v>34</v>
      </c>
      <c r="C427" s="6">
        <v>891180084</v>
      </c>
      <c r="D427" s="6">
        <v>2</v>
      </c>
      <c r="E427" s="7" t="s">
        <v>1231</v>
      </c>
      <c r="F427" s="8">
        <v>55164361</v>
      </c>
      <c r="G427" s="7">
        <v>8</v>
      </c>
      <c r="H427" s="9" t="s">
        <v>1232</v>
      </c>
      <c r="I427" s="15" t="s">
        <v>1233</v>
      </c>
      <c r="J427" s="10">
        <v>40983</v>
      </c>
      <c r="K427" s="11">
        <v>6190000</v>
      </c>
      <c r="L427" s="4" t="s">
        <v>1133</v>
      </c>
      <c r="M427" s="20" t="s">
        <v>39</v>
      </c>
      <c r="N427" s="4" t="s">
        <v>1124</v>
      </c>
      <c r="O427" s="20" t="s">
        <v>41</v>
      </c>
      <c r="P427" s="20" t="s">
        <v>42</v>
      </c>
      <c r="Q427" s="4" t="s">
        <v>1137</v>
      </c>
    </row>
    <row r="428" spans="1:17" ht="102" x14ac:dyDescent="0.25">
      <c r="A428" s="5">
        <f t="shared" si="6"/>
        <v>426</v>
      </c>
      <c r="B428" s="6" t="s">
        <v>34</v>
      </c>
      <c r="C428" s="6">
        <v>891180084</v>
      </c>
      <c r="D428" s="6">
        <v>2</v>
      </c>
      <c r="E428" s="7" t="s">
        <v>1234</v>
      </c>
      <c r="F428" s="8">
        <v>860005289</v>
      </c>
      <c r="G428" s="7">
        <v>4</v>
      </c>
      <c r="H428" s="9" t="s">
        <v>1235</v>
      </c>
      <c r="I428" s="15" t="s">
        <v>1236</v>
      </c>
      <c r="J428" s="10">
        <v>40983</v>
      </c>
      <c r="K428" s="11">
        <v>3680987</v>
      </c>
      <c r="L428" s="4" t="s">
        <v>61</v>
      </c>
      <c r="M428" s="20" t="s">
        <v>39</v>
      </c>
      <c r="N428" s="4" t="s">
        <v>1124</v>
      </c>
      <c r="O428" s="20" t="s">
        <v>41</v>
      </c>
      <c r="P428" s="20" t="s">
        <v>42</v>
      </c>
      <c r="Q428" s="4" t="s">
        <v>1078</v>
      </c>
    </row>
    <row r="429" spans="1:17" ht="102" x14ac:dyDescent="0.25">
      <c r="A429" s="5">
        <f t="shared" si="6"/>
        <v>427</v>
      </c>
      <c r="B429" s="6" t="s">
        <v>34</v>
      </c>
      <c r="C429" s="6">
        <v>891180084</v>
      </c>
      <c r="D429" s="6">
        <v>2</v>
      </c>
      <c r="E429" s="7" t="s">
        <v>1237</v>
      </c>
      <c r="F429" s="8">
        <v>7705246</v>
      </c>
      <c r="G429" s="7">
        <v>7</v>
      </c>
      <c r="H429" s="9" t="s">
        <v>1238</v>
      </c>
      <c r="I429" s="15" t="s">
        <v>1239</v>
      </c>
      <c r="J429" s="10">
        <v>40988</v>
      </c>
      <c r="K429" s="11">
        <v>7799724</v>
      </c>
      <c r="L429" s="4" t="s">
        <v>61</v>
      </c>
      <c r="M429" s="20" t="s">
        <v>39</v>
      </c>
      <c r="N429" s="4" t="s">
        <v>1124</v>
      </c>
      <c r="O429" s="20" t="s">
        <v>41</v>
      </c>
      <c r="P429" s="20" t="s">
        <v>42</v>
      </c>
      <c r="Q429" s="4" t="s">
        <v>1078</v>
      </c>
    </row>
    <row r="430" spans="1:17" ht="102" x14ac:dyDescent="0.25">
      <c r="A430" s="5">
        <f t="shared" si="6"/>
        <v>428</v>
      </c>
      <c r="B430" s="6" t="s">
        <v>34</v>
      </c>
      <c r="C430" s="6">
        <v>891180084</v>
      </c>
      <c r="D430" s="6">
        <v>2</v>
      </c>
      <c r="E430" s="7" t="s">
        <v>1240</v>
      </c>
      <c r="F430" s="8">
        <v>7698297</v>
      </c>
      <c r="G430" s="7">
        <v>1</v>
      </c>
      <c r="H430" s="9" t="s">
        <v>1241</v>
      </c>
      <c r="I430" s="15" t="s">
        <v>1242</v>
      </c>
      <c r="J430" s="10">
        <v>40989</v>
      </c>
      <c r="K430" s="11">
        <v>267800</v>
      </c>
      <c r="L430" s="4" t="s">
        <v>61</v>
      </c>
      <c r="M430" s="20" t="s">
        <v>39</v>
      </c>
      <c r="N430" s="4" t="s">
        <v>1124</v>
      </c>
      <c r="O430" s="20" t="s">
        <v>41</v>
      </c>
      <c r="P430" s="20" t="s">
        <v>42</v>
      </c>
      <c r="Q430" s="4" t="s">
        <v>1078</v>
      </c>
    </row>
    <row r="431" spans="1:17" ht="102" x14ac:dyDescent="0.25">
      <c r="A431" s="5">
        <f t="shared" si="6"/>
        <v>429</v>
      </c>
      <c r="B431" s="6" t="s">
        <v>34</v>
      </c>
      <c r="C431" s="6">
        <v>891180084</v>
      </c>
      <c r="D431" s="6">
        <v>2</v>
      </c>
      <c r="E431" s="7" t="s">
        <v>103</v>
      </c>
      <c r="F431" s="8">
        <v>800220327</v>
      </c>
      <c r="G431" s="7">
        <v>9</v>
      </c>
      <c r="H431" s="9" t="s">
        <v>1243</v>
      </c>
      <c r="I431" s="15" t="s">
        <v>1244</v>
      </c>
      <c r="J431" s="10">
        <v>40989</v>
      </c>
      <c r="K431" s="11">
        <v>8100000</v>
      </c>
      <c r="L431" s="4" t="s">
        <v>61</v>
      </c>
      <c r="M431" s="20" t="s">
        <v>39</v>
      </c>
      <c r="N431" s="4" t="s">
        <v>1124</v>
      </c>
      <c r="O431" s="20" t="s">
        <v>41</v>
      </c>
      <c r="P431" s="20" t="s">
        <v>42</v>
      </c>
      <c r="Q431" s="4" t="s">
        <v>1078</v>
      </c>
    </row>
    <row r="432" spans="1:17" ht="178.5" x14ac:dyDescent="0.25">
      <c r="A432" s="5">
        <f t="shared" si="6"/>
        <v>430</v>
      </c>
      <c r="B432" s="6" t="s">
        <v>34</v>
      </c>
      <c r="C432" s="6">
        <v>891180084</v>
      </c>
      <c r="D432" s="6">
        <v>2</v>
      </c>
      <c r="E432" s="7" t="s">
        <v>1245</v>
      </c>
      <c r="F432" s="8">
        <v>891180268</v>
      </c>
      <c r="G432" s="7">
        <v>0</v>
      </c>
      <c r="H432" s="9" t="s">
        <v>1246</v>
      </c>
      <c r="I432" s="15" t="s">
        <v>1247</v>
      </c>
      <c r="J432" s="10">
        <v>40989</v>
      </c>
      <c r="K432" s="11">
        <v>4000000</v>
      </c>
      <c r="L432" s="4" t="s">
        <v>61</v>
      </c>
      <c r="M432" s="20" t="s">
        <v>39</v>
      </c>
      <c r="N432" s="4" t="s">
        <v>1119</v>
      </c>
      <c r="O432" s="20" t="s">
        <v>41</v>
      </c>
      <c r="P432" s="20" t="s">
        <v>42</v>
      </c>
      <c r="Q432" s="4" t="s">
        <v>1120</v>
      </c>
    </row>
    <row r="433" spans="1:17" ht="293.25" x14ac:dyDescent="0.25">
      <c r="A433" s="5">
        <f t="shared" si="6"/>
        <v>431</v>
      </c>
      <c r="B433" s="6" t="s">
        <v>34</v>
      </c>
      <c r="C433" s="6">
        <v>891180084</v>
      </c>
      <c r="D433" s="6">
        <v>2</v>
      </c>
      <c r="E433" s="7" t="s">
        <v>676</v>
      </c>
      <c r="F433" s="8">
        <v>36147801</v>
      </c>
      <c r="G433" s="7">
        <v>6</v>
      </c>
      <c r="H433" s="9" t="s">
        <v>1248</v>
      </c>
      <c r="I433" s="15" t="s">
        <v>1249</v>
      </c>
      <c r="J433" s="10">
        <v>40994</v>
      </c>
      <c r="K433" s="11">
        <f>54345000+8000000</f>
        <v>62345000</v>
      </c>
      <c r="L433" s="4" t="s">
        <v>61</v>
      </c>
      <c r="M433" s="20" t="s">
        <v>39</v>
      </c>
      <c r="N433" s="4" t="s">
        <v>1124</v>
      </c>
      <c r="O433" s="20" t="s">
        <v>41</v>
      </c>
      <c r="P433" s="20" t="s">
        <v>42</v>
      </c>
      <c r="Q433" s="4" t="s">
        <v>1120</v>
      </c>
    </row>
    <row r="434" spans="1:17" ht="89.25" x14ac:dyDescent="0.25">
      <c r="A434" s="5">
        <f t="shared" si="6"/>
        <v>432</v>
      </c>
      <c r="B434" s="6" t="s">
        <v>34</v>
      </c>
      <c r="C434" s="6">
        <v>891180084</v>
      </c>
      <c r="D434" s="6">
        <v>2</v>
      </c>
      <c r="E434" s="7" t="s">
        <v>1250</v>
      </c>
      <c r="F434" s="8">
        <v>93413355</v>
      </c>
      <c r="G434" s="7">
        <v>0</v>
      </c>
      <c r="H434" s="9" t="s">
        <v>1251</v>
      </c>
      <c r="I434" s="15" t="s">
        <v>1252</v>
      </c>
      <c r="J434" s="10">
        <v>40995</v>
      </c>
      <c r="K434" s="11">
        <f>21421260+10000000</f>
        <v>31421260</v>
      </c>
      <c r="L434" s="4" t="s">
        <v>1133</v>
      </c>
      <c r="M434" s="20" t="s">
        <v>39</v>
      </c>
      <c r="N434" s="4" t="s">
        <v>1124</v>
      </c>
      <c r="O434" s="20" t="s">
        <v>41</v>
      </c>
      <c r="P434" s="20" t="s">
        <v>42</v>
      </c>
      <c r="Q434" s="4" t="s">
        <v>1120</v>
      </c>
    </row>
    <row r="435" spans="1:17" ht="178.5" x14ac:dyDescent="0.25">
      <c r="A435" s="5">
        <f t="shared" si="6"/>
        <v>433</v>
      </c>
      <c r="B435" s="6" t="s">
        <v>34</v>
      </c>
      <c r="C435" s="6">
        <v>891180084</v>
      </c>
      <c r="D435" s="6">
        <v>2</v>
      </c>
      <c r="E435" s="7" t="s">
        <v>1253</v>
      </c>
      <c r="F435" s="8">
        <v>55159212</v>
      </c>
      <c r="G435" s="7">
        <v>9</v>
      </c>
      <c r="H435" s="9" t="s">
        <v>1254</v>
      </c>
      <c r="I435" s="15" t="s">
        <v>1255</v>
      </c>
      <c r="J435" s="10">
        <v>40996</v>
      </c>
      <c r="K435" s="11">
        <v>3760848</v>
      </c>
      <c r="L435" s="4" t="s">
        <v>1133</v>
      </c>
      <c r="M435" s="20" t="s">
        <v>39</v>
      </c>
      <c r="N435" s="4" t="s">
        <v>1124</v>
      </c>
      <c r="O435" s="20" t="s">
        <v>41</v>
      </c>
      <c r="P435" s="20" t="s">
        <v>42</v>
      </c>
      <c r="Q435" s="4" t="s">
        <v>1078</v>
      </c>
    </row>
    <row r="436" spans="1:17" ht="191.25" x14ac:dyDescent="0.25">
      <c r="A436" s="5">
        <f t="shared" si="6"/>
        <v>434</v>
      </c>
      <c r="B436" s="6" t="s">
        <v>34</v>
      </c>
      <c r="C436" s="6">
        <v>891180084</v>
      </c>
      <c r="D436" s="6">
        <v>2</v>
      </c>
      <c r="E436" s="7" t="s">
        <v>1256</v>
      </c>
      <c r="F436" s="8">
        <v>891101664</v>
      </c>
      <c r="G436" s="7">
        <v>7</v>
      </c>
      <c r="H436" s="9" t="s">
        <v>1257</v>
      </c>
      <c r="I436" s="15" t="s">
        <v>1258</v>
      </c>
      <c r="J436" s="10">
        <v>40996</v>
      </c>
      <c r="K436" s="11">
        <v>19955243</v>
      </c>
      <c r="L436" s="4" t="s">
        <v>61</v>
      </c>
      <c r="M436" s="20" t="s">
        <v>39</v>
      </c>
      <c r="N436" s="4" t="s">
        <v>1124</v>
      </c>
      <c r="O436" s="20" t="s">
        <v>41</v>
      </c>
      <c r="P436" s="20" t="s">
        <v>42</v>
      </c>
      <c r="Q436" s="4" t="s">
        <v>1078</v>
      </c>
    </row>
    <row r="437" spans="1:17" ht="102" x14ac:dyDescent="0.25">
      <c r="A437" s="5">
        <f t="shared" si="6"/>
        <v>435</v>
      </c>
      <c r="B437" s="6" t="s">
        <v>34</v>
      </c>
      <c r="C437" s="6">
        <v>891180084</v>
      </c>
      <c r="D437" s="6">
        <v>2</v>
      </c>
      <c r="E437" s="7" t="s">
        <v>1259</v>
      </c>
      <c r="F437" s="8">
        <v>813010145</v>
      </c>
      <c r="G437" s="7">
        <v>1</v>
      </c>
      <c r="H437" s="9" t="s">
        <v>1260</v>
      </c>
      <c r="I437" s="15" t="s">
        <v>1261</v>
      </c>
      <c r="J437" s="10">
        <v>40997</v>
      </c>
      <c r="K437" s="11">
        <v>20000000</v>
      </c>
      <c r="L437" s="4" t="s">
        <v>61</v>
      </c>
      <c r="M437" s="20" t="s">
        <v>39</v>
      </c>
      <c r="N437" s="4" t="s">
        <v>1124</v>
      </c>
      <c r="O437" s="20" t="s">
        <v>41</v>
      </c>
      <c r="P437" s="20" t="s">
        <v>42</v>
      </c>
      <c r="Q437" s="4" t="s">
        <v>1078</v>
      </c>
    </row>
    <row r="438" spans="1:17" ht="127.5" x14ac:dyDescent="0.25">
      <c r="A438" s="5">
        <f t="shared" si="6"/>
        <v>436</v>
      </c>
      <c r="B438" s="6" t="s">
        <v>34</v>
      </c>
      <c r="C438" s="6">
        <v>891180084</v>
      </c>
      <c r="D438" s="6">
        <v>2</v>
      </c>
      <c r="E438" s="7" t="s">
        <v>1262</v>
      </c>
      <c r="F438" s="8">
        <v>860001022</v>
      </c>
      <c r="G438" s="7">
        <v>7</v>
      </c>
      <c r="H438" s="9" t="s">
        <v>1263</v>
      </c>
      <c r="I438" s="15" t="s">
        <v>1264</v>
      </c>
      <c r="J438" s="10">
        <v>40997</v>
      </c>
      <c r="K438" s="11">
        <f>3331000+399000</f>
        <v>3730000</v>
      </c>
      <c r="L438" s="4" t="s">
        <v>61</v>
      </c>
      <c r="M438" s="20" t="s">
        <v>39</v>
      </c>
      <c r="N438" s="4" t="s">
        <v>1119</v>
      </c>
      <c r="O438" s="20" t="s">
        <v>41</v>
      </c>
      <c r="P438" s="20" t="s">
        <v>42</v>
      </c>
      <c r="Q438" s="4" t="s">
        <v>1120</v>
      </c>
    </row>
    <row r="439" spans="1:17" ht="204" x14ac:dyDescent="0.25">
      <c r="A439" s="5">
        <f t="shared" si="6"/>
        <v>437</v>
      </c>
      <c r="B439" s="6" t="s">
        <v>34</v>
      </c>
      <c r="C439" s="6">
        <v>891180084</v>
      </c>
      <c r="D439" s="6">
        <v>2</v>
      </c>
      <c r="E439" s="7" t="s">
        <v>1265</v>
      </c>
      <c r="F439" s="8">
        <v>800126785</v>
      </c>
      <c r="G439" s="7">
        <v>7</v>
      </c>
      <c r="H439" s="9" t="s">
        <v>1266</v>
      </c>
      <c r="I439" s="15" t="s">
        <v>1267</v>
      </c>
      <c r="J439" s="10">
        <v>40997</v>
      </c>
      <c r="K439" s="11">
        <v>10296000</v>
      </c>
      <c r="L439" s="4" t="s">
        <v>61</v>
      </c>
      <c r="M439" s="20" t="s">
        <v>39</v>
      </c>
      <c r="N439" s="4" t="s">
        <v>1124</v>
      </c>
      <c r="O439" s="20" t="s">
        <v>41</v>
      </c>
      <c r="P439" s="20" t="s">
        <v>42</v>
      </c>
      <c r="Q439" s="4" t="s">
        <v>1078</v>
      </c>
    </row>
    <row r="440" spans="1:17" ht="216.75" x14ac:dyDescent="0.25">
      <c r="A440" s="5">
        <f t="shared" si="6"/>
        <v>438</v>
      </c>
      <c r="B440" s="6" t="s">
        <v>34</v>
      </c>
      <c r="C440" s="6">
        <v>891180084</v>
      </c>
      <c r="D440" s="6">
        <v>2</v>
      </c>
      <c r="E440" s="7" t="s">
        <v>1268</v>
      </c>
      <c r="F440" s="8">
        <v>891180262</v>
      </c>
      <c r="G440" s="7">
        <v>7</v>
      </c>
      <c r="H440" s="9" t="s">
        <v>1269</v>
      </c>
      <c r="I440" s="15" t="s">
        <v>1270</v>
      </c>
      <c r="J440" s="10">
        <v>40997</v>
      </c>
      <c r="K440" s="11">
        <f>54921100+9160000</f>
        <v>64081100</v>
      </c>
      <c r="L440" s="4" t="s">
        <v>61</v>
      </c>
      <c r="M440" s="20" t="s">
        <v>39</v>
      </c>
      <c r="N440" s="4" t="s">
        <v>1119</v>
      </c>
      <c r="O440" s="20" t="s">
        <v>41</v>
      </c>
      <c r="P440" s="20" t="s">
        <v>42</v>
      </c>
      <c r="Q440" s="4" t="s">
        <v>1120</v>
      </c>
    </row>
    <row r="441" spans="1:17" ht="127.5" x14ac:dyDescent="0.25">
      <c r="A441" s="5">
        <f t="shared" si="6"/>
        <v>439</v>
      </c>
      <c r="B441" s="6" t="s">
        <v>34</v>
      </c>
      <c r="C441" s="6">
        <v>891180084</v>
      </c>
      <c r="D441" s="6">
        <v>2</v>
      </c>
      <c r="E441" s="7" t="s">
        <v>1271</v>
      </c>
      <c r="F441" s="8">
        <v>900021495</v>
      </c>
      <c r="G441" s="7">
        <v>7</v>
      </c>
      <c r="H441" s="9" t="s">
        <v>1272</v>
      </c>
      <c r="I441" s="15" t="s">
        <v>1273</v>
      </c>
      <c r="J441" s="10">
        <v>40998</v>
      </c>
      <c r="K441" s="11">
        <v>15000000</v>
      </c>
      <c r="L441" s="4" t="s">
        <v>61</v>
      </c>
      <c r="M441" s="20" t="s">
        <v>39</v>
      </c>
      <c r="N441" s="4" t="s">
        <v>1124</v>
      </c>
      <c r="O441" s="20" t="s">
        <v>41</v>
      </c>
      <c r="P441" s="20" t="s">
        <v>42</v>
      </c>
      <c r="Q441" s="4" t="s">
        <v>1078</v>
      </c>
    </row>
    <row r="442" spans="1:17" ht="178.5" x14ac:dyDescent="0.25">
      <c r="A442" s="5">
        <f t="shared" si="6"/>
        <v>440</v>
      </c>
      <c r="B442" s="6" t="s">
        <v>34</v>
      </c>
      <c r="C442" s="6">
        <v>891180084</v>
      </c>
      <c r="D442" s="6">
        <v>2</v>
      </c>
      <c r="E442" s="7" t="s">
        <v>1274</v>
      </c>
      <c r="F442" s="8">
        <v>891180134</v>
      </c>
      <c r="G442" s="7">
        <v>2</v>
      </c>
      <c r="H442" s="9" t="s">
        <v>1275</v>
      </c>
      <c r="I442" s="15" t="s">
        <v>1276</v>
      </c>
      <c r="J442" s="10">
        <v>40998</v>
      </c>
      <c r="K442" s="11">
        <v>1800000</v>
      </c>
      <c r="L442" s="4" t="s">
        <v>61</v>
      </c>
      <c r="M442" s="20" t="s">
        <v>39</v>
      </c>
      <c r="N442" s="4" t="s">
        <v>1119</v>
      </c>
      <c r="O442" s="20" t="s">
        <v>41</v>
      </c>
      <c r="P442" s="20" t="s">
        <v>42</v>
      </c>
      <c r="Q442" s="4" t="s">
        <v>1120</v>
      </c>
    </row>
    <row r="443" spans="1:17" ht="178.5" x14ac:dyDescent="0.25">
      <c r="A443" s="5">
        <f t="shared" si="6"/>
        <v>441</v>
      </c>
      <c r="B443" s="6" t="s">
        <v>34</v>
      </c>
      <c r="C443" s="6">
        <v>891180084</v>
      </c>
      <c r="D443" s="6">
        <v>2</v>
      </c>
      <c r="E443" s="7" t="s">
        <v>1277</v>
      </c>
      <c r="F443" s="8">
        <v>891180117</v>
      </c>
      <c r="G443" s="7">
        <v>7</v>
      </c>
      <c r="H443" s="9" t="s">
        <v>1278</v>
      </c>
      <c r="I443" s="15" t="s">
        <v>1279</v>
      </c>
      <c r="J443" s="10">
        <v>40998</v>
      </c>
      <c r="K443" s="11">
        <v>1500000</v>
      </c>
      <c r="L443" s="4" t="s">
        <v>61</v>
      </c>
      <c r="M443" s="20" t="s">
        <v>39</v>
      </c>
      <c r="N443" s="4" t="s">
        <v>1119</v>
      </c>
      <c r="O443" s="20" t="s">
        <v>41</v>
      </c>
      <c r="P443" s="20" t="s">
        <v>42</v>
      </c>
      <c r="Q443" s="4" t="s">
        <v>1120</v>
      </c>
    </row>
    <row r="444" spans="1:17" ht="102" x14ac:dyDescent="0.25">
      <c r="A444" s="5">
        <f t="shared" si="6"/>
        <v>442</v>
      </c>
      <c r="B444" s="6" t="s">
        <v>34</v>
      </c>
      <c r="C444" s="6">
        <v>891180084</v>
      </c>
      <c r="D444" s="6">
        <v>2</v>
      </c>
      <c r="E444" s="7" t="s">
        <v>1280</v>
      </c>
      <c r="F444" s="8">
        <v>36068127</v>
      </c>
      <c r="G444" s="7">
        <v>0</v>
      </c>
      <c r="H444" s="9" t="s">
        <v>1281</v>
      </c>
      <c r="I444" s="15" t="s">
        <v>1282</v>
      </c>
      <c r="J444" s="10">
        <v>41009</v>
      </c>
      <c r="K444" s="11">
        <v>1745000</v>
      </c>
      <c r="L444" s="4" t="s">
        <v>1133</v>
      </c>
      <c r="M444" s="20" t="s">
        <v>39</v>
      </c>
      <c r="N444" s="4" t="s">
        <v>1124</v>
      </c>
      <c r="O444" s="20" t="s">
        <v>41</v>
      </c>
      <c r="P444" s="20" t="s">
        <v>42</v>
      </c>
      <c r="Q444" s="4" t="s">
        <v>1137</v>
      </c>
    </row>
    <row r="445" spans="1:17" ht="76.5" x14ac:dyDescent="0.25">
      <c r="A445" s="5">
        <f t="shared" si="6"/>
        <v>443</v>
      </c>
      <c r="B445" s="6" t="s">
        <v>34</v>
      </c>
      <c r="C445" s="6">
        <v>891180084</v>
      </c>
      <c r="D445" s="6">
        <v>2</v>
      </c>
      <c r="E445" s="7" t="s">
        <v>1283</v>
      </c>
      <c r="F445" s="8">
        <v>55177313</v>
      </c>
      <c r="G445" s="7">
        <v>0</v>
      </c>
      <c r="H445" s="9" t="s">
        <v>1284</v>
      </c>
      <c r="I445" s="15" t="s">
        <v>1285</v>
      </c>
      <c r="J445" s="10">
        <v>41012</v>
      </c>
      <c r="K445" s="11">
        <v>3300000</v>
      </c>
      <c r="L445" s="4" t="s">
        <v>1133</v>
      </c>
      <c r="M445" s="20" t="s">
        <v>39</v>
      </c>
      <c r="N445" s="4" t="s">
        <v>1124</v>
      </c>
      <c r="O445" s="20" t="s">
        <v>41</v>
      </c>
      <c r="P445" s="20" t="s">
        <v>42</v>
      </c>
      <c r="Q445" s="4" t="s">
        <v>1137</v>
      </c>
    </row>
    <row r="446" spans="1:17" ht="76.5" x14ac:dyDescent="0.25">
      <c r="A446" s="5">
        <f t="shared" si="6"/>
        <v>444</v>
      </c>
      <c r="B446" s="6" t="s">
        <v>34</v>
      </c>
      <c r="C446" s="6">
        <v>891180084</v>
      </c>
      <c r="D446" s="6">
        <v>2</v>
      </c>
      <c r="E446" s="7" t="s">
        <v>1286</v>
      </c>
      <c r="F446" s="8">
        <v>36181094</v>
      </c>
      <c r="G446" s="7">
        <v>9</v>
      </c>
      <c r="H446" s="9" t="s">
        <v>1287</v>
      </c>
      <c r="I446" s="15" t="s">
        <v>1288</v>
      </c>
      <c r="J446" s="10">
        <v>41017</v>
      </c>
      <c r="K446" s="11">
        <v>10440000</v>
      </c>
      <c r="L446" s="4" t="s">
        <v>1133</v>
      </c>
      <c r="M446" s="20" t="s">
        <v>39</v>
      </c>
      <c r="N446" s="4" t="s">
        <v>1124</v>
      </c>
      <c r="O446" s="20" t="s">
        <v>41</v>
      </c>
      <c r="P446" s="20" t="s">
        <v>42</v>
      </c>
      <c r="Q446" s="4" t="s">
        <v>1137</v>
      </c>
    </row>
    <row r="447" spans="1:17" ht="191.25" x14ac:dyDescent="0.25">
      <c r="A447" s="5">
        <f t="shared" si="6"/>
        <v>445</v>
      </c>
      <c r="B447" s="6" t="s">
        <v>34</v>
      </c>
      <c r="C447" s="6">
        <v>891180084</v>
      </c>
      <c r="D447" s="6">
        <v>2</v>
      </c>
      <c r="E447" s="7" t="s">
        <v>632</v>
      </c>
      <c r="F447" s="8">
        <v>36172136</v>
      </c>
      <c r="G447" s="7">
        <v>1</v>
      </c>
      <c r="H447" s="9" t="s">
        <v>1289</v>
      </c>
      <c r="I447" s="15" t="s">
        <v>1290</v>
      </c>
      <c r="J447" s="10">
        <v>41017</v>
      </c>
      <c r="K447" s="11">
        <v>4460000</v>
      </c>
      <c r="L447" s="4" t="s">
        <v>1133</v>
      </c>
      <c r="M447" s="20" t="s">
        <v>39</v>
      </c>
      <c r="N447" s="4" t="s">
        <v>1124</v>
      </c>
      <c r="O447" s="20" t="s">
        <v>41</v>
      </c>
      <c r="P447" s="20" t="s">
        <v>42</v>
      </c>
      <c r="Q447" s="4" t="s">
        <v>1078</v>
      </c>
    </row>
    <row r="448" spans="1:17" ht="153" x14ac:dyDescent="0.25">
      <c r="A448" s="5">
        <f t="shared" si="6"/>
        <v>446</v>
      </c>
      <c r="B448" s="6" t="s">
        <v>34</v>
      </c>
      <c r="C448" s="6">
        <v>891180084</v>
      </c>
      <c r="D448" s="6">
        <v>2</v>
      </c>
      <c r="E448" s="7" t="s">
        <v>1291</v>
      </c>
      <c r="F448" s="8">
        <v>26444923</v>
      </c>
      <c r="G448" s="7">
        <v>3</v>
      </c>
      <c r="H448" s="9" t="s">
        <v>1292</v>
      </c>
      <c r="I448" s="15" t="s">
        <v>1293</v>
      </c>
      <c r="J448" s="10">
        <v>41019</v>
      </c>
      <c r="K448" s="11">
        <v>1190000</v>
      </c>
      <c r="L448" s="4" t="s">
        <v>1294</v>
      </c>
      <c r="M448" s="20" t="s">
        <v>39</v>
      </c>
      <c r="N448" s="4" t="s">
        <v>1124</v>
      </c>
      <c r="O448" s="20" t="s">
        <v>41</v>
      </c>
      <c r="P448" s="20" t="s">
        <v>42</v>
      </c>
      <c r="Q448" s="4" t="s">
        <v>1078</v>
      </c>
    </row>
    <row r="449" spans="1:17" ht="165.75" x14ac:dyDescent="0.25">
      <c r="A449" s="5">
        <f t="shared" si="6"/>
        <v>447</v>
      </c>
      <c r="B449" s="6" t="s">
        <v>34</v>
      </c>
      <c r="C449" s="6">
        <v>891180084</v>
      </c>
      <c r="D449" s="6">
        <v>2</v>
      </c>
      <c r="E449" s="7" t="s">
        <v>1295</v>
      </c>
      <c r="F449" s="8">
        <v>36182818</v>
      </c>
      <c r="G449" s="7">
        <v>9</v>
      </c>
      <c r="H449" s="9" t="s">
        <v>1296</v>
      </c>
      <c r="I449" s="15" t="s">
        <v>1297</v>
      </c>
      <c r="J449" s="10">
        <v>41019</v>
      </c>
      <c r="K449" s="11">
        <v>15000000</v>
      </c>
      <c r="L449" s="4" t="s">
        <v>61</v>
      </c>
      <c r="M449" s="20" t="s">
        <v>39</v>
      </c>
      <c r="N449" s="4" t="s">
        <v>1124</v>
      </c>
      <c r="O449" s="20" t="s">
        <v>41</v>
      </c>
      <c r="P449" s="20" t="s">
        <v>42</v>
      </c>
      <c r="Q449" s="4" t="s">
        <v>1078</v>
      </c>
    </row>
    <row r="450" spans="1:17" ht="114.75" x14ac:dyDescent="0.25">
      <c r="A450" s="5">
        <f t="shared" si="6"/>
        <v>448</v>
      </c>
      <c r="B450" s="6" t="s">
        <v>34</v>
      </c>
      <c r="C450" s="6">
        <v>891180084</v>
      </c>
      <c r="D450" s="6">
        <v>2</v>
      </c>
      <c r="E450" s="7" t="s">
        <v>1298</v>
      </c>
      <c r="F450" s="8">
        <v>860007590</v>
      </c>
      <c r="G450" s="7">
        <v>6</v>
      </c>
      <c r="H450" s="9" t="s">
        <v>1299</v>
      </c>
      <c r="I450" s="15" t="s">
        <v>1300</v>
      </c>
      <c r="J450" s="10">
        <v>41019</v>
      </c>
      <c r="K450" s="11">
        <f>1140000+399000</f>
        <v>1539000</v>
      </c>
      <c r="L450" s="4" t="s">
        <v>61</v>
      </c>
      <c r="M450" s="20" t="s">
        <v>39</v>
      </c>
      <c r="N450" s="4" t="s">
        <v>1119</v>
      </c>
      <c r="O450" s="20" t="s">
        <v>41</v>
      </c>
      <c r="P450" s="20" t="s">
        <v>42</v>
      </c>
      <c r="Q450" s="4" t="s">
        <v>1120</v>
      </c>
    </row>
    <row r="451" spans="1:17" ht="178.5" x14ac:dyDescent="0.25">
      <c r="A451" s="5">
        <f t="shared" si="6"/>
        <v>449</v>
      </c>
      <c r="B451" s="6" t="s">
        <v>34</v>
      </c>
      <c r="C451" s="6">
        <v>891180084</v>
      </c>
      <c r="D451" s="6">
        <v>2</v>
      </c>
      <c r="E451" s="7" t="s">
        <v>1301</v>
      </c>
      <c r="F451" s="8">
        <v>800005972</v>
      </c>
      <c r="G451" s="7">
        <v>9</v>
      </c>
      <c r="H451" s="9" t="s">
        <v>1302</v>
      </c>
      <c r="I451" s="15" t="s">
        <v>1303</v>
      </c>
      <c r="J451" s="10">
        <v>41022</v>
      </c>
      <c r="K451" s="11">
        <v>55001745</v>
      </c>
      <c r="L451" s="4" t="s">
        <v>1133</v>
      </c>
      <c r="M451" s="20" t="s">
        <v>39</v>
      </c>
      <c r="N451" s="4" t="s">
        <v>1124</v>
      </c>
      <c r="O451" s="20" t="s">
        <v>41</v>
      </c>
      <c r="P451" s="20" t="s">
        <v>42</v>
      </c>
      <c r="Q451" s="4" t="s">
        <v>1120</v>
      </c>
    </row>
    <row r="452" spans="1:17" ht="63.75" x14ac:dyDescent="0.25">
      <c r="A452" s="5">
        <f t="shared" si="6"/>
        <v>450</v>
      </c>
      <c r="B452" s="6" t="s">
        <v>34</v>
      </c>
      <c r="C452" s="6">
        <v>891180084</v>
      </c>
      <c r="D452" s="6">
        <v>2</v>
      </c>
      <c r="E452" s="7" t="s">
        <v>1304</v>
      </c>
      <c r="F452" s="8">
        <v>4946065</v>
      </c>
      <c r="G452" s="7">
        <v>3</v>
      </c>
      <c r="H452" s="9" t="s">
        <v>1305</v>
      </c>
      <c r="I452" s="15" t="s">
        <v>1306</v>
      </c>
      <c r="J452" s="10">
        <v>41023</v>
      </c>
      <c r="K452" s="11">
        <v>11769250</v>
      </c>
      <c r="L452" s="4" t="s">
        <v>61</v>
      </c>
      <c r="M452" s="20" t="s">
        <v>39</v>
      </c>
      <c r="N452" s="4" t="s">
        <v>1124</v>
      </c>
      <c r="O452" s="20" t="s">
        <v>41</v>
      </c>
      <c r="P452" s="20" t="s">
        <v>42</v>
      </c>
      <c r="Q452" s="4" t="s">
        <v>1078</v>
      </c>
    </row>
    <row r="453" spans="1:17" ht="204" x14ac:dyDescent="0.25">
      <c r="A453" s="5">
        <f t="shared" ref="A453:A516" si="7">A452+1</f>
        <v>451</v>
      </c>
      <c r="B453" s="6" t="s">
        <v>34</v>
      </c>
      <c r="C453" s="6">
        <v>891180084</v>
      </c>
      <c r="D453" s="6">
        <v>2</v>
      </c>
      <c r="E453" s="7" t="s">
        <v>1307</v>
      </c>
      <c r="F453" s="8">
        <v>36159482</v>
      </c>
      <c r="G453" s="7">
        <v>1</v>
      </c>
      <c r="H453" s="9" t="s">
        <v>1308</v>
      </c>
      <c r="I453" s="15" t="s">
        <v>1309</v>
      </c>
      <c r="J453" s="10">
        <v>41023</v>
      </c>
      <c r="K453" s="11">
        <v>12000000</v>
      </c>
      <c r="L453" s="4" t="s">
        <v>61</v>
      </c>
      <c r="M453" s="20" t="s">
        <v>39</v>
      </c>
      <c r="N453" s="4" t="s">
        <v>1124</v>
      </c>
      <c r="O453" s="20" t="s">
        <v>41</v>
      </c>
      <c r="P453" s="20" t="s">
        <v>42</v>
      </c>
      <c r="Q453" s="4" t="s">
        <v>1078</v>
      </c>
    </row>
    <row r="454" spans="1:17" ht="140.25" x14ac:dyDescent="0.25">
      <c r="A454" s="5">
        <f t="shared" si="7"/>
        <v>452</v>
      </c>
      <c r="B454" s="6" t="s">
        <v>34</v>
      </c>
      <c r="C454" s="6">
        <v>891180084</v>
      </c>
      <c r="D454" s="6">
        <v>2</v>
      </c>
      <c r="E454" s="7" t="s">
        <v>1310</v>
      </c>
      <c r="F454" s="8">
        <v>36169405</v>
      </c>
      <c r="G454" s="7">
        <v>7</v>
      </c>
      <c r="H454" s="9" t="s">
        <v>1311</v>
      </c>
      <c r="I454" s="15" t="s">
        <v>1312</v>
      </c>
      <c r="J454" s="10">
        <v>41024</v>
      </c>
      <c r="K454" s="11">
        <v>10800000</v>
      </c>
      <c r="L454" s="4" t="s">
        <v>61</v>
      </c>
      <c r="M454" s="20" t="s">
        <v>39</v>
      </c>
      <c r="N454" s="4" t="s">
        <v>1124</v>
      </c>
      <c r="O454" s="20" t="s">
        <v>41</v>
      </c>
      <c r="P454" s="20" t="s">
        <v>42</v>
      </c>
      <c r="Q454" s="4" t="s">
        <v>1078</v>
      </c>
    </row>
    <row r="455" spans="1:17" ht="102" x14ac:dyDescent="0.25">
      <c r="A455" s="5">
        <f t="shared" si="7"/>
        <v>453</v>
      </c>
      <c r="B455" s="6" t="s">
        <v>34</v>
      </c>
      <c r="C455" s="6">
        <v>891180084</v>
      </c>
      <c r="D455" s="6">
        <v>2</v>
      </c>
      <c r="E455" s="7" t="s">
        <v>1313</v>
      </c>
      <c r="F455" s="8">
        <v>800141049</v>
      </c>
      <c r="G455" s="7">
        <v>7</v>
      </c>
      <c r="H455" s="9" t="s">
        <v>1314</v>
      </c>
      <c r="I455" s="15" t="s">
        <v>1315</v>
      </c>
      <c r="J455" s="10">
        <v>41025</v>
      </c>
      <c r="K455" s="11">
        <v>18691682</v>
      </c>
      <c r="L455" s="4" t="s">
        <v>1133</v>
      </c>
      <c r="M455" s="20" t="s">
        <v>39</v>
      </c>
      <c r="N455" s="4" t="s">
        <v>1124</v>
      </c>
      <c r="O455" s="20" t="s">
        <v>41</v>
      </c>
      <c r="P455" s="20" t="s">
        <v>42</v>
      </c>
      <c r="Q455" s="4" t="s">
        <v>1137</v>
      </c>
    </row>
    <row r="456" spans="1:17" ht="89.25" x14ac:dyDescent="0.25">
      <c r="A456" s="5">
        <f t="shared" si="7"/>
        <v>454</v>
      </c>
      <c r="B456" s="6" t="s">
        <v>34</v>
      </c>
      <c r="C456" s="6">
        <v>891180084</v>
      </c>
      <c r="D456" s="6">
        <v>2</v>
      </c>
      <c r="E456" s="7" t="s">
        <v>1316</v>
      </c>
      <c r="F456" s="8">
        <v>41782383</v>
      </c>
      <c r="G456" s="7">
        <v>1</v>
      </c>
      <c r="H456" s="9" t="s">
        <v>1317</v>
      </c>
      <c r="I456" s="15" t="s">
        <v>1318</v>
      </c>
      <c r="J456" s="10">
        <v>41029</v>
      </c>
      <c r="K456" s="11">
        <v>1524200</v>
      </c>
      <c r="L456" s="4" t="s">
        <v>1133</v>
      </c>
      <c r="M456" s="20" t="s">
        <v>39</v>
      </c>
      <c r="N456" s="4" t="s">
        <v>1124</v>
      </c>
      <c r="O456" s="20" t="s">
        <v>41</v>
      </c>
      <c r="P456" s="20" t="s">
        <v>42</v>
      </c>
      <c r="Q456" s="4" t="s">
        <v>1137</v>
      </c>
    </row>
    <row r="457" spans="1:17" ht="165.75" x14ac:dyDescent="0.25">
      <c r="A457" s="5">
        <f t="shared" si="7"/>
        <v>455</v>
      </c>
      <c r="B457" s="6" t="s">
        <v>34</v>
      </c>
      <c r="C457" s="6">
        <v>891180084</v>
      </c>
      <c r="D457" s="6">
        <v>2</v>
      </c>
      <c r="E457" s="7" t="s">
        <v>1319</v>
      </c>
      <c r="F457" s="8">
        <v>900199652</v>
      </c>
      <c r="G457" s="7">
        <v>1</v>
      </c>
      <c r="H457" s="9" t="s">
        <v>1320</v>
      </c>
      <c r="I457" s="15" t="s">
        <v>1321</v>
      </c>
      <c r="J457" s="10">
        <v>41031</v>
      </c>
      <c r="K457" s="11">
        <v>25000000</v>
      </c>
      <c r="L457" s="4" t="s">
        <v>61</v>
      </c>
      <c r="M457" s="20" t="s">
        <v>39</v>
      </c>
      <c r="N457" s="4" t="s">
        <v>1119</v>
      </c>
      <c r="O457" s="20" t="s">
        <v>41</v>
      </c>
      <c r="P457" s="20" t="s">
        <v>42</v>
      </c>
      <c r="Q457" s="4" t="s">
        <v>1120</v>
      </c>
    </row>
    <row r="458" spans="1:17" ht="127.5" x14ac:dyDescent="0.25">
      <c r="A458" s="5">
        <f t="shared" si="7"/>
        <v>456</v>
      </c>
      <c r="B458" s="6" t="s">
        <v>34</v>
      </c>
      <c r="C458" s="6">
        <v>891180084</v>
      </c>
      <c r="D458" s="6">
        <v>2</v>
      </c>
      <c r="E458" s="7" t="s">
        <v>1322</v>
      </c>
      <c r="F458" s="8">
        <v>813000708</v>
      </c>
      <c r="G458" s="7">
        <v>5</v>
      </c>
      <c r="H458" s="9" t="s">
        <v>1323</v>
      </c>
      <c r="I458" s="15" t="s">
        <v>1324</v>
      </c>
      <c r="J458" s="10">
        <v>41033</v>
      </c>
      <c r="K458" s="11">
        <v>4369117</v>
      </c>
      <c r="L458" s="4" t="s">
        <v>1133</v>
      </c>
      <c r="M458" s="20" t="s">
        <v>39</v>
      </c>
      <c r="N458" s="4" t="s">
        <v>1124</v>
      </c>
      <c r="O458" s="20" t="s">
        <v>41</v>
      </c>
      <c r="P458" s="20" t="s">
        <v>42</v>
      </c>
      <c r="Q458" s="4" t="s">
        <v>1137</v>
      </c>
    </row>
    <row r="459" spans="1:17" ht="178.5" x14ac:dyDescent="0.25">
      <c r="A459" s="5">
        <f t="shared" si="7"/>
        <v>457</v>
      </c>
      <c r="B459" s="6" t="s">
        <v>34</v>
      </c>
      <c r="C459" s="6">
        <v>891180084</v>
      </c>
      <c r="D459" s="6">
        <v>2</v>
      </c>
      <c r="E459" s="7" t="s">
        <v>632</v>
      </c>
      <c r="F459" s="8">
        <v>36172136</v>
      </c>
      <c r="G459" s="7">
        <v>1</v>
      </c>
      <c r="H459" s="9" t="s">
        <v>1325</v>
      </c>
      <c r="I459" s="15" t="s">
        <v>1326</v>
      </c>
      <c r="J459" s="10">
        <v>41036</v>
      </c>
      <c r="K459" s="11">
        <v>220000</v>
      </c>
      <c r="L459" s="4" t="s">
        <v>61</v>
      </c>
      <c r="M459" s="20" t="s">
        <v>39</v>
      </c>
      <c r="N459" s="4" t="s">
        <v>1124</v>
      </c>
      <c r="O459" s="20" t="s">
        <v>41</v>
      </c>
      <c r="P459" s="20" t="s">
        <v>42</v>
      </c>
      <c r="Q459" s="4" t="s">
        <v>1078</v>
      </c>
    </row>
    <row r="460" spans="1:17" ht="76.5" x14ac:dyDescent="0.25">
      <c r="A460" s="5">
        <f t="shared" si="7"/>
        <v>458</v>
      </c>
      <c r="B460" s="6" t="s">
        <v>34</v>
      </c>
      <c r="C460" s="6">
        <v>891180084</v>
      </c>
      <c r="D460" s="6">
        <v>2</v>
      </c>
      <c r="E460" s="7" t="s">
        <v>1327</v>
      </c>
      <c r="F460" s="8" t="s">
        <v>1328</v>
      </c>
      <c r="G460" s="7">
        <v>3</v>
      </c>
      <c r="H460" s="9" t="s">
        <v>1329</v>
      </c>
      <c r="I460" s="15" t="s">
        <v>1330</v>
      </c>
      <c r="J460" s="10">
        <v>41037</v>
      </c>
      <c r="K460" s="11">
        <v>3270000</v>
      </c>
      <c r="L460" s="4" t="s">
        <v>1133</v>
      </c>
      <c r="M460" s="20" t="s">
        <v>39</v>
      </c>
      <c r="N460" s="4" t="s">
        <v>1124</v>
      </c>
      <c r="O460" s="20" t="s">
        <v>41</v>
      </c>
      <c r="P460" s="20" t="s">
        <v>42</v>
      </c>
      <c r="Q460" s="4" t="s">
        <v>1137</v>
      </c>
    </row>
    <row r="461" spans="1:17" ht="127.5" x14ac:dyDescent="0.25">
      <c r="A461" s="5">
        <f t="shared" si="7"/>
        <v>459</v>
      </c>
      <c r="B461" s="6" t="s">
        <v>34</v>
      </c>
      <c r="C461" s="6">
        <v>891180084</v>
      </c>
      <c r="D461" s="6">
        <v>2</v>
      </c>
      <c r="E461" s="7" t="s">
        <v>356</v>
      </c>
      <c r="F461" s="8">
        <v>7694101</v>
      </c>
      <c r="G461" s="7">
        <v>9</v>
      </c>
      <c r="H461" s="9" t="s">
        <v>1331</v>
      </c>
      <c r="I461" s="15" t="s">
        <v>1332</v>
      </c>
      <c r="J461" s="10">
        <v>41039</v>
      </c>
      <c r="K461" s="11">
        <v>8560800</v>
      </c>
      <c r="L461" s="4" t="s">
        <v>1133</v>
      </c>
      <c r="M461" s="20" t="s">
        <v>39</v>
      </c>
      <c r="N461" s="4" t="s">
        <v>1124</v>
      </c>
      <c r="O461" s="20" t="s">
        <v>41</v>
      </c>
      <c r="P461" s="20" t="s">
        <v>42</v>
      </c>
      <c r="Q461" s="4" t="s">
        <v>1137</v>
      </c>
    </row>
    <row r="462" spans="1:17" ht="51" x14ac:dyDescent="0.25">
      <c r="A462" s="5">
        <f t="shared" si="7"/>
        <v>460</v>
      </c>
      <c r="B462" s="6" t="s">
        <v>34</v>
      </c>
      <c r="C462" s="6">
        <v>891180084</v>
      </c>
      <c r="D462" s="6">
        <v>2</v>
      </c>
      <c r="E462" s="7" t="s">
        <v>1333</v>
      </c>
      <c r="F462" s="8">
        <v>813009683</v>
      </c>
      <c r="G462" s="7">
        <v>0</v>
      </c>
      <c r="H462" s="9" t="s">
        <v>1334</v>
      </c>
      <c r="I462" s="15" t="s">
        <v>1335</v>
      </c>
      <c r="J462" s="10">
        <v>41039</v>
      </c>
      <c r="K462" s="11">
        <v>13572000</v>
      </c>
      <c r="L462" s="4" t="s">
        <v>61</v>
      </c>
      <c r="M462" s="20" t="s">
        <v>39</v>
      </c>
      <c r="N462" s="4" t="s">
        <v>1124</v>
      </c>
      <c r="O462" s="20" t="s">
        <v>41</v>
      </c>
      <c r="P462" s="20" t="s">
        <v>42</v>
      </c>
      <c r="Q462" s="4" t="s">
        <v>1078</v>
      </c>
    </row>
    <row r="463" spans="1:17" ht="216.75" x14ac:dyDescent="0.25">
      <c r="A463" s="5">
        <f t="shared" si="7"/>
        <v>461</v>
      </c>
      <c r="B463" s="6" t="s">
        <v>34</v>
      </c>
      <c r="C463" s="6">
        <v>891180084</v>
      </c>
      <c r="D463" s="6">
        <v>2</v>
      </c>
      <c r="E463" s="7" t="s">
        <v>1237</v>
      </c>
      <c r="F463" s="8">
        <v>7705246</v>
      </c>
      <c r="G463" s="7">
        <v>7</v>
      </c>
      <c r="H463" s="9" t="s">
        <v>1336</v>
      </c>
      <c r="I463" s="15" t="s">
        <v>1337</v>
      </c>
      <c r="J463" s="10">
        <v>41039</v>
      </c>
      <c r="K463" s="11">
        <v>11480000</v>
      </c>
      <c r="L463" s="4" t="s">
        <v>61</v>
      </c>
      <c r="M463" s="20" t="s">
        <v>39</v>
      </c>
      <c r="N463" s="4" t="s">
        <v>1124</v>
      </c>
      <c r="O463" s="20" t="s">
        <v>41</v>
      </c>
      <c r="P463" s="20" t="s">
        <v>42</v>
      </c>
      <c r="Q463" s="4" t="s">
        <v>1078</v>
      </c>
    </row>
    <row r="464" spans="1:17" ht="140.25" x14ac:dyDescent="0.25">
      <c r="A464" s="5">
        <f t="shared" si="7"/>
        <v>462</v>
      </c>
      <c r="B464" s="6" t="s">
        <v>34</v>
      </c>
      <c r="C464" s="6">
        <v>891180084</v>
      </c>
      <c r="D464" s="6">
        <v>2</v>
      </c>
      <c r="E464" s="7" t="s">
        <v>1338</v>
      </c>
      <c r="F464" s="8">
        <v>55163770</v>
      </c>
      <c r="G464" s="7">
        <v>2</v>
      </c>
      <c r="H464" s="9" t="s">
        <v>1339</v>
      </c>
      <c r="I464" s="15" t="s">
        <v>1340</v>
      </c>
      <c r="J464" s="10">
        <v>41039</v>
      </c>
      <c r="K464" s="11">
        <v>30000000</v>
      </c>
      <c r="L464" s="4" t="s">
        <v>61</v>
      </c>
      <c r="M464" s="20" t="s">
        <v>39</v>
      </c>
      <c r="N464" s="4" t="s">
        <v>1119</v>
      </c>
      <c r="O464" s="20" t="s">
        <v>41</v>
      </c>
      <c r="P464" s="20" t="s">
        <v>42</v>
      </c>
      <c r="Q464" s="4" t="s">
        <v>1120</v>
      </c>
    </row>
    <row r="465" spans="1:17" ht="114.75" x14ac:dyDescent="0.25">
      <c r="A465" s="5">
        <f t="shared" si="7"/>
        <v>463</v>
      </c>
      <c r="B465" s="6" t="s">
        <v>34</v>
      </c>
      <c r="C465" s="6">
        <v>891180084</v>
      </c>
      <c r="D465" s="6">
        <v>2</v>
      </c>
      <c r="E465" s="7" t="s">
        <v>1341</v>
      </c>
      <c r="F465" s="8">
        <v>36169646</v>
      </c>
      <c r="G465" s="7">
        <v>5</v>
      </c>
      <c r="H465" s="9" t="s">
        <v>1342</v>
      </c>
      <c r="I465" s="15" t="s">
        <v>1343</v>
      </c>
      <c r="J465" s="10">
        <v>41040</v>
      </c>
      <c r="K465" s="11">
        <v>40142960</v>
      </c>
      <c r="L465" s="4" t="s">
        <v>61</v>
      </c>
      <c r="M465" s="20" t="s">
        <v>39</v>
      </c>
      <c r="N465" s="4" t="s">
        <v>1124</v>
      </c>
      <c r="O465" s="20" t="s">
        <v>41</v>
      </c>
      <c r="P465" s="20" t="s">
        <v>42</v>
      </c>
      <c r="Q465" s="4" t="s">
        <v>1120</v>
      </c>
    </row>
    <row r="466" spans="1:17" ht="153" x14ac:dyDescent="0.25">
      <c r="A466" s="5">
        <f t="shared" si="7"/>
        <v>464</v>
      </c>
      <c r="B466" s="6" t="s">
        <v>34</v>
      </c>
      <c r="C466" s="6">
        <v>891180084</v>
      </c>
      <c r="D466" s="6">
        <v>2</v>
      </c>
      <c r="E466" s="7" t="s">
        <v>1344</v>
      </c>
      <c r="F466" s="8">
        <v>900367348</v>
      </c>
      <c r="G466" s="7">
        <v>8</v>
      </c>
      <c r="H466" s="9" t="s">
        <v>1345</v>
      </c>
      <c r="I466" s="15" t="s">
        <v>1346</v>
      </c>
      <c r="J466" s="10">
        <v>41040</v>
      </c>
      <c r="K466" s="11">
        <v>3516000</v>
      </c>
      <c r="L466" s="4" t="s">
        <v>61</v>
      </c>
      <c r="M466" s="20" t="s">
        <v>39</v>
      </c>
      <c r="N466" s="4" t="s">
        <v>1119</v>
      </c>
      <c r="O466" s="20" t="s">
        <v>41</v>
      </c>
      <c r="P466" s="20" t="s">
        <v>42</v>
      </c>
      <c r="Q466" s="4" t="s">
        <v>1120</v>
      </c>
    </row>
    <row r="467" spans="1:17" ht="178.5" x14ac:dyDescent="0.25">
      <c r="A467" s="5">
        <f t="shared" si="7"/>
        <v>465</v>
      </c>
      <c r="B467" s="6" t="s">
        <v>34</v>
      </c>
      <c r="C467" s="6">
        <v>891180084</v>
      </c>
      <c r="D467" s="6">
        <v>2</v>
      </c>
      <c r="E467" s="7" t="s">
        <v>1347</v>
      </c>
      <c r="F467" s="8">
        <v>900067362</v>
      </c>
      <c r="G467" s="7">
        <v>4</v>
      </c>
      <c r="H467" s="9" t="s">
        <v>1348</v>
      </c>
      <c r="I467" s="15" t="s">
        <v>1349</v>
      </c>
      <c r="J467" s="10">
        <v>41044</v>
      </c>
      <c r="K467" s="11">
        <v>12150000</v>
      </c>
      <c r="L467" s="4" t="s">
        <v>61</v>
      </c>
      <c r="M467" s="20" t="s">
        <v>39</v>
      </c>
      <c r="N467" s="4" t="s">
        <v>1119</v>
      </c>
      <c r="O467" s="20" t="s">
        <v>41</v>
      </c>
      <c r="P467" s="20" t="s">
        <v>42</v>
      </c>
      <c r="Q467" s="4" t="s">
        <v>1120</v>
      </c>
    </row>
    <row r="468" spans="1:17" ht="102" x14ac:dyDescent="0.25">
      <c r="A468" s="5">
        <f t="shared" si="7"/>
        <v>466</v>
      </c>
      <c r="B468" s="6" t="s">
        <v>34</v>
      </c>
      <c r="C468" s="6">
        <v>891180084</v>
      </c>
      <c r="D468" s="6">
        <v>2</v>
      </c>
      <c r="E468" s="7" t="s">
        <v>1350</v>
      </c>
      <c r="F468" s="8">
        <v>860074844</v>
      </c>
      <c r="G468" s="7">
        <v>7</v>
      </c>
      <c r="H468" s="9" t="s">
        <v>1351</v>
      </c>
      <c r="I468" s="15" t="s">
        <v>1352</v>
      </c>
      <c r="J468" s="10">
        <v>41044</v>
      </c>
      <c r="K468" s="11">
        <v>816060</v>
      </c>
      <c r="L468" s="4" t="s">
        <v>1133</v>
      </c>
      <c r="M468" s="20" t="s">
        <v>39</v>
      </c>
      <c r="N468" s="4" t="s">
        <v>1119</v>
      </c>
      <c r="O468" s="20" t="s">
        <v>41</v>
      </c>
      <c r="P468" s="20" t="s">
        <v>42</v>
      </c>
      <c r="Q468" s="4" t="s">
        <v>1120</v>
      </c>
    </row>
    <row r="469" spans="1:17" ht="153" x14ac:dyDescent="0.25">
      <c r="A469" s="5">
        <f t="shared" si="7"/>
        <v>467</v>
      </c>
      <c r="B469" s="6" t="s">
        <v>34</v>
      </c>
      <c r="C469" s="6">
        <v>891180084</v>
      </c>
      <c r="D469" s="6">
        <v>2</v>
      </c>
      <c r="E469" s="7" t="s">
        <v>1353</v>
      </c>
      <c r="F469" s="8">
        <v>813000088</v>
      </c>
      <c r="G469" s="7">
        <v>7</v>
      </c>
      <c r="H469" s="9" t="s">
        <v>1354</v>
      </c>
      <c r="I469" s="15" t="s">
        <v>1355</v>
      </c>
      <c r="J469" s="10">
        <v>41045</v>
      </c>
      <c r="K469" s="11">
        <v>1932000</v>
      </c>
      <c r="L469" s="4" t="s">
        <v>1294</v>
      </c>
      <c r="M469" s="20" t="s">
        <v>39</v>
      </c>
      <c r="N469" s="4" t="s">
        <v>1119</v>
      </c>
      <c r="O469" s="20" t="s">
        <v>41</v>
      </c>
      <c r="P469" s="20" t="s">
        <v>42</v>
      </c>
      <c r="Q469" s="4" t="s">
        <v>1120</v>
      </c>
    </row>
    <row r="470" spans="1:17" ht="178.5" x14ac:dyDescent="0.25">
      <c r="A470" s="5">
        <f t="shared" si="7"/>
        <v>468</v>
      </c>
      <c r="B470" s="6" t="s">
        <v>34</v>
      </c>
      <c r="C470" s="6">
        <v>891180084</v>
      </c>
      <c r="D470" s="6">
        <v>2</v>
      </c>
      <c r="E470" s="7" t="s">
        <v>1356</v>
      </c>
      <c r="F470" s="8">
        <v>830014490</v>
      </c>
      <c r="G470" s="7">
        <v>8</v>
      </c>
      <c r="H470" s="9" t="s">
        <v>1357</v>
      </c>
      <c r="I470" s="15" t="s">
        <v>1358</v>
      </c>
      <c r="J470" s="10">
        <v>41046</v>
      </c>
      <c r="K470" s="11">
        <v>5857884</v>
      </c>
      <c r="L470" s="4" t="s">
        <v>1133</v>
      </c>
      <c r="M470" s="20" t="s">
        <v>39</v>
      </c>
      <c r="N470" s="4" t="s">
        <v>1119</v>
      </c>
      <c r="O470" s="20" t="s">
        <v>41</v>
      </c>
      <c r="P470" s="20" t="s">
        <v>42</v>
      </c>
      <c r="Q470" s="4" t="s">
        <v>1120</v>
      </c>
    </row>
    <row r="471" spans="1:17" ht="127.5" x14ac:dyDescent="0.25">
      <c r="A471" s="5">
        <f t="shared" si="7"/>
        <v>469</v>
      </c>
      <c r="B471" s="6" t="s">
        <v>34</v>
      </c>
      <c r="C471" s="6">
        <v>891180084</v>
      </c>
      <c r="D471" s="6">
        <v>2</v>
      </c>
      <c r="E471" s="7" t="s">
        <v>1359</v>
      </c>
      <c r="F471" s="8">
        <v>830059956</v>
      </c>
      <c r="G471" s="7">
        <v>1</v>
      </c>
      <c r="H471" s="9" t="s">
        <v>1360</v>
      </c>
      <c r="I471" s="15" t="s">
        <v>1361</v>
      </c>
      <c r="J471" s="10">
        <v>41046</v>
      </c>
      <c r="K471" s="11">
        <v>4466000</v>
      </c>
      <c r="L471" s="4" t="s">
        <v>61</v>
      </c>
      <c r="M471" s="20" t="s">
        <v>39</v>
      </c>
      <c r="N471" s="4" t="s">
        <v>1124</v>
      </c>
      <c r="O471" s="20" t="s">
        <v>41</v>
      </c>
      <c r="P471" s="20" t="s">
        <v>42</v>
      </c>
      <c r="Q471" s="4" t="s">
        <v>1078</v>
      </c>
    </row>
    <row r="472" spans="1:17" ht="153" x14ac:dyDescent="0.25">
      <c r="A472" s="5">
        <f t="shared" si="7"/>
        <v>470</v>
      </c>
      <c r="B472" s="6" t="s">
        <v>34</v>
      </c>
      <c r="C472" s="6">
        <v>891180084</v>
      </c>
      <c r="D472" s="6">
        <v>2</v>
      </c>
      <c r="E472" s="7" t="s">
        <v>1362</v>
      </c>
      <c r="F472" s="8">
        <v>4939679</v>
      </c>
      <c r="G472" s="7">
        <v>6</v>
      </c>
      <c r="H472" s="9" t="s">
        <v>1363</v>
      </c>
      <c r="I472" s="15" t="s">
        <v>1364</v>
      </c>
      <c r="J472" s="10">
        <v>41046</v>
      </c>
      <c r="K472" s="11">
        <v>3300000</v>
      </c>
      <c r="L472" s="4" t="s">
        <v>61</v>
      </c>
      <c r="M472" s="20" t="s">
        <v>39</v>
      </c>
      <c r="N472" s="4" t="s">
        <v>1124</v>
      </c>
      <c r="O472" s="20" t="s">
        <v>41</v>
      </c>
      <c r="P472" s="20" t="s">
        <v>42</v>
      </c>
      <c r="Q472" s="4" t="s">
        <v>1078</v>
      </c>
    </row>
    <row r="473" spans="1:17" ht="89.25" x14ac:dyDescent="0.25">
      <c r="A473" s="5">
        <f t="shared" si="7"/>
        <v>471</v>
      </c>
      <c r="B473" s="6" t="s">
        <v>34</v>
      </c>
      <c r="C473" s="6">
        <v>891180084</v>
      </c>
      <c r="D473" s="6">
        <v>2</v>
      </c>
      <c r="E473" s="7" t="s">
        <v>1365</v>
      </c>
      <c r="F473" s="8">
        <v>900123363</v>
      </c>
      <c r="G473" s="7">
        <v>1</v>
      </c>
      <c r="H473" s="9" t="s">
        <v>1366</v>
      </c>
      <c r="I473" s="15" t="s">
        <v>1367</v>
      </c>
      <c r="J473" s="10">
        <v>41046</v>
      </c>
      <c r="K473" s="11">
        <v>958000</v>
      </c>
      <c r="L473" s="4" t="s">
        <v>61</v>
      </c>
      <c r="M473" s="20" t="s">
        <v>39</v>
      </c>
      <c r="N473" s="4" t="s">
        <v>1124</v>
      </c>
      <c r="O473" s="20" t="s">
        <v>41</v>
      </c>
      <c r="P473" s="20" t="s">
        <v>42</v>
      </c>
      <c r="Q473" s="4" t="s">
        <v>1078</v>
      </c>
    </row>
    <row r="474" spans="1:17" ht="140.25" x14ac:dyDescent="0.25">
      <c r="A474" s="5">
        <f t="shared" si="7"/>
        <v>472</v>
      </c>
      <c r="B474" s="6" t="s">
        <v>34</v>
      </c>
      <c r="C474" s="6">
        <v>891180084</v>
      </c>
      <c r="D474" s="6">
        <v>2</v>
      </c>
      <c r="E474" s="7" t="s">
        <v>565</v>
      </c>
      <c r="F474" s="8">
        <v>891100801</v>
      </c>
      <c r="G474" s="7">
        <v>5</v>
      </c>
      <c r="H474" s="9" t="s">
        <v>1368</v>
      </c>
      <c r="I474" s="15" t="s">
        <v>1369</v>
      </c>
      <c r="J474" s="10">
        <v>41046</v>
      </c>
      <c r="K474" s="11">
        <v>15925000</v>
      </c>
      <c r="L474" s="4" t="s">
        <v>61</v>
      </c>
      <c r="M474" s="20" t="s">
        <v>39</v>
      </c>
      <c r="N474" s="4" t="s">
        <v>1124</v>
      </c>
      <c r="O474" s="20" t="s">
        <v>41</v>
      </c>
      <c r="P474" s="20" t="s">
        <v>42</v>
      </c>
      <c r="Q474" s="4" t="s">
        <v>1078</v>
      </c>
    </row>
    <row r="475" spans="1:17" ht="63.75" x14ac:dyDescent="0.25">
      <c r="A475" s="5">
        <f t="shared" si="7"/>
        <v>473</v>
      </c>
      <c r="B475" s="6" t="s">
        <v>34</v>
      </c>
      <c r="C475" s="6">
        <v>891180084</v>
      </c>
      <c r="D475" s="6">
        <v>2</v>
      </c>
      <c r="E475" s="7" t="s">
        <v>1370</v>
      </c>
      <c r="F475" s="8">
        <v>900127905</v>
      </c>
      <c r="G475" s="7">
        <v>1</v>
      </c>
      <c r="H475" s="9" t="s">
        <v>1371</v>
      </c>
      <c r="I475" s="15" t="s">
        <v>1372</v>
      </c>
      <c r="J475" s="10">
        <v>41046</v>
      </c>
      <c r="K475" s="11">
        <v>6763500</v>
      </c>
      <c r="L475" s="4" t="s">
        <v>1133</v>
      </c>
      <c r="M475" s="20" t="s">
        <v>39</v>
      </c>
      <c r="N475" s="4" t="s">
        <v>1124</v>
      </c>
      <c r="O475" s="20" t="s">
        <v>41</v>
      </c>
      <c r="P475" s="20" t="s">
        <v>42</v>
      </c>
      <c r="Q475" s="4" t="s">
        <v>1137</v>
      </c>
    </row>
    <row r="476" spans="1:17" ht="153" x14ac:dyDescent="0.25">
      <c r="A476" s="5">
        <f t="shared" si="7"/>
        <v>474</v>
      </c>
      <c r="B476" s="6" t="s">
        <v>34</v>
      </c>
      <c r="C476" s="6">
        <v>891180084</v>
      </c>
      <c r="D476" s="6">
        <v>2</v>
      </c>
      <c r="E476" s="7" t="s">
        <v>130</v>
      </c>
      <c r="F476" s="8">
        <v>900375239</v>
      </c>
      <c r="G476" s="7">
        <v>7</v>
      </c>
      <c r="H476" s="9" t="s">
        <v>1373</v>
      </c>
      <c r="I476" s="15" t="s">
        <v>1374</v>
      </c>
      <c r="J476" s="10">
        <v>41046</v>
      </c>
      <c r="K476" s="11">
        <v>13925800</v>
      </c>
      <c r="L476" s="4" t="s">
        <v>1133</v>
      </c>
      <c r="M476" s="20" t="s">
        <v>39</v>
      </c>
      <c r="N476" s="4" t="s">
        <v>1119</v>
      </c>
      <c r="O476" s="20" t="s">
        <v>41</v>
      </c>
      <c r="P476" s="20" t="s">
        <v>42</v>
      </c>
      <c r="Q476" s="4" t="s">
        <v>1120</v>
      </c>
    </row>
    <row r="477" spans="1:17" ht="140.25" x14ac:dyDescent="0.25">
      <c r="A477" s="5">
        <f t="shared" si="7"/>
        <v>475</v>
      </c>
      <c r="B477" s="6" t="s">
        <v>34</v>
      </c>
      <c r="C477" s="6">
        <v>891180084</v>
      </c>
      <c r="D477" s="6">
        <v>2</v>
      </c>
      <c r="E477" s="7" t="s">
        <v>1298</v>
      </c>
      <c r="F477" s="8">
        <v>860007590</v>
      </c>
      <c r="G477" s="7">
        <v>6</v>
      </c>
      <c r="H477" s="9" t="s">
        <v>1375</v>
      </c>
      <c r="I477" s="15" t="s">
        <v>1376</v>
      </c>
      <c r="J477" s="10">
        <v>41047</v>
      </c>
      <c r="K477" s="11">
        <v>10328640</v>
      </c>
      <c r="L477" s="4" t="s">
        <v>61</v>
      </c>
      <c r="M477" s="20" t="s">
        <v>39</v>
      </c>
      <c r="N477" s="4" t="s">
        <v>1124</v>
      </c>
      <c r="O477" s="20" t="s">
        <v>41</v>
      </c>
      <c r="P477" s="20" t="s">
        <v>42</v>
      </c>
      <c r="Q477" s="4" t="s">
        <v>1078</v>
      </c>
    </row>
    <row r="478" spans="1:17" ht="127.5" x14ac:dyDescent="0.25">
      <c r="A478" s="5">
        <f t="shared" si="7"/>
        <v>476</v>
      </c>
      <c r="B478" s="6" t="s">
        <v>34</v>
      </c>
      <c r="C478" s="6">
        <v>891180084</v>
      </c>
      <c r="D478" s="6">
        <v>2</v>
      </c>
      <c r="E478" s="7" t="s">
        <v>1188</v>
      </c>
      <c r="F478" s="8">
        <v>36178229</v>
      </c>
      <c r="G478" s="7">
        <v>5</v>
      </c>
      <c r="H478" s="9" t="s">
        <v>1377</v>
      </c>
      <c r="I478" s="15" t="s">
        <v>1378</v>
      </c>
      <c r="J478" s="10">
        <v>41053</v>
      </c>
      <c r="K478" s="11">
        <v>249980</v>
      </c>
      <c r="L478" s="4" t="s">
        <v>61</v>
      </c>
      <c r="M478" s="20" t="s">
        <v>39</v>
      </c>
      <c r="N478" s="4" t="s">
        <v>1124</v>
      </c>
      <c r="O478" s="20" t="s">
        <v>41</v>
      </c>
      <c r="P478" s="20" t="s">
        <v>42</v>
      </c>
      <c r="Q478" s="4" t="s">
        <v>1078</v>
      </c>
    </row>
    <row r="479" spans="1:17" ht="127.5" x14ac:dyDescent="0.25">
      <c r="A479" s="5">
        <f t="shared" si="7"/>
        <v>477</v>
      </c>
      <c r="B479" s="6" t="s">
        <v>34</v>
      </c>
      <c r="C479" s="6">
        <v>891180084</v>
      </c>
      <c r="D479" s="6">
        <v>2</v>
      </c>
      <c r="E479" s="7" t="s">
        <v>1379</v>
      </c>
      <c r="F479" s="8">
        <v>12120697</v>
      </c>
      <c r="G479" s="7">
        <v>1</v>
      </c>
      <c r="H479" s="9" t="s">
        <v>1380</v>
      </c>
      <c r="I479" s="15" t="s">
        <v>1381</v>
      </c>
      <c r="J479" s="10">
        <v>41054</v>
      </c>
      <c r="K479" s="11">
        <v>568000</v>
      </c>
      <c r="L479" s="4" t="s">
        <v>1133</v>
      </c>
      <c r="M479" s="20" t="s">
        <v>39</v>
      </c>
      <c r="N479" s="4" t="s">
        <v>1124</v>
      </c>
      <c r="O479" s="20" t="s">
        <v>41</v>
      </c>
      <c r="P479" s="20" t="s">
        <v>42</v>
      </c>
      <c r="Q479" s="4" t="s">
        <v>1137</v>
      </c>
    </row>
    <row r="480" spans="1:17" ht="153" x14ac:dyDescent="0.25">
      <c r="A480" s="5">
        <f t="shared" si="7"/>
        <v>478</v>
      </c>
      <c r="B480" s="6" t="s">
        <v>34</v>
      </c>
      <c r="C480" s="6">
        <v>891180084</v>
      </c>
      <c r="D480" s="6">
        <v>2</v>
      </c>
      <c r="E480" s="7" t="s">
        <v>1382</v>
      </c>
      <c r="F480" s="8">
        <v>36168895</v>
      </c>
      <c r="G480" s="7">
        <v>8</v>
      </c>
      <c r="H480" s="9" t="s">
        <v>1383</v>
      </c>
      <c r="I480" s="15" t="s">
        <v>1384</v>
      </c>
      <c r="J480" s="10">
        <v>41054</v>
      </c>
      <c r="K480" s="11">
        <v>4349000</v>
      </c>
      <c r="L480" s="4" t="s">
        <v>1133</v>
      </c>
      <c r="M480" s="20" t="s">
        <v>39</v>
      </c>
      <c r="N480" s="4" t="s">
        <v>1124</v>
      </c>
      <c r="O480" s="20" t="s">
        <v>41</v>
      </c>
      <c r="P480" s="20" t="s">
        <v>42</v>
      </c>
      <c r="Q480" s="4" t="s">
        <v>1137</v>
      </c>
    </row>
    <row r="481" spans="1:17" ht="127.5" x14ac:dyDescent="0.25">
      <c r="A481" s="5">
        <f t="shared" si="7"/>
        <v>479</v>
      </c>
      <c r="B481" s="6" t="s">
        <v>34</v>
      </c>
      <c r="C481" s="6">
        <v>891180084</v>
      </c>
      <c r="D481" s="6">
        <v>2</v>
      </c>
      <c r="E481" s="7" t="s">
        <v>1385</v>
      </c>
      <c r="F481" s="8">
        <v>7458882</v>
      </c>
      <c r="G481" s="7">
        <v>1</v>
      </c>
      <c r="H481" s="9" t="s">
        <v>1386</v>
      </c>
      <c r="I481" s="15" t="s">
        <v>1387</v>
      </c>
      <c r="J481" s="10">
        <v>41054</v>
      </c>
      <c r="K481" s="11">
        <f>20000000+8000000</f>
        <v>28000000</v>
      </c>
      <c r="L481" s="4" t="s">
        <v>1133</v>
      </c>
      <c r="M481" s="20" t="s">
        <v>39</v>
      </c>
      <c r="N481" s="4" t="s">
        <v>1124</v>
      </c>
      <c r="O481" s="20" t="s">
        <v>41</v>
      </c>
      <c r="P481" s="20" t="s">
        <v>42</v>
      </c>
      <c r="Q481" s="4" t="s">
        <v>1137</v>
      </c>
    </row>
    <row r="482" spans="1:17" ht="127.5" x14ac:dyDescent="0.25">
      <c r="A482" s="5">
        <f t="shared" si="7"/>
        <v>480</v>
      </c>
      <c r="B482" s="6" t="s">
        <v>34</v>
      </c>
      <c r="C482" s="6">
        <v>891180084</v>
      </c>
      <c r="D482" s="6">
        <v>2</v>
      </c>
      <c r="E482" s="7" t="s">
        <v>1388</v>
      </c>
      <c r="F482" s="8">
        <v>71739665</v>
      </c>
      <c r="G482" s="7">
        <v>9</v>
      </c>
      <c r="H482" s="9" t="s">
        <v>1389</v>
      </c>
      <c r="I482" s="15" t="s">
        <v>1390</v>
      </c>
      <c r="J482" s="10">
        <v>41058</v>
      </c>
      <c r="K482" s="11">
        <v>3364000</v>
      </c>
      <c r="L482" s="4" t="s">
        <v>1133</v>
      </c>
      <c r="M482" s="20" t="s">
        <v>39</v>
      </c>
      <c r="N482" s="4" t="s">
        <v>1119</v>
      </c>
      <c r="O482" s="20" t="s">
        <v>41</v>
      </c>
      <c r="P482" s="20" t="s">
        <v>42</v>
      </c>
      <c r="Q482" s="4" t="s">
        <v>1120</v>
      </c>
    </row>
    <row r="483" spans="1:17" ht="140.25" x14ac:dyDescent="0.25">
      <c r="A483" s="5">
        <f t="shared" si="7"/>
        <v>481</v>
      </c>
      <c r="B483" s="6" t="s">
        <v>34</v>
      </c>
      <c r="C483" s="6">
        <v>891180084</v>
      </c>
      <c r="D483" s="6">
        <v>2</v>
      </c>
      <c r="E483" s="7" t="s">
        <v>632</v>
      </c>
      <c r="F483" s="8">
        <v>36172136</v>
      </c>
      <c r="G483" s="7">
        <v>0</v>
      </c>
      <c r="H483" s="9" t="s">
        <v>1391</v>
      </c>
      <c r="I483" s="15" t="s">
        <v>1392</v>
      </c>
      <c r="J483" s="10">
        <v>41058</v>
      </c>
      <c r="K483" s="11">
        <v>1000000</v>
      </c>
      <c r="L483" s="4" t="s">
        <v>61</v>
      </c>
      <c r="M483" s="20" t="s">
        <v>39</v>
      </c>
      <c r="N483" s="4" t="s">
        <v>1124</v>
      </c>
      <c r="O483" s="20" t="s">
        <v>41</v>
      </c>
      <c r="P483" s="20" t="s">
        <v>42</v>
      </c>
      <c r="Q483" s="4" t="s">
        <v>1078</v>
      </c>
    </row>
    <row r="484" spans="1:17" ht="153" x14ac:dyDescent="0.25">
      <c r="A484" s="5">
        <f t="shared" si="7"/>
        <v>482</v>
      </c>
      <c r="B484" s="6" t="s">
        <v>34</v>
      </c>
      <c r="C484" s="6">
        <v>891180084</v>
      </c>
      <c r="D484" s="6">
        <v>2</v>
      </c>
      <c r="E484" s="7" t="s">
        <v>1393</v>
      </c>
      <c r="F484" s="8">
        <v>860014881</v>
      </c>
      <c r="G484" s="7">
        <v>3</v>
      </c>
      <c r="H484" s="9" t="s">
        <v>1394</v>
      </c>
      <c r="I484" s="15" t="s">
        <v>1395</v>
      </c>
      <c r="J484" s="10">
        <v>41059</v>
      </c>
      <c r="K484" s="11">
        <v>8799760</v>
      </c>
      <c r="L484" s="4" t="s">
        <v>1133</v>
      </c>
      <c r="M484" s="20" t="s">
        <v>39</v>
      </c>
      <c r="N484" s="4" t="s">
        <v>1124</v>
      </c>
      <c r="O484" s="20" t="s">
        <v>41</v>
      </c>
      <c r="P484" s="20" t="s">
        <v>42</v>
      </c>
      <c r="Q484" s="4" t="s">
        <v>1137</v>
      </c>
    </row>
    <row r="485" spans="1:17" ht="114.75" x14ac:dyDescent="0.25">
      <c r="A485" s="5">
        <f t="shared" si="7"/>
        <v>483</v>
      </c>
      <c r="B485" s="6" t="s">
        <v>34</v>
      </c>
      <c r="C485" s="6">
        <v>891180084</v>
      </c>
      <c r="D485" s="6">
        <v>2</v>
      </c>
      <c r="E485" s="7" t="s">
        <v>1396</v>
      </c>
      <c r="F485" s="8">
        <v>830034233</v>
      </c>
      <c r="G485" s="7">
        <v>7</v>
      </c>
      <c r="H485" s="9" t="s">
        <v>1397</v>
      </c>
      <c r="I485" s="15" t="s">
        <v>1398</v>
      </c>
      <c r="J485" s="10">
        <v>41059</v>
      </c>
      <c r="K485" s="11">
        <v>27492000</v>
      </c>
      <c r="L485" s="4" t="s">
        <v>1133</v>
      </c>
      <c r="M485" s="20" t="s">
        <v>39</v>
      </c>
      <c r="N485" s="4" t="s">
        <v>1119</v>
      </c>
      <c r="O485" s="20" t="s">
        <v>41</v>
      </c>
      <c r="P485" s="20" t="s">
        <v>42</v>
      </c>
      <c r="Q485" s="4" t="s">
        <v>1120</v>
      </c>
    </row>
    <row r="486" spans="1:17" ht="140.25" x14ac:dyDescent="0.25">
      <c r="A486" s="5">
        <f t="shared" si="7"/>
        <v>484</v>
      </c>
      <c r="B486" s="6" t="s">
        <v>34</v>
      </c>
      <c r="C486" s="6">
        <v>891180084</v>
      </c>
      <c r="D486" s="6">
        <v>2</v>
      </c>
      <c r="E486" s="7" t="s">
        <v>1399</v>
      </c>
      <c r="F486" s="8">
        <v>7686854</v>
      </c>
      <c r="G486" s="7">
        <v>2</v>
      </c>
      <c r="H486" s="9" t="s">
        <v>1400</v>
      </c>
      <c r="I486" s="15" t="s">
        <v>1401</v>
      </c>
      <c r="J486" s="10">
        <v>41060</v>
      </c>
      <c r="K486" s="11">
        <v>5290000</v>
      </c>
      <c r="L486" s="4" t="s">
        <v>61</v>
      </c>
      <c r="M486" s="20" t="s">
        <v>39</v>
      </c>
      <c r="N486" s="4" t="s">
        <v>1124</v>
      </c>
      <c r="O486" s="20" t="s">
        <v>41</v>
      </c>
      <c r="P486" s="20" t="s">
        <v>42</v>
      </c>
      <c r="Q486" s="4" t="s">
        <v>1078</v>
      </c>
    </row>
    <row r="487" spans="1:17" ht="127.5" x14ac:dyDescent="0.25">
      <c r="A487" s="5">
        <f t="shared" si="7"/>
        <v>485</v>
      </c>
      <c r="B487" s="6" t="s">
        <v>34</v>
      </c>
      <c r="C487" s="6">
        <v>891180084</v>
      </c>
      <c r="D487" s="6">
        <v>2</v>
      </c>
      <c r="E487" s="7" t="s">
        <v>1402</v>
      </c>
      <c r="F487" s="8">
        <v>36065351</v>
      </c>
      <c r="G487" s="7">
        <v>0</v>
      </c>
      <c r="H487" s="9" t="s">
        <v>1403</v>
      </c>
      <c r="I487" s="15" t="s">
        <v>1404</v>
      </c>
      <c r="J487" s="10">
        <v>41060</v>
      </c>
      <c r="K487" s="11">
        <v>10967916</v>
      </c>
      <c r="L487" s="4" t="s">
        <v>61</v>
      </c>
      <c r="M487" s="20" t="s">
        <v>39</v>
      </c>
      <c r="N487" s="4" t="s">
        <v>1124</v>
      </c>
      <c r="O487" s="20" t="s">
        <v>41</v>
      </c>
      <c r="P487" s="20" t="s">
        <v>42</v>
      </c>
      <c r="Q487" s="4" t="s">
        <v>1078</v>
      </c>
    </row>
    <row r="488" spans="1:17" ht="114.75" x14ac:dyDescent="0.25">
      <c r="A488" s="5">
        <f t="shared" si="7"/>
        <v>486</v>
      </c>
      <c r="B488" s="6" t="s">
        <v>34</v>
      </c>
      <c r="C488" s="6">
        <v>891180084</v>
      </c>
      <c r="D488" s="6">
        <v>2</v>
      </c>
      <c r="E488" s="7" t="s">
        <v>1405</v>
      </c>
      <c r="F488" s="8">
        <v>800147365</v>
      </c>
      <c r="G488" s="7">
        <v>7</v>
      </c>
      <c r="H488" s="9" t="s">
        <v>1406</v>
      </c>
      <c r="I488" s="15" t="s">
        <v>1407</v>
      </c>
      <c r="J488" s="10">
        <v>41061</v>
      </c>
      <c r="K488" s="11">
        <v>1450000</v>
      </c>
      <c r="L488" s="4" t="s">
        <v>1133</v>
      </c>
      <c r="M488" s="20" t="s">
        <v>39</v>
      </c>
      <c r="N488" s="4" t="s">
        <v>1119</v>
      </c>
      <c r="O488" s="20" t="s">
        <v>41</v>
      </c>
      <c r="P488" s="20" t="s">
        <v>42</v>
      </c>
      <c r="Q488" s="4" t="s">
        <v>1120</v>
      </c>
    </row>
    <row r="489" spans="1:17" ht="114.75" x14ac:dyDescent="0.25">
      <c r="A489" s="5">
        <f t="shared" si="7"/>
        <v>487</v>
      </c>
      <c r="B489" s="6" t="s">
        <v>34</v>
      </c>
      <c r="C489" s="6">
        <v>891180084</v>
      </c>
      <c r="D489" s="6">
        <v>2</v>
      </c>
      <c r="E489" s="7" t="s">
        <v>1408</v>
      </c>
      <c r="F489" s="8">
        <v>12109123</v>
      </c>
      <c r="G489" s="7">
        <v>1</v>
      </c>
      <c r="H489" s="9" t="s">
        <v>1409</v>
      </c>
      <c r="I489" s="15" t="s">
        <v>1410</v>
      </c>
      <c r="J489" s="10">
        <v>41064</v>
      </c>
      <c r="K489" s="11">
        <v>890000</v>
      </c>
      <c r="L489" s="4" t="s">
        <v>61</v>
      </c>
      <c r="M489" s="20" t="s">
        <v>39</v>
      </c>
      <c r="N489" s="4" t="s">
        <v>1124</v>
      </c>
      <c r="O489" s="20" t="s">
        <v>41</v>
      </c>
      <c r="P489" s="20" t="s">
        <v>42</v>
      </c>
      <c r="Q489" s="4" t="s">
        <v>1078</v>
      </c>
    </row>
    <row r="490" spans="1:17" ht="127.5" x14ac:dyDescent="0.25">
      <c r="A490" s="5">
        <f t="shared" si="7"/>
        <v>488</v>
      </c>
      <c r="B490" s="6" t="s">
        <v>34</v>
      </c>
      <c r="C490" s="6">
        <v>891180084</v>
      </c>
      <c r="D490" s="6">
        <v>2</v>
      </c>
      <c r="E490" s="7" t="s">
        <v>1411</v>
      </c>
      <c r="F490" s="8">
        <v>860518299</v>
      </c>
      <c r="G490" s="7">
        <v>1</v>
      </c>
      <c r="H490" s="9" t="s">
        <v>1412</v>
      </c>
      <c r="I490" s="15" t="s">
        <v>1413</v>
      </c>
      <c r="J490" s="10">
        <v>41066</v>
      </c>
      <c r="K490" s="11">
        <v>11006230</v>
      </c>
      <c r="L490" s="4" t="s">
        <v>1133</v>
      </c>
      <c r="M490" s="20" t="s">
        <v>39</v>
      </c>
      <c r="N490" s="4" t="s">
        <v>1119</v>
      </c>
      <c r="O490" s="20" t="s">
        <v>41</v>
      </c>
      <c r="P490" s="20" t="s">
        <v>42</v>
      </c>
      <c r="Q490" s="4" t="s">
        <v>1120</v>
      </c>
    </row>
    <row r="491" spans="1:17" ht="89.25" x14ac:dyDescent="0.25">
      <c r="A491" s="5">
        <f t="shared" si="7"/>
        <v>489</v>
      </c>
      <c r="B491" s="6" t="s">
        <v>34</v>
      </c>
      <c r="C491" s="6">
        <v>891180084</v>
      </c>
      <c r="D491" s="6">
        <v>2</v>
      </c>
      <c r="E491" s="7" t="s">
        <v>1414</v>
      </c>
      <c r="F491" s="8">
        <v>7712444</v>
      </c>
      <c r="G491" s="7">
        <v>8</v>
      </c>
      <c r="H491" s="9" t="s">
        <v>1415</v>
      </c>
      <c r="I491" s="15" t="s">
        <v>1416</v>
      </c>
      <c r="J491" s="10">
        <v>41066</v>
      </c>
      <c r="K491" s="11">
        <v>4770000</v>
      </c>
      <c r="L491" s="4" t="s">
        <v>1133</v>
      </c>
      <c r="M491" s="20" t="s">
        <v>39</v>
      </c>
      <c r="N491" s="4" t="s">
        <v>1124</v>
      </c>
      <c r="O491" s="20" t="s">
        <v>41</v>
      </c>
      <c r="P491" s="20" t="s">
        <v>42</v>
      </c>
      <c r="Q491" s="4" t="s">
        <v>1078</v>
      </c>
    </row>
    <row r="492" spans="1:17" ht="140.25" x14ac:dyDescent="0.25">
      <c r="A492" s="5">
        <f t="shared" si="7"/>
        <v>490</v>
      </c>
      <c r="B492" s="6" t="s">
        <v>34</v>
      </c>
      <c r="C492" s="6">
        <v>891180084</v>
      </c>
      <c r="D492" s="6">
        <v>2</v>
      </c>
      <c r="E492" s="7" t="s">
        <v>1417</v>
      </c>
      <c r="F492" s="8">
        <v>4929956</v>
      </c>
      <c r="G492" s="7">
        <v>9</v>
      </c>
      <c r="H492" s="9" t="s">
        <v>1418</v>
      </c>
      <c r="I492" s="15" t="s">
        <v>1419</v>
      </c>
      <c r="J492" s="10">
        <v>41068</v>
      </c>
      <c r="K492" s="11">
        <v>6750000</v>
      </c>
      <c r="L492" s="4" t="s">
        <v>61</v>
      </c>
      <c r="M492" s="20" t="s">
        <v>39</v>
      </c>
      <c r="N492" s="4" t="s">
        <v>1124</v>
      </c>
      <c r="O492" s="20" t="s">
        <v>41</v>
      </c>
      <c r="P492" s="20" t="s">
        <v>42</v>
      </c>
      <c r="Q492" s="4" t="s">
        <v>1078</v>
      </c>
    </row>
    <row r="493" spans="1:17" ht="114.75" x14ac:dyDescent="0.25">
      <c r="A493" s="5">
        <f t="shared" si="7"/>
        <v>491</v>
      </c>
      <c r="B493" s="6" t="s">
        <v>34</v>
      </c>
      <c r="C493" s="6">
        <v>891180084</v>
      </c>
      <c r="D493" s="6">
        <v>2</v>
      </c>
      <c r="E493" s="7" t="s">
        <v>1420</v>
      </c>
      <c r="F493" s="8">
        <v>7728657</v>
      </c>
      <c r="G493" s="7">
        <v>1</v>
      </c>
      <c r="H493" s="9" t="s">
        <v>1421</v>
      </c>
      <c r="I493" s="15" t="s">
        <v>1422</v>
      </c>
      <c r="J493" s="10">
        <v>41068</v>
      </c>
      <c r="K493" s="11">
        <v>3000000</v>
      </c>
      <c r="L493" s="4" t="s">
        <v>61</v>
      </c>
      <c r="M493" s="20" t="s">
        <v>39</v>
      </c>
      <c r="N493" s="4" t="s">
        <v>1124</v>
      </c>
      <c r="O493" s="20" t="s">
        <v>41</v>
      </c>
      <c r="P493" s="20" t="s">
        <v>42</v>
      </c>
      <c r="Q493" s="4" t="s">
        <v>1078</v>
      </c>
    </row>
    <row r="494" spans="1:17" ht="178.5" x14ac:dyDescent="0.25">
      <c r="A494" s="5">
        <f t="shared" si="7"/>
        <v>492</v>
      </c>
      <c r="B494" s="6" t="s">
        <v>34</v>
      </c>
      <c r="C494" s="6">
        <v>891180084</v>
      </c>
      <c r="D494" s="6">
        <v>2</v>
      </c>
      <c r="E494" s="7" t="s">
        <v>356</v>
      </c>
      <c r="F494" s="8">
        <v>7694101</v>
      </c>
      <c r="G494" s="7">
        <v>9</v>
      </c>
      <c r="H494" s="9" t="s">
        <v>1423</v>
      </c>
      <c r="I494" s="15" t="s">
        <v>1424</v>
      </c>
      <c r="J494" s="10">
        <v>41068</v>
      </c>
      <c r="K494" s="11">
        <v>8188208</v>
      </c>
      <c r="L494" s="4" t="s">
        <v>1133</v>
      </c>
      <c r="M494" s="20" t="s">
        <v>39</v>
      </c>
      <c r="N494" s="4" t="s">
        <v>1124</v>
      </c>
      <c r="O494" s="20" t="s">
        <v>41</v>
      </c>
      <c r="P494" s="20" t="s">
        <v>42</v>
      </c>
      <c r="Q494" s="4" t="s">
        <v>1137</v>
      </c>
    </row>
    <row r="495" spans="1:17" ht="76.5" x14ac:dyDescent="0.25">
      <c r="A495" s="5">
        <f t="shared" si="7"/>
        <v>493</v>
      </c>
      <c r="B495" s="6" t="s">
        <v>34</v>
      </c>
      <c r="C495" s="6">
        <v>891180084</v>
      </c>
      <c r="D495" s="6">
        <v>2</v>
      </c>
      <c r="E495" s="7" t="s">
        <v>1385</v>
      </c>
      <c r="F495" s="8">
        <v>7458882</v>
      </c>
      <c r="G495" s="7">
        <v>1</v>
      </c>
      <c r="H495" s="9" t="s">
        <v>1425</v>
      </c>
      <c r="I495" s="15" t="s">
        <v>1426</v>
      </c>
      <c r="J495" s="10">
        <v>41068</v>
      </c>
      <c r="K495" s="11">
        <v>275000</v>
      </c>
      <c r="L495" s="4" t="s">
        <v>1133</v>
      </c>
      <c r="M495" s="20" t="s">
        <v>39</v>
      </c>
      <c r="N495" s="4" t="s">
        <v>1124</v>
      </c>
      <c r="O495" s="20" t="s">
        <v>41</v>
      </c>
      <c r="P495" s="20" t="s">
        <v>42</v>
      </c>
      <c r="Q495" s="4" t="s">
        <v>1137</v>
      </c>
    </row>
    <row r="496" spans="1:17" ht="102" x14ac:dyDescent="0.25">
      <c r="A496" s="5">
        <f t="shared" si="7"/>
        <v>494</v>
      </c>
      <c r="B496" s="6" t="s">
        <v>34</v>
      </c>
      <c r="C496" s="6">
        <v>891180084</v>
      </c>
      <c r="D496" s="6">
        <v>2</v>
      </c>
      <c r="E496" s="7" t="s">
        <v>245</v>
      </c>
      <c r="F496" s="8">
        <v>890206611</v>
      </c>
      <c r="G496" s="7">
        <v>5</v>
      </c>
      <c r="H496" s="9" t="s">
        <v>1427</v>
      </c>
      <c r="I496" s="15" t="s">
        <v>1428</v>
      </c>
      <c r="J496" s="10">
        <v>41072</v>
      </c>
      <c r="K496" s="11">
        <v>4323900</v>
      </c>
      <c r="L496" s="4" t="s">
        <v>1133</v>
      </c>
      <c r="M496" s="20" t="s">
        <v>39</v>
      </c>
      <c r="N496" s="4" t="s">
        <v>1124</v>
      </c>
      <c r="O496" s="20" t="s">
        <v>41</v>
      </c>
      <c r="P496" s="20" t="s">
        <v>42</v>
      </c>
      <c r="Q496" s="4" t="s">
        <v>1137</v>
      </c>
    </row>
    <row r="497" spans="1:17" ht="102" x14ac:dyDescent="0.25">
      <c r="A497" s="5">
        <f t="shared" si="7"/>
        <v>495</v>
      </c>
      <c r="B497" s="6" t="s">
        <v>34</v>
      </c>
      <c r="C497" s="6">
        <v>891180084</v>
      </c>
      <c r="D497" s="6">
        <v>2</v>
      </c>
      <c r="E497" s="7" t="s">
        <v>1429</v>
      </c>
      <c r="F497" s="8">
        <v>7719127</v>
      </c>
      <c r="G497" s="7">
        <v>1</v>
      </c>
      <c r="H497" s="9" t="s">
        <v>1430</v>
      </c>
      <c r="I497" s="15" t="s">
        <v>1431</v>
      </c>
      <c r="J497" s="10">
        <v>41073</v>
      </c>
      <c r="K497" s="11">
        <v>2000000</v>
      </c>
      <c r="L497" s="4" t="s">
        <v>61</v>
      </c>
      <c r="M497" s="20" t="s">
        <v>39</v>
      </c>
      <c r="N497" s="4" t="s">
        <v>1124</v>
      </c>
      <c r="O497" s="20" t="s">
        <v>41</v>
      </c>
      <c r="P497" s="20" t="s">
        <v>42</v>
      </c>
      <c r="Q497" s="4" t="s">
        <v>1078</v>
      </c>
    </row>
    <row r="498" spans="1:17" ht="165.75" x14ac:dyDescent="0.25">
      <c r="A498" s="5">
        <f t="shared" si="7"/>
        <v>496</v>
      </c>
      <c r="B498" s="6" t="s">
        <v>34</v>
      </c>
      <c r="C498" s="6">
        <v>891180084</v>
      </c>
      <c r="D498" s="6">
        <v>2</v>
      </c>
      <c r="E498" s="7" t="s">
        <v>313</v>
      </c>
      <c r="F498" s="8">
        <v>12111346</v>
      </c>
      <c r="G498" s="7">
        <v>3</v>
      </c>
      <c r="H498" s="9" t="s">
        <v>1432</v>
      </c>
      <c r="I498" s="15" t="s">
        <v>1433</v>
      </c>
      <c r="J498" s="10">
        <v>41074</v>
      </c>
      <c r="K498" s="11">
        <v>2439480</v>
      </c>
      <c r="L498" s="4" t="s">
        <v>1133</v>
      </c>
      <c r="M498" s="20" t="s">
        <v>39</v>
      </c>
      <c r="N498" s="4" t="s">
        <v>1124</v>
      </c>
      <c r="O498" s="20" t="s">
        <v>41</v>
      </c>
      <c r="P498" s="20" t="s">
        <v>42</v>
      </c>
      <c r="Q498" s="4" t="s">
        <v>1137</v>
      </c>
    </row>
    <row r="499" spans="1:17" ht="89.25" x14ac:dyDescent="0.25">
      <c r="A499" s="5">
        <f t="shared" si="7"/>
        <v>497</v>
      </c>
      <c r="B499" s="6" t="s">
        <v>34</v>
      </c>
      <c r="C499" s="6">
        <v>891180084</v>
      </c>
      <c r="D499" s="6">
        <v>2</v>
      </c>
      <c r="E499" s="7" t="s">
        <v>1434</v>
      </c>
      <c r="F499" s="8">
        <v>7687792</v>
      </c>
      <c r="G499" s="7">
        <v>9</v>
      </c>
      <c r="H499" s="9" t="s">
        <v>1435</v>
      </c>
      <c r="I499" s="15" t="s">
        <v>1436</v>
      </c>
      <c r="J499" s="10">
        <v>41074</v>
      </c>
      <c r="K499" s="11">
        <v>2520000</v>
      </c>
      <c r="L499" s="4" t="s">
        <v>1133</v>
      </c>
      <c r="M499" s="20" t="s">
        <v>39</v>
      </c>
      <c r="N499" s="4" t="s">
        <v>1124</v>
      </c>
      <c r="O499" s="20" t="s">
        <v>41</v>
      </c>
      <c r="P499" s="20" t="s">
        <v>42</v>
      </c>
      <c r="Q499" s="4" t="s">
        <v>1137</v>
      </c>
    </row>
    <row r="500" spans="1:17" ht="127.5" x14ac:dyDescent="0.25">
      <c r="A500" s="5">
        <f t="shared" si="7"/>
        <v>498</v>
      </c>
      <c r="B500" s="6" t="s">
        <v>34</v>
      </c>
      <c r="C500" s="6">
        <v>891180084</v>
      </c>
      <c r="D500" s="6">
        <v>2</v>
      </c>
      <c r="E500" s="7" t="s">
        <v>1402</v>
      </c>
      <c r="F500" s="8">
        <v>36065351</v>
      </c>
      <c r="G500" s="7">
        <v>0</v>
      </c>
      <c r="H500" s="9" t="s">
        <v>1437</v>
      </c>
      <c r="I500" s="15" t="s">
        <v>1438</v>
      </c>
      <c r="J500" s="10">
        <v>41074</v>
      </c>
      <c r="K500" s="11">
        <v>30957857</v>
      </c>
      <c r="L500" s="4" t="s">
        <v>61</v>
      </c>
      <c r="M500" s="20" t="s">
        <v>39</v>
      </c>
      <c r="N500" s="4" t="s">
        <v>1124</v>
      </c>
      <c r="O500" s="20" t="s">
        <v>41</v>
      </c>
      <c r="P500" s="20" t="s">
        <v>42</v>
      </c>
      <c r="Q500" s="4" t="s">
        <v>1120</v>
      </c>
    </row>
    <row r="501" spans="1:17" ht="89.25" x14ac:dyDescent="0.25">
      <c r="A501" s="5">
        <f t="shared" si="7"/>
        <v>499</v>
      </c>
      <c r="B501" s="6" t="s">
        <v>34</v>
      </c>
      <c r="C501" s="6">
        <v>891180084</v>
      </c>
      <c r="D501" s="6">
        <v>2</v>
      </c>
      <c r="E501" s="7" t="s">
        <v>1439</v>
      </c>
      <c r="F501" s="8">
        <v>12119317</v>
      </c>
      <c r="G501" s="7">
        <v>6</v>
      </c>
      <c r="H501" s="9" t="s">
        <v>1440</v>
      </c>
      <c r="I501" s="15" t="s">
        <v>1441</v>
      </c>
      <c r="J501" s="10">
        <v>41074</v>
      </c>
      <c r="K501" s="11">
        <v>300600</v>
      </c>
      <c r="L501" s="4" t="s">
        <v>1133</v>
      </c>
      <c r="M501" s="20" t="s">
        <v>39</v>
      </c>
      <c r="N501" s="4" t="s">
        <v>1124</v>
      </c>
      <c r="O501" s="20" t="s">
        <v>41</v>
      </c>
      <c r="P501" s="20" t="s">
        <v>42</v>
      </c>
      <c r="Q501" s="4" t="s">
        <v>1137</v>
      </c>
    </row>
    <row r="502" spans="1:17" ht="102" x14ac:dyDescent="0.25">
      <c r="A502" s="5">
        <f t="shared" si="7"/>
        <v>500</v>
      </c>
      <c r="B502" s="6" t="s">
        <v>34</v>
      </c>
      <c r="C502" s="6">
        <v>891180084</v>
      </c>
      <c r="D502" s="6">
        <v>2</v>
      </c>
      <c r="E502" s="7" t="s">
        <v>1399</v>
      </c>
      <c r="F502" s="8">
        <v>7686854</v>
      </c>
      <c r="G502" s="7">
        <v>2</v>
      </c>
      <c r="H502" s="9" t="s">
        <v>1442</v>
      </c>
      <c r="I502" s="15" t="s">
        <v>1443</v>
      </c>
      <c r="J502" s="10">
        <v>41074</v>
      </c>
      <c r="K502" s="11">
        <v>3500000</v>
      </c>
      <c r="L502" s="4" t="s">
        <v>61</v>
      </c>
      <c r="M502" s="20" t="s">
        <v>39</v>
      </c>
      <c r="N502" s="4" t="s">
        <v>1124</v>
      </c>
      <c r="O502" s="20" t="s">
        <v>41</v>
      </c>
      <c r="P502" s="20" t="s">
        <v>42</v>
      </c>
      <c r="Q502" s="4" t="s">
        <v>1078</v>
      </c>
    </row>
    <row r="503" spans="1:17" ht="140.25" x14ac:dyDescent="0.25">
      <c r="A503" s="5">
        <f t="shared" si="7"/>
        <v>501</v>
      </c>
      <c r="B503" s="6" t="s">
        <v>34</v>
      </c>
      <c r="C503" s="6">
        <v>891180084</v>
      </c>
      <c r="D503" s="6">
        <v>2</v>
      </c>
      <c r="E503" s="7" t="s">
        <v>1444</v>
      </c>
      <c r="F503" s="8">
        <v>12199273</v>
      </c>
      <c r="G503" s="7">
        <v>2</v>
      </c>
      <c r="H503" s="9" t="s">
        <v>1445</v>
      </c>
      <c r="I503" s="15" t="s">
        <v>1446</v>
      </c>
      <c r="J503" s="10">
        <v>41074</v>
      </c>
      <c r="K503" s="11">
        <v>7430000</v>
      </c>
      <c r="L503" s="4" t="s">
        <v>61</v>
      </c>
      <c r="M503" s="20" t="s">
        <v>39</v>
      </c>
      <c r="N503" s="4" t="s">
        <v>1124</v>
      </c>
      <c r="O503" s="20" t="s">
        <v>41</v>
      </c>
      <c r="P503" s="20" t="s">
        <v>42</v>
      </c>
      <c r="Q503" s="4" t="s">
        <v>1078</v>
      </c>
    </row>
    <row r="504" spans="1:17" ht="140.25" x14ac:dyDescent="0.25">
      <c r="A504" s="5">
        <f t="shared" si="7"/>
        <v>502</v>
      </c>
      <c r="B504" s="6" t="s">
        <v>34</v>
      </c>
      <c r="C504" s="6">
        <v>891180084</v>
      </c>
      <c r="D504" s="6">
        <v>2</v>
      </c>
      <c r="E504" s="7" t="s">
        <v>1447</v>
      </c>
      <c r="F504" s="8">
        <v>22584643</v>
      </c>
      <c r="G504" s="7">
        <v>1</v>
      </c>
      <c r="H504" s="9" t="s">
        <v>1448</v>
      </c>
      <c r="I504" s="15" t="s">
        <v>1449</v>
      </c>
      <c r="J504" s="10">
        <v>41074</v>
      </c>
      <c r="K504" s="11">
        <v>6545000</v>
      </c>
      <c r="L504" s="4" t="s">
        <v>61</v>
      </c>
      <c r="M504" s="20" t="s">
        <v>39</v>
      </c>
      <c r="N504" s="4" t="s">
        <v>1124</v>
      </c>
      <c r="O504" s="20" t="s">
        <v>41</v>
      </c>
      <c r="P504" s="20" t="s">
        <v>42</v>
      </c>
      <c r="Q504" s="4" t="s">
        <v>1078</v>
      </c>
    </row>
    <row r="505" spans="1:17" ht="89.25" x14ac:dyDescent="0.25">
      <c r="A505" s="5">
        <f t="shared" si="7"/>
        <v>503</v>
      </c>
      <c r="B505" s="6" t="s">
        <v>34</v>
      </c>
      <c r="C505" s="6">
        <v>891180084</v>
      </c>
      <c r="D505" s="6">
        <v>2</v>
      </c>
      <c r="E505" s="7" t="s">
        <v>1450</v>
      </c>
      <c r="F505" s="8">
        <v>12114580</v>
      </c>
      <c r="G505" s="7">
        <v>4</v>
      </c>
      <c r="H505" s="9" t="s">
        <v>1451</v>
      </c>
      <c r="I505" s="15" t="s">
        <v>1452</v>
      </c>
      <c r="J505" s="10">
        <v>41080</v>
      </c>
      <c r="K505" s="11">
        <v>2870000</v>
      </c>
      <c r="L505" s="4" t="s">
        <v>61</v>
      </c>
      <c r="M505" s="20" t="s">
        <v>39</v>
      </c>
      <c r="N505" s="4" t="s">
        <v>1119</v>
      </c>
      <c r="O505" s="20" t="s">
        <v>41</v>
      </c>
      <c r="P505" s="20" t="s">
        <v>42</v>
      </c>
      <c r="Q505" s="4" t="s">
        <v>1120</v>
      </c>
    </row>
    <row r="506" spans="1:17" ht="153" x14ac:dyDescent="0.25">
      <c r="A506" s="5">
        <f t="shared" si="7"/>
        <v>504</v>
      </c>
      <c r="B506" s="6" t="s">
        <v>34</v>
      </c>
      <c r="C506" s="6">
        <v>891180084</v>
      </c>
      <c r="D506" s="6">
        <v>2</v>
      </c>
      <c r="E506" s="7" t="s">
        <v>1453</v>
      </c>
      <c r="F506" s="8">
        <v>830037946</v>
      </c>
      <c r="G506" s="7">
        <v>3</v>
      </c>
      <c r="H506" s="9" t="s">
        <v>1454</v>
      </c>
      <c r="I506" s="15" t="s">
        <v>1455</v>
      </c>
      <c r="J506" s="10">
        <v>41082</v>
      </c>
      <c r="K506" s="11">
        <v>3633040</v>
      </c>
      <c r="L506" s="4" t="s">
        <v>1133</v>
      </c>
      <c r="M506" s="20" t="s">
        <v>39</v>
      </c>
      <c r="N506" s="4" t="s">
        <v>1124</v>
      </c>
      <c r="O506" s="20" t="s">
        <v>41</v>
      </c>
      <c r="P506" s="20" t="s">
        <v>42</v>
      </c>
      <c r="Q506" s="4" t="s">
        <v>1137</v>
      </c>
    </row>
    <row r="507" spans="1:17" ht="229.5" x14ac:dyDescent="0.25">
      <c r="A507" s="5">
        <f t="shared" si="7"/>
        <v>505</v>
      </c>
      <c r="B507" s="6" t="s">
        <v>34</v>
      </c>
      <c r="C507" s="6">
        <v>891180084</v>
      </c>
      <c r="D507" s="6">
        <v>2</v>
      </c>
      <c r="E507" s="7" t="s">
        <v>356</v>
      </c>
      <c r="F507" s="8">
        <v>7694101</v>
      </c>
      <c r="G507" s="7">
        <v>9</v>
      </c>
      <c r="H507" s="9" t="s">
        <v>1456</v>
      </c>
      <c r="I507" s="15" t="s">
        <v>1457</v>
      </c>
      <c r="J507" s="10">
        <v>41086</v>
      </c>
      <c r="K507" s="11">
        <v>34510000</v>
      </c>
      <c r="L507" s="4" t="s">
        <v>1133</v>
      </c>
      <c r="M507" s="20" t="s">
        <v>39</v>
      </c>
      <c r="N507" s="4" t="s">
        <v>1124</v>
      </c>
      <c r="O507" s="20" t="s">
        <v>41</v>
      </c>
      <c r="P507" s="20" t="s">
        <v>42</v>
      </c>
      <c r="Q507" s="4" t="s">
        <v>1120</v>
      </c>
    </row>
    <row r="508" spans="1:17" ht="140.25" x14ac:dyDescent="0.25">
      <c r="A508" s="5">
        <f t="shared" si="7"/>
        <v>506</v>
      </c>
      <c r="B508" s="6" t="s">
        <v>34</v>
      </c>
      <c r="C508" s="6">
        <v>891180084</v>
      </c>
      <c r="D508" s="6">
        <v>2</v>
      </c>
      <c r="E508" s="7" t="s">
        <v>1237</v>
      </c>
      <c r="F508" s="8">
        <v>7705246</v>
      </c>
      <c r="G508" s="7">
        <v>7</v>
      </c>
      <c r="H508" s="9" t="s">
        <v>1458</v>
      </c>
      <c r="I508" s="15" t="s">
        <v>1459</v>
      </c>
      <c r="J508" s="10">
        <v>41087</v>
      </c>
      <c r="K508" s="11">
        <v>19992600</v>
      </c>
      <c r="L508" s="4" t="s">
        <v>61</v>
      </c>
      <c r="M508" s="20" t="s">
        <v>39</v>
      </c>
      <c r="N508" s="4" t="s">
        <v>1124</v>
      </c>
      <c r="O508" s="20" t="s">
        <v>41</v>
      </c>
      <c r="P508" s="20" t="s">
        <v>42</v>
      </c>
      <c r="Q508" s="4" t="s">
        <v>1078</v>
      </c>
    </row>
    <row r="509" spans="1:17" ht="165.75" x14ac:dyDescent="0.25">
      <c r="A509" s="5">
        <f t="shared" si="7"/>
        <v>507</v>
      </c>
      <c r="B509" s="6" t="s">
        <v>34</v>
      </c>
      <c r="C509" s="6">
        <v>891180084</v>
      </c>
      <c r="D509" s="6">
        <v>2</v>
      </c>
      <c r="E509" s="7" t="s">
        <v>1460</v>
      </c>
      <c r="F509" s="8">
        <v>55163229</v>
      </c>
      <c r="G509" s="7">
        <v>9</v>
      </c>
      <c r="H509" s="9" t="s">
        <v>1461</v>
      </c>
      <c r="I509" s="15" t="s">
        <v>1462</v>
      </c>
      <c r="J509" s="10">
        <v>41088</v>
      </c>
      <c r="K509" s="11">
        <v>4969628</v>
      </c>
      <c r="L509" s="4" t="s">
        <v>61</v>
      </c>
      <c r="M509" s="20" t="s">
        <v>39</v>
      </c>
      <c r="N509" s="4" t="s">
        <v>1124</v>
      </c>
      <c r="O509" s="20" t="s">
        <v>41</v>
      </c>
      <c r="P509" s="20" t="s">
        <v>42</v>
      </c>
      <c r="Q509" s="4" t="s">
        <v>1137</v>
      </c>
    </row>
    <row r="510" spans="1:17" ht="76.5" x14ac:dyDescent="0.25">
      <c r="A510" s="5">
        <f t="shared" si="7"/>
        <v>508</v>
      </c>
      <c r="B510" s="6" t="s">
        <v>34</v>
      </c>
      <c r="C510" s="6">
        <v>891180084</v>
      </c>
      <c r="D510" s="6">
        <v>2</v>
      </c>
      <c r="E510" s="7" t="s">
        <v>632</v>
      </c>
      <c r="F510" s="8">
        <v>36172136</v>
      </c>
      <c r="G510" s="7">
        <v>1</v>
      </c>
      <c r="H510" s="9" t="s">
        <v>1463</v>
      </c>
      <c r="I510" s="15" t="s">
        <v>1464</v>
      </c>
      <c r="J510" s="10">
        <v>41088</v>
      </c>
      <c r="K510" s="11">
        <v>1500000</v>
      </c>
      <c r="L510" s="4" t="s">
        <v>61</v>
      </c>
      <c r="M510" s="20" t="s">
        <v>39</v>
      </c>
      <c r="N510" s="4" t="s">
        <v>1124</v>
      </c>
      <c r="O510" s="20" t="s">
        <v>41</v>
      </c>
      <c r="P510" s="20" t="s">
        <v>42</v>
      </c>
      <c r="Q510" s="4" t="s">
        <v>1078</v>
      </c>
    </row>
    <row r="511" spans="1:17" ht="102" x14ac:dyDescent="0.25">
      <c r="A511" s="5">
        <f t="shared" si="7"/>
        <v>509</v>
      </c>
      <c r="B511" s="6" t="s">
        <v>34</v>
      </c>
      <c r="C511" s="6">
        <v>891180084</v>
      </c>
      <c r="D511" s="6">
        <v>2</v>
      </c>
      <c r="E511" s="7" t="s">
        <v>1465</v>
      </c>
      <c r="F511" s="8">
        <v>830052264</v>
      </c>
      <c r="G511" s="7">
        <v>1</v>
      </c>
      <c r="H511" s="9" t="s">
        <v>1466</v>
      </c>
      <c r="I511" s="15" t="s">
        <v>1467</v>
      </c>
      <c r="J511" s="10">
        <v>41093</v>
      </c>
      <c r="K511" s="11">
        <v>4640000</v>
      </c>
      <c r="L511" s="4" t="s">
        <v>1133</v>
      </c>
      <c r="M511" s="20" t="s">
        <v>39</v>
      </c>
      <c r="N511" s="4" t="s">
        <v>1124</v>
      </c>
      <c r="O511" s="20" t="s">
        <v>41</v>
      </c>
      <c r="P511" s="20" t="s">
        <v>42</v>
      </c>
      <c r="Q511" s="4" t="s">
        <v>1137</v>
      </c>
    </row>
    <row r="512" spans="1:17" ht="76.5" x14ac:dyDescent="0.25">
      <c r="A512" s="5">
        <f t="shared" si="7"/>
        <v>510</v>
      </c>
      <c r="B512" s="6" t="s">
        <v>34</v>
      </c>
      <c r="C512" s="6">
        <v>891180084</v>
      </c>
      <c r="D512" s="6">
        <v>2</v>
      </c>
      <c r="E512" s="7" t="s">
        <v>1468</v>
      </c>
      <c r="F512" s="8">
        <v>860090404</v>
      </c>
      <c r="G512" s="7">
        <v>7</v>
      </c>
      <c r="H512" s="9" t="s">
        <v>1469</v>
      </c>
      <c r="I512" s="15" t="s">
        <v>1470</v>
      </c>
      <c r="J512" s="10">
        <v>41093</v>
      </c>
      <c r="K512" s="11">
        <v>16293013</v>
      </c>
      <c r="L512" s="4" t="s">
        <v>1133</v>
      </c>
      <c r="M512" s="20" t="s">
        <v>39</v>
      </c>
      <c r="N512" s="4" t="s">
        <v>1119</v>
      </c>
      <c r="O512" s="20" t="s">
        <v>41</v>
      </c>
      <c r="P512" s="20" t="s">
        <v>42</v>
      </c>
      <c r="Q512" s="4" t="s">
        <v>1120</v>
      </c>
    </row>
    <row r="513" spans="1:17" ht="89.25" x14ac:dyDescent="0.25">
      <c r="A513" s="5">
        <f t="shared" si="7"/>
        <v>511</v>
      </c>
      <c r="B513" s="6" t="s">
        <v>34</v>
      </c>
      <c r="C513" s="6">
        <v>891180084</v>
      </c>
      <c r="D513" s="6">
        <v>2</v>
      </c>
      <c r="E513" s="7" t="s">
        <v>1471</v>
      </c>
      <c r="F513" s="8">
        <v>900324958</v>
      </c>
      <c r="G513" s="7">
        <v>6</v>
      </c>
      <c r="H513" s="9" t="s">
        <v>1472</v>
      </c>
      <c r="I513" s="15" t="s">
        <v>1473</v>
      </c>
      <c r="J513" s="10">
        <v>41093</v>
      </c>
      <c r="K513" s="11">
        <v>15868800</v>
      </c>
      <c r="L513" s="4" t="s">
        <v>61</v>
      </c>
      <c r="M513" s="20" t="s">
        <v>39</v>
      </c>
      <c r="N513" s="4" t="s">
        <v>1119</v>
      </c>
      <c r="O513" s="20" t="s">
        <v>41</v>
      </c>
      <c r="P513" s="20" t="s">
        <v>42</v>
      </c>
      <c r="Q513" s="4" t="s">
        <v>1120</v>
      </c>
    </row>
    <row r="514" spans="1:17" ht="280.5" x14ac:dyDescent="0.25">
      <c r="A514" s="5">
        <f t="shared" si="7"/>
        <v>512</v>
      </c>
      <c r="B514" s="6" t="s">
        <v>34</v>
      </c>
      <c r="C514" s="6">
        <v>891180084</v>
      </c>
      <c r="D514" s="6">
        <v>2</v>
      </c>
      <c r="E514" s="7" t="s">
        <v>284</v>
      </c>
      <c r="F514" s="8">
        <v>55179773</v>
      </c>
      <c r="G514" s="7">
        <v>4</v>
      </c>
      <c r="H514" s="9" t="s">
        <v>1474</v>
      </c>
      <c r="I514" s="15" t="s">
        <v>1475</v>
      </c>
      <c r="J514" s="10">
        <v>41093</v>
      </c>
      <c r="K514" s="11">
        <v>24100000</v>
      </c>
      <c r="L514" s="4" t="s">
        <v>61</v>
      </c>
      <c r="M514" s="20" t="s">
        <v>39</v>
      </c>
      <c r="N514" s="4" t="s">
        <v>1119</v>
      </c>
      <c r="O514" s="20" t="s">
        <v>41</v>
      </c>
      <c r="P514" s="20" t="s">
        <v>42</v>
      </c>
      <c r="Q514" s="4" t="s">
        <v>1120</v>
      </c>
    </row>
    <row r="515" spans="1:17" ht="89.25" x14ac:dyDescent="0.25">
      <c r="A515" s="5">
        <f t="shared" si="7"/>
        <v>513</v>
      </c>
      <c r="B515" s="6" t="s">
        <v>34</v>
      </c>
      <c r="C515" s="6">
        <v>891180084</v>
      </c>
      <c r="D515" s="6">
        <v>2</v>
      </c>
      <c r="E515" s="7" t="s">
        <v>1476</v>
      </c>
      <c r="F515" s="8">
        <v>860002576</v>
      </c>
      <c r="G515" s="7">
        <v>1</v>
      </c>
      <c r="H515" s="9" t="s">
        <v>1477</v>
      </c>
      <c r="I515" s="15" t="s">
        <v>1478</v>
      </c>
      <c r="J515" s="10">
        <v>41094</v>
      </c>
      <c r="K515" s="11">
        <v>7534668</v>
      </c>
      <c r="L515" s="4" t="s">
        <v>1133</v>
      </c>
      <c r="M515" s="20" t="s">
        <v>39</v>
      </c>
      <c r="N515" s="4" t="s">
        <v>1119</v>
      </c>
      <c r="O515" s="20" t="s">
        <v>41</v>
      </c>
      <c r="P515" s="20" t="s">
        <v>42</v>
      </c>
      <c r="Q515" s="4" t="s">
        <v>1120</v>
      </c>
    </row>
    <row r="516" spans="1:17" ht="127.5" x14ac:dyDescent="0.25">
      <c r="A516" s="5">
        <f t="shared" si="7"/>
        <v>514</v>
      </c>
      <c r="B516" s="6" t="s">
        <v>34</v>
      </c>
      <c r="C516" s="6">
        <v>891180084</v>
      </c>
      <c r="D516" s="6">
        <v>2</v>
      </c>
      <c r="E516" s="7" t="s">
        <v>1479</v>
      </c>
      <c r="F516" s="8">
        <v>900527353</v>
      </c>
      <c r="G516" s="7">
        <v>2</v>
      </c>
      <c r="H516" s="9" t="s">
        <v>1480</v>
      </c>
      <c r="I516" s="15" t="s">
        <v>1481</v>
      </c>
      <c r="J516" s="10">
        <v>41094</v>
      </c>
      <c r="K516" s="11">
        <v>7789400</v>
      </c>
      <c r="L516" s="4" t="s">
        <v>1133</v>
      </c>
      <c r="M516" s="20" t="s">
        <v>39</v>
      </c>
      <c r="N516" s="4" t="s">
        <v>1124</v>
      </c>
      <c r="O516" s="20" t="s">
        <v>41</v>
      </c>
      <c r="P516" s="20" t="s">
        <v>42</v>
      </c>
      <c r="Q516" s="4" t="s">
        <v>1137</v>
      </c>
    </row>
    <row r="517" spans="1:17" ht="216.75" x14ac:dyDescent="0.25">
      <c r="A517" s="5">
        <f t="shared" ref="A517:A580" si="8">A516+1</f>
        <v>515</v>
      </c>
      <c r="B517" s="6" t="s">
        <v>34</v>
      </c>
      <c r="C517" s="6">
        <v>891180084</v>
      </c>
      <c r="D517" s="6">
        <v>2</v>
      </c>
      <c r="E517" s="7" t="s">
        <v>1482</v>
      </c>
      <c r="F517" s="8">
        <v>813000052</v>
      </c>
      <c r="G517" s="7">
        <v>2</v>
      </c>
      <c r="H517" s="9" t="s">
        <v>1483</v>
      </c>
      <c r="I517" s="15" t="s">
        <v>1484</v>
      </c>
      <c r="J517" s="10">
        <v>41094</v>
      </c>
      <c r="K517" s="11">
        <v>40472939</v>
      </c>
      <c r="L517" s="4" t="s">
        <v>1133</v>
      </c>
      <c r="M517" s="20" t="s">
        <v>39</v>
      </c>
      <c r="N517" s="4" t="s">
        <v>1124</v>
      </c>
      <c r="O517" s="20" t="s">
        <v>41</v>
      </c>
      <c r="P517" s="20" t="s">
        <v>42</v>
      </c>
      <c r="Q517" s="4" t="s">
        <v>1120</v>
      </c>
    </row>
    <row r="518" spans="1:17" ht="165.75" x14ac:dyDescent="0.25">
      <c r="A518" s="5">
        <f t="shared" si="8"/>
        <v>516</v>
      </c>
      <c r="B518" s="6" t="s">
        <v>34</v>
      </c>
      <c r="C518" s="6">
        <v>891180084</v>
      </c>
      <c r="D518" s="6">
        <v>2</v>
      </c>
      <c r="E518" s="7" t="s">
        <v>356</v>
      </c>
      <c r="F518" s="8">
        <v>7694101</v>
      </c>
      <c r="G518" s="7">
        <v>9</v>
      </c>
      <c r="H518" s="9" t="s">
        <v>1485</v>
      </c>
      <c r="I518" s="15" t="s">
        <v>1486</v>
      </c>
      <c r="J518" s="10">
        <v>41095</v>
      </c>
      <c r="K518" s="11">
        <v>23750652</v>
      </c>
      <c r="L518" s="4" t="s">
        <v>1133</v>
      </c>
      <c r="M518" s="20" t="s">
        <v>39</v>
      </c>
      <c r="N518" s="4" t="s">
        <v>1124</v>
      </c>
      <c r="O518" s="20" t="s">
        <v>41</v>
      </c>
      <c r="P518" s="20" t="s">
        <v>42</v>
      </c>
      <c r="Q518" s="4" t="s">
        <v>1137</v>
      </c>
    </row>
    <row r="519" spans="1:17" ht="114.75" x14ac:dyDescent="0.25">
      <c r="A519" s="5">
        <f t="shared" si="8"/>
        <v>517</v>
      </c>
      <c r="B519" s="6" t="s">
        <v>34</v>
      </c>
      <c r="C519" s="6">
        <v>891180084</v>
      </c>
      <c r="D519" s="6">
        <v>2</v>
      </c>
      <c r="E519" s="7" t="s">
        <v>1487</v>
      </c>
      <c r="F519" s="8">
        <v>813009199</v>
      </c>
      <c r="G519" s="7">
        <v>7</v>
      </c>
      <c r="H519" s="9" t="s">
        <v>1488</v>
      </c>
      <c r="I519" s="15" t="s">
        <v>1489</v>
      </c>
      <c r="J519" s="10">
        <v>41101</v>
      </c>
      <c r="K519" s="11">
        <v>8100000</v>
      </c>
      <c r="L519" s="4" t="s">
        <v>61</v>
      </c>
      <c r="M519" s="20" t="s">
        <v>39</v>
      </c>
      <c r="N519" s="4" t="s">
        <v>1124</v>
      </c>
      <c r="O519" s="20" t="s">
        <v>41</v>
      </c>
      <c r="P519" s="20" t="s">
        <v>42</v>
      </c>
      <c r="Q519" s="4" t="s">
        <v>1078</v>
      </c>
    </row>
    <row r="520" spans="1:17" ht="76.5" x14ac:dyDescent="0.25">
      <c r="A520" s="5">
        <f t="shared" si="8"/>
        <v>518</v>
      </c>
      <c r="B520" s="6" t="s">
        <v>34</v>
      </c>
      <c r="C520" s="6">
        <v>891180084</v>
      </c>
      <c r="D520" s="6">
        <v>2</v>
      </c>
      <c r="E520" s="7" t="s">
        <v>1490</v>
      </c>
      <c r="F520" s="8">
        <v>12188365</v>
      </c>
      <c r="G520" s="7">
        <v>4</v>
      </c>
      <c r="H520" s="9" t="s">
        <v>1491</v>
      </c>
      <c r="I520" s="15" t="s">
        <v>1492</v>
      </c>
      <c r="J520" s="10">
        <v>41108</v>
      </c>
      <c r="K520" s="11">
        <v>3375075</v>
      </c>
      <c r="L520" s="4" t="s">
        <v>61</v>
      </c>
      <c r="M520" s="20" t="s">
        <v>39</v>
      </c>
      <c r="N520" s="4" t="s">
        <v>1124</v>
      </c>
      <c r="O520" s="20" t="s">
        <v>41</v>
      </c>
      <c r="P520" s="20" t="s">
        <v>42</v>
      </c>
      <c r="Q520" s="4" t="s">
        <v>1078</v>
      </c>
    </row>
    <row r="521" spans="1:17" ht="89.25" x14ac:dyDescent="0.25">
      <c r="A521" s="5">
        <f t="shared" si="8"/>
        <v>519</v>
      </c>
      <c r="B521" s="6" t="s">
        <v>34</v>
      </c>
      <c r="C521" s="6">
        <v>891180084</v>
      </c>
      <c r="D521" s="6">
        <v>2</v>
      </c>
      <c r="E521" s="7" t="s">
        <v>1493</v>
      </c>
      <c r="F521" s="8">
        <v>860001498</v>
      </c>
      <c r="G521" s="7">
        <v>9</v>
      </c>
      <c r="H521" s="9" t="s">
        <v>1494</v>
      </c>
      <c r="I521" s="15" t="s">
        <v>1495</v>
      </c>
      <c r="J521" s="10">
        <v>41109</v>
      </c>
      <c r="K521" s="11">
        <v>20600000</v>
      </c>
      <c r="L521" s="4" t="s">
        <v>1133</v>
      </c>
      <c r="M521" s="20" t="s">
        <v>39</v>
      </c>
      <c r="N521" s="4" t="s">
        <v>1119</v>
      </c>
      <c r="O521" s="20" t="s">
        <v>41</v>
      </c>
      <c r="P521" s="20" t="s">
        <v>42</v>
      </c>
      <c r="Q521" s="4" t="s">
        <v>1120</v>
      </c>
    </row>
    <row r="522" spans="1:17" ht="114.75" x14ac:dyDescent="0.25">
      <c r="A522" s="5">
        <f t="shared" si="8"/>
        <v>520</v>
      </c>
      <c r="B522" s="6" t="s">
        <v>34</v>
      </c>
      <c r="C522" s="6">
        <v>891180084</v>
      </c>
      <c r="D522" s="6">
        <v>2</v>
      </c>
      <c r="E522" s="7" t="s">
        <v>1496</v>
      </c>
      <c r="F522" s="8">
        <v>860035467</v>
      </c>
      <c r="G522" s="7">
        <v>7</v>
      </c>
      <c r="H522" s="9" t="s">
        <v>1497</v>
      </c>
      <c r="I522" s="15" t="s">
        <v>1498</v>
      </c>
      <c r="J522" s="10">
        <v>41109</v>
      </c>
      <c r="K522" s="11">
        <v>21075500</v>
      </c>
      <c r="L522" s="4" t="s">
        <v>1133</v>
      </c>
      <c r="M522" s="20" t="s">
        <v>39</v>
      </c>
      <c r="N522" s="4" t="s">
        <v>1119</v>
      </c>
      <c r="O522" s="20" t="s">
        <v>41</v>
      </c>
      <c r="P522" s="20" t="s">
        <v>42</v>
      </c>
      <c r="Q522" s="4" t="s">
        <v>1120</v>
      </c>
    </row>
    <row r="523" spans="1:17" ht="140.25" x14ac:dyDescent="0.25">
      <c r="A523" s="5">
        <f t="shared" si="8"/>
        <v>521</v>
      </c>
      <c r="B523" s="6" t="s">
        <v>34</v>
      </c>
      <c r="C523" s="6">
        <v>891180084</v>
      </c>
      <c r="D523" s="6">
        <v>2</v>
      </c>
      <c r="E523" s="7" t="s">
        <v>1499</v>
      </c>
      <c r="F523" s="8">
        <v>891101978</v>
      </c>
      <c r="G523" s="7">
        <v>4</v>
      </c>
      <c r="H523" s="9" t="s">
        <v>1500</v>
      </c>
      <c r="I523" s="15" t="s">
        <v>1501</v>
      </c>
      <c r="J523" s="10">
        <v>41109</v>
      </c>
      <c r="K523" s="11">
        <v>6960000</v>
      </c>
      <c r="L523" s="4" t="s">
        <v>61</v>
      </c>
      <c r="M523" s="20" t="s">
        <v>39</v>
      </c>
      <c r="N523" s="4" t="s">
        <v>1119</v>
      </c>
      <c r="O523" s="20" t="s">
        <v>41</v>
      </c>
      <c r="P523" s="20" t="s">
        <v>42</v>
      </c>
      <c r="Q523" s="4" t="s">
        <v>1502</v>
      </c>
    </row>
    <row r="524" spans="1:17" ht="153" x14ac:dyDescent="0.25">
      <c r="A524" s="5">
        <f t="shared" si="8"/>
        <v>522</v>
      </c>
      <c r="B524" s="6" t="s">
        <v>34</v>
      </c>
      <c r="C524" s="6">
        <v>891180084</v>
      </c>
      <c r="D524" s="6">
        <v>2</v>
      </c>
      <c r="E524" s="7" t="s">
        <v>1503</v>
      </c>
      <c r="F524" s="8">
        <v>55174201</v>
      </c>
      <c r="G524" s="7">
        <v>0</v>
      </c>
      <c r="H524" s="9" t="s">
        <v>1504</v>
      </c>
      <c r="I524" s="15" t="s">
        <v>1505</v>
      </c>
      <c r="J524" s="10">
        <v>41117</v>
      </c>
      <c r="K524" s="11">
        <v>3542059</v>
      </c>
      <c r="L524" s="4" t="s">
        <v>1133</v>
      </c>
      <c r="M524" s="20" t="s">
        <v>39</v>
      </c>
      <c r="N524" s="4" t="s">
        <v>1124</v>
      </c>
      <c r="O524" s="20" t="s">
        <v>41</v>
      </c>
      <c r="P524" s="20" t="s">
        <v>42</v>
      </c>
      <c r="Q524" s="4" t="s">
        <v>1137</v>
      </c>
    </row>
    <row r="525" spans="1:17" ht="127.5" x14ac:dyDescent="0.25">
      <c r="A525" s="5">
        <f t="shared" si="8"/>
        <v>523</v>
      </c>
      <c r="B525" s="6" t="s">
        <v>34</v>
      </c>
      <c r="C525" s="6">
        <v>891180084</v>
      </c>
      <c r="D525" s="6">
        <v>2</v>
      </c>
      <c r="E525" s="7" t="s">
        <v>1506</v>
      </c>
      <c r="F525" s="8">
        <v>55153458</v>
      </c>
      <c r="G525" s="7">
        <v>6</v>
      </c>
      <c r="H525" s="9" t="s">
        <v>1507</v>
      </c>
      <c r="I525" s="15" t="s">
        <v>1508</v>
      </c>
      <c r="J525" s="10">
        <v>41120</v>
      </c>
      <c r="K525" s="11">
        <v>1200600</v>
      </c>
      <c r="L525" s="4" t="s">
        <v>61</v>
      </c>
      <c r="M525" s="20" t="s">
        <v>39</v>
      </c>
      <c r="N525" s="4" t="s">
        <v>1124</v>
      </c>
      <c r="O525" s="20" t="s">
        <v>41</v>
      </c>
      <c r="P525" s="20" t="s">
        <v>42</v>
      </c>
      <c r="Q525" s="4" t="s">
        <v>1078</v>
      </c>
    </row>
    <row r="526" spans="1:17" ht="102" x14ac:dyDescent="0.25">
      <c r="A526" s="5">
        <f t="shared" si="8"/>
        <v>524</v>
      </c>
      <c r="B526" s="6" t="s">
        <v>34</v>
      </c>
      <c r="C526" s="6">
        <v>891180084</v>
      </c>
      <c r="D526" s="6">
        <v>2</v>
      </c>
      <c r="E526" s="7" t="s">
        <v>1509</v>
      </c>
      <c r="F526" s="8">
        <v>55169413</v>
      </c>
      <c r="G526" s="7">
        <v>5</v>
      </c>
      <c r="H526" s="9" t="s">
        <v>1510</v>
      </c>
      <c r="I526" s="15" t="s">
        <v>1511</v>
      </c>
      <c r="J526" s="10">
        <v>41121</v>
      </c>
      <c r="K526" s="11">
        <v>5294000</v>
      </c>
      <c r="L526" s="4" t="s">
        <v>61</v>
      </c>
      <c r="M526" s="20" t="s">
        <v>39</v>
      </c>
      <c r="N526" s="4" t="s">
        <v>1124</v>
      </c>
      <c r="O526" s="20" t="s">
        <v>41</v>
      </c>
      <c r="P526" s="20" t="s">
        <v>42</v>
      </c>
      <c r="Q526" s="4" t="s">
        <v>1078</v>
      </c>
    </row>
    <row r="527" spans="1:17" ht="267.75" x14ac:dyDescent="0.25">
      <c r="A527" s="5">
        <f t="shared" si="8"/>
        <v>525</v>
      </c>
      <c r="B527" s="6" t="s">
        <v>34</v>
      </c>
      <c r="C527" s="6">
        <v>891180084</v>
      </c>
      <c r="D527" s="6">
        <v>2</v>
      </c>
      <c r="E527" s="7" t="s">
        <v>356</v>
      </c>
      <c r="F527" s="8">
        <v>7694101</v>
      </c>
      <c r="G527" s="7">
        <v>9</v>
      </c>
      <c r="H527" s="9" t="s">
        <v>1512</v>
      </c>
      <c r="I527" s="15" t="s">
        <v>1513</v>
      </c>
      <c r="J527" s="10">
        <v>41123</v>
      </c>
      <c r="K527" s="11">
        <v>8317200</v>
      </c>
      <c r="L527" s="4" t="s">
        <v>1133</v>
      </c>
      <c r="M527" s="20" t="s">
        <v>39</v>
      </c>
      <c r="N527" s="4" t="s">
        <v>1124</v>
      </c>
      <c r="O527" s="20" t="s">
        <v>41</v>
      </c>
      <c r="P527" s="20" t="s">
        <v>42</v>
      </c>
      <c r="Q527" s="4" t="s">
        <v>1137</v>
      </c>
    </row>
    <row r="528" spans="1:17" ht="153" x14ac:dyDescent="0.25">
      <c r="A528" s="5">
        <f t="shared" si="8"/>
        <v>526</v>
      </c>
      <c r="B528" s="6" t="s">
        <v>34</v>
      </c>
      <c r="C528" s="6">
        <v>891180084</v>
      </c>
      <c r="D528" s="6">
        <v>2</v>
      </c>
      <c r="E528" s="7" t="s">
        <v>1506</v>
      </c>
      <c r="F528" s="8">
        <v>55153458</v>
      </c>
      <c r="G528" s="7">
        <v>6</v>
      </c>
      <c r="H528" s="9" t="s">
        <v>1514</v>
      </c>
      <c r="I528" s="15" t="s">
        <v>1515</v>
      </c>
      <c r="J528" s="10">
        <v>41127</v>
      </c>
      <c r="K528" s="11">
        <v>11600000</v>
      </c>
      <c r="L528" s="4" t="s">
        <v>61</v>
      </c>
      <c r="M528" s="20" t="s">
        <v>39</v>
      </c>
      <c r="N528" s="4" t="s">
        <v>1124</v>
      </c>
      <c r="O528" s="20" t="s">
        <v>41</v>
      </c>
      <c r="P528" s="20" t="s">
        <v>42</v>
      </c>
      <c r="Q528" s="4" t="s">
        <v>1137</v>
      </c>
    </row>
    <row r="529" spans="1:17" ht="114.75" x14ac:dyDescent="0.25">
      <c r="A529" s="5">
        <f t="shared" si="8"/>
        <v>527</v>
      </c>
      <c r="B529" s="6" t="s">
        <v>34</v>
      </c>
      <c r="C529" s="6">
        <v>891180084</v>
      </c>
      <c r="D529" s="6">
        <v>2</v>
      </c>
      <c r="E529" s="7" t="s">
        <v>1516</v>
      </c>
      <c r="F529" s="8">
        <v>12110303</v>
      </c>
      <c r="G529" s="7">
        <v>2</v>
      </c>
      <c r="H529" s="9" t="s">
        <v>1517</v>
      </c>
      <c r="I529" s="15" t="s">
        <v>1518</v>
      </c>
      <c r="J529" s="10">
        <v>41127</v>
      </c>
      <c r="K529" s="11">
        <v>2000000</v>
      </c>
      <c r="L529" s="4" t="s">
        <v>61</v>
      </c>
      <c r="M529" s="20" t="s">
        <v>39</v>
      </c>
      <c r="N529" s="4" t="s">
        <v>1119</v>
      </c>
      <c r="O529" s="20" t="s">
        <v>41</v>
      </c>
      <c r="P529" s="20" t="s">
        <v>42</v>
      </c>
      <c r="Q529" s="4" t="s">
        <v>1120</v>
      </c>
    </row>
    <row r="530" spans="1:17" ht="242.25" x14ac:dyDescent="0.25">
      <c r="A530" s="5">
        <f t="shared" si="8"/>
        <v>528</v>
      </c>
      <c r="B530" s="6" t="s">
        <v>34</v>
      </c>
      <c r="C530" s="6">
        <v>891180084</v>
      </c>
      <c r="D530" s="6">
        <v>2</v>
      </c>
      <c r="E530" s="7" t="s">
        <v>1519</v>
      </c>
      <c r="F530" s="8">
        <v>7703086</v>
      </c>
      <c r="G530" s="7">
        <v>6</v>
      </c>
      <c r="H530" s="9" t="s">
        <v>1520</v>
      </c>
      <c r="I530" s="15" t="s">
        <v>1521</v>
      </c>
      <c r="J530" s="10">
        <v>41127</v>
      </c>
      <c r="K530" s="11">
        <v>40730700</v>
      </c>
      <c r="L530" s="4" t="s">
        <v>61</v>
      </c>
      <c r="M530" s="20" t="s">
        <v>39</v>
      </c>
      <c r="N530" s="4" t="s">
        <v>1119</v>
      </c>
      <c r="O530" s="20" t="s">
        <v>41</v>
      </c>
      <c r="P530" s="20" t="s">
        <v>42</v>
      </c>
      <c r="Q530" s="4" t="s">
        <v>1120</v>
      </c>
    </row>
    <row r="531" spans="1:17" ht="102" x14ac:dyDescent="0.25">
      <c r="A531" s="5">
        <f t="shared" si="8"/>
        <v>529</v>
      </c>
      <c r="B531" s="6" t="s">
        <v>34</v>
      </c>
      <c r="C531" s="6">
        <v>891180084</v>
      </c>
      <c r="D531" s="6">
        <v>2</v>
      </c>
      <c r="E531" s="7" t="s">
        <v>1522</v>
      </c>
      <c r="F531" s="8">
        <v>830136176</v>
      </c>
      <c r="G531" s="7">
        <v>3</v>
      </c>
      <c r="H531" s="9" t="s">
        <v>1523</v>
      </c>
      <c r="I531" s="15" t="s">
        <v>1524</v>
      </c>
      <c r="J531" s="10">
        <v>41129</v>
      </c>
      <c r="K531" s="11">
        <v>6728000</v>
      </c>
      <c r="L531" s="4" t="s">
        <v>61</v>
      </c>
      <c r="M531" s="20" t="s">
        <v>39</v>
      </c>
      <c r="N531" s="4" t="s">
        <v>1119</v>
      </c>
      <c r="O531" s="20" t="s">
        <v>41</v>
      </c>
      <c r="P531" s="20" t="s">
        <v>42</v>
      </c>
      <c r="Q531" s="4" t="s">
        <v>1120</v>
      </c>
    </row>
    <row r="532" spans="1:17" ht="127.5" x14ac:dyDescent="0.25">
      <c r="A532" s="5">
        <f t="shared" si="8"/>
        <v>530</v>
      </c>
      <c r="B532" s="6" t="s">
        <v>34</v>
      </c>
      <c r="C532" s="6">
        <v>891180084</v>
      </c>
      <c r="D532" s="6">
        <v>2</v>
      </c>
      <c r="E532" s="7" t="s">
        <v>1525</v>
      </c>
      <c r="F532" s="8">
        <v>805000004</v>
      </c>
      <c r="G532" s="7">
        <v>1</v>
      </c>
      <c r="H532" s="9" t="s">
        <v>1526</v>
      </c>
      <c r="I532" s="15" t="s">
        <v>1527</v>
      </c>
      <c r="J532" s="10">
        <v>41129</v>
      </c>
      <c r="K532" s="11">
        <v>8775400</v>
      </c>
      <c r="L532" s="4" t="s">
        <v>61</v>
      </c>
      <c r="M532" s="20" t="s">
        <v>39</v>
      </c>
      <c r="N532" s="4" t="s">
        <v>1119</v>
      </c>
      <c r="O532" s="20" t="s">
        <v>41</v>
      </c>
      <c r="P532" s="20" t="s">
        <v>42</v>
      </c>
      <c r="Q532" s="4" t="s">
        <v>1120</v>
      </c>
    </row>
    <row r="533" spans="1:17" ht="165.75" x14ac:dyDescent="0.25">
      <c r="A533" s="5">
        <f t="shared" si="8"/>
        <v>531</v>
      </c>
      <c r="B533" s="6" t="s">
        <v>34</v>
      </c>
      <c r="C533" s="6">
        <v>891180084</v>
      </c>
      <c r="D533" s="6">
        <v>2</v>
      </c>
      <c r="E533" s="7" t="s">
        <v>1304</v>
      </c>
      <c r="F533" s="8">
        <v>4946065</v>
      </c>
      <c r="G533" s="7">
        <v>3</v>
      </c>
      <c r="H533" s="9" t="s">
        <v>1528</v>
      </c>
      <c r="I533" s="15" t="s">
        <v>1529</v>
      </c>
      <c r="J533" s="10">
        <v>41129</v>
      </c>
      <c r="K533" s="11">
        <v>712500</v>
      </c>
      <c r="L533" s="4" t="s">
        <v>61</v>
      </c>
      <c r="M533" s="20" t="s">
        <v>39</v>
      </c>
      <c r="N533" s="4" t="s">
        <v>1124</v>
      </c>
      <c r="O533" s="20" t="s">
        <v>41</v>
      </c>
      <c r="P533" s="20" t="s">
        <v>42</v>
      </c>
      <c r="Q533" s="4" t="s">
        <v>1078</v>
      </c>
    </row>
    <row r="534" spans="1:17" ht="89.25" x14ac:dyDescent="0.25">
      <c r="A534" s="5">
        <f t="shared" si="8"/>
        <v>532</v>
      </c>
      <c r="B534" s="6" t="s">
        <v>34</v>
      </c>
      <c r="C534" s="6">
        <v>891180084</v>
      </c>
      <c r="D534" s="6">
        <v>2</v>
      </c>
      <c r="E534" s="7" t="s">
        <v>1530</v>
      </c>
      <c r="F534" s="8">
        <v>830122424</v>
      </c>
      <c r="G534" s="7">
        <v>4</v>
      </c>
      <c r="H534" s="9" t="s">
        <v>1531</v>
      </c>
      <c r="I534" s="15" t="s">
        <v>1532</v>
      </c>
      <c r="J534" s="10">
        <v>41129</v>
      </c>
      <c r="K534" s="11">
        <v>14338783</v>
      </c>
      <c r="L534" s="4" t="s">
        <v>1133</v>
      </c>
      <c r="M534" s="20" t="s">
        <v>39</v>
      </c>
      <c r="N534" s="4" t="s">
        <v>1119</v>
      </c>
      <c r="O534" s="20" t="s">
        <v>41</v>
      </c>
      <c r="P534" s="20" t="s">
        <v>42</v>
      </c>
      <c r="Q534" s="4" t="s">
        <v>1120</v>
      </c>
    </row>
    <row r="535" spans="1:17" ht="140.25" x14ac:dyDescent="0.25">
      <c r="A535" s="5">
        <f t="shared" si="8"/>
        <v>533</v>
      </c>
      <c r="B535" s="6" t="s">
        <v>34</v>
      </c>
      <c r="C535" s="6">
        <v>891180084</v>
      </c>
      <c r="D535" s="6">
        <v>2</v>
      </c>
      <c r="E535" s="7" t="s">
        <v>1533</v>
      </c>
      <c r="F535" s="8">
        <v>1075220461</v>
      </c>
      <c r="G535" s="7">
        <v>1</v>
      </c>
      <c r="H535" s="9" t="s">
        <v>1534</v>
      </c>
      <c r="I535" s="15" t="s">
        <v>1535</v>
      </c>
      <c r="J535" s="10">
        <v>41135</v>
      </c>
      <c r="K535" s="11">
        <v>9890000</v>
      </c>
      <c r="L535" s="4" t="s">
        <v>61</v>
      </c>
      <c r="M535" s="20" t="s">
        <v>39</v>
      </c>
      <c r="N535" s="4" t="s">
        <v>1119</v>
      </c>
      <c r="O535" s="20" t="s">
        <v>41</v>
      </c>
      <c r="P535" s="20" t="s">
        <v>42</v>
      </c>
      <c r="Q535" s="4" t="s">
        <v>1120</v>
      </c>
    </row>
    <row r="536" spans="1:17" ht="165.75" x14ac:dyDescent="0.25">
      <c r="A536" s="5">
        <f t="shared" si="8"/>
        <v>534</v>
      </c>
      <c r="B536" s="6" t="s">
        <v>34</v>
      </c>
      <c r="C536" s="6">
        <v>891180084</v>
      </c>
      <c r="D536" s="6">
        <v>2</v>
      </c>
      <c r="E536" s="7" t="s">
        <v>103</v>
      </c>
      <c r="F536" s="8">
        <v>800220327</v>
      </c>
      <c r="G536" s="7">
        <v>9</v>
      </c>
      <c r="H536" s="9" t="s">
        <v>1536</v>
      </c>
      <c r="I536" s="15" t="s">
        <v>1537</v>
      </c>
      <c r="J536" s="10">
        <v>41136</v>
      </c>
      <c r="K536" s="11">
        <v>8100000</v>
      </c>
      <c r="L536" s="4" t="s">
        <v>61</v>
      </c>
      <c r="M536" s="20" t="s">
        <v>39</v>
      </c>
      <c r="N536" s="4" t="s">
        <v>1124</v>
      </c>
      <c r="O536" s="20" t="s">
        <v>41</v>
      </c>
      <c r="P536" s="20" t="s">
        <v>42</v>
      </c>
      <c r="Q536" s="4" t="s">
        <v>1078</v>
      </c>
    </row>
    <row r="537" spans="1:17" ht="165.75" x14ac:dyDescent="0.25">
      <c r="A537" s="5">
        <f t="shared" si="8"/>
        <v>535</v>
      </c>
      <c r="B537" s="6" t="s">
        <v>34</v>
      </c>
      <c r="C537" s="6">
        <v>891180084</v>
      </c>
      <c r="D537" s="6">
        <v>2</v>
      </c>
      <c r="E537" s="7" t="s">
        <v>1206</v>
      </c>
      <c r="F537" s="8">
        <v>813012915</v>
      </c>
      <c r="G537" s="7">
        <v>5</v>
      </c>
      <c r="H537" s="9" t="s">
        <v>1538</v>
      </c>
      <c r="I537" s="15" t="s">
        <v>1539</v>
      </c>
      <c r="J537" s="10">
        <v>41137</v>
      </c>
      <c r="K537" s="11">
        <v>5500000</v>
      </c>
      <c r="L537" s="4" t="s">
        <v>61</v>
      </c>
      <c r="M537" s="20" t="s">
        <v>39</v>
      </c>
      <c r="N537" s="4" t="s">
        <v>1124</v>
      </c>
      <c r="O537" s="20" t="s">
        <v>41</v>
      </c>
      <c r="P537" s="20" t="s">
        <v>42</v>
      </c>
      <c r="Q537" s="4" t="s">
        <v>1078</v>
      </c>
    </row>
    <row r="538" spans="1:17" ht="127.5" x14ac:dyDescent="0.25">
      <c r="A538" s="5">
        <f t="shared" si="8"/>
        <v>536</v>
      </c>
      <c r="B538" s="6" t="s">
        <v>34</v>
      </c>
      <c r="C538" s="6">
        <v>891180084</v>
      </c>
      <c r="D538" s="6">
        <v>2</v>
      </c>
      <c r="E538" s="7" t="s">
        <v>1540</v>
      </c>
      <c r="F538" s="8">
        <v>860020309</v>
      </c>
      <c r="G538" s="7">
        <v>6</v>
      </c>
      <c r="H538" s="9" t="s">
        <v>1541</v>
      </c>
      <c r="I538" s="15" t="s">
        <v>1542</v>
      </c>
      <c r="J538" s="10">
        <v>41142</v>
      </c>
      <c r="K538" s="11">
        <v>14616000</v>
      </c>
      <c r="L538" s="4" t="s">
        <v>61</v>
      </c>
      <c r="M538" s="20" t="s">
        <v>39</v>
      </c>
      <c r="N538" s="4" t="s">
        <v>1119</v>
      </c>
      <c r="O538" s="20" t="s">
        <v>41</v>
      </c>
      <c r="P538" s="20" t="s">
        <v>42</v>
      </c>
      <c r="Q538" s="4" t="s">
        <v>1120</v>
      </c>
    </row>
    <row r="539" spans="1:17" ht="140.25" x14ac:dyDescent="0.25">
      <c r="A539" s="5">
        <f t="shared" si="8"/>
        <v>537</v>
      </c>
      <c r="B539" s="6" t="s">
        <v>34</v>
      </c>
      <c r="C539" s="6">
        <v>891180084</v>
      </c>
      <c r="D539" s="6">
        <v>2</v>
      </c>
      <c r="E539" s="7" t="s">
        <v>1543</v>
      </c>
      <c r="F539" s="8">
        <v>830052968</v>
      </c>
      <c r="G539" s="7">
        <v>8</v>
      </c>
      <c r="H539" s="9" t="s">
        <v>1544</v>
      </c>
      <c r="I539" s="15" t="s">
        <v>1545</v>
      </c>
      <c r="J539" s="10">
        <v>41143</v>
      </c>
      <c r="K539" s="11">
        <v>6574300</v>
      </c>
      <c r="L539" s="4" t="s">
        <v>61</v>
      </c>
      <c r="M539" s="20" t="s">
        <v>39</v>
      </c>
      <c r="N539" s="4" t="s">
        <v>1119</v>
      </c>
      <c r="O539" s="20" t="s">
        <v>41</v>
      </c>
      <c r="P539" s="20" t="s">
        <v>42</v>
      </c>
      <c r="Q539" s="4" t="s">
        <v>1120</v>
      </c>
    </row>
    <row r="540" spans="1:17" ht="204" x14ac:dyDescent="0.25">
      <c r="A540" s="5">
        <f t="shared" si="8"/>
        <v>538</v>
      </c>
      <c r="B540" s="6" t="s">
        <v>34</v>
      </c>
      <c r="C540" s="6">
        <v>891180084</v>
      </c>
      <c r="D540" s="6">
        <v>2</v>
      </c>
      <c r="E540" s="7" t="s">
        <v>1388</v>
      </c>
      <c r="F540" s="8">
        <v>71739665</v>
      </c>
      <c r="G540" s="7">
        <v>9</v>
      </c>
      <c r="H540" s="9" t="s">
        <v>1546</v>
      </c>
      <c r="I540" s="15" t="s">
        <v>1547</v>
      </c>
      <c r="J540" s="10">
        <v>41144</v>
      </c>
      <c r="K540" s="11">
        <v>2592600</v>
      </c>
      <c r="L540" s="4" t="s">
        <v>61</v>
      </c>
      <c r="M540" s="20" t="s">
        <v>39</v>
      </c>
      <c r="N540" s="4" t="s">
        <v>1119</v>
      </c>
      <c r="O540" s="20" t="s">
        <v>41</v>
      </c>
      <c r="P540" s="20" t="s">
        <v>42</v>
      </c>
      <c r="Q540" s="4" t="s">
        <v>1120</v>
      </c>
    </row>
    <row r="541" spans="1:17" ht="114.75" x14ac:dyDescent="0.25">
      <c r="A541" s="5">
        <f t="shared" si="8"/>
        <v>539</v>
      </c>
      <c r="B541" s="6" t="s">
        <v>34</v>
      </c>
      <c r="C541" s="6">
        <v>891180084</v>
      </c>
      <c r="D541" s="6">
        <v>2</v>
      </c>
      <c r="E541" s="7" t="s">
        <v>1313</v>
      </c>
      <c r="F541" s="8">
        <v>800141049</v>
      </c>
      <c r="G541" s="7">
        <v>7</v>
      </c>
      <c r="H541" s="9" t="s">
        <v>1548</v>
      </c>
      <c r="I541" s="15" t="s">
        <v>1549</v>
      </c>
      <c r="J541" s="10">
        <v>41144</v>
      </c>
      <c r="K541" s="11">
        <v>31551981</v>
      </c>
      <c r="L541" s="4" t="s">
        <v>1133</v>
      </c>
      <c r="M541" s="20" t="s">
        <v>39</v>
      </c>
      <c r="N541" s="4" t="s">
        <v>1119</v>
      </c>
      <c r="O541" s="20" t="s">
        <v>41</v>
      </c>
      <c r="P541" s="20" t="s">
        <v>42</v>
      </c>
      <c r="Q541" s="4" t="s">
        <v>1120</v>
      </c>
    </row>
    <row r="542" spans="1:17" ht="140.25" x14ac:dyDescent="0.25">
      <c r="A542" s="5">
        <f t="shared" si="8"/>
        <v>540</v>
      </c>
      <c r="B542" s="6" t="s">
        <v>34</v>
      </c>
      <c r="C542" s="6">
        <v>891180084</v>
      </c>
      <c r="D542" s="6">
        <v>2</v>
      </c>
      <c r="E542" s="7" t="s">
        <v>1550</v>
      </c>
      <c r="F542" s="8">
        <v>830114064</v>
      </c>
      <c r="G542" s="7">
        <v>2</v>
      </c>
      <c r="H542" s="9" t="s">
        <v>1551</v>
      </c>
      <c r="I542" s="15" t="s">
        <v>1552</v>
      </c>
      <c r="J542" s="10">
        <v>41148</v>
      </c>
      <c r="K542" s="11">
        <v>10864560</v>
      </c>
      <c r="L542" s="4" t="s">
        <v>61</v>
      </c>
      <c r="M542" s="20" t="s">
        <v>39</v>
      </c>
      <c r="N542" s="4" t="s">
        <v>1124</v>
      </c>
      <c r="O542" s="20" t="s">
        <v>41</v>
      </c>
      <c r="P542" s="20" t="s">
        <v>42</v>
      </c>
      <c r="Q542" s="4" t="s">
        <v>1078</v>
      </c>
    </row>
    <row r="543" spans="1:17" ht="140.25" x14ac:dyDescent="0.25">
      <c r="A543" s="5">
        <f t="shared" si="8"/>
        <v>541</v>
      </c>
      <c r="B543" s="6" t="s">
        <v>34</v>
      </c>
      <c r="C543" s="6">
        <v>891180084</v>
      </c>
      <c r="D543" s="6">
        <v>2</v>
      </c>
      <c r="E543" s="7" t="s">
        <v>1553</v>
      </c>
      <c r="F543" s="8">
        <v>900105979</v>
      </c>
      <c r="G543" s="7">
        <v>1</v>
      </c>
      <c r="H543" s="9" t="s">
        <v>1554</v>
      </c>
      <c r="I543" s="15" t="s">
        <v>1555</v>
      </c>
      <c r="J543" s="10">
        <v>41148</v>
      </c>
      <c r="K543" s="11">
        <v>12552452</v>
      </c>
      <c r="L543" s="4" t="s">
        <v>61</v>
      </c>
      <c r="M543" s="20" t="s">
        <v>39</v>
      </c>
      <c r="N543" s="4" t="s">
        <v>1124</v>
      </c>
      <c r="O543" s="20" t="s">
        <v>41</v>
      </c>
      <c r="P543" s="20" t="s">
        <v>42</v>
      </c>
      <c r="Q543" s="4" t="s">
        <v>1078</v>
      </c>
    </row>
    <row r="544" spans="1:17" ht="114.75" x14ac:dyDescent="0.25">
      <c r="A544" s="5">
        <f t="shared" si="8"/>
        <v>542</v>
      </c>
      <c r="B544" s="6" t="s">
        <v>34</v>
      </c>
      <c r="C544" s="6">
        <v>891180084</v>
      </c>
      <c r="D544" s="6">
        <v>2</v>
      </c>
      <c r="E544" s="7" t="s">
        <v>1556</v>
      </c>
      <c r="F544" s="8">
        <v>12114383</v>
      </c>
      <c r="G544" s="7">
        <v>1</v>
      </c>
      <c r="H544" s="9" t="s">
        <v>1557</v>
      </c>
      <c r="I544" s="15" t="s">
        <v>1558</v>
      </c>
      <c r="J544" s="10">
        <v>41148</v>
      </c>
      <c r="K544" s="11">
        <v>1900000</v>
      </c>
      <c r="L544" s="4" t="s">
        <v>61</v>
      </c>
      <c r="M544" s="20" t="s">
        <v>39</v>
      </c>
      <c r="N544" s="4" t="s">
        <v>261</v>
      </c>
      <c r="O544" s="20" t="s">
        <v>41</v>
      </c>
      <c r="P544" s="20" t="s">
        <v>42</v>
      </c>
      <c r="Q544" s="4" t="s">
        <v>1120</v>
      </c>
    </row>
    <row r="545" spans="1:17" ht="63.75" x14ac:dyDescent="0.25">
      <c r="A545" s="5">
        <f t="shared" si="8"/>
        <v>543</v>
      </c>
      <c r="B545" s="6" t="s">
        <v>34</v>
      </c>
      <c r="C545" s="6">
        <v>891180084</v>
      </c>
      <c r="D545" s="6">
        <v>2</v>
      </c>
      <c r="E545" s="7" t="s">
        <v>1559</v>
      </c>
      <c r="F545" s="8">
        <v>12202440</v>
      </c>
      <c r="G545" s="7">
        <v>9</v>
      </c>
      <c r="H545" s="9" t="s">
        <v>1560</v>
      </c>
      <c r="I545" s="15" t="s">
        <v>1561</v>
      </c>
      <c r="J545" s="10">
        <v>41149</v>
      </c>
      <c r="K545" s="11">
        <v>2000000</v>
      </c>
      <c r="L545" s="4" t="s">
        <v>61</v>
      </c>
      <c r="M545" s="20" t="s">
        <v>39</v>
      </c>
      <c r="N545" s="4" t="s">
        <v>1124</v>
      </c>
      <c r="O545" s="20" t="s">
        <v>41</v>
      </c>
      <c r="P545" s="20" t="s">
        <v>42</v>
      </c>
      <c r="Q545" s="4" t="s">
        <v>1078</v>
      </c>
    </row>
    <row r="546" spans="1:17" ht="165.75" x14ac:dyDescent="0.25">
      <c r="A546" s="5">
        <f t="shared" si="8"/>
        <v>544</v>
      </c>
      <c r="B546" s="6" t="s">
        <v>34</v>
      </c>
      <c r="C546" s="6">
        <v>891180084</v>
      </c>
      <c r="D546" s="6">
        <v>2</v>
      </c>
      <c r="E546" s="7" t="s">
        <v>1411</v>
      </c>
      <c r="F546" s="8">
        <v>860518299</v>
      </c>
      <c r="G546" s="7">
        <v>1</v>
      </c>
      <c r="H546" s="9" t="s">
        <v>1562</v>
      </c>
      <c r="I546" s="15" t="s">
        <v>1563</v>
      </c>
      <c r="J546" s="10">
        <v>41149</v>
      </c>
      <c r="K546" s="11">
        <v>6999253</v>
      </c>
      <c r="L546" s="4" t="s">
        <v>1133</v>
      </c>
      <c r="M546" s="20" t="s">
        <v>39</v>
      </c>
      <c r="N546" s="4" t="s">
        <v>1119</v>
      </c>
      <c r="O546" s="20" t="s">
        <v>41</v>
      </c>
      <c r="P546" s="20" t="s">
        <v>42</v>
      </c>
      <c r="Q546" s="4" t="s">
        <v>1120</v>
      </c>
    </row>
    <row r="547" spans="1:17" ht="127.5" x14ac:dyDescent="0.25">
      <c r="A547" s="5">
        <f t="shared" si="8"/>
        <v>545</v>
      </c>
      <c r="B547" s="6" t="s">
        <v>34</v>
      </c>
      <c r="C547" s="6">
        <v>891180084</v>
      </c>
      <c r="D547" s="6">
        <v>2</v>
      </c>
      <c r="E547" s="7" t="s">
        <v>1564</v>
      </c>
      <c r="F547" s="8">
        <v>860001317</v>
      </c>
      <c r="G547" s="7">
        <v>4</v>
      </c>
      <c r="H547" s="9" t="s">
        <v>1565</v>
      </c>
      <c r="I547" s="15" t="s">
        <v>1566</v>
      </c>
      <c r="J547" s="10">
        <v>41149</v>
      </c>
      <c r="K547" s="11">
        <v>8227376</v>
      </c>
      <c r="L547" s="4" t="s">
        <v>61</v>
      </c>
      <c r="M547" s="20" t="s">
        <v>39</v>
      </c>
      <c r="N547" s="4" t="s">
        <v>1119</v>
      </c>
      <c r="O547" s="20" t="s">
        <v>41</v>
      </c>
      <c r="P547" s="20" t="s">
        <v>42</v>
      </c>
      <c r="Q547" s="4" t="s">
        <v>1120</v>
      </c>
    </row>
    <row r="548" spans="1:17" ht="127.5" x14ac:dyDescent="0.25">
      <c r="A548" s="5">
        <f t="shared" si="8"/>
        <v>546</v>
      </c>
      <c r="B548" s="6" t="s">
        <v>34</v>
      </c>
      <c r="C548" s="6">
        <v>891180084</v>
      </c>
      <c r="D548" s="6">
        <v>2</v>
      </c>
      <c r="E548" s="7" t="s">
        <v>1240</v>
      </c>
      <c r="F548" s="8">
        <v>7698297</v>
      </c>
      <c r="G548" s="7">
        <v>1</v>
      </c>
      <c r="H548" s="9" t="s">
        <v>1567</v>
      </c>
      <c r="I548" s="15" t="s">
        <v>1568</v>
      </c>
      <c r="J548" s="10">
        <v>41150</v>
      </c>
      <c r="K548" s="11">
        <v>1585000</v>
      </c>
      <c r="L548" s="4" t="s">
        <v>1133</v>
      </c>
      <c r="M548" s="20" t="s">
        <v>39</v>
      </c>
      <c r="N548" s="4" t="s">
        <v>1119</v>
      </c>
      <c r="O548" s="20" t="s">
        <v>41</v>
      </c>
      <c r="P548" s="20" t="s">
        <v>42</v>
      </c>
      <c r="Q548" s="4" t="s">
        <v>1120</v>
      </c>
    </row>
    <row r="549" spans="1:17" ht="191.25" x14ac:dyDescent="0.25">
      <c r="A549" s="5">
        <f t="shared" si="8"/>
        <v>547</v>
      </c>
      <c r="B549" s="6" t="s">
        <v>34</v>
      </c>
      <c r="C549" s="6">
        <v>891180084</v>
      </c>
      <c r="D549" s="6">
        <v>2</v>
      </c>
      <c r="E549" s="7" t="s">
        <v>1569</v>
      </c>
      <c r="F549" s="8">
        <v>12209281</v>
      </c>
      <c r="G549" s="7">
        <v>6</v>
      </c>
      <c r="H549" s="9" t="s">
        <v>1570</v>
      </c>
      <c r="I549" s="15" t="s">
        <v>1571</v>
      </c>
      <c r="J549" s="10">
        <v>41151</v>
      </c>
      <c r="K549" s="11">
        <f>10000000+1850000</f>
        <v>11850000</v>
      </c>
      <c r="L549" s="4" t="s">
        <v>61</v>
      </c>
      <c r="M549" s="20" t="s">
        <v>39</v>
      </c>
      <c r="N549" s="4" t="s">
        <v>1119</v>
      </c>
      <c r="O549" s="20" t="s">
        <v>41</v>
      </c>
      <c r="P549" s="20" t="s">
        <v>42</v>
      </c>
      <c r="Q549" s="4" t="s">
        <v>1120</v>
      </c>
    </row>
    <row r="550" spans="1:17" ht="191.25" x14ac:dyDescent="0.25">
      <c r="A550" s="5">
        <f t="shared" si="8"/>
        <v>548</v>
      </c>
      <c r="B550" s="6" t="s">
        <v>34</v>
      </c>
      <c r="C550" s="6">
        <v>891180084</v>
      </c>
      <c r="D550" s="6">
        <v>2</v>
      </c>
      <c r="E550" s="7" t="s">
        <v>1347</v>
      </c>
      <c r="F550" s="8">
        <v>900067362</v>
      </c>
      <c r="G550" s="7">
        <v>4</v>
      </c>
      <c r="H550" s="9" t="s">
        <v>1572</v>
      </c>
      <c r="I550" s="15" t="s">
        <v>1573</v>
      </c>
      <c r="J550" s="10">
        <v>41152</v>
      </c>
      <c r="K550" s="11">
        <v>30000000</v>
      </c>
      <c r="L550" s="4" t="s">
        <v>61</v>
      </c>
      <c r="M550" s="20" t="s">
        <v>39</v>
      </c>
      <c r="N550" s="4" t="s">
        <v>1119</v>
      </c>
      <c r="O550" s="20" t="s">
        <v>41</v>
      </c>
      <c r="P550" s="20" t="s">
        <v>42</v>
      </c>
      <c r="Q550" s="4" t="s">
        <v>1120</v>
      </c>
    </row>
    <row r="551" spans="1:17" ht="153" x14ac:dyDescent="0.25">
      <c r="A551" s="5">
        <f t="shared" si="8"/>
        <v>549</v>
      </c>
      <c r="B551" s="6" t="s">
        <v>34</v>
      </c>
      <c r="C551" s="6">
        <v>891180084</v>
      </c>
      <c r="D551" s="6">
        <v>2</v>
      </c>
      <c r="E551" s="7" t="s">
        <v>1411</v>
      </c>
      <c r="F551" s="8">
        <v>860518299</v>
      </c>
      <c r="G551" s="7">
        <v>1</v>
      </c>
      <c r="H551" s="9" t="s">
        <v>1574</v>
      </c>
      <c r="I551" s="15" t="s">
        <v>1575</v>
      </c>
      <c r="J551" s="10">
        <v>41152</v>
      </c>
      <c r="K551" s="11">
        <v>6274973</v>
      </c>
      <c r="L551" s="4" t="s">
        <v>61</v>
      </c>
      <c r="M551" s="20" t="s">
        <v>39</v>
      </c>
      <c r="N551" s="4" t="s">
        <v>1124</v>
      </c>
      <c r="O551" s="20" t="s">
        <v>41</v>
      </c>
      <c r="P551" s="20" t="s">
        <v>42</v>
      </c>
      <c r="Q551" s="4" t="s">
        <v>1078</v>
      </c>
    </row>
    <row r="552" spans="1:17" ht="153" x14ac:dyDescent="0.25">
      <c r="A552" s="5">
        <f t="shared" si="8"/>
        <v>550</v>
      </c>
      <c r="B552" s="6" t="s">
        <v>34</v>
      </c>
      <c r="C552" s="6">
        <v>891180084</v>
      </c>
      <c r="D552" s="6">
        <v>2</v>
      </c>
      <c r="E552" s="7" t="s">
        <v>1576</v>
      </c>
      <c r="F552" s="8">
        <v>55151659</v>
      </c>
      <c r="G552" s="7">
        <v>0</v>
      </c>
      <c r="H552" s="9" t="s">
        <v>1577</v>
      </c>
      <c r="I552" s="15" t="s">
        <v>1578</v>
      </c>
      <c r="J552" s="10">
        <v>41152</v>
      </c>
      <c r="K552" s="11">
        <v>26622000</v>
      </c>
      <c r="L552" s="4" t="s">
        <v>61</v>
      </c>
      <c r="M552" s="20" t="s">
        <v>39</v>
      </c>
      <c r="N552" s="4" t="s">
        <v>1124</v>
      </c>
      <c r="O552" s="20" t="s">
        <v>41</v>
      </c>
      <c r="P552" s="20" t="s">
        <v>42</v>
      </c>
      <c r="Q552" s="4" t="s">
        <v>1078</v>
      </c>
    </row>
    <row r="553" spans="1:17" ht="178.5" x14ac:dyDescent="0.25">
      <c r="A553" s="5">
        <f t="shared" si="8"/>
        <v>551</v>
      </c>
      <c r="B553" s="6" t="s">
        <v>34</v>
      </c>
      <c r="C553" s="6">
        <v>891180084</v>
      </c>
      <c r="D553" s="6">
        <v>2</v>
      </c>
      <c r="E553" s="7" t="s">
        <v>1579</v>
      </c>
      <c r="F553" s="8">
        <v>890908777</v>
      </c>
      <c r="G553" s="7">
        <v>1</v>
      </c>
      <c r="H553" s="9" t="s">
        <v>1580</v>
      </c>
      <c r="I553" s="15" t="s">
        <v>1581</v>
      </c>
      <c r="J553" s="10">
        <v>41152</v>
      </c>
      <c r="K553" s="11">
        <v>11277520</v>
      </c>
      <c r="L553" s="4" t="s">
        <v>61</v>
      </c>
      <c r="M553" s="20" t="s">
        <v>39</v>
      </c>
      <c r="N553" s="4" t="s">
        <v>1124</v>
      </c>
      <c r="O553" s="20" t="s">
        <v>41</v>
      </c>
      <c r="P553" s="20" t="s">
        <v>42</v>
      </c>
      <c r="Q553" s="4" t="s">
        <v>1078</v>
      </c>
    </row>
    <row r="554" spans="1:17" ht="63.75" x14ac:dyDescent="0.25">
      <c r="A554" s="5">
        <f t="shared" si="8"/>
        <v>552</v>
      </c>
      <c r="B554" s="6" t="s">
        <v>34</v>
      </c>
      <c r="C554" s="6">
        <v>891180084</v>
      </c>
      <c r="D554" s="6">
        <v>2</v>
      </c>
      <c r="E554" s="7" t="s">
        <v>1582</v>
      </c>
      <c r="F554" s="8">
        <v>1081153041</v>
      </c>
      <c r="G554" s="7">
        <v>4</v>
      </c>
      <c r="H554" s="9" t="s">
        <v>1583</v>
      </c>
      <c r="I554" s="15" t="s">
        <v>1584</v>
      </c>
      <c r="J554" s="10">
        <v>41152</v>
      </c>
      <c r="K554" s="11">
        <v>800000</v>
      </c>
      <c r="L554" s="4" t="s">
        <v>61</v>
      </c>
      <c r="M554" s="20" t="s">
        <v>39</v>
      </c>
      <c r="N554" s="4" t="s">
        <v>1124</v>
      </c>
      <c r="O554" s="20" t="s">
        <v>41</v>
      </c>
      <c r="P554" s="20" t="s">
        <v>42</v>
      </c>
      <c r="Q554" s="4" t="s">
        <v>1078</v>
      </c>
    </row>
    <row r="555" spans="1:17" ht="140.25" x14ac:dyDescent="0.25">
      <c r="A555" s="5">
        <f t="shared" si="8"/>
        <v>553</v>
      </c>
      <c r="B555" s="6" t="s">
        <v>34</v>
      </c>
      <c r="C555" s="6">
        <v>891180084</v>
      </c>
      <c r="D555" s="6">
        <v>2</v>
      </c>
      <c r="E555" s="7" t="s">
        <v>1585</v>
      </c>
      <c r="F555" s="8">
        <v>18391793</v>
      </c>
      <c r="G555" s="7">
        <v>4</v>
      </c>
      <c r="H555" s="9" t="s">
        <v>1586</v>
      </c>
      <c r="I555" s="15" t="s">
        <v>1587</v>
      </c>
      <c r="J555" s="10">
        <v>41155</v>
      </c>
      <c r="K555" s="11">
        <v>5115600</v>
      </c>
      <c r="L555" s="4" t="s">
        <v>61</v>
      </c>
      <c r="M555" s="20" t="s">
        <v>39</v>
      </c>
      <c r="N555" s="4" t="s">
        <v>1124</v>
      </c>
      <c r="O555" s="20" t="s">
        <v>41</v>
      </c>
      <c r="P555" s="20" t="s">
        <v>42</v>
      </c>
      <c r="Q555" s="4" t="s">
        <v>1078</v>
      </c>
    </row>
    <row r="556" spans="1:17" ht="76.5" x14ac:dyDescent="0.25">
      <c r="A556" s="5">
        <f t="shared" si="8"/>
        <v>554</v>
      </c>
      <c r="B556" s="6" t="s">
        <v>34</v>
      </c>
      <c r="C556" s="6">
        <v>891180084</v>
      </c>
      <c r="D556" s="6">
        <v>2</v>
      </c>
      <c r="E556" s="7" t="s">
        <v>1214</v>
      </c>
      <c r="F556" s="8">
        <v>12139597</v>
      </c>
      <c r="G556" s="7">
        <v>7</v>
      </c>
      <c r="H556" s="9" t="s">
        <v>1588</v>
      </c>
      <c r="I556" s="15" t="s">
        <v>1589</v>
      </c>
      <c r="J556" s="10">
        <v>41155</v>
      </c>
      <c r="K556" s="11">
        <v>2200000</v>
      </c>
      <c r="L556" s="4" t="s">
        <v>1133</v>
      </c>
      <c r="M556" s="20" t="s">
        <v>39</v>
      </c>
      <c r="N556" s="4" t="s">
        <v>1124</v>
      </c>
      <c r="O556" s="20" t="s">
        <v>41</v>
      </c>
      <c r="P556" s="20" t="s">
        <v>42</v>
      </c>
      <c r="Q556" s="4" t="s">
        <v>1137</v>
      </c>
    </row>
    <row r="557" spans="1:17" ht="153" x14ac:dyDescent="0.25">
      <c r="A557" s="5">
        <f t="shared" si="8"/>
        <v>555</v>
      </c>
      <c r="B557" s="6" t="s">
        <v>34</v>
      </c>
      <c r="C557" s="6">
        <v>891180084</v>
      </c>
      <c r="D557" s="6">
        <v>2</v>
      </c>
      <c r="E557" s="7" t="s">
        <v>1590</v>
      </c>
      <c r="F557" s="8">
        <v>830011990</v>
      </c>
      <c r="G557" s="7">
        <v>5</v>
      </c>
      <c r="H557" s="9" t="s">
        <v>1591</v>
      </c>
      <c r="I557" s="15" t="s">
        <v>1592</v>
      </c>
      <c r="J557" s="10">
        <v>41156</v>
      </c>
      <c r="K557" s="11">
        <v>2900000</v>
      </c>
      <c r="L557" s="4" t="s">
        <v>1133</v>
      </c>
      <c r="M557" s="20" t="s">
        <v>39</v>
      </c>
      <c r="N557" s="4" t="s">
        <v>1124</v>
      </c>
      <c r="O557" s="20" t="s">
        <v>41</v>
      </c>
      <c r="P557" s="20" t="s">
        <v>42</v>
      </c>
      <c r="Q557" s="4" t="s">
        <v>1137</v>
      </c>
    </row>
    <row r="558" spans="1:17" ht="89.25" x14ac:dyDescent="0.25">
      <c r="A558" s="5">
        <f t="shared" si="8"/>
        <v>556</v>
      </c>
      <c r="B558" s="6" t="s">
        <v>34</v>
      </c>
      <c r="C558" s="6">
        <v>891180084</v>
      </c>
      <c r="D558" s="6">
        <v>2</v>
      </c>
      <c r="E558" s="7" t="s">
        <v>1382</v>
      </c>
      <c r="F558" s="8">
        <v>36168895</v>
      </c>
      <c r="G558" s="7">
        <v>8</v>
      </c>
      <c r="H558" s="9" t="s">
        <v>1593</v>
      </c>
      <c r="I558" s="15" t="s">
        <v>1594</v>
      </c>
      <c r="J558" s="10">
        <v>41158</v>
      </c>
      <c r="K558" s="11">
        <v>17995000</v>
      </c>
      <c r="L558" s="4" t="s">
        <v>1133</v>
      </c>
      <c r="M558" s="20" t="s">
        <v>39</v>
      </c>
      <c r="N558" s="4" t="s">
        <v>1124</v>
      </c>
      <c r="O558" s="20" t="s">
        <v>41</v>
      </c>
      <c r="P558" s="20" t="s">
        <v>42</v>
      </c>
      <c r="Q558" s="4" t="s">
        <v>1137</v>
      </c>
    </row>
    <row r="559" spans="1:17" ht="216.75" x14ac:dyDescent="0.25">
      <c r="A559" s="5">
        <f t="shared" si="8"/>
        <v>557</v>
      </c>
      <c r="B559" s="6" t="s">
        <v>34</v>
      </c>
      <c r="C559" s="6">
        <v>891180084</v>
      </c>
      <c r="D559" s="6">
        <v>2</v>
      </c>
      <c r="E559" s="7" t="s">
        <v>1595</v>
      </c>
      <c r="F559" s="8">
        <v>43972205</v>
      </c>
      <c r="G559" s="7">
        <v>1</v>
      </c>
      <c r="H559" s="9" t="s">
        <v>1596</v>
      </c>
      <c r="I559" s="15" t="s">
        <v>1597</v>
      </c>
      <c r="J559" s="10">
        <v>41158</v>
      </c>
      <c r="K559" s="11">
        <v>1600000</v>
      </c>
      <c r="L559" s="4" t="s">
        <v>61</v>
      </c>
      <c r="M559" s="20" t="s">
        <v>39</v>
      </c>
      <c r="N559" s="4" t="s">
        <v>1119</v>
      </c>
      <c r="O559" s="20" t="s">
        <v>41</v>
      </c>
      <c r="P559" s="20" t="s">
        <v>42</v>
      </c>
      <c r="Q559" s="4" t="s">
        <v>1120</v>
      </c>
    </row>
    <row r="560" spans="1:17" ht="280.5" x14ac:dyDescent="0.25">
      <c r="A560" s="5">
        <f t="shared" si="8"/>
        <v>558</v>
      </c>
      <c r="B560" s="6" t="s">
        <v>34</v>
      </c>
      <c r="C560" s="6">
        <v>891180084</v>
      </c>
      <c r="D560" s="6">
        <v>2</v>
      </c>
      <c r="E560" s="7" t="s">
        <v>1598</v>
      </c>
      <c r="F560" s="8">
        <v>891411709</v>
      </c>
      <c r="G560" s="7">
        <v>1</v>
      </c>
      <c r="H560" s="9" t="s">
        <v>1599</v>
      </c>
      <c r="I560" s="15" t="s">
        <v>1600</v>
      </c>
      <c r="J560" s="10">
        <v>41159</v>
      </c>
      <c r="K560" s="11">
        <v>15005760</v>
      </c>
      <c r="L560" s="4" t="s">
        <v>1133</v>
      </c>
      <c r="M560" s="20" t="s">
        <v>39</v>
      </c>
      <c r="N560" s="4" t="s">
        <v>1124</v>
      </c>
      <c r="O560" s="20" t="s">
        <v>41</v>
      </c>
      <c r="P560" s="20" t="s">
        <v>42</v>
      </c>
      <c r="Q560" s="4" t="s">
        <v>1137</v>
      </c>
    </row>
    <row r="561" spans="1:17" ht="76.5" x14ac:dyDescent="0.25">
      <c r="A561" s="5">
        <f t="shared" si="8"/>
        <v>559</v>
      </c>
      <c r="B561" s="6" t="s">
        <v>34</v>
      </c>
      <c r="C561" s="6">
        <v>891180084</v>
      </c>
      <c r="D561" s="6">
        <v>2</v>
      </c>
      <c r="E561" s="7" t="s">
        <v>1601</v>
      </c>
      <c r="F561" s="8">
        <v>800058607</v>
      </c>
      <c r="G561" s="7">
        <v>2</v>
      </c>
      <c r="H561" s="9" t="s">
        <v>1602</v>
      </c>
      <c r="I561" s="15" t="s">
        <v>1603</v>
      </c>
      <c r="J561" s="10">
        <v>41162</v>
      </c>
      <c r="K561" s="11">
        <v>40020000</v>
      </c>
      <c r="L561" s="4" t="s">
        <v>1133</v>
      </c>
      <c r="M561" s="20" t="s">
        <v>39</v>
      </c>
      <c r="N561" s="4" t="s">
        <v>1124</v>
      </c>
      <c r="O561" s="20" t="s">
        <v>41</v>
      </c>
      <c r="P561" s="20" t="s">
        <v>42</v>
      </c>
      <c r="Q561" s="4" t="s">
        <v>1120</v>
      </c>
    </row>
    <row r="562" spans="1:17" ht="153" x14ac:dyDescent="0.25">
      <c r="A562" s="5">
        <f t="shared" si="8"/>
        <v>560</v>
      </c>
      <c r="B562" s="6" t="s">
        <v>34</v>
      </c>
      <c r="C562" s="6">
        <v>891180084</v>
      </c>
      <c r="D562" s="6">
        <v>2</v>
      </c>
      <c r="E562" s="7" t="s">
        <v>1604</v>
      </c>
      <c r="F562" s="8">
        <v>7702761</v>
      </c>
      <c r="G562" s="7">
        <v>5</v>
      </c>
      <c r="H562" s="9" t="s">
        <v>1605</v>
      </c>
      <c r="I562" s="15" t="s">
        <v>1606</v>
      </c>
      <c r="J562" s="10">
        <v>41163</v>
      </c>
      <c r="K562" s="11">
        <v>5770000</v>
      </c>
      <c r="L562" s="4" t="s">
        <v>61</v>
      </c>
      <c r="M562" s="20" t="s">
        <v>39</v>
      </c>
      <c r="N562" s="4" t="s">
        <v>1124</v>
      </c>
      <c r="O562" s="20" t="s">
        <v>41</v>
      </c>
      <c r="P562" s="20" t="s">
        <v>42</v>
      </c>
      <c r="Q562" s="4" t="s">
        <v>1078</v>
      </c>
    </row>
    <row r="563" spans="1:17" ht="114.75" x14ac:dyDescent="0.25">
      <c r="A563" s="5">
        <f t="shared" si="8"/>
        <v>561</v>
      </c>
      <c r="B563" s="6" t="s">
        <v>34</v>
      </c>
      <c r="C563" s="6">
        <v>891180084</v>
      </c>
      <c r="D563" s="6">
        <v>2</v>
      </c>
      <c r="E563" s="7" t="s">
        <v>1601</v>
      </c>
      <c r="F563" s="8">
        <v>800058607</v>
      </c>
      <c r="G563" s="7">
        <v>2</v>
      </c>
      <c r="H563" s="9" t="s">
        <v>1607</v>
      </c>
      <c r="I563" s="15" t="s">
        <v>1608</v>
      </c>
      <c r="J563" s="10">
        <v>41163</v>
      </c>
      <c r="K563" s="11">
        <v>4124177</v>
      </c>
      <c r="L563" s="4" t="s">
        <v>1133</v>
      </c>
      <c r="M563" s="20" t="s">
        <v>39</v>
      </c>
      <c r="N563" s="4" t="s">
        <v>1124</v>
      </c>
      <c r="O563" s="20" t="s">
        <v>41</v>
      </c>
      <c r="P563" s="20" t="s">
        <v>42</v>
      </c>
      <c r="Q563" s="4" t="s">
        <v>1137</v>
      </c>
    </row>
    <row r="564" spans="1:17" ht="191.25" x14ac:dyDescent="0.25">
      <c r="A564" s="5">
        <f t="shared" si="8"/>
        <v>562</v>
      </c>
      <c r="B564" s="6" t="s">
        <v>34</v>
      </c>
      <c r="C564" s="6">
        <v>891180084</v>
      </c>
      <c r="D564" s="6">
        <v>2</v>
      </c>
      <c r="E564" s="7" t="s">
        <v>1609</v>
      </c>
      <c r="F564" s="8">
        <v>36310560</v>
      </c>
      <c r="G564" s="7">
        <v>4</v>
      </c>
      <c r="H564" s="9" t="s">
        <v>1610</v>
      </c>
      <c r="I564" s="15" t="s">
        <v>1611</v>
      </c>
      <c r="J564" s="10">
        <v>41165</v>
      </c>
      <c r="K564" s="11">
        <v>870000</v>
      </c>
      <c r="L564" s="4" t="s">
        <v>61</v>
      </c>
      <c r="M564" s="20" t="s">
        <v>39</v>
      </c>
      <c r="N564" s="4" t="s">
        <v>1124</v>
      </c>
      <c r="O564" s="20" t="s">
        <v>41</v>
      </c>
      <c r="P564" s="20" t="s">
        <v>42</v>
      </c>
      <c r="Q564" s="4" t="s">
        <v>1078</v>
      </c>
    </row>
    <row r="565" spans="1:17" ht="89.25" x14ac:dyDescent="0.25">
      <c r="A565" s="5">
        <f t="shared" si="8"/>
        <v>563</v>
      </c>
      <c r="B565" s="6" t="s">
        <v>34</v>
      </c>
      <c r="C565" s="6">
        <v>891180084</v>
      </c>
      <c r="D565" s="6">
        <v>2</v>
      </c>
      <c r="E565" s="7" t="s">
        <v>1612</v>
      </c>
      <c r="F565" s="8">
        <v>10168662</v>
      </c>
      <c r="G565" s="7">
        <v>4</v>
      </c>
      <c r="H565" s="9" t="s">
        <v>1613</v>
      </c>
      <c r="I565" s="15" t="s">
        <v>1614</v>
      </c>
      <c r="J565" s="10">
        <v>41166</v>
      </c>
      <c r="K565" s="11">
        <v>7359998</v>
      </c>
      <c r="L565" s="4" t="s">
        <v>61</v>
      </c>
      <c r="M565" s="20" t="s">
        <v>39</v>
      </c>
      <c r="N565" s="4" t="s">
        <v>1124</v>
      </c>
      <c r="O565" s="20" t="s">
        <v>41</v>
      </c>
      <c r="P565" s="20" t="s">
        <v>42</v>
      </c>
      <c r="Q565" s="4" t="s">
        <v>1078</v>
      </c>
    </row>
    <row r="566" spans="1:17" ht="153" x14ac:dyDescent="0.25">
      <c r="A566" s="5">
        <f t="shared" si="8"/>
        <v>564</v>
      </c>
      <c r="B566" s="6" t="s">
        <v>34</v>
      </c>
      <c r="C566" s="6">
        <v>891180084</v>
      </c>
      <c r="D566" s="6">
        <v>2</v>
      </c>
      <c r="E566" s="7" t="s">
        <v>1615</v>
      </c>
      <c r="F566" s="8">
        <v>7725484</v>
      </c>
      <c r="G566" s="7">
        <v>9</v>
      </c>
      <c r="H566" s="9" t="s">
        <v>1616</v>
      </c>
      <c r="I566" s="15" t="s">
        <v>1617</v>
      </c>
      <c r="J566" s="10">
        <v>41166</v>
      </c>
      <c r="K566" s="11">
        <v>2500000</v>
      </c>
      <c r="L566" s="4" t="s">
        <v>61</v>
      </c>
      <c r="M566" s="20" t="s">
        <v>39</v>
      </c>
      <c r="N566" s="4" t="s">
        <v>1119</v>
      </c>
      <c r="O566" s="20" t="s">
        <v>41</v>
      </c>
      <c r="P566" s="20" t="s">
        <v>42</v>
      </c>
      <c r="Q566" s="4" t="s">
        <v>1120</v>
      </c>
    </row>
    <row r="567" spans="1:17" ht="127.5" x14ac:dyDescent="0.25">
      <c r="A567" s="5">
        <f t="shared" si="8"/>
        <v>565</v>
      </c>
      <c r="B567" s="6" t="s">
        <v>34</v>
      </c>
      <c r="C567" s="6">
        <v>891180084</v>
      </c>
      <c r="D567" s="6">
        <v>2</v>
      </c>
      <c r="E567" s="7" t="s">
        <v>1618</v>
      </c>
      <c r="F567" s="8">
        <v>900231941</v>
      </c>
      <c r="G567" s="7">
        <v>1</v>
      </c>
      <c r="H567" s="9" t="s">
        <v>1619</v>
      </c>
      <c r="I567" s="15" t="s">
        <v>1620</v>
      </c>
      <c r="J567" s="10">
        <v>41166</v>
      </c>
      <c r="K567" s="11">
        <v>23644555</v>
      </c>
      <c r="L567" s="4" t="s">
        <v>1133</v>
      </c>
      <c r="M567" s="20" t="s">
        <v>39</v>
      </c>
      <c r="N567" s="4" t="s">
        <v>1124</v>
      </c>
      <c r="O567" s="20" t="s">
        <v>41</v>
      </c>
      <c r="P567" s="20" t="s">
        <v>42</v>
      </c>
      <c r="Q567" s="4" t="s">
        <v>1137</v>
      </c>
    </row>
    <row r="568" spans="1:17" ht="140.25" x14ac:dyDescent="0.25">
      <c r="A568" s="5">
        <f t="shared" si="8"/>
        <v>566</v>
      </c>
      <c r="B568" s="6" t="s">
        <v>34</v>
      </c>
      <c r="C568" s="6">
        <v>891180084</v>
      </c>
      <c r="D568" s="6">
        <v>2</v>
      </c>
      <c r="E568" s="7" t="s">
        <v>1621</v>
      </c>
      <c r="F568" s="8">
        <v>12123013</v>
      </c>
      <c r="G568" s="7">
        <v>8</v>
      </c>
      <c r="H568" s="9" t="s">
        <v>1622</v>
      </c>
      <c r="I568" s="15" t="s">
        <v>1623</v>
      </c>
      <c r="J568" s="10">
        <v>41166</v>
      </c>
      <c r="K568" s="11">
        <v>9600000</v>
      </c>
      <c r="L568" s="4" t="s">
        <v>61</v>
      </c>
      <c r="M568" s="20" t="s">
        <v>39</v>
      </c>
      <c r="N568" s="4" t="s">
        <v>1124</v>
      </c>
      <c r="O568" s="20" t="s">
        <v>41</v>
      </c>
      <c r="P568" s="20" t="s">
        <v>42</v>
      </c>
      <c r="Q568" s="4" t="s">
        <v>1078</v>
      </c>
    </row>
    <row r="569" spans="1:17" ht="153" x14ac:dyDescent="0.25">
      <c r="A569" s="5">
        <f t="shared" si="8"/>
        <v>567</v>
      </c>
      <c r="B569" s="6" t="s">
        <v>34</v>
      </c>
      <c r="C569" s="6">
        <v>891180084</v>
      </c>
      <c r="D569" s="6">
        <v>2</v>
      </c>
      <c r="E569" s="7" t="s">
        <v>1576</v>
      </c>
      <c r="F569" s="8">
        <v>55151659</v>
      </c>
      <c r="G569" s="7">
        <v>0</v>
      </c>
      <c r="H569" s="9" t="s">
        <v>1624</v>
      </c>
      <c r="I569" s="15" t="s">
        <v>1625</v>
      </c>
      <c r="J569" s="10">
        <v>41169</v>
      </c>
      <c r="K569" s="11">
        <v>14175200</v>
      </c>
      <c r="L569" s="4" t="s">
        <v>61</v>
      </c>
      <c r="M569" s="20" t="s">
        <v>39</v>
      </c>
      <c r="N569" s="4" t="s">
        <v>1124</v>
      </c>
      <c r="O569" s="20" t="s">
        <v>41</v>
      </c>
      <c r="P569" s="20" t="s">
        <v>42</v>
      </c>
      <c r="Q569" s="4" t="s">
        <v>1078</v>
      </c>
    </row>
    <row r="570" spans="1:17" ht="114.75" x14ac:dyDescent="0.25">
      <c r="A570" s="5">
        <f t="shared" si="8"/>
        <v>568</v>
      </c>
      <c r="B570" s="6" t="s">
        <v>34</v>
      </c>
      <c r="C570" s="6">
        <v>891180084</v>
      </c>
      <c r="D570" s="6">
        <v>2</v>
      </c>
      <c r="E570" s="7" t="s">
        <v>1626</v>
      </c>
      <c r="F570" s="8">
        <v>860040094</v>
      </c>
      <c r="G570" s="7">
        <v>3</v>
      </c>
      <c r="H570" s="9" t="s">
        <v>1627</v>
      </c>
      <c r="I570" s="15" t="s">
        <v>1628</v>
      </c>
      <c r="J570" s="10">
        <v>41170</v>
      </c>
      <c r="K570" s="11">
        <v>7158360</v>
      </c>
      <c r="L570" s="4" t="s">
        <v>1133</v>
      </c>
      <c r="M570" s="20" t="s">
        <v>39</v>
      </c>
      <c r="N570" s="4" t="s">
        <v>1124</v>
      </c>
      <c r="O570" s="20" t="s">
        <v>41</v>
      </c>
      <c r="P570" s="20" t="s">
        <v>42</v>
      </c>
      <c r="Q570" s="4" t="s">
        <v>1137</v>
      </c>
    </row>
    <row r="571" spans="1:17" ht="140.25" x14ac:dyDescent="0.25">
      <c r="A571" s="5">
        <f t="shared" si="8"/>
        <v>569</v>
      </c>
      <c r="B571" s="6" t="s">
        <v>34</v>
      </c>
      <c r="C571" s="6">
        <v>891180084</v>
      </c>
      <c r="D571" s="6">
        <v>2</v>
      </c>
      <c r="E571" s="7" t="s">
        <v>1629</v>
      </c>
      <c r="F571" s="8">
        <v>900366668</v>
      </c>
      <c r="G571" s="7">
        <v>5</v>
      </c>
      <c r="H571" s="9" t="s">
        <v>1630</v>
      </c>
      <c r="I571" s="15" t="s">
        <v>1631</v>
      </c>
      <c r="J571" s="10">
        <v>41170</v>
      </c>
      <c r="K571" s="11">
        <v>10555542</v>
      </c>
      <c r="L571" s="4" t="s">
        <v>1133</v>
      </c>
      <c r="M571" s="20" t="s">
        <v>39</v>
      </c>
      <c r="N571" s="4" t="s">
        <v>1124</v>
      </c>
      <c r="O571" s="20" t="s">
        <v>41</v>
      </c>
      <c r="P571" s="20" t="s">
        <v>42</v>
      </c>
      <c r="Q571" s="4" t="s">
        <v>1137</v>
      </c>
    </row>
    <row r="572" spans="1:17" ht="89.25" x14ac:dyDescent="0.25">
      <c r="A572" s="5">
        <f t="shared" si="8"/>
        <v>570</v>
      </c>
      <c r="B572" s="6" t="s">
        <v>34</v>
      </c>
      <c r="C572" s="6">
        <v>891180084</v>
      </c>
      <c r="D572" s="6">
        <v>2</v>
      </c>
      <c r="E572" s="7" t="s">
        <v>1632</v>
      </c>
      <c r="F572" s="8">
        <v>10080986</v>
      </c>
      <c r="G572" s="7">
        <v>5</v>
      </c>
      <c r="H572" s="9" t="s">
        <v>1633</v>
      </c>
      <c r="I572" s="15" t="s">
        <v>1634</v>
      </c>
      <c r="J572" s="10">
        <v>41172</v>
      </c>
      <c r="K572" s="11">
        <f>2092848+849661</f>
        <v>2942509</v>
      </c>
      <c r="L572" s="4" t="s">
        <v>1133</v>
      </c>
      <c r="M572" s="20" t="s">
        <v>39</v>
      </c>
      <c r="N572" s="4" t="s">
        <v>1124</v>
      </c>
      <c r="O572" s="20" t="s">
        <v>41</v>
      </c>
      <c r="P572" s="20" t="s">
        <v>42</v>
      </c>
      <c r="Q572" s="4" t="s">
        <v>1137</v>
      </c>
    </row>
    <row r="573" spans="1:17" ht="165.75" x14ac:dyDescent="0.25">
      <c r="A573" s="5">
        <f t="shared" si="8"/>
        <v>571</v>
      </c>
      <c r="B573" s="6" t="s">
        <v>34</v>
      </c>
      <c r="C573" s="6">
        <v>891180084</v>
      </c>
      <c r="D573" s="6">
        <v>2</v>
      </c>
      <c r="E573" s="13" t="s">
        <v>62</v>
      </c>
      <c r="F573" s="8">
        <v>813004745</v>
      </c>
      <c r="G573" s="7">
        <v>6</v>
      </c>
      <c r="H573" s="9" t="s">
        <v>1635</v>
      </c>
      <c r="I573" s="15" t="s">
        <v>1636</v>
      </c>
      <c r="J573" s="10">
        <v>41176</v>
      </c>
      <c r="K573" s="11">
        <v>1605000</v>
      </c>
      <c r="L573" s="4" t="s">
        <v>65</v>
      </c>
      <c r="M573" s="20" t="s">
        <v>39</v>
      </c>
      <c r="N573" s="4" t="s">
        <v>1124</v>
      </c>
      <c r="O573" s="20" t="s">
        <v>41</v>
      </c>
      <c r="P573" s="20" t="s">
        <v>42</v>
      </c>
      <c r="Q573" s="4" t="s">
        <v>1078</v>
      </c>
    </row>
    <row r="574" spans="1:17" ht="178.5" x14ac:dyDescent="0.25">
      <c r="A574" s="5">
        <f t="shared" si="8"/>
        <v>572</v>
      </c>
      <c r="B574" s="6" t="s">
        <v>34</v>
      </c>
      <c r="C574" s="6">
        <v>891180084</v>
      </c>
      <c r="D574" s="6">
        <v>2</v>
      </c>
      <c r="E574" s="7" t="s">
        <v>632</v>
      </c>
      <c r="F574" s="8">
        <v>36172136</v>
      </c>
      <c r="G574" s="7">
        <v>5</v>
      </c>
      <c r="H574" s="9" t="s">
        <v>1637</v>
      </c>
      <c r="I574" s="15" t="s">
        <v>1638</v>
      </c>
      <c r="J574" s="10">
        <v>41177</v>
      </c>
      <c r="K574" s="11">
        <v>8940000</v>
      </c>
      <c r="L574" s="4" t="s">
        <v>61</v>
      </c>
      <c r="M574" s="20" t="s">
        <v>39</v>
      </c>
      <c r="N574" s="4" t="s">
        <v>1124</v>
      </c>
      <c r="O574" s="20" t="s">
        <v>41</v>
      </c>
      <c r="P574" s="20" t="s">
        <v>42</v>
      </c>
      <c r="Q574" s="4" t="s">
        <v>1078</v>
      </c>
    </row>
    <row r="575" spans="1:17" ht="76.5" x14ac:dyDescent="0.25">
      <c r="A575" s="5">
        <f t="shared" si="8"/>
        <v>573</v>
      </c>
      <c r="B575" s="6" t="s">
        <v>34</v>
      </c>
      <c r="C575" s="6">
        <v>891180084</v>
      </c>
      <c r="D575" s="6">
        <v>2</v>
      </c>
      <c r="E575" s="7" t="s">
        <v>1639</v>
      </c>
      <c r="F575" s="8">
        <v>7697845</v>
      </c>
      <c r="G575" s="7">
        <v>3</v>
      </c>
      <c r="H575" s="9" t="s">
        <v>1640</v>
      </c>
      <c r="I575" s="15" t="s">
        <v>1641</v>
      </c>
      <c r="J575" s="10">
        <v>41178</v>
      </c>
      <c r="K575" s="11">
        <v>4320000</v>
      </c>
      <c r="L575" s="4" t="s">
        <v>61</v>
      </c>
      <c r="M575" s="20" t="s">
        <v>39</v>
      </c>
      <c r="N575" s="4" t="s">
        <v>1124</v>
      </c>
      <c r="O575" s="20" t="s">
        <v>41</v>
      </c>
      <c r="P575" s="20" t="s">
        <v>42</v>
      </c>
      <c r="Q575" s="4" t="s">
        <v>1078</v>
      </c>
    </row>
    <row r="576" spans="1:17" ht="51" x14ac:dyDescent="0.25">
      <c r="A576" s="5">
        <f t="shared" si="8"/>
        <v>574</v>
      </c>
      <c r="B576" s="6" t="s">
        <v>34</v>
      </c>
      <c r="C576" s="6">
        <v>891180084</v>
      </c>
      <c r="D576" s="6">
        <v>2</v>
      </c>
      <c r="E576" s="7" t="s">
        <v>1642</v>
      </c>
      <c r="F576" s="8">
        <v>800179073</v>
      </c>
      <c r="G576" s="7">
        <v>9</v>
      </c>
      <c r="H576" s="9" t="s">
        <v>1643</v>
      </c>
      <c r="I576" s="15" t="s">
        <v>1644</v>
      </c>
      <c r="J576" s="10">
        <v>41180</v>
      </c>
      <c r="K576" s="11">
        <v>3631960</v>
      </c>
      <c r="L576" s="4" t="s">
        <v>61</v>
      </c>
      <c r="M576" s="20" t="s">
        <v>39</v>
      </c>
      <c r="N576" s="4" t="s">
        <v>1124</v>
      </c>
      <c r="O576" s="20" t="s">
        <v>41</v>
      </c>
      <c r="P576" s="20" t="s">
        <v>42</v>
      </c>
      <c r="Q576" s="4" t="s">
        <v>1078</v>
      </c>
    </row>
    <row r="577" spans="1:17" ht="140.25" x14ac:dyDescent="0.25">
      <c r="A577" s="5">
        <f t="shared" si="8"/>
        <v>575</v>
      </c>
      <c r="B577" s="6" t="s">
        <v>34</v>
      </c>
      <c r="C577" s="6">
        <v>891180084</v>
      </c>
      <c r="D577" s="6">
        <v>2</v>
      </c>
      <c r="E577" s="7" t="s">
        <v>1645</v>
      </c>
      <c r="F577" s="8">
        <v>890324487</v>
      </c>
      <c r="G577" s="7">
        <v>3</v>
      </c>
      <c r="H577" s="9" t="s">
        <v>1646</v>
      </c>
      <c r="I577" s="15" t="s">
        <v>1647</v>
      </c>
      <c r="J577" s="10">
        <v>41180</v>
      </c>
      <c r="K577" s="11">
        <v>4482994</v>
      </c>
      <c r="L577" s="4" t="s">
        <v>1133</v>
      </c>
      <c r="M577" s="20" t="s">
        <v>39</v>
      </c>
      <c r="N577" s="4" t="s">
        <v>1124</v>
      </c>
      <c r="O577" s="20" t="s">
        <v>41</v>
      </c>
      <c r="P577" s="20" t="s">
        <v>42</v>
      </c>
      <c r="Q577" s="4" t="s">
        <v>1137</v>
      </c>
    </row>
    <row r="578" spans="1:17" ht="140.25" x14ac:dyDescent="0.25">
      <c r="A578" s="5">
        <f t="shared" si="8"/>
        <v>576</v>
      </c>
      <c r="B578" s="6" t="s">
        <v>34</v>
      </c>
      <c r="C578" s="6">
        <v>891180084</v>
      </c>
      <c r="D578" s="6">
        <v>2</v>
      </c>
      <c r="E578" s="7" t="s">
        <v>1598</v>
      </c>
      <c r="F578" s="8">
        <v>891411709</v>
      </c>
      <c r="G578" s="7">
        <v>1</v>
      </c>
      <c r="H578" s="9" t="s">
        <v>1648</v>
      </c>
      <c r="I578" s="15" t="s">
        <v>1649</v>
      </c>
      <c r="J578" s="10">
        <v>41180</v>
      </c>
      <c r="K578" s="11">
        <v>2951040</v>
      </c>
      <c r="L578" s="4" t="s">
        <v>1133</v>
      </c>
      <c r="M578" s="20" t="s">
        <v>39</v>
      </c>
      <c r="N578" s="4" t="s">
        <v>1124</v>
      </c>
      <c r="O578" s="20" t="s">
        <v>41</v>
      </c>
      <c r="P578" s="20" t="s">
        <v>42</v>
      </c>
      <c r="Q578" s="4" t="s">
        <v>1137</v>
      </c>
    </row>
    <row r="579" spans="1:17" ht="89.25" x14ac:dyDescent="0.25">
      <c r="A579" s="5">
        <f t="shared" si="8"/>
        <v>577</v>
      </c>
      <c r="B579" s="6" t="s">
        <v>34</v>
      </c>
      <c r="C579" s="6">
        <v>891180084</v>
      </c>
      <c r="D579" s="6">
        <v>2</v>
      </c>
      <c r="E579" s="7" t="s">
        <v>1650</v>
      </c>
      <c r="F579" s="8">
        <v>900209217</v>
      </c>
      <c r="G579" s="7">
        <v>5</v>
      </c>
      <c r="H579" s="9" t="s">
        <v>1651</v>
      </c>
      <c r="I579" s="15" t="s">
        <v>1652</v>
      </c>
      <c r="J579" s="10">
        <v>41180</v>
      </c>
      <c r="K579" s="11">
        <v>5100000</v>
      </c>
      <c r="L579" s="4" t="s">
        <v>1133</v>
      </c>
      <c r="M579" s="20" t="s">
        <v>39</v>
      </c>
      <c r="N579" s="4" t="s">
        <v>1119</v>
      </c>
      <c r="O579" s="20" t="s">
        <v>41</v>
      </c>
      <c r="P579" s="20" t="s">
        <v>42</v>
      </c>
      <c r="Q579" s="4" t="s">
        <v>1120</v>
      </c>
    </row>
    <row r="580" spans="1:17" ht="89.25" x14ac:dyDescent="0.25">
      <c r="A580" s="5">
        <f t="shared" si="8"/>
        <v>578</v>
      </c>
      <c r="B580" s="6" t="s">
        <v>34</v>
      </c>
      <c r="C580" s="6">
        <v>891180084</v>
      </c>
      <c r="D580" s="6">
        <v>2</v>
      </c>
      <c r="E580" s="7" t="s">
        <v>1653</v>
      </c>
      <c r="F580" s="8">
        <v>7685575</v>
      </c>
      <c r="G580" s="7">
        <v>8</v>
      </c>
      <c r="H580" s="9" t="s">
        <v>1654</v>
      </c>
      <c r="I580" s="15" t="s">
        <v>1655</v>
      </c>
      <c r="J580" s="10">
        <v>41180</v>
      </c>
      <c r="K580" s="11">
        <v>800000</v>
      </c>
      <c r="L580" s="4" t="s">
        <v>61</v>
      </c>
      <c r="M580" s="20" t="s">
        <v>39</v>
      </c>
      <c r="N580" s="4" t="s">
        <v>1124</v>
      </c>
      <c r="O580" s="20" t="s">
        <v>41</v>
      </c>
      <c r="P580" s="20" t="s">
        <v>42</v>
      </c>
      <c r="Q580" s="4" t="s">
        <v>1078</v>
      </c>
    </row>
    <row r="581" spans="1:17" ht="114.75" x14ac:dyDescent="0.25">
      <c r="A581" s="5">
        <f t="shared" ref="A581:A644" si="9">A580+1</f>
        <v>579</v>
      </c>
      <c r="B581" s="6" t="s">
        <v>34</v>
      </c>
      <c r="C581" s="6">
        <v>891180084</v>
      </c>
      <c r="D581" s="6">
        <v>2</v>
      </c>
      <c r="E581" s="7" t="s">
        <v>673</v>
      </c>
      <c r="F581" s="8">
        <v>800224833</v>
      </c>
      <c r="G581" s="7">
        <v>2</v>
      </c>
      <c r="H581" s="9" t="s">
        <v>1656</v>
      </c>
      <c r="I581" s="15" t="s">
        <v>1657</v>
      </c>
      <c r="J581" s="10">
        <v>41180</v>
      </c>
      <c r="K581" s="11">
        <v>3734684</v>
      </c>
      <c r="L581" s="4" t="s">
        <v>1133</v>
      </c>
      <c r="M581" s="20" t="s">
        <v>39</v>
      </c>
      <c r="N581" s="4" t="s">
        <v>1119</v>
      </c>
      <c r="O581" s="20" t="s">
        <v>41</v>
      </c>
      <c r="P581" s="20" t="s">
        <v>42</v>
      </c>
      <c r="Q581" s="4" t="s">
        <v>1120</v>
      </c>
    </row>
    <row r="582" spans="1:17" ht="165.75" x14ac:dyDescent="0.25">
      <c r="A582" s="5">
        <f t="shared" si="9"/>
        <v>580</v>
      </c>
      <c r="B582" s="6" t="s">
        <v>34</v>
      </c>
      <c r="C582" s="6">
        <v>891180084</v>
      </c>
      <c r="D582" s="6">
        <v>2</v>
      </c>
      <c r="E582" s="7" t="s">
        <v>1543</v>
      </c>
      <c r="F582" s="8" t="s">
        <v>1658</v>
      </c>
      <c r="G582" s="7">
        <v>8</v>
      </c>
      <c r="H582" s="9" t="s">
        <v>1659</v>
      </c>
      <c r="I582" s="15" t="s">
        <v>1660</v>
      </c>
      <c r="J582" s="10">
        <v>41180</v>
      </c>
      <c r="K582" s="11">
        <v>2351300</v>
      </c>
      <c r="L582" s="4" t="s">
        <v>1133</v>
      </c>
      <c r="M582" s="20" t="s">
        <v>39</v>
      </c>
      <c r="N582" s="4" t="s">
        <v>1119</v>
      </c>
      <c r="O582" s="20" t="s">
        <v>41</v>
      </c>
      <c r="P582" s="20" t="s">
        <v>42</v>
      </c>
      <c r="Q582" s="4" t="s">
        <v>1120</v>
      </c>
    </row>
    <row r="583" spans="1:17" ht="153" x14ac:dyDescent="0.25">
      <c r="A583" s="5">
        <f t="shared" si="9"/>
        <v>581</v>
      </c>
      <c r="B583" s="6" t="s">
        <v>34</v>
      </c>
      <c r="C583" s="6">
        <v>891180084</v>
      </c>
      <c r="D583" s="6">
        <v>2</v>
      </c>
      <c r="E583" s="7" t="s">
        <v>1661</v>
      </c>
      <c r="F583" s="8">
        <v>800240039</v>
      </c>
      <c r="G583" s="7">
        <v>8</v>
      </c>
      <c r="H583" s="9" t="s">
        <v>1662</v>
      </c>
      <c r="I583" s="15" t="s">
        <v>1663</v>
      </c>
      <c r="J583" s="10">
        <v>41180</v>
      </c>
      <c r="K583" s="11">
        <v>7714860</v>
      </c>
      <c r="L583" s="4" t="s">
        <v>1133</v>
      </c>
      <c r="M583" s="20" t="s">
        <v>39</v>
      </c>
      <c r="N583" s="4" t="s">
        <v>1119</v>
      </c>
      <c r="O583" s="20" t="s">
        <v>41</v>
      </c>
      <c r="P583" s="20" t="s">
        <v>42</v>
      </c>
      <c r="Q583" s="4" t="s">
        <v>1120</v>
      </c>
    </row>
    <row r="584" spans="1:17" ht="191.25" x14ac:dyDescent="0.25">
      <c r="A584" s="5">
        <f t="shared" si="9"/>
        <v>582</v>
      </c>
      <c r="B584" s="6" t="s">
        <v>34</v>
      </c>
      <c r="C584" s="6">
        <v>891180084</v>
      </c>
      <c r="D584" s="6">
        <v>2</v>
      </c>
      <c r="E584" s="7" t="s">
        <v>1664</v>
      </c>
      <c r="F584" s="8">
        <v>860502528</v>
      </c>
      <c r="G584" s="7">
        <v>1</v>
      </c>
      <c r="H584" s="9" t="s">
        <v>1665</v>
      </c>
      <c r="I584" s="15" t="s">
        <v>1666</v>
      </c>
      <c r="J584" s="10">
        <v>41180</v>
      </c>
      <c r="K584" s="11">
        <v>3491600</v>
      </c>
      <c r="L584" s="4" t="s">
        <v>61</v>
      </c>
      <c r="M584" s="20" t="s">
        <v>39</v>
      </c>
      <c r="N584" s="4" t="s">
        <v>1119</v>
      </c>
      <c r="O584" s="20" t="s">
        <v>41</v>
      </c>
      <c r="P584" s="20" t="s">
        <v>42</v>
      </c>
      <c r="Q584" s="4" t="s">
        <v>1120</v>
      </c>
    </row>
    <row r="585" spans="1:17" ht="127.5" x14ac:dyDescent="0.25">
      <c r="A585" s="5">
        <f t="shared" si="9"/>
        <v>583</v>
      </c>
      <c r="B585" s="6" t="s">
        <v>34</v>
      </c>
      <c r="C585" s="6">
        <v>891180084</v>
      </c>
      <c r="D585" s="6">
        <v>2</v>
      </c>
      <c r="E585" s="7" t="s">
        <v>1667</v>
      </c>
      <c r="F585" s="8">
        <v>800198583</v>
      </c>
      <c r="G585" s="7">
        <v>4</v>
      </c>
      <c r="H585" s="9" t="s">
        <v>1668</v>
      </c>
      <c r="I585" s="15" t="s">
        <v>1669</v>
      </c>
      <c r="J585" s="10">
        <v>41180</v>
      </c>
      <c r="K585" s="11">
        <v>359693</v>
      </c>
      <c r="L585" s="4" t="s">
        <v>1133</v>
      </c>
      <c r="M585" s="20" t="s">
        <v>39</v>
      </c>
      <c r="N585" s="4" t="s">
        <v>1119</v>
      </c>
      <c r="O585" s="20" t="s">
        <v>41</v>
      </c>
      <c r="P585" s="20" t="s">
        <v>42</v>
      </c>
      <c r="Q585" s="4" t="s">
        <v>1120</v>
      </c>
    </row>
    <row r="586" spans="1:17" ht="140.25" x14ac:dyDescent="0.25">
      <c r="A586" s="5">
        <f t="shared" si="9"/>
        <v>584</v>
      </c>
      <c r="B586" s="6" t="s">
        <v>34</v>
      </c>
      <c r="C586" s="6">
        <v>891180084</v>
      </c>
      <c r="D586" s="6">
        <v>2</v>
      </c>
      <c r="E586" s="7" t="s">
        <v>1525</v>
      </c>
      <c r="F586" s="8">
        <v>805000004</v>
      </c>
      <c r="G586" s="7">
        <v>1</v>
      </c>
      <c r="H586" s="9" t="s">
        <v>1670</v>
      </c>
      <c r="I586" s="15" t="s">
        <v>1671</v>
      </c>
      <c r="J586" s="10">
        <v>41180</v>
      </c>
      <c r="K586" s="11">
        <v>3882520</v>
      </c>
      <c r="L586" s="4" t="s">
        <v>1133</v>
      </c>
      <c r="M586" s="20" t="s">
        <v>39</v>
      </c>
      <c r="N586" s="4" t="s">
        <v>1124</v>
      </c>
      <c r="O586" s="20" t="s">
        <v>41</v>
      </c>
      <c r="P586" s="20" t="s">
        <v>42</v>
      </c>
      <c r="Q586" s="4" t="s">
        <v>1137</v>
      </c>
    </row>
    <row r="587" spans="1:17" ht="127.5" x14ac:dyDescent="0.25">
      <c r="A587" s="5">
        <f t="shared" si="9"/>
        <v>585</v>
      </c>
      <c r="B587" s="6" t="s">
        <v>34</v>
      </c>
      <c r="C587" s="6">
        <v>891180084</v>
      </c>
      <c r="D587" s="6">
        <v>2</v>
      </c>
      <c r="E587" s="7" t="s">
        <v>1672</v>
      </c>
      <c r="F587" s="8" t="s">
        <v>1673</v>
      </c>
      <c r="G587" s="7">
        <v>4</v>
      </c>
      <c r="H587" s="9" t="s">
        <v>1674</v>
      </c>
      <c r="I587" s="15" t="s">
        <v>1675</v>
      </c>
      <c r="J587" s="10">
        <v>41187</v>
      </c>
      <c r="K587" s="11">
        <v>2250000</v>
      </c>
      <c r="L587" s="4" t="s">
        <v>61</v>
      </c>
      <c r="M587" s="20" t="s">
        <v>39</v>
      </c>
      <c r="N587" s="4" t="s">
        <v>1119</v>
      </c>
      <c r="O587" s="20" t="s">
        <v>41</v>
      </c>
      <c r="P587" s="20" t="s">
        <v>42</v>
      </c>
      <c r="Q587" s="4" t="s">
        <v>1120</v>
      </c>
    </row>
    <row r="588" spans="1:17" ht="216.75" x14ac:dyDescent="0.25">
      <c r="A588" s="5">
        <f t="shared" si="9"/>
        <v>586</v>
      </c>
      <c r="B588" s="6" t="s">
        <v>34</v>
      </c>
      <c r="C588" s="6">
        <v>891180084</v>
      </c>
      <c r="D588" s="6">
        <v>2</v>
      </c>
      <c r="E588" s="7" t="s">
        <v>1506</v>
      </c>
      <c r="F588" s="8">
        <v>55153458</v>
      </c>
      <c r="G588" s="7">
        <v>6</v>
      </c>
      <c r="H588" s="9" t="s">
        <v>1676</v>
      </c>
      <c r="I588" s="15" t="s">
        <v>1677</v>
      </c>
      <c r="J588" s="10">
        <v>41187</v>
      </c>
      <c r="K588" s="11">
        <v>7078320</v>
      </c>
      <c r="L588" s="4" t="s">
        <v>61</v>
      </c>
      <c r="M588" s="20" t="s">
        <v>39</v>
      </c>
      <c r="N588" s="4" t="s">
        <v>1124</v>
      </c>
      <c r="O588" s="20" t="s">
        <v>41</v>
      </c>
      <c r="P588" s="20" t="s">
        <v>42</v>
      </c>
      <c r="Q588" s="4" t="s">
        <v>1078</v>
      </c>
    </row>
    <row r="589" spans="1:17" ht="153" x14ac:dyDescent="0.25">
      <c r="A589" s="5">
        <f t="shared" si="9"/>
        <v>587</v>
      </c>
      <c r="B589" s="6" t="s">
        <v>34</v>
      </c>
      <c r="C589" s="6">
        <v>891180084</v>
      </c>
      <c r="D589" s="6">
        <v>2</v>
      </c>
      <c r="E589" s="7" t="s">
        <v>1678</v>
      </c>
      <c r="F589" s="8">
        <v>79956326</v>
      </c>
      <c r="G589" s="7">
        <v>6</v>
      </c>
      <c r="H589" s="9" t="s">
        <v>1679</v>
      </c>
      <c r="I589" s="15" t="s">
        <v>1680</v>
      </c>
      <c r="J589" s="10">
        <v>41187</v>
      </c>
      <c r="K589" s="11">
        <v>3500000</v>
      </c>
      <c r="L589" s="4" t="s">
        <v>61</v>
      </c>
      <c r="M589" s="20" t="s">
        <v>39</v>
      </c>
      <c r="N589" s="4" t="s">
        <v>1119</v>
      </c>
      <c r="O589" s="20" t="s">
        <v>41</v>
      </c>
      <c r="P589" s="20" t="s">
        <v>42</v>
      </c>
      <c r="Q589" s="4" t="s">
        <v>1120</v>
      </c>
    </row>
    <row r="590" spans="1:17" ht="140.25" x14ac:dyDescent="0.25">
      <c r="A590" s="5">
        <f t="shared" si="9"/>
        <v>588</v>
      </c>
      <c r="B590" s="6" t="s">
        <v>34</v>
      </c>
      <c r="C590" s="6">
        <v>891180084</v>
      </c>
      <c r="D590" s="6">
        <v>2</v>
      </c>
      <c r="E590" s="7" t="s">
        <v>1681</v>
      </c>
      <c r="F590" s="8">
        <v>1075242683</v>
      </c>
      <c r="G590" s="7">
        <v>2</v>
      </c>
      <c r="H590" s="9" t="s">
        <v>1682</v>
      </c>
      <c r="I590" s="15" t="s">
        <v>1683</v>
      </c>
      <c r="J590" s="10">
        <v>41191</v>
      </c>
      <c r="K590" s="11">
        <v>3000000</v>
      </c>
      <c r="L590" s="4" t="s">
        <v>61</v>
      </c>
      <c r="M590" s="20" t="s">
        <v>39</v>
      </c>
      <c r="N590" s="4" t="s">
        <v>1119</v>
      </c>
      <c r="O590" s="20" t="s">
        <v>41</v>
      </c>
      <c r="P590" s="20" t="s">
        <v>42</v>
      </c>
      <c r="Q590" s="4" t="s">
        <v>1120</v>
      </c>
    </row>
    <row r="591" spans="1:17" ht="165.75" x14ac:dyDescent="0.25">
      <c r="A591" s="5">
        <f t="shared" si="9"/>
        <v>589</v>
      </c>
      <c r="B591" s="6" t="s">
        <v>34</v>
      </c>
      <c r="C591" s="6">
        <v>891180084</v>
      </c>
      <c r="D591" s="6">
        <v>2</v>
      </c>
      <c r="E591" s="7" t="s">
        <v>1684</v>
      </c>
      <c r="F591" s="8">
        <v>900398423</v>
      </c>
      <c r="G591" s="7">
        <v>5</v>
      </c>
      <c r="H591" s="9" t="s">
        <v>1685</v>
      </c>
      <c r="I591" s="15" t="s">
        <v>1686</v>
      </c>
      <c r="J591" s="10">
        <v>41192</v>
      </c>
      <c r="K591" s="11">
        <v>8230000</v>
      </c>
      <c r="L591" s="4" t="s">
        <v>1133</v>
      </c>
      <c r="M591" s="20" t="s">
        <v>39</v>
      </c>
      <c r="N591" s="4" t="s">
        <v>1124</v>
      </c>
      <c r="O591" s="20" t="s">
        <v>41</v>
      </c>
      <c r="P591" s="20" t="s">
        <v>42</v>
      </c>
      <c r="Q591" s="4" t="s">
        <v>1137</v>
      </c>
    </row>
    <row r="592" spans="1:17" ht="114.75" x14ac:dyDescent="0.25">
      <c r="A592" s="5">
        <f t="shared" si="9"/>
        <v>590</v>
      </c>
      <c r="B592" s="6" t="s">
        <v>34</v>
      </c>
      <c r="C592" s="6">
        <v>891180084</v>
      </c>
      <c r="D592" s="6">
        <v>2</v>
      </c>
      <c r="E592" s="7" t="s">
        <v>1687</v>
      </c>
      <c r="F592" s="8">
        <v>830043125</v>
      </c>
      <c r="G592" s="7">
        <v>8</v>
      </c>
      <c r="H592" s="9" t="s">
        <v>1688</v>
      </c>
      <c r="I592" s="15" t="s">
        <v>1689</v>
      </c>
      <c r="J592" s="10">
        <v>41198</v>
      </c>
      <c r="K592" s="11">
        <v>9456552</v>
      </c>
      <c r="L592" s="4" t="s">
        <v>1133</v>
      </c>
      <c r="M592" s="20" t="s">
        <v>39</v>
      </c>
      <c r="N592" s="4" t="s">
        <v>1124</v>
      </c>
      <c r="O592" s="20" t="s">
        <v>41</v>
      </c>
      <c r="P592" s="20" t="s">
        <v>42</v>
      </c>
      <c r="Q592" s="4" t="s">
        <v>1137</v>
      </c>
    </row>
    <row r="593" spans="1:17" ht="153" x14ac:dyDescent="0.25">
      <c r="A593" s="5">
        <f t="shared" si="9"/>
        <v>591</v>
      </c>
      <c r="B593" s="6" t="s">
        <v>34</v>
      </c>
      <c r="C593" s="6">
        <v>891180084</v>
      </c>
      <c r="D593" s="6">
        <v>2</v>
      </c>
      <c r="E593" s="7" t="s">
        <v>1690</v>
      </c>
      <c r="F593" s="8">
        <v>12236864</v>
      </c>
      <c r="G593" s="7">
        <v>4</v>
      </c>
      <c r="H593" s="9" t="s">
        <v>1691</v>
      </c>
      <c r="I593" s="15" t="s">
        <v>1692</v>
      </c>
      <c r="J593" s="10">
        <v>41199</v>
      </c>
      <c r="K593" s="11">
        <v>2500000</v>
      </c>
      <c r="L593" s="4" t="s">
        <v>61</v>
      </c>
      <c r="M593" s="20" t="s">
        <v>39</v>
      </c>
      <c r="N593" s="4" t="s">
        <v>1119</v>
      </c>
      <c r="O593" s="20" t="s">
        <v>41</v>
      </c>
      <c r="P593" s="20" t="s">
        <v>42</v>
      </c>
      <c r="Q593" s="4" t="s">
        <v>1120</v>
      </c>
    </row>
    <row r="594" spans="1:17" ht="140.25" x14ac:dyDescent="0.25">
      <c r="A594" s="5">
        <f t="shared" si="9"/>
        <v>592</v>
      </c>
      <c r="B594" s="6" t="s">
        <v>34</v>
      </c>
      <c r="C594" s="6">
        <v>891180084</v>
      </c>
      <c r="D594" s="6">
        <v>2</v>
      </c>
      <c r="E594" s="7" t="s">
        <v>1693</v>
      </c>
      <c r="F594" s="8">
        <v>900208179</v>
      </c>
      <c r="G594" s="7">
        <v>9</v>
      </c>
      <c r="H594" s="9" t="s">
        <v>1694</v>
      </c>
      <c r="I594" s="15" t="s">
        <v>1695</v>
      </c>
      <c r="J594" s="10">
        <v>41200</v>
      </c>
      <c r="K594" s="11">
        <v>4646751</v>
      </c>
      <c r="L594" s="4" t="s">
        <v>1133</v>
      </c>
      <c r="M594" s="20" t="s">
        <v>39</v>
      </c>
      <c r="N594" s="4" t="s">
        <v>1124</v>
      </c>
      <c r="O594" s="20" t="s">
        <v>41</v>
      </c>
      <c r="P594" s="20" t="s">
        <v>42</v>
      </c>
      <c r="Q594" s="4" t="s">
        <v>1137</v>
      </c>
    </row>
    <row r="595" spans="1:17" ht="331.5" x14ac:dyDescent="0.25">
      <c r="A595" s="5">
        <f t="shared" si="9"/>
        <v>593</v>
      </c>
      <c r="B595" s="6" t="s">
        <v>34</v>
      </c>
      <c r="C595" s="6">
        <v>891180084</v>
      </c>
      <c r="D595" s="6">
        <v>2</v>
      </c>
      <c r="E595" s="7" t="s">
        <v>1696</v>
      </c>
      <c r="F595" s="8">
        <v>900355578</v>
      </c>
      <c r="G595" s="7">
        <v>3</v>
      </c>
      <c r="H595" s="9" t="s">
        <v>1697</v>
      </c>
      <c r="I595" s="15" t="s">
        <v>1698</v>
      </c>
      <c r="J595" s="10">
        <v>41201</v>
      </c>
      <c r="K595" s="11">
        <v>10985000</v>
      </c>
      <c r="L595" s="4" t="s">
        <v>61</v>
      </c>
      <c r="M595" s="20" t="s">
        <v>39</v>
      </c>
      <c r="N595" s="4" t="s">
        <v>1124</v>
      </c>
      <c r="O595" s="20" t="s">
        <v>41</v>
      </c>
      <c r="P595" s="20" t="s">
        <v>42</v>
      </c>
      <c r="Q595" s="4" t="s">
        <v>1078</v>
      </c>
    </row>
    <row r="596" spans="1:17" ht="114.75" x14ac:dyDescent="0.25">
      <c r="A596" s="5">
        <f t="shared" si="9"/>
        <v>594</v>
      </c>
      <c r="B596" s="6" t="s">
        <v>34</v>
      </c>
      <c r="C596" s="6">
        <v>891180084</v>
      </c>
      <c r="D596" s="6">
        <v>2</v>
      </c>
      <c r="E596" s="7" t="s">
        <v>581</v>
      </c>
      <c r="F596" s="8" t="s">
        <v>1699</v>
      </c>
      <c r="G596" s="7">
        <v>8</v>
      </c>
      <c r="H596" s="9" t="s">
        <v>1700</v>
      </c>
      <c r="I596" s="15" t="s">
        <v>1701</v>
      </c>
      <c r="J596" s="10">
        <v>41201</v>
      </c>
      <c r="K596" s="11">
        <v>2250000</v>
      </c>
      <c r="L596" s="4" t="s">
        <v>61</v>
      </c>
      <c r="M596" s="20" t="s">
        <v>39</v>
      </c>
      <c r="N596" s="4" t="s">
        <v>1119</v>
      </c>
      <c r="O596" s="20" t="s">
        <v>41</v>
      </c>
      <c r="P596" s="20" t="s">
        <v>42</v>
      </c>
      <c r="Q596" s="4" t="s">
        <v>1120</v>
      </c>
    </row>
    <row r="597" spans="1:17" ht="255" x14ac:dyDescent="0.25">
      <c r="A597" s="5">
        <f t="shared" si="9"/>
        <v>595</v>
      </c>
      <c r="B597" s="6" t="s">
        <v>34</v>
      </c>
      <c r="C597" s="6">
        <v>891180084</v>
      </c>
      <c r="D597" s="6">
        <v>2</v>
      </c>
      <c r="E597" s="7" t="s">
        <v>1702</v>
      </c>
      <c r="F597" s="8" t="s">
        <v>1703</v>
      </c>
      <c r="G597" s="7">
        <v>9</v>
      </c>
      <c r="H597" s="9" t="s">
        <v>1704</v>
      </c>
      <c r="I597" s="15" t="s">
        <v>1705</v>
      </c>
      <c r="J597" s="10">
        <v>41201</v>
      </c>
      <c r="K597" s="11">
        <v>13146628</v>
      </c>
      <c r="L597" s="4" t="s">
        <v>61</v>
      </c>
      <c r="M597" s="20" t="s">
        <v>39</v>
      </c>
      <c r="N597" s="4" t="s">
        <v>1119</v>
      </c>
      <c r="O597" s="20" t="s">
        <v>41</v>
      </c>
      <c r="P597" s="20" t="s">
        <v>42</v>
      </c>
      <c r="Q597" s="4" t="s">
        <v>1120</v>
      </c>
    </row>
    <row r="598" spans="1:17" ht="255" x14ac:dyDescent="0.25">
      <c r="A598" s="5">
        <f t="shared" si="9"/>
        <v>596</v>
      </c>
      <c r="B598" s="6" t="s">
        <v>34</v>
      </c>
      <c r="C598" s="6">
        <v>891180084</v>
      </c>
      <c r="D598" s="6">
        <v>2</v>
      </c>
      <c r="E598" s="7" t="s">
        <v>1706</v>
      </c>
      <c r="F598" s="8">
        <v>16670465</v>
      </c>
      <c r="G598" s="7">
        <v>3</v>
      </c>
      <c r="H598" s="9" t="s">
        <v>1707</v>
      </c>
      <c r="I598" s="15" t="s">
        <v>1708</v>
      </c>
      <c r="J598" s="10">
        <v>41204</v>
      </c>
      <c r="K598" s="11">
        <v>14099997</v>
      </c>
      <c r="L598" s="4" t="s">
        <v>61</v>
      </c>
      <c r="M598" s="20" t="s">
        <v>39</v>
      </c>
      <c r="N598" s="4" t="s">
        <v>1119</v>
      </c>
      <c r="O598" s="20" t="s">
        <v>41</v>
      </c>
      <c r="P598" s="20" t="s">
        <v>42</v>
      </c>
      <c r="Q598" s="4" t="s">
        <v>1120</v>
      </c>
    </row>
    <row r="599" spans="1:17" ht="127.5" x14ac:dyDescent="0.25">
      <c r="A599" s="5">
        <f t="shared" si="9"/>
        <v>597</v>
      </c>
      <c r="B599" s="6" t="s">
        <v>34</v>
      </c>
      <c r="C599" s="6">
        <v>891180084</v>
      </c>
      <c r="D599" s="6">
        <v>2</v>
      </c>
      <c r="E599" s="7" t="s">
        <v>1709</v>
      </c>
      <c r="F599" s="8">
        <v>12107951</v>
      </c>
      <c r="G599" s="7">
        <v>4</v>
      </c>
      <c r="H599" s="9" t="s">
        <v>1710</v>
      </c>
      <c r="I599" s="15" t="s">
        <v>1711</v>
      </c>
      <c r="J599" s="10">
        <v>41204</v>
      </c>
      <c r="K599" s="11">
        <v>3000000</v>
      </c>
      <c r="L599" s="4" t="s">
        <v>61</v>
      </c>
      <c r="M599" s="20" t="s">
        <v>39</v>
      </c>
      <c r="N599" s="4" t="s">
        <v>1119</v>
      </c>
      <c r="O599" s="20" t="s">
        <v>41</v>
      </c>
      <c r="P599" s="20" t="s">
        <v>42</v>
      </c>
      <c r="Q599" s="4" t="s">
        <v>1120</v>
      </c>
    </row>
    <row r="600" spans="1:17" ht="63.75" x14ac:dyDescent="0.25">
      <c r="A600" s="5">
        <f t="shared" si="9"/>
        <v>598</v>
      </c>
      <c r="B600" s="6" t="s">
        <v>34</v>
      </c>
      <c r="C600" s="6">
        <v>891180084</v>
      </c>
      <c r="D600" s="6">
        <v>2</v>
      </c>
      <c r="E600" s="7" t="s">
        <v>1286</v>
      </c>
      <c r="F600" s="8">
        <v>36181094</v>
      </c>
      <c r="G600" s="7">
        <v>9</v>
      </c>
      <c r="H600" s="9" t="s">
        <v>1712</v>
      </c>
      <c r="I600" s="15" t="s">
        <v>1713</v>
      </c>
      <c r="J600" s="10">
        <v>41204</v>
      </c>
      <c r="K600" s="11">
        <v>7540000</v>
      </c>
      <c r="L600" s="4" t="s">
        <v>61</v>
      </c>
      <c r="M600" s="20" t="s">
        <v>39</v>
      </c>
      <c r="N600" s="4" t="s">
        <v>1124</v>
      </c>
      <c r="O600" s="20" t="s">
        <v>41</v>
      </c>
      <c r="P600" s="20" t="s">
        <v>42</v>
      </c>
      <c r="Q600" s="4" t="s">
        <v>1078</v>
      </c>
    </row>
    <row r="601" spans="1:17" ht="102" x14ac:dyDescent="0.25">
      <c r="A601" s="5">
        <f t="shared" si="9"/>
        <v>599</v>
      </c>
      <c r="B601" s="6" t="s">
        <v>34</v>
      </c>
      <c r="C601" s="6">
        <v>891180084</v>
      </c>
      <c r="D601" s="6">
        <v>2</v>
      </c>
      <c r="E601" s="7" t="s">
        <v>356</v>
      </c>
      <c r="F601" s="8">
        <v>7694101</v>
      </c>
      <c r="G601" s="7">
        <v>9</v>
      </c>
      <c r="H601" s="9" t="s">
        <v>1714</v>
      </c>
      <c r="I601" s="15" t="s">
        <v>1715</v>
      </c>
      <c r="J601" s="10">
        <v>41206</v>
      </c>
      <c r="K601" s="11">
        <v>1740000</v>
      </c>
      <c r="L601" s="4" t="s">
        <v>1133</v>
      </c>
      <c r="M601" s="20" t="s">
        <v>39</v>
      </c>
      <c r="N601" s="4" t="s">
        <v>1124</v>
      </c>
      <c r="O601" s="20" t="s">
        <v>41</v>
      </c>
      <c r="P601" s="20" t="s">
        <v>42</v>
      </c>
      <c r="Q601" s="4" t="s">
        <v>1137</v>
      </c>
    </row>
    <row r="602" spans="1:17" ht="191.25" x14ac:dyDescent="0.25">
      <c r="A602" s="5">
        <f t="shared" si="9"/>
        <v>600</v>
      </c>
      <c r="B602" s="6" t="s">
        <v>34</v>
      </c>
      <c r="C602" s="6">
        <v>891180084</v>
      </c>
      <c r="D602" s="6">
        <v>2</v>
      </c>
      <c r="E602" s="7" t="s">
        <v>1576</v>
      </c>
      <c r="F602" s="8">
        <v>55151659</v>
      </c>
      <c r="G602" s="7">
        <v>0</v>
      </c>
      <c r="H602" s="9" t="s">
        <v>1716</v>
      </c>
      <c r="I602" s="15" t="s">
        <v>1717</v>
      </c>
      <c r="J602" s="10">
        <v>41206</v>
      </c>
      <c r="K602" s="11">
        <v>5580621</v>
      </c>
      <c r="L602" s="4" t="s">
        <v>1133</v>
      </c>
      <c r="M602" s="20" t="s">
        <v>39</v>
      </c>
      <c r="N602" s="4" t="s">
        <v>1124</v>
      </c>
      <c r="O602" s="20" t="s">
        <v>41</v>
      </c>
      <c r="P602" s="20" t="s">
        <v>42</v>
      </c>
      <c r="Q602" s="4" t="s">
        <v>1137</v>
      </c>
    </row>
    <row r="603" spans="1:17" ht="114.75" x14ac:dyDescent="0.25">
      <c r="A603" s="5">
        <f t="shared" si="9"/>
        <v>601</v>
      </c>
      <c r="B603" s="6" t="s">
        <v>34</v>
      </c>
      <c r="C603" s="6">
        <v>891180084</v>
      </c>
      <c r="D603" s="6">
        <v>2</v>
      </c>
      <c r="E603" s="7" t="s">
        <v>1718</v>
      </c>
      <c r="F603" s="8">
        <v>900228688</v>
      </c>
      <c r="G603" s="7">
        <v>1</v>
      </c>
      <c r="H603" s="9" t="s">
        <v>1719</v>
      </c>
      <c r="I603" s="15" t="s">
        <v>1720</v>
      </c>
      <c r="J603" s="10">
        <v>41206</v>
      </c>
      <c r="K603" s="11">
        <v>8544560</v>
      </c>
      <c r="L603" s="4" t="s">
        <v>1133</v>
      </c>
      <c r="M603" s="20" t="s">
        <v>39</v>
      </c>
      <c r="N603" s="4" t="s">
        <v>1124</v>
      </c>
      <c r="O603" s="20" t="s">
        <v>41</v>
      </c>
      <c r="P603" s="20" t="s">
        <v>42</v>
      </c>
      <c r="Q603" s="4" t="s">
        <v>1137</v>
      </c>
    </row>
    <row r="604" spans="1:17" ht="140.25" x14ac:dyDescent="0.25">
      <c r="A604" s="5">
        <f t="shared" si="9"/>
        <v>602</v>
      </c>
      <c r="B604" s="6" t="s">
        <v>34</v>
      </c>
      <c r="C604" s="6">
        <v>891180084</v>
      </c>
      <c r="D604" s="6">
        <v>2</v>
      </c>
      <c r="E604" s="7" t="s">
        <v>1721</v>
      </c>
      <c r="F604" s="8">
        <v>900254643</v>
      </c>
      <c r="G604" s="7">
        <v>0</v>
      </c>
      <c r="H604" s="9" t="s">
        <v>1722</v>
      </c>
      <c r="I604" s="15" t="s">
        <v>1723</v>
      </c>
      <c r="J604" s="10">
        <v>41206</v>
      </c>
      <c r="K604" s="11">
        <v>1222060</v>
      </c>
      <c r="L604" s="4" t="s">
        <v>1133</v>
      </c>
      <c r="M604" s="20" t="s">
        <v>39</v>
      </c>
      <c r="N604" s="4" t="s">
        <v>1124</v>
      </c>
      <c r="O604" s="20" t="s">
        <v>41</v>
      </c>
      <c r="P604" s="20" t="s">
        <v>42</v>
      </c>
      <c r="Q604" s="4" t="s">
        <v>1137</v>
      </c>
    </row>
    <row r="605" spans="1:17" ht="127.5" x14ac:dyDescent="0.25">
      <c r="A605" s="5">
        <f t="shared" si="9"/>
        <v>603</v>
      </c>
      <c r="B605" s="6" t="s">
        <v>34</v>
      </c>
      <c r="C605" s="6">
        <v>891180084</v>
      </c>
      <c r="D605" s="6">
        <v>2</v>
      </c>
      <c r="E605" s="7" t="s">
        <v>1356</v>
      </c>
      <c r="F605" s="8">
        <v>830014490</v>
      </c>
      <c r="G605" s="7">
        <v>8</v>
      </c>
      <c r="H605" s="9" t="s">
        <v>1724</v>
      </c>
      <c r="I605" s="15" t="s">
        <v>1725</v>
      </c>
      <c r="J605" s="10">
        <v>41206</v>
      </c>
      <c r="K605" s="11">
        <v>13850400</v>
      </c>
      <c r="L605" s="4" t="s">
        <v>1133</v>
      </c>
      <c r="M605" s="20" t="s">
        <v>39</v>
      </c>
      <c r="N605" s="4" t="s">
        <v>1119</v>
      </c>
      <c r="O605" s="20" t="s">
        <v>41</v>
      </c>
      <c r="P605" s="20" t="s">
        <v>42</v>
      </c>
      <c r="Q605" s="4" t="s">
        <v>1120</v>
      </c>
    </row>
    <row r="606" spans="1:17" ht="63.75" x14ac:dyDescent="0.25">
      <c r="A606" s="5">
        <f t="shared" si="9"/>
        <v>604</v>
      </c>
      <c r="B606" s="6" t="s">
        <v>34</v>
      </c>
      <c r="C606" s="6">
        <v>891180084</v>
      </c>
      <c r="D606" s="6">
        <v>2</v>
      </c>
      <c r="E606" s="7" t="s">
        <v>1632</v>
      </c>
      <c r="F606" s="8">
        <v>10080986</v>
      </c>
      <c r="G606" s="7">
        <v>5</v>
      </c>
      <c r="H606" s="9" t="s">
        <v>1726</v>
      </c>
      <c r="I606" s="15" t="s">
        <v>1727</v>
      </c>
      <c r="J606" s="10">
        <v>41206</v>
      </c>
      <c r="K606" s="11">
        <v>1188067</v>
      </c>
      <c r="L606" s="4" t="s">
        <v>1133</v>
      </c>
      <c r="M606" s="20" t="s">
        <v>39</v>
      </c>
      <c r="N606" s="4" t="s">
        <v>1124</v>
      </c>
      <c r="O606" s="20" t="s">
        <v>41</v>
      </c>
      <c r="P606" s="20" t="s">
        <v>42</v>
      </c>
      <c r="Q606" s="4" t="s">
        <v>1137</v>
      </c>
    </row>
    <row r="607" spans="1:17" ht="191.25" x14ac:dyDescent="0.25">
      <c r="A607" s="5">
        <f t="shared" si="9"/>
        <v>605</v>
      </c>
      <c r="B607" s="6" t="s">
        <v>34</v>
      </c>
      <c r="C607" s="6">
        <v>891180084</v>
      </c>
      <c r="D607" s="6">
        <v>2</v>
      </c>
      <c r="E607" s="7" t="s">
        <v>565</v>
      </c>
      <c r="F607" s="8">
        <v>891100801</v>
      </c>
      <c r="G607" s="7">
        <v>1</v>
      </c>
      <c r="H607" s="9" t="s">
        <v>1728</v>
      </c>
      <c r="I607" s="15" t="s">
        <v>1729</v>
      </c>
      <c r="J607" s="10">
        <v>41206</v>
      </c>
      <c r="K607" s="11">
        <f>59996400+28625000</f>
        <v>88621400</v>
      </c>
      <c r="L607" s="4" t="s">
        <v>61</v>
      </c>
      <c r="M607" s="20" t="s">
        <v>39</v>
      </c>
      <c r="N607" s="4" t="s">
        <v>1124</v>
      </c>
      <c r="O607" s="20" t="s">
        <v>41</v>
      </c>
      <c r="P607" s="20" t="s">
        <v>42</v>
      </c>
      <c r="Q607" s="4" t="s">
        <v>1120</v>
      </c>
    </row>
    <row r="608" spans="1:17" ht="165.75" x14ac:dyDescent="0.25">
      <c r="A608" s="5">
        <f t="shared" si="9"/>
        <v>606</v>
      </c>
      <c r="B608" s="6" t="s">
        <v>34</v>
      </c>
      <c r="C608" s="6">
        <v>891180084</v>
      </c>
      <c r="D608" s="6">
        <v>2</v>
      </c>
      <c r="E608" s="7" t="s">
        <v>1730</v>
      </c>
      <c r="F608" s="8">
        <v>830048145</v>
      </c>
      <c r="G608" s="7">
        <v>8</v>
      </c>
      <c r="H608" s="9" t="s">
        <v>1731</v>
      </c>
      <c r="I608" s="15" t="s">
        <v>1732</v>
      </c>
      <c r="J608" s="10">
        <v>41206</v>
      </c>
      <c r="K608" s="11">
        <v>1818000</v>
      </c>
      <c r="L608" s="4" t="s">
        <v>61</v>
      </c>
      <c r="M608" s="20" t="s">
        <v>39</v>
      </c>
      <c r="N608" s="4" t="s">
        <v>1119</v>
      </c>
      <c r="O608" s="20" t="s">
        <v>41</v>
      </c>
      <c r="P608" s="20" t="s">
        <v>42</v>
      </c>
      <c r="Q608" s="4" t="s">
        <v>1120</v>
      </c>
    </row>
    <row r="609" spans="1:17" ht="229.5" x14ac:dyDescent="0.25">
      <c r="A609" s="5">
        <f t="shared" si="9"/>
        <v>607</v>
      </c>
      <c r="B609" s="6" t="s">
        <v>34</v>
      </c>
      <c r="C609" s="6">
        <v>891180084</v>
      </c>
      <c r="D609" s="6">
        <v>2</v>
      </c>
      <c r="E609" s="7" t="s">
        <v>1733</v>
      </c>
      <c r="F609" s="8" t="s">
        <v>1734</v>
      </c>
      <c r="G609" s="7">
        <v>6</v>
      </c>
      <c r="H609" s="9" t="s">
        <v>1735</v>
      </c>
      <c r="I609" s="15" t="s">
        <v>1736</v>
      </c>
      <c r="J609" s="10">
        <v>41212</v>
      </c>
      <c r="K609" s="11">
        <v>9820328</v>
      </c>
      <c r="L609" s="4" t="s">
        <v>1133</v>
      </c>
      <c r="M609" s="20" t="s">
        <v>39</v>
      </c>
      <c r="N609" s="4" t="s">
        <v>1119</v>
      </c>
      <c r="O609" s="20" t="s">
        <v>41</v>
      </c>
      <c r="P609" s="20" t="s">
        <v>42</v>
      </c>
      <c r="Q609" s="4" t="s">
        <v>1120</v>
      </c>
    </row>
    <row r="610" spans="1:17" ht="267.75" x14ac:dyDescent="0.25">
      <c r="A610" s="5">
        <f t="shared" si="9"/>
        <v>608</v>
      </c>
      <c r="B610" s="6" t="s">
        <v>34</v>
      </c>
      <c r="C610" s="6">
        <v>891180084</v>
      </c>
      <c r="D610" s="6">
        <v>2</v>
      </c>
      <c r="E610" s="7" t="s">
        <v>1737</v>
      </c>
      <c r="F610" s="8">
        <v>860041166</v>
      </c>
      <c r="G610" s="7">
        <v>1</v>
      </c>
      <c r="H610" s="9" t="s">
        <v>1738</v>
      </c>
      <c r="I610" s="15" t="s">
        <v>1739</v>
      </c>
      <c r="J610" s="10">
        <v>41212</v>
      </c>
      <c r="K610" s="11">
        <v>2700000</v>
      </c>
      <c r="L610" s="4" t="s">
        <v>61</v>
      </c>
      <c r="M610" s="20" t="s">
        <v>39</v>
      </c>
      <c r="N610" s="4" t="s">
        <v>1119</v>
      </c>
      <c r="O610" s="20" t="s">
        <v>41</v>
      </c>
      <c r="P610" s="20" t="s">
        <v>42</v>
      </c>
      <c r="Q610" s="4" t="s">
        <v>1120</v>
      </c>
    </row>
    <row r="611" spans="1:17" ht="140.25" x14ac:dyDescent="0.25">
      <c r="A611" s="5">
        <f t="shared" si="9"/>
        <v>609</v>
      </c>
      <c r="B611" s="6" t="s">
        <v>34</v>
      </c>
      <c r="C611" s="6">
        <v>891180084</v>
      </c>
      <c r="D611" s="6">
        <v>2</v>
      </c>
      <c r="E611" s="7" t="s">
        <v>1740</v>
      </c>
      <c r="F611" s="8">
        <v>1047375571</v>
      </c>
      <c r="G611" s="7">
        <v>5</v>
      </c>
      <c r="H611" s="9" t="s">
        <v>1741</v>
      </c>
      <c r="I611" s="15" t="s">
        <v>1742</v>
      </c>
      <c r="J611" s="10">
        <v>41212</v>
      </c>
      <c r="K611" s="11">
        <v>1133400</v>
      </c>
      <c r="L611" s="4" t="s">
        <v>61</v>
      </c>
      <c r="M611" s="20" t="s">
        <v>39</v>
      </c>
      <c r="N611" s="4" t="s">
        <v>1119</v>
      </c>
      <c r="O611" s="20" t="s">
        <v>41</v>
      </c>
      <c r="P611" s="20" t="s">
        <v>42</v>
      </c>
      <c r="Q611" s="4" t="s">
        <v>1120</v>
      </c>
    </row>
    <row r="612" spans="1:17" ht="127.5" x14ac:dyDescent="0.25">
      <c r="A612" s="5">
        <f t="shared" si="9"/>
        <v>610</v>
      </c>
      <c r="B612" s="6" t="s">
        <v>34</v>
      </c>
      <c r="C612" s="6">
        <v>891180084</v>
      </c>
      <c r="D612" s="6">
        <v>2</v>
      </c>
      <c r="E612" s="7" t="s">
        <v>1743</v>
      </c>
      <c r="F612" s="8">
        <v>71711805</v>
      </c>
      <c r="G612" s="7">
        <v>1</v>
      </c>
      <c r="H612" s="9" t="s">
        <v>1744</v>
      </c>
      <c r="I612" s="15" t="s">
        <v>1745</v>
      </c>
      <c r="J612" s="10">
        <v>41213</v>
      </c>
      <c r="K612" s="11">
        <v>5301200</v>
      </c>
      <c r="L612" s="4" t="s">
        <v>1133</v>
      </c>
      <c r="M612" s="20" t="s">
        <v>39</v>
      </c>
      <c r="N612" s="4" t="s">
        <v>1124</v>
      </c>
      <c r="O612" s="20" t="s">
        <v>41</v>
      </c>
      <c r="P612" s="20" t="s">
        <v>42</v>
      </c>
      <c r="Q612" s="4" t="s">
        <v>1137</v>
      </c>
    </row>
    <row r="613" spans="1:17" ht="178.5" x14ac:dyDescent="0.25">
      <c r="A613" s="5">
        <f t="shared" si="9"/>
        <v>611</v>
      </c>
      <c r="B613" s="6" t="s">
        <v>34</v>
      </c>
      <c r="C613" s="6">
        <v>891180084</v>
      </c>
      <c r="D613" s="6">
        <v>2</v>
      </c>
      <c r="E613" s="7" t="s">
        <v>1746</v>
      </c>
      <c r="F613" s="8">
        <v>800177588</v>
      </c>
      <c r="G613" s="7">
        <v>0</v>
      </c>
      <c r="H613" s="9" t="s">
        <v>1747</v>
      </c>
      <c r="I613" s="15" t="s">
        <v>1748</v>
      </c>
      <c r="J613" s="10">
        <v>41213</v>
      </c>
      <c r="K613" s="11">
        <v>4241616</v>
      </c>
      <c r="L613" s="4" t="s">
        <v>1133</v>
      </c>
      <c r="M613" s="20" t="s">
        <v>39</v>
      </c>
      <c r="N613" s="4" t="s">
        <v>1119</v>
      </c>
      <c r="O613" s="20" t="s">
        <v>41</v>
      </c>
      <c r="P613" s="20" t="s">
        <v>42</v>
      </c>
      <c r="Q613" s="4" t="s">
        <v>1120</v>
      </c>
    </row>
    <row r="614" spans="1:17" ht="153" x14ac:dyDescent="0.25">
      <c r="A614" s="5">
        <f t="shared" si="9"/>
        <v>612</v>
      </c>
      <c r="B614" s="6" t="s">
        <v>34</v>
      </c>
      <c r="C614" s="6">
        <v>891180084</v>
      </c>
      <c r="D614" s="6">
        <v>2</v>
      </c>
      <c r="E614" s="7" t="s">
        <v>1749</v>
      </c>
      <c r="F614" s="8">
        <v>900146455</v>
      </c>
      <c r="G614" s="7">
        <v>1</v>
      </c>
      <c r="H614" s="9" t="s">
        <v>1750</v>
      </c>
      <c r="I614" s="15" t="s">
        <v>1751</v>
      </c>
      <c r="J614" s="10">
        <v>41213</v>
      </c>
      <c r="K614" s="11">
        <v>5585000</v>
      </c>
      <c r="L614" s="4" t="s">
        <v>1133</v>
      </c>
      <c r="M614" s="20" t="s">
        <v>39</v>
      </c>
      <c r="N614" s="4" t="s">
        <v>1119</v>
      </c>
      <c r="O614" s="20" t="s">
        <v>41</v>
      </c>
      <c r="P614" s="20" t="s">
        <v>42</v>
      </c>
      <c r="Q614" s="4" t="s">
        <v>1120</v>
      </c>
    </row>
    <row r="615" spans="1:17" ht="102" x14ac:dyDescent="0.25">
      <c r="A615" s="5">
        <f t="shared" si="9"/>
        <v>613</v>
      </c>
      <c r="B615" s="6" t="s">
        <v>34</v>
      </c>
      <c r="C615" s="6">
        <v>891180084</v>
      </c>
      <c r="D615" s="6">
        <v>2</v>
      </c>
      <c r="E615" s="7" t="s">
        <v>1752</v>
      </c>
      <c r="F615" s="8">
        <v>497508292</v>
      </c>
      <c r="G615" s="7">
        <v>1</v>
      </c>
      <c r="H615" s="9" t="s">
        <v>1753</v>
      </c>
      <c r="I615" s="15" t="s">
        <v>1754</v>
      </c>
      <c r="J615" s="10">
        <v>41213</v>
      </c>
      <c r="K615" s="11">
        <v>2700000</v>
      </c>
      <c r="L615" s="4" t="s">
        <v>61</v>
      </c>
      <c r="M615" s="20" t="s">
        <v>39</v>
      </c>
      <c r="N615" s="4" t="s">
        <v>1119</v>
      </c>
      <c r="O615" s="20" t="s">
        <v>41</v>
      </c>
      <c r="P615" s="20" t="s">
        <v>42</v>
      </c>
      <c r="Q615" s="4" t="s">
        <v>1120</v>
      </c>
    </row>
    <row r="616" spans="1:17" ht="178.5" x14ac:dyDescent="0.25">
      <c r="A616" s="5">
        <f t="shared" si="9"/>
        <v>614</v>
      </c>
      <c r="B616" s="6" t="s">
        <v>34</v>
      </c>
      <c r="C616" s="6">
        <v>891180084</v>
      </c>
      <c r="D616" s="6">
        <v>2</v>
      </c>
      <c r="E616" s="7" t="s">
        <v>1576</v>
      </c>
      <c r="F616" s="8">
        <v>55151659</v>
      </c>
      <c r="G616" s="7">
        <v>0</v>
      </c>
      <c r="H616" s="9" t="s">
        <v>1755</v>
      </c>
      <c r="I616" s="15" t="s">
        <v>1756</v>
      </c>
      <c r="J616" s="10">
        <v>41213</v>
      </c>
      <c r="K616" s="11">
        <v>5956600</v>
      </c>
      <c r="L616" s="4" t="s">
        <v>61</v>
      </c>
      <c r="M616" s="20" t="s">
        <v>39</v>
      </c>
      <c r="N616" s="4" t="s">
        <v>1124</v>
      </c>
      <c r="O616" s="20" t="s">
        <v>41</v>
      </c>
      <c r="P616" s="20" t="s">
        <v>42</v>
      </c>
      <c r="Q616" s="4" t="s">
        <v>1078</v>
      </c>
    </row>
    <row r="617" spans="1:17" ht="114.75" x14ac:dyDescent="0.25">
      <c r="A617" s="5">
        <f t="shared" si="9"/>
        <v>615</v>
      </c>
      <c r="B617" s="6" t="s">
        <v>34</v>
      </c>
      <c r="C617" s="6">
        <v>891180084</v>
      </c>
      <c r="D617" s="6">
        <v>2</v>
      </c>
      <c r="E617" s="7" t="s">
        <v>1757</v>
      </c>
      <c r="F617" s="8">
        <v>890914063</v>
      </c>
      <c r="G617" s="7">
        <v>6</v>
      </c>
      <c r="H617" s="9" t="s">
        <v>1758</v>
      </c>
      <c r="I617" s="15" t="s">
        <v>1759</v>
      </c>
      <c r="J617" s="10">
        <v>41213</v>
      </c>
      <c r="K617" s="11">
        <v>25664965</v>
      </c>
      <c r="L617" s="4" t="s">
        <v>1133</v>
      </c>
      <c r="M617" s="20" t="s">
        <v>39</v>
      </c>
      <c r="N617" s="4" t="s">
        <v>1119</v>
      </c>
      <c r="O617" s="20" t="s">
        <v>41</v>
      </c>
      <c r="P617" s="20" t="s">
        <v>42</v>
      </c>
      <c r="Q617" s="4" t="s">
        <v>1120</v>
      </c>
    </row>
    <row r="618" spans="1:17" ht="127.5" x14ac:dyDescent="0.25">
      <c r="A618" s="5">
        <f t="shared" si="9"/>
        <v>616</v>
      </c>
      <c r="B618" s="6" t="s">
        <v>34</v>
      </c>
      <c r="C618" s="6">
        <v>891180084</v>
      </c>
      <c r="D618" s="6">
        <v>2</v>
      </c>
      <c r="E618" s="7" t="s">
        <v>1760</v>
      </c>
      <c r="F618" s="8">
        <v>79307570</v>
      </c>
      <c r="G618" s="7">
        <v>3</v>
      </c>
      <c r="H618" s="9" t="s">
        <v>1761</v>
      </c>
      <c r="I618" s="15" t="s">
        <v>1762</v>
      </c>
      <c r="J618" s="10">
        <v>41215</v>
      </c>
      <c r="K618" s="11">
        <v>3000000</v>
      </c>
      <c r="L618" s="4" t="s">
        <v>61</v>
      </c>
      <c r="M618" s="20" t="s">
        <v>39</v>
      </c>
      <c r="N618" s="4" t="s">
        <v>1119</v>
      </c>
      <c r="O618" s="20" t="s">
        <v>41</v>
      </c>
      <c r="P618" s="20" t="s">
        <v>42</v>
      </c>
      <c r="Q618" s="4" t="s">
        <v>1120</v>
      </c>
    </row>
    <row r="619" spans="1:17" ht="114.75" x14ac:dyDescent="0.25">
      <c r="A619" s="5">
        <f t="shared" si="9"/>
        <v>617</v>
      </c>
      <c r="B619" s="6" t="s">
        <v>34</v>
      </c>
      <c r="C619" s="6">
        <v>891180084</v>
      </c>
      <c r="D619" s="6">
        <v>2</v>
      </c>
      <c r="E619" s="7" t="s">
        <v>1763</v>
      </c>
      <c r="F619" s="8">
        <v>55165430</v>
      </c>
      <c r="G619" s="7">
        <v>2</v>
      </c>
      <c r="H619" s="9" t="s">
        <v>1764</v>
      </c>
      <c r="I619" s="15" t="s">
        <v>1765</v>
      </c>
      <c r="J619" s="10">
        <v>41215</v>
      </c>
      <c r="K619" s="11">
        <v>15683200</v>
      </c>
      <c r="L619" s="4" t="s">
        <v>1133</v>
      </c>
      <c r="M619" s="20" t="s">
        <v>39</v>
      </c>
      <c r="N619" s="4" t="s">
        <v>1124</v>
      </c>
      <c r="O619" s="20" t="s">
        <v>41</v>
      </c>
      <c r="P619" s="20" t="s">
        <v>42</v>
      </c>
      <c r="Q619" s="4" t="s">
        <v>1137</v>
      </c>
    </row>
    <row r="620" spans="1:17" ht="165.75" x14ac:dyDescent="0.25">
      <c r="A620" s="5">
        <f t="shared" si="9"/>
        <v>618</v>
      </c>
      <c r="B620" s="6" t="s">
        <v>34</v>
      </c>
      <c r="C620" s="6">
        <v>891180084</v>
      </c>
      <c r="D620" s="6">
        <v>2</v>
      </c>
      <c r="E620" s="7" t="s">
        <v>1766</v>
      </c>
      <c r="F620" s="8">
        <v>800006073</v>
      </c>
      <c r="G620" s="7">
        <v>7</v>
      </c>
      <c r="H620" s="9" t="s">
        <v>1767</v>
      </c>
      <c r="I620" s="15" t="s">
        <v>1768</v>
      </c>
      <c r="J620" s="10">
        <v>41215</v>
      </c>
      <c r="K620" s="11">
        <v>12600000</v>
      </c>
      <c r="L620" s="4" t="s">
        <v>61</v>
      </c>
      <c r="M620" s="20" t="s">
        <v>39</v>
      </c>
      <c r="N620" s="4" t="s">
        <v>1124</v>
      </c>
      <c r="O620" s="20" t="s">
        <v>41</v>
      </c>
      <c r="P620" s="20" t="s">
        <v>42</v>
      </c>
      <c r="Q620" s="4" t="s">
        <v>1078</v>
      </c>
    </row>
    <row r="621" spans="1:17" ht="76.5" x14ac:dyDescent="0.25">
      <c r="A621" s="5">
        <f t="shared" si="9"/>
        <v>619</v>
      </c>
      <c r="B621" s="6" t="s">
        <v>34</v>
      </c>
      <c r="C621" s="6">
        <v>891180084</v>
      </c>
      <c r="D621" s="6">
        <v>2</v>
      </c>
      <c r="E621" s="7" t="s">
        <v>1769</v>
      </c>
      <c r="F621" s="8">
        <v>900235145</v>
      </c>
      <c r="G621" s="7">
        <v>3</v>
      </c>
      <c r="H621" s="9" t="s">
        <v>1770</v>
      </c>
      <c r="I621" s="15" t="s">
        <v>1771</v>
      </c>
      <c r="J621" s="10">
        <v>41219</v>
      </c>
      <c r="K621" s="11">
        <v>10231200</v>
      </c>
      <c r="L621" s="4" t="s">
        <v>1133</v>
      </c>
      <c r="M621" s="20" t="s">
        <v>39</v>
      </c>
      <c r="N621" s="4" t="s">
        <v>1124</v>
      </c>
      <c r="O621" s="20" t="s">
        <v>41</v>
      </c>
      <c r="P621" s="20" t="s">
        <v>42</v>
      </c>
      <c r="Q621" s="4" t="s">
        <v>1137</v>
      </c>
    </row>
    <row r="622" spans="1:17" ht="153" x14ac:dyDescent="0.25">
      <c r="A622" s="5">
        <f t="shared" si="9"/>
        <v>620</v>
      </c>
      <c r="B622" s="6" t="s">
        <v>34</v>
      </c>
      <c r="C622" s="6">
        <v>891180084</v>
      </c>
      <c r="D622" s="6">
        <v>2</v>
      </c>
      <c r="E622" s="7" t="s">
        <v>1601</v>
      </c>
      <c r="F622" s="8">
        <v>800058607</v>
      </c>
      <c r="G622" s="7">
        <v>2</v>
      </c>
      <c r="H622" s="9" t="s">
        <v>1772</v>
      </c>
      <c r="I622" s="15" t="s">
        <v>1773</v>
      </c>
      <c r="J622" s="10">
        <v>41219</v>
      </c>
      <c r="K622" s="11">
        <v>40391200</v>
      </c>
      <c r="L622" s="4" t="s">
        <v>1133</v>
      </c>
      <c r="M622" s="20" t="s">
        <v>39</v>
      </c>
      <c r="N622" s="4" t="s">
        <v>1124</v>
      </c>
      <c r="O622" s="20" t="s">
        <v>41</v>
      </c>
      <c r="P622" s="20" t="s">
        <v>42</v>
      </c>
      <c r="Q622" s="4" t="s">
        <v>1120</v>
      </c>
    </row>
    <row r="623" spans="1:17" ht="114.75" x14ac:dyDescent="0.25">
      <c r="A623" s="5">
        <f t="shared" si="9"/>
        <v>621</v>
      </c>
      <c r="B623" s="6" t="s">
        <v>34</v>
      </c>
      <c r="C623" s="6">
        <v>891180084</v>
      </c>
      <c r="D623" s="6">
        <v>2</v>
      </c>
      <c r="E623" s="7" t="s">
        <v>1774</v>
      </c>
      <c r="F623" s="8">
        <v>800036678</v>
      </c>
      <c r="G623" s="7">
        <v>0</v>
      </c>
      <c r="H623" s="9" t="s">
        <v>1775</v>
      </c>
      <c r="I623" s="15" t="s">
        <v>1776</v>
      </c>
      <c r="J623" s="10">
        <v>41220</v>
      </c>
      <c r="K623" s="11">
        <v>10000000</v>
      </c>
      <c r="L623" s="4" t="s">
        <v>61</v>
      </c>
      <c r="M623" s="20" t="s">
        <v>39</v>
      </c>
      <c r="N623" s="4" t="s">
        <v>1124</v>
      </c>
      <c r="O623" s="20" t="s">
        <v>41</v>
      </c>
      <c r="P623" s="20" t="s">
        <v>42</v>
      </c>
      <c r="Q623" s="4" t="s">
        <v>1078</v>
      </c>
    </row>
    <row r="624" spans="1:17" ht="114.75" x14ac:dyDescent="0.25">
      <c r="A624" s="5">
        <f t="shared" si="9"/>
        <v>622</v>
      </c>
      <c r="B624" s="6" t="s">
        <v>34</v>
      </c>
      <c r="C624" s="6">
        <v>891180084</v>
      </c>
      <c r="D624" s="6">
        <v>2</v>
      </c>
      <c r="E624" s="7" t="s">
        <v>1774</v>
      </c>
      <c r="F624" s="8">
        <v>800036678</v>
      </c>
      <c r="G624" s="7">
        <v>0</v>
      </c>
      <c r="H624" s="9" t="s">
        <v>1777</v>
      </c>
      <c r="I624" s="15" t="s">
        <v>1778</v>
      </c>
      <c r="J624" s="10">
        <v>41220</v>
      </c>
      <c r="K624" s="11">
        <v>30000000</v>
      </c>
      <c r="L624" s="4" t="s">
        <v>1133</v>
      </c>
      <c r="M624" s="20" t="s">
        <v>39</v>
      </c>
      <c r="N624" s="4" t="s">
        <v>1124</v>
      </c>
      <c r="O624" s="20" t="s">
        <v>41</v>
      </c>
      <c r="P624" s="20" t="s">
        <v>42</v>
      </c>
      <c r="Q624" s="4" t="s">
        <v>1137</v>
      </c>
    </row>
    <row r="625" spans="1:17" ht="369.75" x14ac:dyDescent="0.25">
      <c r="A625" s="5">
        <f t="shared" si="9"/>
        <v>623</v>
      </c>
      <c r="B625" s="6" t="s">
        <v>34</v>
      </c>
      <c r="C625" s="6">
        <v>891180084</v>
      </c>
      <c r="D625" s="6">
        <v>2</v>
      </c>
      <c r="E625" s="7" t="s">
        <v>1779</v>
      </c>
      <c r="F625" s="8">
        <v>79389071</v>
      </c>
      <c r="G625" s="7">
        <v>0</v>
      </c>
      <c r="H625" s="9" t="s">
        <v>1780</v>
      </c>
      <c r="I625" s="15" t="s">
        <v>1781</v>
      </c>
      <c r="J625" s="10">
        <v>41220</v>
      </c>
      <c r="K625" s="11">
        <v>500000</v>
      </c>
      <c r="L625" s="4" t="s">
        <v>61</v>
      </c>
      <c r="M625" s="20" t="s">
        <v>39</v>
      </c>
      <c r="N625" s="4" t="s">
        <v>1119</v>
      </c>
      <c r="O625" s="20" t="s">
        <v>41</v>
      </c>
      <c r="P625" s="20" t="s">
        <v>42</v>
      </c>
      <c r="Q625" s="4" t="s">
        <v>1120</v>
      </c>
    </row>
    <row r="626" spans="1:17" ht="191.25" x14ac:dyDescent="0.25">
      <c r="A626" s="5">
        <f t="shared" si="9"/>
        <v>624</v>
      </c>
      <c r="B626" s="6" t="s">
        <v>34</v>
      </c>
      <c r="C626" s="6">
        <v>891180084</v>
      </c>
      <c r="D626" s="6">
        <v>2</v>
      </c>
      <c r="E626" s="7" t="s">
        <v>1782</v>
      </c>
      <c r="F626" s="8">
        <v>36307884</v>
      </c>
      <c r="G626" s="7">
        <v>4</v>
      </c>
      <c r="H626" s="9" t="s">
        <v>1783</v>
      </c>
      <c r="I626" s="15" t="s">
        <v>1784</v>
      </c>
      <c r="J626" s="10">
        <v>41220</v>
      </c>
      <c r="K626" s="11">
        <v>4488500</v>
      </c>
      <c r="L626" s="4" t="s">
        <v>1133</v>
      </c>
      <c r="M626" s="20" t="s">
        <v>39</v>
      </c>
      <c r="N626" s="4" t="s">
        <v>1124</v>
      </c>
      <c r="O626" s="20" t="s">
        <v>41</v>
      </c>
      <c r="P626" s="20" t="s">
        <v>42</v>
      </c>
      <c r="Q626" s="4" t="s">
        <v>1137</v>
      </c>
    </row>
    <row r="627" spans="1:17" ht="63.75" x14ac:dyDescent="0.25">
      <c r="A627" s="5">
        <f t="shared" si="9"/>
        <v>625</v>
      </c>
      <c r="B627" s="6" t="s">
        <v>34</v>
      </c>
      <c r="C627" s="6">
        <v>891180084</v>
      </c>
      <c r="D627" s="6">
        <v>2</v>
      </c>
      <c r="E627" s="7" t="s">
        <v>1785</v>
      </c>
      <c r="F627" s="8">
        <v>830004104</v>
      </c>
      <c r="G627" s="7">
        <v>7</v>
      </c>
      <c r="H627" s="9" t="s">
        <v>1786</v>
      </c>
      <c r="I627" s="15" t="s">
        <v>1787</v>
      </c>
      <c r="J627" s="10">
        <v>41222</v>
      </c>
      <c r="K627" s="11">
        <v>5617880</v>
      </c>
      <c r="L627" s="4" t="s">
        <v>1133</v>
      </c>
      <c r="M627" s="20" t="s">
        <v>39</v>
      </c>
      <c r="N627" s="4" t="s">
        <v>1124</v>
      </c>
      <c r="O627" s="20" t="s">
        <v>41</v>
      </c>
      <c r="P627" s="20" t="s">
        <v>42</v>
      </c>
      <c r="Q627" s="4" t="s">
        <v>1137</v>
      </c>
    </row>
    <row r="628" spans="1:17" ht="153" x14ac:dyDescent="0.25">
      <c r="A628" s="5">
        <f t="shared" si="9"/>
        <v>626</v>
      </c>
      <c r="B628" s="6" t="s">
        <v>34</v>
      </c>
      <c r="C628" s="6">
        <v>891180084</v>
      </c>
      <c r="D628" s="6">
        <v>2</v>
      </c>
      <c r="E628" s="7" t="s">
        <v>1788</v>
      </c>
      <c r="F628" s="8">
        <v>800028326</v>
      </c>
      <c r="G628" s="7">
        <v>1</v>
      </c>
      <c r="H628" s="9" t="s">
        <v>1789</v>
      </c>
      <c r="I628" s="15" t="s">
        <v>1790</v>
      </c>
      <c r="J628" s="10">
        <v>41226</v>
      </c>
      <c r="K628" s="11">
        <v>3480000</v>
      </c>
      <c r="L628" s="4" t="s">
        <v>61</v>
      </c>
      <c r="M628" s="20" t="s">
        <v>39</v>
      </c>
      <c r="N628" s="4" t="s">
        <v>261</v>
      </c>
      <c r="O628" s="20" t="s">
        <v>41</v>
      </c>
      <c r="P628" s="20" t="s">
        <v>42</v>
      </c>
      <c r="Q628" s="4" t="s">
        <v>1120</v>
      </c>
    </row>
    <row r="629" spans="1:17" ht="114.75" x14ac:dyDescent="0.25">
      <c r="A629" s="5">
        <f t="shared" si="9"/>
        <v>627</v>
      </c>
      <c r="B629" s="6" t="s">
        <v>34</v>
      </c>
      <c r="C629" s="6">
        <v>891180084</v>
      </c>
      <c r="D629" s="6">
        <v>2</v>
      </c>
      <c r="E629" s="7" t="s">
        <v>1240</v>
      </c>
      <c r="F629" s="8">
        <v>7698297</v>
      </c>
      <c r="G629" s="7">
        <v>1</v>
      </c>
      <c r="H629" s="9" t="s">
        <v>1791</v>
      </c>
      <c r="I629" s="15" t="s">
        <v>1792</v>
      </c>
      <c r="J629" s="10">
        <v>41226</v>
      </c>
      <c r="K629" s="11">
        <v>2030000</v>
      </c>
      <c r="L629" s="4" t="s">
        <v>1133</v>
      </c>
      <c r="M629" s="20" t="s">
        <v>39</v>
      </c>
      <c r="N629" s="4" t="s">
        <v>1124</v>
      </c>
      <c r="O629" s="20" t="s">
        <v>41</v>
      </c>
      <c r="P629" s="20" t="s">
        <v>42</v>
      </c>
      <c r="Q629" s="4" t="s">
        <v>1137</v>
      </c>
    </row>
    <row r="630" spans="1:17" ht="127.5" x14ac:dyDescent="0.25">
      <c r="A630" s="5">
        <f t="shared" si="9"/>
        <v>628</v>
      </c>
      <c r="B630" s="6" t="s">
        <v>34</v>
      </c>
      <c r="C630" s="6">
        <v>891180084</v>
      </c>
      <c r="D630" s="6">
        <v>2</v>
      </c>
      <c r="E630" s="7" t="s">
        <v>81</v>
      </c>
      <c r="F630" s="8">
        <v>800053310</v>
      </c>
      <c r="G630" s="7">
        <v>8</v>
      </c>
      <c r="H630" s="9" t="s">
        <v>1793</v>
      </c>
      <c r="I630" s="15" t="s">
        <v>1794</v>
      </c>
      <c r="J630" s="10">
        <v>41226</v>
      </c>
      <c r="K630" s="11">
        <v>16318184</v>
      </c>
      <c r="L630" s="4" t="s">
        <v>1133</v>
      </c>
      <c r="M630" s="20" t="s">
        <v>39</v>
      </c>
      <c r="N630" s="4" t="s">
        <v>1124</v>
      </c>
      <c r="O630" s="20" t="s">
        <v>41</v>
      </c>
      <c r="P630" s="20" t="s">
        <v>42</v>
      </c>
      <c r="Q630" s="4" t="s">
        <v>1137</v>
      </c>
    </row>
    <row r="631" spans="1:17" ht="153" x14ac:dyDescent="0.25">
      <c r="A631" s="5">
        <f t="shared" si="9"/>
        <v>629</v>
      </c>
      <c r="B631" s="6" t="s">
        <v>34</v>
      </c>
      <c r="C631" s="6">
        <v>891180084</v>
      </c>
      <c r="D631" s="6">
        <v>2</v>
      </c>
      <c r="E631" s="7" t="s">
        <v>1795</v>
      </c>
      <c r="F631" s="8">
        <v>830022287</v>
      </c>
      <c r="G631" s="7">
        <v>2</v>
      </c>
      <c r="H631" s="9" t="s">
        <v>1796</v>
      </c>
      <c r="I631" s="15" t="s">
        <v>1797</v>
      </c>
      <c r="J631" s="10">
        <v>41226</v>
      </c>
      <c r="K631" s="11">
        <v>198000</v>
      </c>
      <c r="L631" s="4" t="s">
        <v>1133</v>
      </c>
      <c r="M631" s="20" t="s">
        <v>39</v>
      </c>
      <c r="N631" s="4" t="s">
        <v>1119</v>
      </c>
      <c r="O631" s="20" t="s">
        <v>41</v>
      </c>
      <c r="P631" s="20" t="s">
        <v>42</v>
      </c>
      <c r="Q631" s="4" t="s">
        <v>1120</v>
      </c>
    </row>
    <row r="632" spans="1:17" ht="89.25" x14ac:dyDescent="0.25">
      <c r="A632" s="5">
        <f t="shared" si="9"/>
        <v>630</v>
      </c>
      <c r="B632" s="6" t="s">
        <v>34</v>
      </c>
      <c r="C632" s="6">
        <v>891180084</v>
      </c>
      <c r="D632" s="6">
        <v>2</v>
      </c>
      <c r="E632" s="7" t="s">
        <v>1798</v>
      </c>
      <c r="F632" s="8">
        <v>860034714</v>
      </c>
      <c r="G632" s="7">
        <v>7</v>
      </c>
      <c r="H632" s="9" t="s">
        <v>1799</v>
      </c>
      <c r="I632" s="15" t="s">
        <v>1800</v>
      </c>
      <c r="J632" s="10">
        <v>41226</v>
      </c>
      <c r="K632" s="11">
        <v>3391180</v>
      </c>
      <c r="L632" s="4" t="s">
        <v>61</v>
      </c>
      <c r="M632" s="20" t="s">
        <v>39</v>
      </c>
      <c r="N632" s="4" t="s">
        <v>1119</v>
      </c>
      <c r="O632" s="20" t="s">
        <v>41</v>
      </c>
      <c r="P632" s="20" t="s">
        <v>42</v>
      </c>
      <c r="Q632" s="4" t="s">
        <v>1120</v>
      </c>
    </row>
    <row r="633" spans="1:17" ht="89.25" x14ac:dyDescent="0.25">
      <c r="A633" s="5">
        <f t="shared" si="9"/>
        <v>631</v>
      </c>
      <c r="B633" s="6" t="s">
        <v>34</v>
      </c>
      <c r="C633" s="6">
        <v>891180084</v>
      </c>
      <c r="D633" s="6">
        <v>2</v>
      </c>
      <c r="E633" s="7" t="s">
        <v>1801</v>
      </c>
      <c r="F633" s="8">
        <v>830084433</v>
      </c>
      <c r="G633" s="7">
        <v>6</v>
      </c>
      <c r="H633" s="9" t="s">
        <v>1802</v>
      </c>
      <c r="I633" s="15" t="s">
        <v>1803</v>
      </c>
      <c r="J633" s="10">
        <v>41226</v>
      </c>
      <c r="K633" s="11">
        <v>4640000</v>
      </c>
      <c r="L633" s="4" t="s">
        <v>1133</v>
      </c>
      <c r="M633" s="20" t="s">
        <v>39</v>
      </c>
      <c r="N633" s="4" t="s">
        <v>1119</v>
      </c>
      <c r="O633" s="20" t="s">
        <v>41</v>
      </c>
      <c r="P633" s="20" t="s">
        <v>42</v>
      </c>
      <c r="Q633" s="4" t="s">
        <v>1120</v>
      </c>
    </row>
    <row r="634" spans="1:17" ht="153" x14ac:dyDescent="0.25">
      <c r="A634" s="5">
        <f t="shared" si="9"/>
        <v>632</v>
      </c>
      <c r="B634" s="6" t="s">
        <v>34</v>
      </c>
      <c r="C634" s="6">
        <v>891180084</v>
      </c>
      <c r="D634" s="6">
        <v>2</v>
      </c>
      <c r="E634" s="7" t="s">
        <v>1804</v>
      </c>
      <c r="F634" s="8">
        <v>860509265</v>
      </c>
      <c r="G634" s="7">
        <v>1</v>
      </c>
      <c r="H634" s="9" t="s">
        <v>1805</v>
      </c>
      <c r="I634" s="15" t="s">
        <v>1806</v>
      </c>
      <c r="J634" s="10">
        <v>41228</v>
      </c>
      <c r="K634" s="11">
        <v>431000</v>
      </c>
      <c r="L634" s="4" t="s">
        <v>1133</v>
      </c>
      <c r="M634" s="20" t="s">
        <v>39</v>
      </c>
      <c r="N634" s="4" t="s">
        <v>1119</v>
      </c>
      <c r="O634" s="20" t="s">
        <v>41</v>
      </c>
      <c r="P634" s="20" t="s">
        <v>42</v>
      </c>
      <c r="Q634" s="4" t="s">
        <v>1120</v>
      </c>
    </row>
    <row r="635" spans="1:17" ht="178.5" x14ac:dyDescent="0.25">
      <c r="A635" s="5">
        <f t="shared" si="9"/>
        <v>633</v>
      </c>
      <c r="B635" s="6" t="s">
        <v>34</v>
      </c>
      <c r="C635" s="6">
        <v>891180084</v>
      </c>
      <c r="D635" s="6">
        <v>2</v>
      </c>
      <c r="E635" s="7" t="s">
        <v>1807</v>
      </c>
      <c r="F635" s="8">
        <v>4250051</v>
      </c>
      <c r="G635" s="7">
        <v>2</v>
      </c>
      <c r="H635" s="9" t="s">
        <v>1808</v>
      </c>
      <c r="I635" s="15" t="s">
        <v>1809</v>
      </c>
      <c r="J635" s="10">
        <v>41229</v>
      </c>
      <c r="K635" s="11">
        <v>3560000</v>
      </c>
      <c r="L635" s="4" t="s">
        <v>61</v>
      </c>
      <c r="M635" s="20" t="s">
        <v>39</v>
      </c>
      <c r="N635" s="4" t="s">
        <v>1119</v>
      </c>
      <c r="O635" s="20" t="s">
        <v>41</v>
      </c>
      <c r="P635" s="20" t="s">
        <v>42</v>
      </c>
      <c r="Q635" s="4" t="s">
        <v>1120</v>
      </c>
    </row>
    <row r="636" spans="1:17" ht="191.25" x14ac:dyDescent="0.25">
      <c r="A636" s="5">
        <f t="shared" si="9"/>
        <v>634</v>
      </c>
      <c r="B636" s="6" t="s">
        <v>34</v>
      </c>
      <c r="C636" s="6">
        <v>891180084</v>
      </c>
      <c r="D636" s="6">
        <v>2</v>
      </c>
      <c r="E636" s="7" t="s">
        <v>632</v>
      </c>
      <c r="F636" s="8">
        <v>36172136</v>
      </c>
      <c r="G636" s="7">
        <v>1</v>
      </c>
      <c r="H636" s="9" t="s">
        <v>1810</v>
      </c>
      <c r="I636" s="15" t="s">
        <v>1811</v>
      </c>
      <c r="J636" s="10">
        <v>41229</v>
      </c>
      <c r="K636" s="11">
        <v>2000000</v>
      </c>
      <c r="L636" s="4" t="s">
        <v>1133</v>
      </c>
      <c r="M636" s="20" t="s">
        <v>39</v>
      </c>
      <c r="N636" s="4" t="s">
        <v>1124</v>
      </c>
      <c r="O636" s="20" t="s">
        <v>41</v>
      </c>
      <c r="P636" s="20" t="s">
        <v>42</v>
      </c>
      <c r="Q636" s="4" t="s">
        <v>1137</v>
      </c>
    </row>
    <row r="637" spans="1:17" ht="204" x14ac:dyDescent="0.25">
      <c r="A637" s="5">
        <f t="shared" si="9"/>
        <v>635</v>
      </c>
      <c r="B637" s="6" t="s">
        <v>34</v>
      </c>
      <c r="C637" s="6">
        <v>891180084</v>
      </c>
      <c r="D637" s="6">
        <v>2</v>
      </c>
      <c r="E637" s="7" t="s">
        <v>1812</v>
      </c>
      <c r="F637" s="8">
        <v>66979455</v>
      </c>
      <c r="G637" s="7">
        <v>1</v>
      </c>
      <c r="H637" s="9" t="s">
        <v>1813</v>
      </c>
      <c r="I637" s="15" t="s">
        <v>1814</v>
      </c>
      <c r="J637" s="10">
        <v>41229</v>
      </c>
      <c r="K637" s="11">
        <v>1515000</v>
      </c>
      <c r="L637" s="4" t="s">
        <v>61</v>
      </c>
      <c r="M637" s="20" t="s">
        <v>39</v>
      </c>
      <c r="N637" s="4" t="s">
        <v>1124</v>
      </c>
      <c r="O637" s="20" t="s">
        <v>41</v>
      </c>
      <c r="P637" s="20" t="s">
        <v>42</v>
      </c>
      <c r="Q637" s="4" t="s">
        <v>1120</v>
      </c>
    </row>
    <row r="638" spans="1:17" ht="127.5" x14ac:dyDescent="0.25">
      <c r="A638" s="5">
        <f t="shared" si="9"/>
        <v>636</v>
      </c>
      <c r="B638" s="6" t="s">
        <v>34</v>
      </c>
      <c r="C638" s="6">
        <v>891180084</v>
      </c>
      <c r="D638" s="6">
        <v>2</v>
      </c>
      <c r="E638" s="7" t="s">
        <v>245</v>
      </c>
      <c r="F638" s="8">
        <v>890206611</v>
      </c>
      <c r="G638" s="7">
        <v>5</v>
      </c>
      <c r="H638" s="9" t="s">
        <v>1815</v>
      </c>
      <c r="I638" s="15" t="s">
        <v>1816</v>
      </c>
      <c r="J638" s="10">
        <v>41229</v>
      </c>
      <c r="K638" s="11">
        <v>3447900</v>
      </c>
      <c r="L638" s="4" t="s">
        <v>1133</v>
      </c>
      <c r="M638" s="20" t="s">
        <v>39</v>
      </c>
      <c r="N638" s="4" t="s">
        <v>1124</v>
      </c>
      <c r="O638" s="20" t="s">
        <v>41</v>
      </c>
      <c r="P638" s="20" t="s">
        <v>42</v>
      </c>
      <c r="Q638" s="4" t="s">
        <v>1137</v>
      </c>
    </row>
    <row r="639" spans="1:17" ht="114.75" x14ac:dyDescent="0.25">
      <c r="A639" s="5">
        <f t="shared" si="9"/>
        <v>637</v>
      </c>
      <c r="B639" s="6" t="s">
        <v>34</v>
      </c>
      <c r="C639" s="6">
        <v>891180084</v>
      </c>
      <c r="D639" s="6">
        <v>2</v>
      </c>
      <c r="E639" s="7" t="s">
        <v>1817</v>
      </c>
      <c r="F639" s="8">
        <v>12137281</v>
      </c>
      <c r="G639" s="7">
        <v>6</v>
      </c>
      <c r="H639" s="9" t="s">
        <v>1818</v>
      </c>
      <c r="I639" s="15" t="s">
        <v>1819</v>
      </c>
      <c r="J639" s="10">
        <v>41232</v>
      </c>
      <c r="K639" s="11">
        <v>933500</v>
      </c>
      <c r="L639" s="4" t="s">
        <v>1133</v>
      </c>
      <c r="M639" s="20" t="s">
        <v>39</v>
      </c>
      <c r="N639" s="4" t="s">
        <v>1124</v>
      </c>
      <c r="O639" s="20" t="s">
        <v>41</v>
      </c>
      <c r="P639" s="20" t="s">
        <v>42</v>
      </c>
      <c r="Q639" s="4" t="s">
        <v>1137</v>
      </c>
    </row>
    <row r="640" spans="1:17" ht="140.25" x14ac:dyDescent="0.25">
      <c r="A640" s="5">
        <f t="shared" si="9"/>
        <v>638</v>
      </c>
      <c r="B640" s="6" t="s">
        <v>34</v>
      </c>
      <c r="C640" s="6">
        <v>891180084</v>
      </c>
      <c r="D640" s="6">
        <v>2</v>
      </c>
      <c r="E640" s="7" t="s">
        <v>1411</v>
      </c>
      <c r="F640" s="8">
        <v>860518299</v>
      </c>
      <c r="G640" s="7">
        <v>1</v>
      </c>
      <c r="H640" s="9" t="s">
        <v>1820</v>
      </c>
      <c r="I640" s="15" t="s">
        <v>1821</v>
      </c>
      <c r="J640" s="10">
        <v>41232</v>
      </c>
      <c r="K640" s="11">
        <v>42340000</v>
      </c>
      <c r="L640" s="4" t="s">
        <v>1133</v>
      </c>
      <c r="M640" s="20" t="s">
        <v>39</v>
      </c>
      <c r="N640" s="4" t="s">
        <v>1119</v>
      </c>
      <c r="O640" s="20" t="s">
        <v>41</v>
      </c>
      <c r="P640" s="20" t="s">
        <v>42</v>
      </c>
      <c r="Q640" s="4" t="s">
        <v>1120</v>
      </c>
    </row>
    <row r="641" spans="1:17" ht="216.75" x14ac:dyDescent="0.25">
      <c r="A641" s="5">
        <f t="shared" si="9"/>
        <v>639</v>
      </c>
      <c r="B641" s="6" t="s">
        <v>34</v>
      </c>
      <c r="C641" s="6">
        <v>891180084</v>
      </c>
      <c r="D641" s="6">
        <v>2</v>
      </c>
      <c r="E641" s="7" t="s">
        <v>1822</v>
      </c>
      <c r="F641" s="8">
        <v>900086559</v>
      </c>
      <c r="G641" s="7">
        <v>9</v>
      </c>
      <c r="H641" s="9" t="s">
        <v>1823</v>
      </c>
      <c r="I641" s="15" t="s">
        <v>1824</v>
      </c>
      <c r="J641" s="10">
        <v>41232</v>
      </c>
      <c r="K641" s="11">
        <v>5968200</v>
      </c>
      <c r="L641" s="4" t="s">
        <v>1133</v>
      </c>
      <c r="M641" s="20" t="s">
        <v>39</v>
      </c>
      <c r="N641" s="4" t="s">
        <v>1124</v>
      </c>
      <c r="O641" s="20" t="s">
        <v>41</v>
      </c>
      <c r="P641" s="20" t="s">
        <v>42</v>
      </c>
      <c r="Q641" s="4" t="s">
        <v>1137</v>
      </c>
    </row>
    <row r="642" spans="1:17" ht="63.75" x14ac:dyDescent="0.25">
      <c r="A642" s="5">
        <f t="shared" si="9"/>
        <v>640</v>
      </c>
      <c r="B642" s="6" t="s">
        <v>34</v>
      </c>
      <c r="C642" s="6">
        <v>891180084</v>
      </c>
      <c r="D642" s="6">
        <v>2</v>
      </c>
      <c r="E642" s="7" t="s">
        <v>1825</v>
      </c>
      <c r="F642" s="8">
        <v>14210283</v>
      </c>
      <c r="G642" s="7">
        <v>1</v>
      </c>
      <c r="H642" s="9" t="s">
        <v>1826</v>
      </c>
      <c r="I642" s="15" t="s">
        <v>1827</v>
      </c>
      <c r="J642" s="10">
        <v>41234</v>
      </c>
      <c r="K642" s="11">
        <v>3980000</v>
      </c>
      <c r="L642" s="4" t="s">
        <v>61</v>
      </c>
      <c r="M642" s="20" t="s">
        <v>39</v>
      </c>
      <c r="N642" s="4" t="s">
        <v>1124</v>
      </c>
      <c r="O642" s="20" t="s">
        <v>41</v>
      </c>
      <c r="P642" s="20" t="s">
        <v>42</v>
      </c>
      <c r="Q642" s="4" t="s">
        <v>1078</v>
      </c>
    </row>
    <row r="643" spans="1:17" ht="127.5" x14ac:dyDescent="0.25">
      <c r="A643" s="5">
        <f t="shared" si="9"/>
        <v>641</v>
      </c>
      <c r="B643" s="6" t="s">
        <v>34</v>
      </c>
      <c r="C643" s="6">
        <v>891180084</v>
      </c>
      <c r="D643" s="6">
        <v>2</v>
      </c>
      <c r="E643" s="7" t="s">
        <v>1828</v>
      </c>
      <c r="F643" s="8">
        <v>1075222019</v>
      </c>
      <c r="G643" s="7">
        <v>8</v>
      </c>
      <c r="H643" s="9" t="s">
        <v>1829</v>
      </c>
      <c r="I643" s="15" t="s">
        <v>1830</v>
      </c>
      <c r="J643" s="10">
        <v>41234</v>
      </c>
      <c r="K643" s="11">
        <v>500000</v>
      </c>
      <c r="L643" s="4" t="s">
        <v>61</v>
      </c>
      <c r="M643" s="20" t="s">
        <v>39</v>
      </c>
      <c r="N643" s="4" t="s">
        <v>1124</v>
      </c>
      <c r="O643" s="20" t="s">
        <v>41</v>
      </c>
      <c r="P643" s="20" t="s">
        <v>42</v>
      </c>
      <c r="Q643" s="4" t="s">
        <v>1078</v>
      </c>
    </row>
    <row r="644" spans="1:17" ht="153" x14ac:dyDescent="0.25">
      <c r="A644" s="5">
        <f t="shared" si="9"/>
        <v>642</v>
      </c>
      <c r="B644" s="6" t="s">
        <v>34</v>
      </c>
      <c r="C644" s="6">
        <v>891180084</v>
      </c>
      <c r="D644" s="6">
        <v>2</v>
      </c>
      <c r="E644" s="7" t="s">
        <v>1576</v>
      </c>
      <c r="F644" s="8">
        <v>55151659</v>
      </c>
      <c r="G644" s="7">
        <v>0</v>
      </c>
      <c r="H644" s="9" t="s">
        <v>1831</v>
      </c>
      <c r="I644" s="15" t="s">
        <v>1832</v>
      </c>
      <c r="J644" s="10">
        <v>41234</v>
      </c>
      <c r="K644" s="11">
        <v>4872000</v>
      </c>
      <c r="L644" s="4" t="s">
        <v>1133</v>
      </c>
      <c r="M644" s="20" t="s">
        <v>39</v>
      </c>
      <c r="N644" s="4" t="s">
        <v>1124</v>
      </c>
      <c r="O644" s="20" t="s">
        <v>41</v>
      </c>
      <c r="P644" s="20" t="s">
        <v>42</v>
      </c>
      <c r="Q644" s="4" t="s">
        <v>1137</v>
      </c>
    </row>
    <row r="645" spans="1:17" ht="140.25" x14ac:dyDescent="0.25">
      <c r="A645" s="5">
        <f t="shared" ref="A645:A708" si="10">A644+1</f>
        <v>643</v>
      </c>
      <c r="B645" s="6" t="s">
        <v>34</v>
      </c>
      <c r="C645" s="6">
        <v>891180084</v>
      </c>
      <c r="D645" s="6">
        <v>2</v>
      </c>
      <c r="E645" s="7" t="s">
        <v>1833</v>
      </c>
      <c r="F645" s="8">
        <v>12097982</v>
      </c>
      <c r="G645" s="7">
        <v>8</v>
      </c>
      <c r="H645" s="9" t="s">
        <v>1834</v>
      </c>
      <c r="I645" s="15" t="s">
        <v>1835</v>
      </c>
      <c r="J645" s="10">
        <v>41234</v>
      </c>
      <c r="K645" s="11">
        <v>791548</v>
      </c>
      <c r="L645" s="4" t="s">
        <v>1133</v>
      </c>
      <c r="M645" s="20" t="s">
        <v>39</v>
      </c>
      <c r="N645" s="4" t="s">
        <v>1119</v>
      </c>
      <c r="O645" s="20" t="s">
        <v>41</v>
      </c>
      <c r="P645" s="20" t="s">
        <v>42</v>
      </c>
      <c r="Q645" s="4" t="s">
        <v>1120</v>
      </c>
    </row>
    <row r="646" spans="1:17" ht="165.75" x14ac:dyDescent="0.25">
      <c r="A646" s="5">
        <f t="shared" si="10"/>
        <v>644</v>
      </c>
      <c r="B646" s="6" t="s">
        <v>34</v>
      </c>
      <c r="C646" s="6">
        <v>891180084</v>
      </c>
      <c r="D646" s="6">
        <v>2</v>
      </c>
      <c r="E646" s="7" t="s">
        <v>1836</v>
      </c>
      <c r="F646" s="8">
        <v>79539815</v>
      </c>
      <c r="G646" s="7">
        <v>8</v>
      </c>
      <c r="H646" s="9" t="s">
        <v>1837</v>
      </c>
      <c r="I646" s="15" t="s">
        <v>1838</v>
      </c>
      <c r="J646" s="10">
        <v>41239</v>
      </c>
      <c r="K646" s="11">
        <v>1980000</v>
      </c>
      <c r="L646" s="4" t="s">
        <v>61</v>
      </c>
      <c r="M646" s="20" t="s">
        <v>39</v>
      </c>
      <c r="N646" s="4" t="s">
        <v>1119</v>
      </c>
      <c r="O646" s="20" t="s">
        <v>41</v>
      </c>
      <c r="P646" s="20" t="s">
        <v>42</v>
      </c>
      <c r="Q646" s="4" t="s">
        <v>1120</v>
      </c>
    </row>
    <row r="647" spans="1:17" ht="76.5" x14ac:dyDescent="0.25">
      <c r="A647" s="5">
        <f t="shared" si="10"/>
        <v>645</v>
      </c>
      <c r="B647" s="6" t="s">
        <v>34</v>
      </c>
      <c r="C647" s="6">
        <v>891180084</v>
      </c>
      <c r="D647" s="6">
        <v>2</v>
      </c>
      <c r="E647" s="7" t="s">
        <v>1839</v>
      </c>
      <c r="F647" s="8">
        <v>4903769</v>
      </c>
      <c r="G647" s="7">
        <v>5</v>
      </c>
      <c r="H647" s="9" t="s">
        <v>1840</v>
      </c>
      <c r="I647" s="15" t="s">
        <v>1841</v>
      </c>
      <c r="J647" s="10">
        <v>41239</v>
      </c>
      <c r="K647" s="11">
        <v>2376000</v>
      </c>
      <c r="L647" s="4" t="s">
        <v>61</v>
      </c>
      <c r="M647" s="20" t="s">
        <v>39</v>
      </c>
      <c r="N647" s="4" t="s">
        <v>1124</v>
      </c>
      <c r="O647" s="20" t="s">
        <v>41</v>
      </c>
      <c r="P647" s="20" t="s">
        <v>42</v>
      </c>
      <c r="Q647" s="4" t="s">
        <v>1078</v>
      </c>
    </row>
    <row r="648" spans="1:17" ht="140.25" x14ac:dyDescent="0.25">
      <c r="A648" s="5">
        <f t="shared" si="10"/>
        <v>646</v>
      </c>
      <c r="B648" s="6" t="s">
        <v>34</v>
      </c>
      <c r="C648" s="6">
        <v>891180084</v>
      </c>
      <c r="D648" s="6">
        <v>2</v>
      </c>
      <c r="E648" s="7" t="s">
        <v>250</v>
      </c>
      <c r="F648" s="8">
        <v>800154351</v>
      </c>
      <c r="G648" s="7">
        <v>3</v>
      </c>
      <c r="H648" s="9" t="s">
        <v>1842</v>
      </c>
      <c r="I648" s="15" t="s">
        <v>1843</v>
      </c>
      <c r="J648" s="10">
        <v>41239</v>
      </c>
      <c r="K648" s="11">
        <v>4850610</v>
      </c>
      <c r="L648" s="4" t="s">
        <v>1133</v>
      </c>
      <c r="M648" s="20" t="s">
        <v>39</v>
      </c>
      <c r="N648" s="4" t="s">
        <v>1124</v>
      </c>
      <c r="O648" s="20" t="s">
        <v>41</v>
      </c>
      <c r="P648" s="20" t="s">
        <v>42</v>
      </c>
      <c r="Q648" s="4" t="s">
        <v>1137</v>
      </c>
    </row>
    <row r="649" spans="1:17" ht="102" x14ac:dyDescent="0.25">
      <c r="A649" s="5">
        <f t="shared" si="10"/>
        <v>647</v>
      </c>
      <c r="B649" s="6" t="s">
        <v>34</v>
      </c>
      <c r="C649" s="6">
        <v>891180084</v>
      </c>
      <c r="D649" s="6">
        <v>2</v>
      </c>
      <c r="E649" s="7" t="s">
        <v>632</v>
      </c>
      <c r="F649" s="8">
        <v>36172136</v>
      </c>
      <c r="G649" s="7">
        <v>1</v>
      </c>
      <c r="H649" s="9" t="s">
        <v>1844</v>
      </c>
      <c r="I649" s="15" t="s">
        <v>1845</v>
      </c>
      <c r="J649" s="10">
        <v>41239</v>
      </c>
      <c r="K649" s="11">
        <v>2300000</v>
      </c>
      <c r="L649" s="4" t="s">
        <v>61</v>
      </c>
      <c r="M649" s="20" t="s">
        <v>39</v>
      </c>
      <c r="N649" s="4" t="s">
        <v>1124</v>
      </c>
      <c r="O649" s="20" t="s">
        <v>41</v>
      </c>
      <c r="P649" s="20" t="s">
        <v>42</v>
      </c>
      <c r="Q649" s="4" t="s">
        <v>1078</v>
      </c>
    </row>
    <row r="650" spans="1:17" ht="140.25" x14ac:dyDescent="0.25">
      <c r="A650" s="5">
        <f t="shared" si="10"/>
        <v>648</v>
      </c>
      <c r="B650" s="6" t="s">
        <v>34</v>
      </c>
      <c r="C650" s="6">
        <v>891180084</v>
      </c>
      <c r="D650" s="6">
        <v>2</v>
      </c>
      <c r="E650" s="7" t="s">
        <v>1846</v>
      </c>
      <c r="F650" s="8">
        <v>46354286</v>
      </c>
      <c r="G650" s="7">
        <v>6</v>
      </c>
      <c r="H650" s="9" t="s">
        <v>1847</v>
      </c>
      <c r="I650" s="15" t="s">
        <v>1848</v>
      </c>
      <c r="J650" s="10">
        <v>41241</v>
      </c>
      <c r="K650" s="11">
        <v>1133400</v>
      </c>
      <c r="L650" s="4" t="s">
        <v>61</v>
      </c>
      <c r="M650" s="20" t="s">
        <v>39</v>
      </c>
      <c r="N650" s="4" t="s">
        <v>1119</v>
      </c>
      <c r="O650" s="20" t="s">
        <v>41</v>
      </c>
      <c r="P650" s="20" t="s">
        <v>42</v>
      </c>
      <c r="Q650" s="4" t="s">
        <v>1120</v>
      </c>
    </row>
    <row r="651" spans="1:17" ht="178.5" x14ac:dyDescent="0.25">
      <c r="A651" s="5">
        <f t="shared" si="10"/>
        <v>649</v>
      </c>
      <c r="B651" s="6" t="s">
        <v>34</v>
      </c>
      <c r="C651" s="6">
        <v>891180084</v>
      </c>
      <c r="D651" s="6">
        <v>2</v>
      </c>
      <c r="E651" s="7" t="s">
        <v>1849</v>
      </c>
      <c r="F651" s="8">
        <v>55169673</v>
      </c>
      <c r="G651" s="7">
        <v>3</v>
      </c>
      <c r="H651" s="9" t="s">
        <v>1850</v>
      </c>
      <c r="I651" s="15" t="s">
        <v>1851</v>
      </c>
      <c r="J651" s="10">
        <v>41241</v>
      </c>
      <c r="K651" s="11">
        <v>2861977</v>
      </c>
      <c r="L651" s="4" t="s">
        <v>61</v>
      </c>
      <c r="M651" s="20" t="s">
        <v>39</v>
      </c>
      <c r="N651" s="4" t="s">
        <v>1119</v>
      </c>
      <c r="O651" s="20" t="s">
        <v>41</v>
      </c>
      <c r="P651" s="20" t="s">
        <v>42</v>
      </c>
      <c r="Q651" s="4" t="s">
        <v>1120</v>
      </c>
    </row>
    <row r="652" spans="1:17" ht="63.75" x14ac:dyDescent="0.25">
      <c r="A652" s="5">
        <f t="shared" si="10"/>
        <v>650</v>
      </c>
      <c r="B652" s="6" t="s">
        <v>34</v>
      </c>
      <c r="C652" s="6">
        <v>891180084</v>
      </c>
      <c r="D652" s="6">
        <v>2</v>
      </c>
      <c r="E652" s="7" t="s">
        <v>1852</v>
      </c>
      <c r="F652" s="8">
        <v>891101577</v>
      </c>
      <c r="G652" s="7">
        <v>4</v>
      </c>
      <c r="H652" s="9" t="s">
        <v>1853</v>
      </c>
      <c r="I652" s="15" t="s">
        <v>1854</v>
      </c>
      <c r="J652" s="10">
        <v>41241</v>
      </c>
      <c r="K652" s="11">
        <v>2792228</v>
      </c>
      <c r="L652" s="4" t="s">
        <v>61</v>
      </c>
      <c r="M652" s="20" t="s">
        <v>39</v>
      </c>
      <c r="N652" s="4" t="s">
        <v>1119</v>
      </c>
      <c r="O652" s="20" t="s">
        <v>41</v>
      </c>
      <c r="P652" s="20" t="s">
        <v>42</v>
      </c>
      <c r="Q652" s="4" t="s">
        <v>1120</v>
      </c>
    </row>
    <row r="653" spans="1:17" ht="127.5" x14ac:dyDescent="0.25">
      <c r="A653" s="5">
        <f t="shared" si="10"/>
        <v>651</v>
      </c>
      <c r="B653" s="6" t="s">
        <v>34</v>
      </c>
      <c r="C653" s="6">
        <v>891180084</v>
      </c>
      <c r="D653" s="6">
        <v>2</v>
      </c>
      <c r="E653" s="13" t="s">
        <v>1855</v>
      </c>
      <c r="F653" s="8">
        <v>830007414</v>
      </c>
      <c r="G653" s="7">
        <v>9</v>
      </c>
      <c r="H653" s="9" t="s">
        <v>1856</v>
      </c>
      <c r="I653" s="15" t="s">
        <v>1857</v>
      </c>
      <c r="J653" s="10">
        <v>41243</v>
      </c>
      <c r="K653" s="11">
        <v>973412</v>
      </c>
      <c r="L653" s="4" t="s">
        <v>1133</v>
      </c>
      <c r="M653" s="20" t="s">
        <v>39</v>
      </c>
      <c r="N653" s="4" t="s">
        <v>1124</v>
      </c>
      <c r="O653" s="20" t="s">
        <v>41</v>
      </c>
      <c r="P653" s="20" t="s">
        <v>42</v>
      </c>
      <c r="Q653" s="4" t="s">
        <v>1137</v>
      </c>
    </row>
    <row r="654" spans="1:17" ht="114.75" x14ac:dyDescent="0.25">
      <c r="A654" s="5">
        <f t="shared" si="10"/>
        <v>652</v>
      </c>
      <c r="B654" s="6" t="s">
        <v>34</v>
      </c>
      <c r="C654" s="6">
        <v>891180084</v>
      </c>
      <c r="D654" s="6">
        <v>2</v>
      </c>
      <c r="E654" s="7" t="s">
        <v>1858</v>
      </c>
      <c r="F654" s="8">
        <v>900329625</v>
      </c>
      <c r="G654" s="7">
        <v>1</v>
      </c>
      <c r="H654" s="9" t="s">
        <v>1859</v>
      </c>
      <c r="I654" s="15" t="s">
        <v>1860</v>
      </c>
      <c r="J654" s="10">
        <v>41243</v>
      </c>
      <c r="K654" s="11">
        <v>18500000</v>
      </c>
      <c r="L654" s="4" t="s">
        <v>1133</v>
      </c>
      <c r="M654" s="20" t="s">
        <v>39</v>
      </c>
      <c r="N654" s="4" t="s">
        <v>1124</v>
      </c>
      <c r="O654" s="20" t="s">
        <v>41</v>
      </c>
      <c r="P654" s="20" t="s">
        <v>42</v>
      </c>
      <c r="Q654" s="4" t="s">
        <v>1137</v>
      </c>
    </row>
    <row r="655" spans="1:17" ht="191.25" x14ac:dyDescent="0.25">
      <c r="A655" s="5">
        <f t="shared" si="10"/>
        <v>653</v>
      </c>
      <c r="B655" s="6" t="s">
        <v>34</v>
      </c>
      <c r="C655" s="6">
        <v>891180084</v>
      </c>
      <c r="D655" s="6">
        <v>2</v>
      </c>
      <c r="E655" s="7" t="s">
        <v>1861</v>
      </c>
      <c r="F655" s="8">
        <v>36161191</v>
      </c>
      <c r="G655" s="7">
        <v>1</v>
      </c>
      <c r="H655" s="9" t="s">
        <v>1862</v>
      </c>
      <c r="I655" s="15" t="s">
        <v>1863</v>
      </c>
      <c r="J655" s="10">
        <v>41246</v>
      </c>
      <c r="K655" s="11">
        <v>5000000</v>
      </c>
      <c r="L655" s="4" t="s">
        <v>61</v>
      </c>
      <c r="M655" s="20" t="s">
        <v>39</v>
      </c>
      <c r="N655" s="4" t="s">
        <v>1119</v>
      </c>
      <c r="O655" s="20" t="s">
        <v>41</v>
      </c>
      <c r="P655" s="20" t="s">
        <v>42</v>
      </c>
      <c r="Q655" s="4" t="s">
        <v>1120</v>
      </c>
    </row>
    <row r="656" spans="1:17" ht="127.5" x14ac:dyDescent="0.25">
      <c r="A656" s="5">
        <f t="shared" si="10"/>
        <v>654</v>
      </c>
      <c r="B656" s="6" t="s">
        <v>34</v>
      </c>
      <c r="C656" s="6">
        <v>891180084</v>
      </c>
      <c r="D656" s="6">
        <v>2</v>
      </c>
      <c r="E656" s="7" t="s">
        <v>1864</v>
      </c>
      <c r="F656" s="8">
        <v>36161191</v>
      </c>
      <c r="G656" s="7">
        <v>1</v>
      </c>
      <c r="H656" s="9" t="s">
        <v>1865</v>
      </c>
      <c r="I656" s="15" t="s">
        <v>1866</v>
      </c>
      <c r="J656" s="10">
        <v>41246</v>
      </c>
      <c r="K656" s="11">
        <v>92220</v>
      </c>
      <c r="L656" s="4" t="s">
        <v>1133</v>
      </c>
      <c r="M656" s="20" t="s">
        <v>39</v>
      </c>
      <c r="N656" s="4" t="s">
        <v>1124</v>
      </c>
      <c r="O656" s="20" t="s">
        <v>41</v>
      </c>
      <c r="P656" s="20" t="s">
        <v>42</v>
      </c>
      <c r="Q656" s="4" t="s">
        <v>1137</v>
      </c>
    </row>
    <row r="657" spans="1:17" ht="127.5" x14ac:dyDescent="0.25">
      <c r="A657" s="5">
        <f t="shared" si="10"/>
        <v>655</v>
      </c>
      <c r="B657" s="6" t="s">
        <v>34</v>
      </c>
      <c r="C657" s="6">
        <v>891180084</v>
      </c>
      <c r="D657" s="6">
        <v>2</v>
      </c>
      <c r="E657" s="7" t="s">
        <v>1867</v>
      </c>
      <c r="F657" s="8">
        <v>26534059</v>
      </c>
      <c r="G657" s="7">
        <v>0</v>
      </c>
      <c r="H657" s="9" t="s">
        <v>1868</v>
      </c>
      <c r="I657" s="15" t="s">
        <v>1869</v>
      </c>
      <c r="J657" s="10">
        <v>41246</v>
      </c>
      <c r="K657" s="11">
        <v>1000000</v>
      </c>
      <c r="L657" s="4" t="s">
        <v>61</v>
      </c>
      <c r="M657" s="20" t="s">
        <v>39</v>
      </c>
      <c r="N657" s="4" t="s">
        <v>1119</v>
      </c>
      <c r="O657" s="20" t="s">
        <v>41</v>
      </c>
      <c r="P657" s="20" t="s">
        <v>42</v>
      </c>
      <c r="Q657" s="4" t="s">
        <v>1120</v>
      </c>
    </row>
    <row r="658" spans="1:17" ht="165.75" x14ac:dyDescent="0.25">
      <c r="A658" s="5">
        <f t="shared" si="10"/>
        <v>656</v>
      </c>
      <c r="B658" s="6" t="s">
        <v>34</v>
      </c>
      <c r="C658" s="6">
        <v>891180084</v>
      </c>
      <c r="D658" s="6">
        <v>2</v>
      </c>
      <c r="E658" s="7" t="s">
        <v>1870</v>
      </c>
      <c r="F658" s="8">
        <v>1075216551</v>
      </c>
      <c r="G658" s="7">
        <v>9</v>
      </c>
      <c r="H658" s="9" t="s">
        <v>1871</v>
      </c>
      <c r="I658" s="15" t="s">
        <v>1872</v>
      </c>
      <c r="J658" s="10">
        <v>41247</v>
      </c>
      <c r="K658" s="11">
        <v>1958544</v>
      </c>
      <c r="L658" s="4" t="s">
        <v>1133</v>
      </c>
      <c r="M658" s="20" t="s">
        <v>39</v>
      </c>
      <c r="N658" s="4" t="s">
        <v>1124</v>
      </c>
      <c r="O658" s="20" t="s">
        <v>41</v>
      </c>
      <c r="P658" s="20" t="s">
        <v>42</v>
      </c>
      <c r="Q658" s="4" t="s">
        <v>1137</v>
      </c>
    </row>
    <row r="659" spans="1:17" ht="165.75" x14ac:dyDescent="0.25">
      <c r="A659" s="5">
        <f t="shared" si="10"/>
        <v>657</v>
      </c>
      <c r="B659" s="6" t="s">
        <v>34</v>
      </c>
      <c r="C659" s="6">
        <v>891180084</v>
      </c>
      <c r="D659" s="6">
        <v>2</v>
      </c>
      <c r="E659" s="7" t="s">
        <v>1873</v>
      </c>
      <c r="F659" s="8">
        <v>7719564</v>
      </c>
      <c r="G659" s="7">
        <v>5</v>
      </c>
      <c r="H659" s="9" t="s">
        <v>1874</v>
      </c>
      <c r="I659" s="15" t="s">
        <v>1875</v>
      </c>
      <c r="J659" s="10">
        <v>41247</v>
      </c>
      <c r="K659" s="11">
        <v>6860000</v>
      </c>
      <c r="L659" s="4" t="s">
        <v>61</v>
      </c>
      <c r="M659" s="20" t="s">
        <v>39</v>
      </c>
      <c r="N659" s="4" t="s">
        <v>1124</v>
      </c>
      <c r="O659" s="20" t="s">
        <v>41</v>
      </c>
      <c r="P659" s="20" t="s">
        <v>42</v>
      </c>
      <c r="Q659" s="4" t="s">
        <v>1078</v>
      </c>
    </row>
    <row r="660" spans="1:17" ht="229.5" x14ac:dyDescent="0.25">
      <c r="A660" s="5">
        <f t="shared" si="10"/>
        <v>658</v>
      </c>
      <c r="B660" s="6" t="s">
        <v>34</v>
      </c>
      <c r="C660" s="6">
        <v>891180084</v>
      </c>
      <c r="D660" s="6">
        <v>2</v>
      </c>
      <c r="E660" s="7" t="s">
        <v>1876</v>
      </c>
      <c r="F660" s="8">
        <v>19230040</v>
      </c>
      <c r="G660" s="7">
        <v>0</v>
      </c>
      <c r="H660" s="9" t="s">
        <v>1877</v>
      </c>
      <c r="I660" s="15" t="s">
        <v>1878</v>
      </c>
      <c r="J660" s="10">
        <v>41247</v>
      </c>
      <c r="K660" s="11">
        <v>4900000</v>
      </c>
      <c r="L660" s="4" t="s">
        <v>1133</v>
      </c>
      <c r="M660" s="20" t="s">
        <v>39</v>
      </c>
      <c r="N660" s="4" t="s">
        <v>1119</v>
      </c>
      <c r="O660" s="20" t="s">
        <v>41</v>
      </c>
      <c r="P660" s="20" t="s">
        <v>42</v>
      </c>
      <c r="Q660" s="4" t="s">
        <v>1120</v>
      </c>
    </row>
    <row r="661" spans="1:17" ht="89.25" x14ac:dyDescent="0.25">
      <c r="A661" s="5">
        <f t="shared" si="10"/>
        <v>659</v>
      </c>
      <c r="B661" s="6" t="s">
        <v>34</v>
      </c>
      <c r="C661" s="6">
        <v>891180084</v>
      </c>
      <c r="D661" s="6">
        <v>2</v>
      </c>
      <c r="E661" s="7" t="s">
        <v>460</v>
      </c>
      <c r="F661" s="8">
        <v>36178454</v>
      </c>
      <c r="G661" s="7">
        <v>6</v>
      </c>
      <c r="H661" s="9" t="s">
        <v>1879</v>
      </c>
      <c r="I661" s="15" t="s">
        <v>1880</v>
      </c>
      <c r="J661" s="10">
        <v>41249</v>
      </c>
      <c r="K661" s="11">
        <v>770000</v>
      </c>
      <c r="L661" s="4" t="s">
        <v>61</v>
      </c>
      <c r="M661" s="20" t="s">
        <v>39</v>
      </c>
      <c r="N661" s="4" t="s">
        <v>1119</v>
      </c>
      <c r="O661" s="20" t="s">
        <v>41</v>
      </c>
      <c r="P661" s="20" t="s">
        <v>42</v>
      </c>
      <c r="Q661" s="4" t="s">
        <v>1120</v>
      </c>
    </row>
    <row r="662" spans="1:17" ht="89.25" x14ac:dyDescent="0.25">
      <c r="A662" s="5">
        <f t="shared" si="10"/>
        <v>660</v>
      </c>
      <c r="B662" s="6" t="s">
        <v>34</v>
      </c>
      <c r="C662" s="6">
        <v>891180084</v>
      </c>
      <c r="D662" s="6">
        <v>2</v>
      </c>
      <c r="E662" s="7" t="s">
        <v>1881</v>
      </c>
      <c r="F662" s="8">
        <v>36148773</v>
      </c>
      <c r="G662" s="7">
        <v>2</v>
      </c>
      <c r="H662" s="9" t="s">
        <v>1882</v>
      </c>
      <c r="I662" s="15" t="s">
        <v>1880</v>
      </c>
      <c r="J662" s="10">
        <v>41249</v>
      </c>
      <c r="K662" s="11">
        <v>999720</v>
      </c>
      <c r="L662" s="4" t="s">
        <v>61</v>
      </c>
      <c r="M662" s="20" t="s">
        <v>39</v>
      </c>
      <c r="N662" s="4" t="s">
        <v>1119</v>
      </c>
      <c r="O662" s="20" t="s">
        <v>41</v>
      </c>
      <c r="P662" s="20" t="s">
        <v>42</v>
      </c>
      <c r="Q662" s="4" t="s">
        <v>1120</v>
      </c>
    </row>
    <row r="663" spans="1:17" ht="76.5" x14ac:dyDescent="0.25">
      <c r="A663" s="5">
        <f t="shared" si="10"/>
        <v>661</v>
      </c>
      <c r="B663" s="6" t="s">
        <v>34</v>
      </c>
      <c r="C663" s="6">
        <v>891180084</v>
      </c>
      <c r="D663" s="6">
        <v>2</v>
      </c>
      <c r="E663" s="7" t="s">
        <v>1228</v>
      </c>
      <c r="F663" s="8">
        <v>1075210838</v>
      </c>
      <c r="G663" s="7">
        <v>1</v>
      </c>
      <c r="H663" s="9" t="s">
        <v>1883</v>
      </c>
      <c r="I663" s="15" t="s">
        <v>1884</v>
      </c>
      <c r="J663" s="10">
        <v>41249</v>
      </c>
      <c r="K663" s="11">
        <v>29393000</v>
      </c>
      <c r="L663" s="4" t="s">
        <v>1133</v>
      </c>
      <c r="M663" s="20" t="s">
        <v>39</v>
      </c>
      <c r="N663" s="4" t="s">
        <v>1124</v>
      </c>
      <c r="O663" s="20" t="s">
        <v>41</v>
      </c>
      <c r="P663" s="20" t="s">
        <v>42</v>
      </c>
      <c r="Q663" s="4" t="s">
        <v>1137</v>
      </c>
    </row>
    <row r="664" spans="1:17" ht="114.75" x14ac:dyDescent="0.25">
      <c r="A664" s="5">
        <f t="shared" si="10"/>
        <v>662</v>
      </c>
      <c r="B664" s="6" t="s">
        <v>34</v>
      </c>
      <c r="C664" s="6">
        <v>891180084</v>
      </c>
      <c r="D664" s="6">
        <v>2</v>
      </c>
      <c r="E664" s="7" t="s">
        <v>632</v>
      </c>
      <c r="F664" s="8">
        <v>36172136</v>
      </c>
      <c r="G664" s="7">
        <v>1</v>
      </c>
      <c r="H664" s="9" t="s">
        <v>1885</v>
      </c>
      <c r="I664" s="15" t="s">
        <v>1886</v>
      </c>
      <c r="J664" s="10">
        <v>41253</v>
      </c>
      <c r="K664" s="11">
        <v>960000</v>
      </c>
      <c r="L664" s="4" t="s">
        <v>1133</v>
      </c>
      <c r="M664" s="20" t="s">
        <v>39</v>
      </c>
      <c r="N664" s="4" t="s">
        <v>1124</v>
      </c>
      <c r="O664" s="20" t="s">
        <v>41</v>
      </c>
      <c r="P664" s="20" t="s">
        <v>42</v>
      </c>
      <c r="Q664" s="4" t="s">
        <v>1137</v>
      </c>
    </row>
    <row r="665" spans="1:17" ht="153" x14ac:dyDescent="0.25">
      <c r="A665" s="5">
        <f t="shared" si="10"/>
        <v>663</v>
      </c>
      <c r="B665" s="6" t="s">
        <v>34</v>
      </c>
      <c r="C665" s="6">
        <v>891180084</v>
      </c>
      <c r="D665" s="6">
        <v>2</v>
      </c>
      <c r="E665" s="7" t="s">
        <v>1887</v>
      </c>
      <c r="F665" s="8">
        <v>900175780</v>
      </c>
      <c r="G665" s="7">
        <v>2</v>
      </c>
      <c r="H665" s="9" t="s">
        <v>1888</v>
      </c>
      <c r="I665" s="15" t="s">
        <v>1889</v>
      </c>
      <c r="J665" s="10">
        <v>41253</v>
      </c>
      <c r="K665" s="11">
        <v>2878328</v>
      </c>
      <c r="L665" s="4" t="s">
        <v>61</v>
      </c>
      <c r="M665" s="20" t="s">
        <v>39</v>
      </c>
      <c r="N665" s="4" t="s">
        <v>1124</v>
      </c>
      <c r="O665" s="20" t="s">
        <v>41</v>
      </c>
      <c r="P665" s="20" t="s">
        <v>42</v>
      </c>
      <c r="Q665" s="4" t="s">
        <v>1078</v>
      </c>
    </row>
    <row r="666" spans="1:17" ht="127.5" x14ac:dyDescent="0.25">
      <c r="A666" s="5">
        <f t="shared" si="10"/>
        <v>664</v>
      </c>
      <c r="B666" s="6" t="s">
        <v>34</v>
      </c>
      <c r="C666" s="6">
        <v>891180084</v>
      </c>
      <c r="D666" s="6">
        <v>2</v>
      </c>
      <c r="E666" s="7" t="s">
        <v>1601</v>
      </c>
      <c r="F666" s="8">
        <v>800058607</v>
      </c>
      <c r="G666" s="7">
        <v>2</v>
      </c>
      <c r="H666" s="9" t="s">
        <v>1890</v>
      </c>
      <c r="I666" s="15" t="s">
        <v>1891</v>
      </c>
      <c r="J666" s="10">
        <v>41253</v>
      </c>
      <c r="K666" s="11">
        <v>11691640</v>
      </c>
      <c r="L666" s="4" t="s">
        <v>1133</v>
      </c>
      <c r="M666" s="20" t="s">
        <v>39</v>
      </c>
      <c r="N666" s="4" t="s">
        <v>1124</v>
      </c>
      <c r="O666" s="20" t="s">
        <v>41</v>
      </c>
      <c r="P666" s="20" t="s">
        <v>42</v>
      </c>
      <c r="Q666" s="4" t="s">
        <v>1137</v>
      </c>
    </row>
    <row r="667" spans="1:17" ht="178.5" x14ac:dyDescent="0.25">
      <c r="A667" s="5">
        <f t="shared" si="10"/>
        <v>665</v>
      </c>
      <c r="B667" s="6" t="s">
        <v>34</v>
      </c>
      <c r="C667" s="6">
        <v>891180084</v>
      </c>
      <c r="D667" s="6">
        <v>2</v>
      </c>
      <c r="E667" s="7" t="s">
        <v>1892</v>
      </c>
      <c r="F667" s="8">
        <v>800019976</v>
      </c>
      <c r="G667" s="7">
        <v>9</v>
      </c>
      <c r="H667" s="9" t="s">
        <v>1893</v>
      </c>
      <c r="I667" s="15" t="s">
        <v>1894</v>
      </c>
      <c r="J667" s="10">
        <v>41254</v>
      </c>
      <c r="K667" s="11">
        <v>3248000</v>
      </c>
      <c r="L667" s="4" t="s">
        <v>61</v>
      </c>
      <c r="M667" s="20" t="s">
        <v>39</v>
      </c>
      <c r="N667" s="4" t="s">
        <v>1119</v>
      </c>
      <c r="O667" s="20" t="s">
        <v>41</v>
      </c>
      <c r="P667" s="20" t="s">
        <v>42</v>
      </c>
      <c r="Q667" s="4" t="s">
        <v>1120</v>
      </c>
    </row>
    <row r="668" spans="1:17" ht="178.5" x14ac:dyDescent="0.25">
      <c r="A668" s="5">
        <f t="shared" si="10"/>
        <v>666</v>
      </c>
      <c r="B668" s="6" t="s">
        <v>34</v>
      </c>
      <c r="C668" s="6">
        <v>891180084</v>
      </c>
      <c r="D668" s="6">
        <v>2</v>
      </c>
      <c r="E668" s="7" t="s">
        <v>1228</v>
      </c>
      <c r="F668" s="8">
        <v>1075210838</v>
      </c>
      <c r="G668" s="7">
        <v>1</v>
      </c>
      <c r="H668" s="9" t="s">
        <v>1895</v>
      </c>
      <c r="I668" s="15" t="s">
        <v>1896</v>
      </c>
      <c r="J668" s="10">
        <v>41255</v>
      </c>
      <c r="K668" s="11">
        <v>2000000</v>
      </c>
      <c r="L668" s="4" t="s">
        <v>61</v>
      </c>
      <c r="M668" s="20" t="s">
        <v>39</v>
      </c>
      <c r="N668" s="4" t="s">
        <v>1119</v>
      </c>
      <c r="O668" s="20" t="s">
        <v>41</v>
      </c>
      <c r="P668" s="20" t="s">
        <v>42</v>
      </c>
      <c r="Q668" s="4" t="s">
        <v>1120</v>
      </c>
    </row>
    <row r="669" spans="1:17" ht="63.75" x14ac:dyDescent="0.25">
      <c r="A669" s="5">
        <f t="shared" si="10"/>
        <v>667</v>
      </c>
      <c r="B669" s="6" t="s">
        <v>34</v>
      </c>
      <c r="C669" s="6">
        <v>891180084</v>
      </c>
      <c r="D669" s="6">
        <v>2</v>
      </c>
      <c r="E669" s="7" t="s">
        <v>1240</v>
      </c>
      <c r="F669" s="8">
        <v>7698297</v>
      </c>
      <c r="G669" s="7">
        <v>1</v>
      </c>
      <c r="H669" s="9" t="s">
        <v>1897</v>
      </c>
      <c r="I669" s="15" t="s">
        <v>1898</v>
      </c>
      <c r="J669" s="10">
        <v>41257</v>
      </c>
      <c r="K669" s="11">
        <v>4170000</v>
      </c>
      <c r="L669" s="4" t="s">
        <v>61</v>
      </c>
      <c r="M669" s="20" t="s">
        <v>39</v>
      </c>
      <c r="N669" s="4" t="s">
        <v>1124</v>
      </c>
      <c r="O669" s="20" t="s">
        <v>41</v>
      </c>
      <c r="P669" s="20" t="s">
        <v>42</v>
      </c>
      <c r="Q669" s="4" t="s">
        <v>1078</v>
      </c>
    </row>
    <row r="670" spans="1:17" ht="89.25" x14ac:dyDescent="0.25">
      <c r="A670" s="5">
        <f t="shared" si="10"/>
        <v>668</v>
      </c>
      <c r="B670" s="6" t="s">
        <v>34</v>
      </c>
      <c r="C670" s="6">
        <v>891180084</v>
      </c>
      <c r="D670" s="6">
        <v>2</v>
      </c>
      <c r="E670" s="7" t="s">
        <v>1506</v>
      </c>
      <c r="F670" s="8">
        <v>55153458</v>
      </c>
      <c r="G670" s="7">
        <v>6</v>
      </c>
      <c r="H670" s="9" t="s">
        <v>1899</v>
      </c>
      <c r="I670" s="15" t="s">
        <v>1900</v>
      </c>
      <c r="J670" s="10">
        <v>41261</v>
      </c>
      <c r="K670" s="11">
        <v>1799994</v>
      </c>
      <c r="L670" s="4" t="s">
        <v>61</v>
      </c>
      <c r="M670" s="20" t="s">
        <v>39</v>
      </c>
      <c r="N670" s="4" t="s">
        <v>1119</v>
      </c>
      <c r="O670" s="20" t="s">
        <v>41</v>
      </c>
      <c r="P670" s="20" t="s">
        <v>42</v>
      </c>
      <c r="Q670" s="4" t="s">
        <v>1120</v>
      </c>
    </row>
    <row r="671" spans="1:17" ht="127.5" x14ac:dyDescent="0.25">
      <c r="A671" s="5">
        <f t="shared" si="10"/>
        <v>669</v>
      </c>
      <c r="B671" s="6" t="s">
        <v>34</v>
      </c>
      <c r="C671" s="6">
        <v>891180084</v>
      </c>
      <c r="D671" s="6">
        <v>2</v>
      </c>
      <c r="E671" s="7" t="s">
        <v>1901</v>
      </c>
      <c r="F671" s="8">
        <v>12131887</v>
      </c>
      <c r="G671" s="7">
        <v>1</v>
      </c>
      <c r="H671" s="9" t="s">
        <v>1902</v>
      </c>
      <c r="I671" s="15" t="s">
        <v>1903</v>
      </c>
      <c r="J671" s="10">
        <v>41261</v>
      </c>
      <c r="K671" s="11">
        <v>6000000</v>
      </c>
      <c r="L671" s="4" t="s">
        <v>61</v>
      </c>
      <c r="M671" s="20" t="s">
        <v>39</v>
      </c>
      <c r="N671" s="4" t="s">
        <v>1119</v>
      </c>
      <c r="O671" s="20" t="s">
        <v>41</v>
      </c>
      <c r="P671" s="20" t="s">
        <v>42</v>
      </c>
      <c r="Q671" s="4" t="s">
        <v>1120</v>
      </c>
    </row>
    <row r="672" spans="1:17" ht="178.5" x14ac:dyDescent="0.25">
      <c r="A672" s="5">
        <f t="shared" si="10"/>
        <v>670</v>
      </c>
      <c r="B672" s="6" t="s">
        <v>34</v>
      </c>
      <c r="C672" s="6">
        <v>891180084</v>
      </c>
      <c r="D672" s="6">
        <v>2</v>
      </c>
      <c r="E672" s="7" t="s">
        <v>1198</v>
      </c>
      <c r="F672" s="8">
        <v>14229887</v>
      </c>
      <c r="G672" s="7">
        <v>1</v>
      </c>
      <c r="H672" s="9" t="s">
        <v>1904</v>
      </c>
      <c r="I672" s="15" t="s">
        <v>1905</v>
      </c>
      <c r="J672" s="10">
        <v>41261</v>
      </c>
      <c r="K672" s="11">
        <v>4707607</v>
      </c>
      <c r="L672" s="4" t="s">
        <v>61</v>
      </c>
      <c r="M672" s="20" t="s">
        <v>39</v>
      </c>
      <c r="N672" s="4" t="s">
        <v>1124</v>
      </c>
      <c r="O672" s="20" t="s">
        <v>41</v>
      </c>
      <c r="P672" s="20" t="s">
        <v>42</v>
      </c>
      <c r="Q672" s="4" t="s">
        <v>1078</v>
      </c>
    </row>
    <row r="673" spans="1:17" ht="153" x14ac:dyDescent="0.25">
      <c r="A673" s="5">
        <f t="shared" si="10"/>
        <v>671</v>
      </c>
      <c r="B673" s="6" t="s">
        <v>34</v>
      </c>
      <c r="C673" s="6">
        <v>891180084</v>
      </c>
      <c r="D673" s="6">
        <v>2</v>
      </c>
      <c r="E673" s="7" t="s">
        <v>1906</v>
      </c>
      <c r="F673" s="8">
        <v>860353110</v>
      </c>
      <c r="G673" s="7">
        <v>7</v>
      </c>
      <c r="H673" s="9" t="s">
        <v>1907</v>
      </c>
      <c r="I673" s="15" t="s">
        <v>1908</v>
      </c>
      <c r="J673" s="10">
        <v>41263</v>
      </c>
      <c r="K673" s="11">
        <v>17325746</v>
      </c>
      <c r="L673" s="4" t="s">
        <v>1133</v>
      </c>
      <c r="M673" s="20" t="s">
        <v>39</v>
      </c>
      <c r="N673" s="4" t="s">
        <v>1124</v>
      </c>
      <c r="O673" s="20" t="s">
        <v>41</v>
      </c>
      <c r="P673" s="20" t="s">
        <v>42</v>
      </c>
      <c r="Q673" s="4" t="s">
        <v>1137</v>
      </c>
    </row>
    <row r="674" spans="1:17" ht="306" x14ac:dyDescent="0.25">
      <c r="A674" s="5">
        <f t="shared" si="10"/>
        <v>672</v>
      </c>
      <c r="B674" s="6" t="s">
        <v>34</v>
      </c>
      <c r="C674" s="6">
        <v>891180084</v>
      </c>
      <c r="D674" s="6">
        <v>2</v>
      </c>
      <c r="E674" s="53" t="s">
        <v>1909</v>
      </c>
      <c r="F674" s="8">
        <v>813000898</v>
      </c>
      <c r="G674" s="7">
        <v>6</v>
      </c>
      <c r="H674" s="54" t="s">
        <v>1910</v>
      </c>
      <c r="I674" s="15" t="s">
        <v>1911</v>
      </c>
      <c r="J674" s="55">
        <v>40940</v>
      </c>
      <c r="K674" s="11">
        <v>85000000</v>
      </c>
      <c r="L674" s="56" t="s">
        <v>89</v>
      </c>
      <c r="M674" s="20" t="s">
        <v>39</v>
      </c>
      <c r="N674" s="4" t="s">
        <v>1912</v>
      </c>
      <c r="O674" s="20" t="s">
        <v>41</v>
      </c>
      <c r="P674" s="20" t="s">
        <v>42</v>
      </c>
      <c r="Q674" s="4"/>
    </row>
    <row r="675" spans="1:17" ht="127.5" x14ac:dyDescent="0.25">
      <c r="A675" s="5">
        <f t="shared" si="10"/>
        <v>673</v>
      </c>
      <c r="B675" s="6" t="s">
        <v>34</v>
      </c>
      <c r="C675" s="6">
        <v>891180084</v>
      </c>
      <c r="D675" s="6">
        <v>2</v>
      </c>
      <c r="E675" s="57" t="s">
        <v>1913</v>
      </c>
      <c r="F675" s="8">
        <v>809002625</v>
      </c>
      <c r="G675" s="7">
        <v>7</v>
      </c>
      <c r="H675" s="58" t="s">
        <v>1914</v>
      </c>
      <c r="I675" s="15" t="s">
        <v>1915</v>
      </c>
      <c r="J675" s="59">
        <v>40956</v>
      </c>
      <c r="K675" s="11">
        <v>122722099</v>
      </c>
      <c r="L675" s="60" t="s">
        <v>89</v>
      </c>
      <c r="M675" s="20" t="s">
        <v>39</v>
      </c>
      <c r="N675" s="4" t="s">
        <v>1912</v>
      </c>
      <c r="O675" s="20" t="s">
        <v>41</v>
      </c>
      <c r="P675" s="20" t="s">
        <v>42</v>
      </c>
      <c r="Q675" s="4"/>
    </row>
    <row r="676" spans="1:17" ht="267.75" x14ac:dyDescent="0.25">
      <c r="A676" s="5">
        <f t="shared" si="10"/>
        <v>674</v>
      </c>
      <c r="B676" s="6" t="s">
        <v>34</v>
      </c>
      <c r="C676" s="6">
        <v>891180084</v>
      </c>
      <c r="D676" s="6">
        <v>2</v>
      </c>
      <c r="E676" s="53" t="s">
        <v>676</v>
      </c>
      <c r="F676" s="8">
        <v>36147801</v>
      </c>
      <c r="G676" s="7">
        <v>6</v>
      </c>
      <c r="H676" s="54" t="s">
        <v>1916</v>
      </c>
      <c r="I676" s="15" t="s">
        <v>1917</v>
      </c>
      <c r="J676" s="55">
        <v>40960</v>
      </c>
      <c r="K676" s="11">
        <v>596494150</v>
      </c>
      <c r="L676" s="56" t="s">
        <v>89</v>
      </c>
      <c r="M676" s="20" t="s">
        <v>39</v>
      </c>
      <c r="N676" s="4" t="s">
        <v>1918</v>
      </c>
      <c r="O676" s="20" t="s">
        <v>41</v>
      </c>
      <c r="P676" s="20" t="s">
        <v>42</v>
      </c>
      <c r="Q676" s="4"/>
    </row>
    <row r="677" spans="1:17" ht="114.75" x14ac:dyDescent="0.25">
      <c r="A677" s="5">
        <f t="shared" si="10"/>
        <v>675</v>
      </c>
      <c r="B677" s="6" t="s">
        <v>34</v>
      </c>
      <c r="C677" s="6">
        <v>891180084</v>
      </c>
      <c r="D677" s="6">
        <v>2</v>
      </c>
      <c r="E677" s="53" t="s">
        <v>1919</v>
      </c>
      <c r="F677" s="8">
        <v>79305693</v>
      </c>
      <c r="G677" s="7">
        <v>1</v>
      </c>
      <c r="H677" s="54" t="s">
        <v>1920</v>
      </c>
      <c r="I677" s="15" t="s">
        <v>1921</v>
      </c>
      <c r="J677" s="55">
        <v>40961</v>
      </c>
      <c r="K677" s="11">
        <v>124855814</v>
      </c>
      <c r="L677" s="56" t="s">
        <v>89</v>
      </c>
      <c r="M677" s="20" t="s">
        <v>39</v>
      </c>
      <c r="N677" s="4" t="s">
        <v>1912</v>
      </c>
      <c r="O677" s="20" t="s">
        <v>41</v>
      </c>
      <c r="P677" s="20" t="s">
        <v>42</v>
      </c>
      <c r="Q677" s="4"/>
    </row>
    <row r="678" spans="1:17" ht="153" x14ac:dyDescent="0.25">
      <c r="A678" s="5">
        <f t="shared" si="10"/>
        <v>676</v>
      </c>
      <c r="B678" s="6" t="s">
        <v>34</v>
      </c>
      <c r="C678" s="6">
        <v>891180084</v>
      </c>
      <c r="D678" s="6">
        <v>2</v>
      </c>
      <c r="E678" s="53" t="s">
        <v>1922</v>
      </c>
      <c r="F678" s="8">
        <v>813001611</v>
      </c>
      <c r="G678" s="7">
        <v>4</v>
      </c>
      <c r="H678" s="54" t="s">
        <v>1923</v>
      </c>
      <c r="I678" s="15" t="s">
        <v>1924</v>
      </c>
      <c r="J678" s="55">
        <v>40976</v>
      </c>
      <c r="K678" s="11">
        <v>92834000</v>
      </c>
      <c r="L678" s="56" t="s">
        <v>1925</v>
      </c>
      <c r="M678" s="20" t="s">
        <v>39</v>
      </c>
      <c r="N678" s="4" t="s">
        <v>1912</v>
      </c>
      <c r="O678" s="20" t="s">
        <v>41</v>
      </c>
      <c r="P678" s="20" t="s">
        <v>42</v>
      </c>
      <c r="Q678" s="4"/>
    </row>
    <row r="679" spans="1:17" ht="242.25" x14ac:dyDescent="0.25">
      <c r="A679" s="5">
        <f t="shared" si="10"/>
        <v>677</v>
      </c>
      <c r="B679" s="6" t="s">
        <v>34</v>
      </c>
      <c r="C679" s="6">
        <v>891180084</v>
      </c>
      <c r="D679" s="6">
        <v>2</v>
      </c>
      <c r="E679" s="53" t="s">
        <v>1926</v>
      </c>
      <c r="F679" s="8">
        <v>900116087</v>
      </c>
      <c r="G679" s="7">
        <v>4</v>
      </c>
      <c r="H679" s="54" t="s">
        <v>1927</v>
      </c>
      <c r="I679" s="15" t="s">
        <v>1928</v>
      </c>
      <c r="J679" s="55">
        <v>40980</v>
      </c>
      <c r="K679" s="11">
        <v>129474050</v>
      </c>
      <c r="L679" s="56" t="s">
        <v>89</v>
      </c>
      <c r="M679" s="20" t="s">
        <v>39</v>
      </c>
      <c r="N679" s="4" t="s">
        <v>1912</v>
      </c>
      <c r="O679" s="20" t="s">
        <v>41</v>
      </c>
      <c r="P679" s="20" t="s">
        <v>42</v>
      </c>
      <c r="Q679" s="4"/>
    </row>
    <row r="680" spans="1:17" ht="89.25" x14ac:dyDescent="0.25">
      <c r="A680" s="5">
        <f t="shared" si="10"/>
        <v>678</v>
      </c>
      <c r="B680" s="6" t="s">
        <v>34</v>
      </c>
      <c r="C680" s="6">
        <v>891180084</v>
      </c>
      <c r="D680" s="6">
        <v>2</v>
      </c>
      <c r="E680" s="57" t="s">
        <v>1929</v>
      </c>
      <c r="F680" s="8">
        <v>78028645</v>
      </c>
      <c r="G680" s="7">
        <v>6</v>
      </c>
      <c r="H680" s="58" t="s">
        <v>1930</v>
      </c>
      <c r="I680" s="15" t="s">
        <v>1931</v>
      </c>
      <c r="J680" s="59">
        <v>40997</v>
      </c>
      <c r="K680" s="11">
        <v>15733743</v>
      </c>
      <c r="L680" s="60" t="s">
        <v>1932</v>
      </c>
      <c r="M680" s="20" t="s">
        <v>39</v>
      </c>
      <c r="N680" s="4" t="s">
        <v>1912</v>
      </c>
      <c r="O680" s="20" t="s">
        <v>41</v>
      </c>
      <c r="P680" s="20" t="s">
        <v>42</v>
      </c>
      <c r="Q680" s="4"/>
    </row>
    <row r="681" spans="1:17" ht="408" x14ac:dyDescent="0.25">
      <c r="A681" s="5">
        <f t="shared" si="10"/>
        <v>679</v>
      </c>
      <c r="B681" s="6" t="s">
        <v>34</v>
      </c>
      <c r="C681" s="6">
        <v>891180084</v>
      </c>
      <c r="D681" s="6">
        <v>2</v>
      </c>
      <c r="E681" s="53" t="s">
        <v>1933</v>
      </c>
      <c r="F681" s="8">
        <v>860002400</v>
      </c>
      <c r="G681" s="7">
        <v>2</v>
      </c>
      <c r="H681" s="54" t="s">
        <v>1934</v>
      </c>
      <c r="I681" s="15" t="s">
        <v>1935</v>
      </c>
      <c r="J681" s="55">
        <v>40998</v>
      </c>
      <c r="K681" s="11">
        <v>196600188</v>
      </c>
      <c r="L681" s="56" t="s">
        <v>1936</v>
      </c>
      <c r="M681" s="20" t="s">
        <v>39</v>
      </c>
      <c r="N681" s="4" t="s">
        <v>1937</v>
      </c>
      <c r="O681" s="20" t="s">
        <v>41</v>
      </c>
      <c r="P681" s="20" t="s">
        <v>42</v>
      </c>
      <c r="Q681" s="4"/>
    </row>
    <row r="682" spans="1:17" ht="408" x14ac:dyDescent="0.25">
      <c r="A682" s="5">
        <f t="shared" si="10"/>
        <v>680</v>
      </c>
      <c r="B682" s="6" t="s">
        <v>34</v>
      </c>
      <c r="C682" s="6">
        <v>891180084</v>
      </c>
      <c r="D682" s="6">
        <v>2</v>
      </c>
      <c r="E682" s="53" t="s">
        <v>1938</v>
      </c>
      <c r="F682" s="8">
        <v>860039988</v>
      </c>
      <c r="G682" s="7">
        <v>0</v>
      </c>
      <c r="H682" s="54" t="s">
        <v>1939</v>
      </c>
      <c r="I682" s="15" t="s">
        <v>1935</v>
      </c>
      <c r="J682" s="55">
        <v>40998</v>
      </c>
      <c r="K682" s="11">
        <v>106500884</v>
      </c>
      <c r="L682" s="56" t="s">
        <v>1936</v>
      </c>
      <c r="M682" s="20" t="s">
        <v>39</v>
      </c>
      <c r="N682" s="4" t="s">
        <v>1937</v>
      </c>
      <c r="O682" s="20" t="s">
        <v>41</v>
      </c>
      <c r="P682" s="20" t="s">
        <v>42</v>
      </c>
      <c r="Q682" s="4"/>
    </row>
    <row r="683" spans="1:17" ht="293.25" x14ac:dyDescent="0.25">
      <c r="A683" s="5">
        <f t="shared" si="10"/>
        <v>681</v>
      </c>
      <c r="B683" s="6" t="s">
        <v>34</v>
      </c>
      <c r="C683" s="6">
        <v>891180084</v>
      </c>
      <c r="D683" s="6">
        <v>2</v>
      </c>
      <c r="E683" s="53" t="s">
        <v>1940</v>
      </c>
      <c r="F683" s="8">
        <v>891100279</v>
      </c>
      <c r="G683" s="7">
        <v>1</v>
      </c>
      <c r="H683" s="54" t="s">
        <v>1941</v>
      </c>
      <c r="I683" s="15" t="s">
        <v>1942</v>
      </c>
      <c r="J683" s="55">
        <v>41019</v>
      </c>
      <c r="K683" s="11">
        <v>84660000</v>
      </c>
      <c r="L683" s="56" t="s">
        <v>1925</v>
      </c>
      <c r="M683" s="20" t="s">
        <v>39</v>
      </c>
      <c r="N683" s="4" t="s">
        <v>1912</v>
      </c>
      <c r="O683" s="20" t="s">
        <v>41</v>
      </c>
      <c r="P683" s="20" t="s">
        <v>42</v>
      </c>
      <c r="Q683" s="4"/>
    </row>
    <row r="684" spans="1:17" ht="114.75" x14ac:dyDescent="0.25">
      <c r="A684" s="5">
        <f t="shared" si="10"/>
        <v>682</v>
      </c>
      <c r="B684" s="6" t="s">
        <v>34</v>
      </c>
      <c r="C684" s="6">
        <v>891180084</v>
      </c>
      <c r="D684" s="6">
        <v>2</v>
      </c>
      <c r="E684" s="53" t="s">
        <v>62</v>
      </c>
      <c r="F684" s="8">
        <v>813004745</v>
      </c>
      <c r="G684" s="7">
        <v>6</v>
      </c>
      <c r="H684" s="54" t="s">
        <v>1943</v>
      </c>
      <c r="I684" s="15" t="s">
        <v>1944</v>
      </c>
      <c r="J684" s="55">
        <v>41033</v>
      </c>
      <c r="K684" s="11">
        <v>123070000</v>
      </c>
      <c r="L684" s="56" t="s">
        <v>1945</v>
      </c>
      <c r="M684" s="20" t="s">
        <v>39</v>
      </c>
      <c r="N684" s="4" t="s">
        <v>1912</v>
      </c>
      <c r="O684" s="20" t="s">
        <v>41</v>
      </c>
      <c r="P684" s="20" t="s">
        <v>42</v>
      </c>
      <c r="Q684" s="4"/>
    </row>
    <row r="685" spans="1:17" ht="153" x14ac:dyDescent="0.25">
      <c r="A685" s="5">
        <f t="shared" si="10"/>
        <v>683</v>
      </c>
      <c r="B685" s="6" t="s">
        <v>34</v>
      </c>
      <c r="C685" s="6">
        <v>891180084</v>
      </c>
      <c r="D685" s="6">
        <v>2</v>
      </c>
      <c r="E685" s="53" t="s">
        <v>1946</v>
      </c>
      <c r="F685" s="8">
        <v>12131436</v>
      </c>
      <c r="G685" s="7">
        <v>3</v>
      </c>
      <c r="H685" s="54" t="s">
        <v>1947</v>
      </c>
      <c r="I685" s="15" t="s">
        <v>1948</v>
      </c>
      <c r="J685" s="55">
        <v>41037</v>
      </c>
      <c r="K685" s="11">
        <v>222662121.25</v>
      </c>
      <c r="L685" s="56" t="s">
        <v>1932</v>
      </c>
      <c r="M685" s="20" t="s">
        <v>39</v>
      </c>
      <c r="N685" s="4" t="s">
        <v>1912</v>
      </c>
      <c r="O685" s="20" t="s">
        <v>41</v>
      </c>
      <c r="P685" s="20" t="s">
        <v>42</v>
      </c>
      <c r="Q685" s="4"/>
    </row>
    <row r="686" spans="1:17" ht="89.25" x14ac:dyDescent="0.25">
      <c r="A686" s="5">
        <f t="shared" si="10"/>
        <v>684</v>
      </c>
      <c r="B686" s="6" t="s">
        <v>34</v>
      </c>
      <c r="C686" s="6">
        <v>891180084</v>
      </c>
      <c r="D686" s="6">
        <v>2</v>
      </c>
      <c r="E686" s="53" t="s">
        <v>1949</v>
      </c>
      <c r="F686" s="8">
        <v>1075225709</v>
      </c>
      <c r="G686" s="7"/>
      <c r="H686" s="54" t="s">
        <v>1950</v>
      </c>
      <c r="I686" s="15" t="s">
        <v>1951</v>
      </c>
      <c r="J686" s="55">
        <v>41046</v>
      </c>
      <c r="K686" s="11">
        <v>8303305</v>
      </c>
      <c r="L686" s="56" t="s">
        <v>1952</v>
      </c>
      <c r="M686" s="20" t="s">
        <v>39</v>
      </c>
      <c r="N686" s="4" t="s">
        <v>1912</v>
      </c>
      <c r="O686" s="20" t="s">
        <v>41</v>
      </c>
      <c r="P686" s="20" t="s">
        <v>42</v>
      </c>
      <c r="Q686" s="4"/>
    </row>
    <row r="687" spans="1:17" ht="204" x14ac:dyDescent="0.25">
      <c r="A687" s="5">
        <f t="shared" si="10"/>
        <v>685</v>
      </c>
      <c r="B687" s="6" t="s">
        <v>34</v>
      </c>
      <c r="C687" s="6">
        <v>891180084</v>
      </c>
      <c r="D687" s="6">
        <v>2</v>
      </c>
      <c r="E687" s="57" t="s">
        <v>1953</v>
      </c>
      <c r="F687" s="8">
        <v>813010409</v>
      </c>
      <c r="G687" s="7">
        <v>0</v>
      </c>
      <c r="H687" s="58" t="s">
        <v>1954</v>
      </c>
      <c r="I687" s="15" t="s">
        <v>1955</v>
      </c>
      <c r="J687" s="59">
        <v>41047</v>
      </c>
      <c r="K687" s="11">
        <v>16936000</v>
      </c>
      <c r="L687" s="60" t="s">
        <v>1956</v>
      </c>
      <c r="M687" s="20" t="s">
        <v>39</v>
      </c>
      <c r="N687" s="4" t="s">
        <v>261</v>
      </c>
      <c r="O687" s="20" t="s">
        <v>41</v>
      </c>
      <c r="P687" s="20" t="s">
        <v>42</v>
      </c>
      <c r="Q687" s="4"/>
    </row>
    <row r="688" spans="1:17" ht="102" x14ac:dyDescent="0.25">
      <c r="A688" s="5">
        <f t="shared" si="10"/>
        <v>686</v>
      </c>
      <c r="B688" s="6" t="s">
        <v>34</v>
      </c>
      <c r="C688" s="6">
        <v>891180084</v>
      </c>
      <c r="D688" s="6">
        <v>2</v>
      </c>
      <c r="E688" s="53" t="s">
        <v>861</v>
      </c>
      <c r="F688" s="8">
        <v>891104414</v>
      </c>
      <c r="G688" s="7">
        <v>6</v>
      </c>
      <c r="H688" s="54" t="s">
        <v>1957</v>
      </c>
      <c r="I688" s="15" t="s">
        <v>1958</v>
      </c>
      <c r="J688" s="55">
        <v>41059</v>
      </c>
      <c r="K688" s="11">
        <v>49990293</v>
      </c>
      <c r="L688" s="56" t="s">
        <v>89</v>
      </c>
      <c r="M688" s="20" t="s">
        <v>39</v>
      </c>
      <c r="N688" s="4" t="s">
        <v>1912</v>
      </c>
      <c r="O688" s="20" t="s">
        <v>41</v>
      </c>
      <c r="P688" s="20" t="s">
        <v>42</v>
      </c>
      <c r="Q688" s="4"/>
    </row>
    <row r="689" spans="1:17" ht="63.75" x14ac:dyDescent="0.25">
      <c r="A689" s="5">
        <f t="shared" si="10"/>
        <v>687</v>
      </c>
      <c r="B689" s="6" t="s">
        <v>34</v>
      </c>
      <c r="C689" s="6">
        <v>891180084</v>
      </c>
      <c r="D689" s="6">
        <v>2</v>
      </c>
      <c r="E689" s="53" t="s">
        <v>1141</v>
      </c>
      <c r="F689" s="8">
        <v>4903106</v>
      </c>
      <c r="G689" s="7">
        <v>2</v>
      </c>
      <c r="H689" s="54" t="s">
        <v>1959</v>
      </c>
      <c r="I689" s="15" t="s">
        <v>1960</v>
      </c>
      <c r="J689" s="55">
        <v>41059</v>
      </c>
      <c r="K689" s="11">
        <v>561738230</v>
      </c>
      <c r="L689" s="56" t="s">
        <v>1961</v>
      </c>
      <c r="M689" s="20" t="s">
        <v>39</v>
      </c>
      <c r="N689" s="4" t="s">
        <v>1918</v>
      </c>
      <c r="O689" s="20" t="s">
        <v>41</v>
      </c>
      <c r="P689" s="20" t="s">
        <v>42</v>
      </c>
      <c r="Q689" s="4"/>
    </row>
    <row r="690" spans="1:17" ht="89.25" x14ac:dyDescent="0.25">
      <c r="A690" s="5">
        <f t="shared" si="10"/>
        <v>688</v>
      </c>
      <c r="B690" s="6" t="s">
        <v>34</v>
      </c>
      <c r="C690" s="6">
        <v>891180084</v>
      </c>
      <c r="D690" s="6">
        <v>2</v>
      </c>
      <c r="E690" s="53" t="s">
        <v>1962</v>
      </c>
      <c r="F690" s="8">
        <v>93362898</v>
      </c>
      <c r="G690" s="7">
        <v>8</v>
      </c>
      <c r="H690" s="54" t="s">
        <v>1963</v>
      </c>
      <c r="I690" s="15" t="s">
        <v>1964</v>
      </c>
      <c r="J690" s="55">
        <v>41064</v>
      </c>
      <c r="K690" s="11">
        <v>119116108</v>
      </c>
      <c r="L690" s="56" t="s">
        <v>113</v>
      </c>
      <c r="M690" s="20" t="s">
        <v>39</v>
      </c>
      <c r="N690" s="4" t="s">
        <v>1912</v>
      </c>
      <c r="O690" s="20" t="s">
        <v>41</v>
      </c>
      <c r="P690" s="20" t="s">
        <v>42</v>
      </c>
      <c r="Q690" s="4"/>
    </row>
    <row r="691" spans="1:17" ht="178.5" x14ac:dyDescent="0.25">
      <c r="A691" s="5">
        <f t="shared" si="10"/>
        <v>689</v>
      </c>
      <c r="B691" s="6" t="s">
        <v>34</v>
      </c>
      <c r="C691" s="6">
        <v>891180084</v>
      </c>
      <c r="D691" s="6">
        <v>2</v>
      </c>
      <c r="E691" s="53" t="s">
        <v>1965</v>
      </c>
      <c r="F691" s="8">
        <v>813010066</v>
      </c>
      <c r="G691" s="7">
        <v>8</v>
      </c>
      <c r="H691" s="54" t="s">
        <v>1966</v>
      </c>
      <c r="I691" s="15" t="s">
        <v>1967</v>
      </c>
      <c r="J691" s="55">
        <v>41061</v>
      </c>
      <c r="K691" s="11">
        <v>1176756341</v>
      </c>
      <c r="L691" s="56" t="s">
        <v>1968</v>
      </c>
      <c r="M691" s="20" t="s">
        <v>39</v>
      </c>
      <c r="N691" s="4" t="s">
        <v>1918</v>
      </c>
      <c r="O691" s="20" t="s">
        <v>41</v>
      </c>
      <c r="P691" s="20" t="s">
        <v>42</v>
      </c>
      <c r="Q691" s="4"/>
    </row>
    <row r="692" spans="1:17" ht="114.75" x14ac:dyDescent="0.25">
      <c r="A692" s="5">
        <f t="shared" si="10"/>
        <v>690</v>
      </c>
      <c r="B692" s="6" t="s">
        <v>34</v>
      </c>
      <c r="C692" s="6">
        <v>891180084</v>
      </c>
      <c r="D692" s="6">
        <v>2</v>
      </c>
      <c r="E692" s="53" t="s">
        <v>1969</v>
      </c>
      <c r="F692" s="8">
        <v>7710012</v>
      </c>
      <c r="G692" s="7">
        <v>0</v>
      </c>
      <c r="H692" s="54" t="s">
        <v>1970</v>
      </c>
      <c r="I692" s="15" t="s">
        <v>1971</v>
      </c>
      <c r="J692" s="55">
        <v>41073</v>
      </c>
      <c r="K692" s="11">
        <v>73756540</v>
      </c>
      <c r="L692" s="56" t="s">
        <v>1952</v>
      </c>
      <c r="M692" s="20" t="s">
        <v>39</v>
      </c>
      <c r="N692" s="4" t="s">
        <v>1912</v>
      </c>
      <c r="O692" s="20" t="s">
        <v>41</v>
      </c>
      <c r="P692" s="20" t="s">
        <v>42</v>
      </c>
      <c r="Q692" s="4"/>
    </row>
    <row r="693" spans="1:17" ht="114.75" x14ac:dyDescent="0.25">
      <c r="A693" s="5">
        <f t="shared" si="10"/>
        <v>691</v>
      </c>
      <c r="B693" s="6" t="s">
        <v>34</v>
      </c>
      <c r="C693" s="6">
        <v>891180084</v>
      </c>
      <c r="D693" s="6">
        <v>2</v>
      </c>
      <c r="E693" s="53" t="s">
        <v>1972</v>
      </c>
      <c r="F693" s="8">
        <v>19293454</v>
      </c>
      <c r="G693" s="7">
        <v>6</v>
      </c>
      <c r="H693" s="54" t="s">
        <v>1973</v>
      </c>
      <c r="I693" s="15" t="s">
        <v>1974</v>
      </c>
      <c r="J693" s="55">
        <v>41080</v>
      </c>
      <c r="K693" s="11">
        <v>37127128</v>
      </c>
      <c r="L693" s="56" t="s">
        <v>1952</v>
      </c>
      <c r="M693" s="20" t="s">
        <v>39</v>
      </c>
      <c r="N693" s="4" t="s">
        <v>1912</v>
      </c>
      <c r="O693" s="20" t="s">
        <v>41</v>
      </c>
      <c r="P693" s="20" t="s">
        <v>42</v>
      </c>
      <c r="Q693" s="4"/>
    </row>
    <row r="694" spans="1:17" ht="153" x14ac:dyDescent="0.25">
      <c r="A694" s="5">
        <f t="shared" si="10"/>
        <v>692</v>
      </c>
      <c r="B694" s="6" t="s">
        <v>34</v>
      </c>
      <c r="C694" s="6">
        <v>891180084</v>
      </c>
      <c r="D694" s="6">
        <v>2</v>
      </c>
      <c r="E694" s="53" t="s">
        <v>1975</v>
      </c>
      <c r="F694" s="8">
        <v>12101318</v>
      </c>
      <c r="G694" s="7">
        <v>4</v>
      </c>
      <c r="H694" s="54" t="s">
        <v>1976</v>
      </c>
      <c r="I694" s="15" t="s">
        <v>1977</v>
      </c>
      <c r="J694" s="55">
        <v>41082</v>
      </c>
      <c r="K694" s="11">
        <v>63415620</v>
      </c>
      <c r="L694" s="56" t="s">
        <v>1952</v>
      </c>
      <c r="M694" s="20" t="s">
        <v>39</v>
      </c>
      <c r="N694" s="4" t="s">
        <v>1912</v>
      </c>
      <c r="O694" s="20" t="s">
        <v>41</v>
      </c>
      <c r="P694" s="20" t="s">
        <v>42</v>
      </c>
      <c r="Q694" s="4"/>
    </row>
    <row r="695" spans="1:17" ht="89.25" x14ac:dyDescent="0.25">
      <c r="A695" s="5">
        <f t="shared" si="10"/>
        <v>693</v>
      </c>
      <c r="B695" s="6" t="s">
        <v>34</v>
      </c>
      <c r="C695" s="6">
        <v>891180084</v>
      </c>
      <c r="D695" s="6">
        <v>2</v>
      </c>
      <c r="E695" s="53" t="s">
        <v>1978</v>
      </c>
      <c r="F695" s="8">
        <v>12138604</v>
      </c>
      <c r="G695" s="7">
        <v>6</v>
      </c>
      <c r="H695" s="54" t="s">
        <v>1979</v>
      </c>
      <c r="I695" s="15" t="s">
        <v>1980</v>
      </c>
      <c r="J695" s="55">
        <v>41087</v>
      </c>
      <c r="K695" s="11">
        <v>33310574</v>
      </c>
      <c r="L695" s="56" t="s">
        <v>1952</v>
      </c>
      <c r="M695" s="20" t="s">
        <v>39</v>
      </c>
      <c r="N695" s="4" t="s">
        <v>1912</v>
      </c>
      <c r="O695" s="20" t="s">
        <v>41</v>
      </c>
      <c r="P695" s="20" t="s">
        <v>42</v>
      </c>
      <c r="Q695" s="4"/>
    </row>
    <row r="696" spans="1:17" ht="140.25" x14ac:dyDescent="0.25">
      <c r="A696" s="5">
        <f t="shared" si="10"/>
        <v>694</v>
      </c>
      <c r="B696" s="6" t="s">
        <v>34</v>
      </c>
      <c r="C696" s="6">
        <v>891180084</v>
      </c>
      <c r="D696" s="6">
        <v>2</v>
      </c>
      <c r="E696" s="53" t="s">
        <v>1981</v>
      </c>
      <c r="F696" s="8">
        <v>52430291</v>
      </c>
      <c r="G696" s="7">
        <v>0</v>
      </c>
      <c r="H696" s="54" t="s">
        <v>1982</v>
      </c>
      <c r="I696" s="15" t="s">
        <v>1983</v>
      </c>
      <c r="J696" s="55">
        <v>41087</v>
      </c>
      <c r="K696" s="11">
        <v>65609937</v>
      </c>
      <c r="L696" s="56" t="s">
        <v>89</v>
      </c>
      <c r="M696" s="20" t="s">
        <v>39</v>
      </c>
      <c r="N696" s="4" t="s">
        <v>1912</v>
      </c>
      <c r="O696" s="20" t="s">
        <v>41</v>
      </c>
      <c r="P696" s="20" t="s">
        <v>42</v>
      </c>
      <c r="Q696" s="4"/>
    </row>
    <row r="697" spans="1:17" ht="114.75" x14ac:dyDescent="0.25">
      <c r="A697" s="5">
        <f t="shared" si="10"/>
        <v>695</v>
      </c>
      <c r="B697" s="6" t="s">
        <v>34</v>
      </c>
      <c r="C697" s="6">
        <v>891180084</v>
      </c>
      <c r="D697" s="6">
        <v>2</v>
      </c>
      <c r="E697" s="53" t="s">
        <v>1984</v>
      </c>
      <c r="F697" s="8">
        <v>890700031</v>
      </c>
      <c r="G697" s="7">
        <v>1</v>
      </c>
      <c r="H697" s="54" t="s">
        <v>1985</v>
      </c>
      <c r="I697" s="15" t="s">
        <v>1986</v>
      </c>
      <c r="J697" s="55">
        <v>41094</v>
      </c>
      <c r="K697" s="11">
        <v>75120000</v>
      </c>
      <c r="L697" s="56" t="s">
        <v>113</v>
      </c>
      <c r="M697" s="20" t="s">
        <v>39</v>
      </c>
      <c r="N697" s="4" t="s">
        <v>1912</v>
      </c>
      <c r="O697" s="20" t="s">
        <v>41</v>
      </c>
      <c r="P697" s="20" t="s">
        <v>42</v>
      </c>
      <c r="Q697" s="4"/>
    </row>
    <row r="698" spans="1:17" ht="76.5" x14ac:dyDescent="0.25">
      <c r="A698" s="5">
        <f t="shared" si="10"/>
        <v>696</v>
      </c>
      <c r="B698" s="6" t="s">
        <v>34</v>
      </c>
      <c r="C698" s="6">
        <v>891180084</v>
      </c>
      <c r="D698" s="6">
        <v>2</v>
      </c>
      <c r="E698" s="53" t="s">
        <v>1987</v>
      </c>
      <c r="F698" s="8">
        <v>51910219</v>
      </c>
      <c r="G698" s="7">
        <v>6</v>
      </c>
      <c r="H698" s="54" t="s">
        <v>1988</v>
      </c>
      <c r="I698" s="15" t="s">
        <v>1989</v>
      </c>
      <c r="J698" s="55">
        <v>41094</v>
      </c>
      <c r="K698" s="11">
        <v>82300236</v>
      </c>
      <c r="L698" s="56" t="s">
        <v>1952</v>
      </c>
      <c r="M698" s="20" t="s">
        <v>39</v>
      </c>
      <c r="N698" s="4" t="s">
        <v>1912</v>
      </c>
      <c r="O698" s="20" t="s">
        <v>41</v>
      </c>
      <c r="P698" s="20" t="s">
        <v>42</v>
      </c>
      <c r="Q698" s="4"/>
    </row>
    <row r="699" spans="1:17" ht="114.75" x14ac:dyDescent="0.25">
      <c r="A699" s="5">
        <f t="shared" si="10"/>
        <v>697</v>
      </c>
      <c r="B699" s="6" t="s">
        <v>34</v>
      </c>
      <c r="C699" s="6">
        <v>891180084</v>
      </c>
      <c r="D699" s="6">
        <v>2</v>
      </c>
      <c r="E699" s="53" t="s">
        <v>1990</v>
      </c>
      <c r="F699" s="8">
        <v>12112802</v>
      </c>
      <c r="G699" s="7">
        <v>5</v>
      </c>
      <c r="H699" s="54" t="s">
        <v>1991</v>
      </c>
      <c r="I699" s="15" t="s">
        <v>1992</v>
      </c>
      <c r="J699" s="55">
        <v>41107</v>
      </c>
      <c r="K699" s="11">
        <v>10663880</v>
      </c>
      <c r="L699" s="56" t="s">
        <v>1993</v>
      </c>
      <c r="M699" s="20" t="s">
        <v>39</v>
      </c>
      <c r="N699" s="4" t="s">
        <v>261</v>
      </c>
      <c r="O699" s="20" t="s">
        <v>41</v>
      </c>
      <c r="P699" s="20" t="s">
        <v>42</v>
      </c>
      <c r="Q699" s="4"/>
    </row>
    <row r="700" spans="1:17" ht="114.75" x14ac:dyDescent="0.25">
      <c r="A700" s="5">
        <f t="shared" si="10"/>
        <v>698</v>
      </c>
      <c r="B700" s="6" t="s">
        <v>34</v>
      </c>
      <c r="C700" s="6">
        <v>891180084</v>
      </c>
      <c r="D700" s="6">
        <v>2</v>
      </c>
      <c r="E700" s="53" t="s">
        <v>353</v>
      </c>
      <c r="F700" s="8">
        <v>800120677</v>
      </c>
      <c r="G700" s="7">
        <v>2</v>
      </c>
      <c r="H700" s="54" t="s">
        <v>1994</v>
      </c>
      <c r="I700" s="15" t="s">
        <v>1995</v>
      </c>
      <c r="J700" s="55">
        <v>41108</v>
      </c>
      <c r="K700" s="11">
        <v>195519856</v>
      </c>
      <c r="L700" s="56" t="s">
        <v>113</v>
      </c>
      <c r="M700" s="20" t="s">
        <v>39</v>
      </c>
      <c r="N700" s="4" t="s">
        <v>1912</v>
      </c>
      <c r="O700" s="20" t="s">
        <v>41</v>
      </c>
      <c r="P700" s="20" t="s">
        <v>42</v>
      </c>
      <c r="Q700" s="4"/>
    </row>
    <row r="701" spans="1:17" ht="191.25" x14ac:dyDescent="0.25">
      <c r="A701" s="5">
        <f t="shared" si="10"/>
        <v>699</v>
      </c>
      <c r="B701" s="6" t="s">
        <v>34</v>
      </c>
      <c r="C701" s="6">
        <v>891180084</v>
      </c>
      <c r="D701" s="6">
        <v>2</v>
      </c>
      <c r="E701" s="53" t="s">
        <v>242</v>
      </c>
      <c r="F701" s="8">
        <v>900170943</v>
      </c>
      <c r="G701" s="7">
        <v>3</v>
      </c>
      <c r="H701" s="54" t="s">
        <v>1996</v>
      </c>
      <c r="I701" s="15" t="s">
        <v>1997</v>
      </c>
      <c r="J701" s="55">
        <v>41109</v>
      </c>
      <c r="K701" s="11">
        <v>109794000</v>
      </c>
      <c r="L701" s="56" t="s">
        <v>113</v>
      </c>
      <c r="M701" s="20" t="s">
        <v>39</v>
      </c>
      <c r="N701" s="4" t="s">
        <v>1912</v>
      </c>
      <c r="O701" s="20" t="s">
        <v>41</v>
      </c>
      <c r="P701" s="20" t="s">
        <v>42</v>
      </c>
      <c r="Q701" s="4"/>
    </row>
    <row r="702" spans="1:17" ht="165.75" x14ac:dyDescent="0.25">
      <c r="A702" s="5">
        <f t="shared" si="10"/>
        <v>700</v>
      </c>
      <c r="B702" s="6" t="s">
        <v>34</v>
      </c>
      <c r="C702" s="6">
        <v>891180084</v>
      </c>
      <c r="D702" s="6">
        <v>2</v>
      </c>
      <c r="E702" s="53" t="s">
        <v>1998</v>
      </c>
      <c r="F702" s="8">
        <v>7687433</v>
      </c>
      <c r="G702" s="7">
        <v>1</v>
      </c>
      <c r="H702" s="54" t="s">
        <v>1999</v>
      </c>
      <c r="I702" s="15" t="s">
        <v>2000</v>
      </c>
      <c r="J702" s="55">
        <v>41113</v>
      </c>
      <c r="K702" s="11">
        <v>105886737</v>
      </c>
      <c r="L702" s="56" t="s">
        <v>1993</v>
      </c>
      <c r="M702" s="20" t="s">
        <v>39</v>
      </c>
      <c r="N702" s="4" t="s">
        <v>261</v>
      </c>
      <c r="O702" s="20" t="s">
        <v>41</v>
      </c>
      <c r="P702" s="20" t="s">
        <v>42</v>
      </c>
      <c r="Q702" s="4"/>
    </row>
    <row r="703" spans="1:17" ht="140.25" x14ac:dyDescent="0.25">
      <c r="A703" s="5">
        <f t="shared" si="10"/>
        <v>701</v>
      </c>
      <c r="B703" s="6" t="s">
        <v>34</v>
      </c>
      <c r="C703" s="6">
        <v>891180084</v>
      </c>
      <c r="D703" s="6">
        <v>2</v>
      </c>
      <c r="E703" s="53" t="s">
        <v>2001</v>
      </c>
      <c r="F703" s="8">
        <v>816007116</v>
      </c>
      <c r="G703" s="7">
        <v>6</v>
      </c>
      <c r="H703" s="54" t="s">
        <v>2002</v>
      </c>
      <c r="I703" s="15" t="s">
        <v>2003</v>
      </c>
      <c r="J703" s="55">
        <v>41123</v>
      </c>
      <c r="K703" s="11">
        <v>92220177</v>
      </c>
      <c r="L703" s="56" t="s">
        <v>1925</v>
      </c>
      <c r="M703" s="20" t="s">
        <v>39</v>
      </c>
      <c r="N703" s="4" t="s">
        <v>1912</v>
      </c>
      <c r="O703" s="20" t="s">
        <v>41</v>
      </c>
      <c r="P703" s="20" t="s">
        <v>42</v>
      </c>
      <c r="Q703" s="4"/>
    </row>
    <row r="704" spans="1:17" ht="140.25" x14ac:dyDescent="0.25">
      <c r="A704" s="5">
        <f t="shared" si="10"/>
        <v>702</v>
      </c>
      <c r="B704" s="6" t="s">
        <v>34</v>
      </c>
      <c r="C704" s="6">
        <v>891180084</v>
      </c>
      <c r="D704" s="6">
        <v>2</v>
      </c>
      <c r="E704" s="53" t="s">
        <v>2004</v>
      </c>
      <c r="F704" s="8">
        <v>830513134</v>
      </c>
      <c r="G704" s="7">
        <v>1</v>
      </c>
      <c r="H704" s="54" t="s">
        <v>2005</v>
      </c>
      <c r="I704" s="15" t="s">
        <v>2006</v>
      </c>
      <c r="J704" s="55">
        <v>41123</v>
      </c>
      <c r="K704" s="11">
        <v>21870130</v>
      </c>
      <c r="L704" s="56" t="s">
        <v>1925</v>
      </c>
      <c r="M704" s="20" t="s">
        <v>39</v>
      </c>
      <c r="N704" s="4" t="s">
        <v>1912</v>
      </c>
      <c r="O704" s="20" t="s">
        <v>41</v>
      </c>
      <c r="P704" s="20" t="s">
        <v>42</v>
      </c>
      <c r="Q704" s="4"/>
    </row>
    <row r="705" spans="1:17" ht="229.5" x14ac:dyDescent="0.25">
      <c r="A705" s="5">
        <f t="shared" si="10"/>
        <v>703</v>
      </c>
      <c r="B705" s="6" t="s">
        <v>34</v>
      </c>
      <c r="C705" s="6">
        <v>891180084</v>
      </c>
      <c r="D705" s="6">
        <v>2</v>
      </c>
      <c r="E705" s="53" t="s">
        <v>2007</v>
      </c>
      <c r="F705" s="8">
        <v>12103759</v>
      </c>
      <c r="G705" s="7">
        <v>8</v>
      </c>
      <c r="H705" s="54" t="s">
        <v>2008</v>
      </c>
      <c r="I705" s="15" t="s">
        <v>2009</v>
      </c>
      <c r="J705" s="55">
        <v>41143</v>
      </c>
      <c r="K705" s="11">
        <v>43221600</v>
      </c>
      <c r="L705" s="56" t="s">
        <v>1993</v>
      </c>
      <c r="M705" s="20" t="s">
        <v>39</v>
      </c>
      <c r="N705" s="4" t="s">
        <v>1912</v>
      </c>
      <c r="O705" s="20" t="s">
        <v>41</v>
      </c>
      <c r="P705" s="20" t="s">
        <v>42</v>
      </c>
      <c r="Q705" s="4"/>
    </row>
    <row r="706" spans="1:17" ht="114.75" x14ac:dyDescent="0.25">
      <c r="A706" s="5">
        <f t="shared" si="10"/>
        <v>704</v>
      </c>
      <c r="B706" s="6" t="s">
        <v>34</v>
      </c>
      <c r="C706" s="6">
        <v>891180084</v>
      </c>
      <c r="D706" s="6">
        <v>2</v>
      </c>
      <c r="E706" s="53" t="s">
        <v>2010</v>
      </c>
      <c r="F706" s="8">
        <v>12200514</v>
      </c>
      <c r="G706" s="7">
        <v>6</v>
      </c>
      <c r="H706" s="54" t="s">
        <v>2011</v>
      </c>
      <c r="I706" s="15" t="s">
        <v>2012</v>
      </c>
      <c r="J706" s="55">
        <v>41144</v>
      </c>
      <c r="K706" s="11">
        <v>32273417</v>
      </c>
      <c r="L706" s="56" t="s">
        <v>1952</v>
      </c>
      <c r="M706" s="20" t="s">
        <v>39</v>
      </c>
      <c r="N706" s="4" t="s">
        <v>1912</v>
      </c>
      <c r="O706" s="20" t="s">
        <v>41</v>
      </c>
      <c r="P706" s="20" t="s">
        <v>42</v>
      </c>
      <c r="Q706" s="4"/>
    </row>
    <row r="707" spans="1:17" ht="102" x14ac:dyDescent="0.25">
      <c r="A707" s="5">
        <f t="shared" si="10"/>
        <v>705</v>
      </c>
      <c r="B707" s="6" t="s">
        <v>34</v>
      </c>
      <c r="C707" s="6">
        <v>891180084</v>
      </c>
      <c r="D707" s="6">
        <v>2</v>
      </c>
      <c r="E707" s="53" t="s">
        <v>2013</v>
      </c>
      <c r="F707" s="8">
        <v>800126469</v>
      </c>
      <c r="G707" s="7">
        <v>0</v>
      </c>
      <c r="H707" s="54" t="s">
        <v>2014</v>
      </c>
      <c r="I707" s="15" t="s">
        <v>2015</v>
      </c>
      <c r="J707" s="55">
        <v>41145</v>
      </c>
      <c r="K707" s="11">
        <v>134705000</v>
      </c>
      <c r="L707" s="56" t="s">
        <v>89</v>
      </c>
      <c r="M707" s="20" t="s">
        <v>39</v>
      </c>
      <c r="N707" s="4" t="s">
        <v>1912</v>
      </c>
      <c r="O707" s="20" t="s">
        <v>41</v>
      </c>
      <c r="P707" s="20" t="s">
        <v>42</v>
      </c>
      <c r="Q707" s="4"/>
    </row>
    <row r="708" spans="1:17" ht="89.25" x14ac:dyDescent="0.25">
      <c r="A708" s="5">
        <f t="shared" si="10"/>
        <v>706</v>
      </c>
      <c r="B708" s="6" t="s">
        <v>34</v>
      </c>
      <c r="C708" s="6">
        <v>891180084</v>
      </c>
      <c r="D708" s="6">
        <v>2</v>
      </c>
      <c r="E708" s="53" t="s">
        <v>2016</v>
      </c>
      <c r="F708" s="8">
        <v>94488981</v>
      </c>
      <c r="G708" s="7">
        <v>7</v>
      </c>
      <c r="H708" s="54" t="s">
        <v>2017</v>
      </c>
      <c r="I708" s="15" t="s">
        <v>2018</v>
      </c>
      <c r="J708" s="55">
        <v>41152</v>
      </c>
      <c r="K708" s="11">
        <v>148680875</v>
      </c>
      <c r="L708" s="56" t="s">
        <v>1952</v>
      </c>
      <c r="M708" s="20" t="s">
        <v>39</v>
      </c>
      <c r="N708" s="4" t="s">
        <v>1912</v>
      </c>
      <c r="O708" s="20" t="s">
        <v>41</v>
      </c>
      <c r="P708" s="20" t="s">
        <v>42</v>
      </c>
      <c r="Q708" s="4"/>
    </row>
    <row r="709" spans="1:17" ht="102" x14ac:dyDescent="0.25">
      <c r="A709" s="5">
        <f t="shared" ref="A709:A772" si="11">A708+1</f>
        <v>707</v>
      </c>
      <c r="B709" s="6" t="s">
        <v>34</v>
      </c>
      <c r="C709" s="6">
        <v>891180084</v>
      </c>
      <c r="D709" s="6">
        <v>2</v>
      </c>
      <c r="E709" s="53" t="s">
        <v>2019</v>
      </c>
      <c r="F709" s="8">
        <v>860061577</v>
      </c>
      <c r="G709" s="7">
        <v>9</v>
      </c>
      <c r="H709" s="54" t="s">
        <v>2020</v>
      </c>
      <c r="I709" s="15" t="s">
        <v>2021</v>
      </c>
      <c r="J709" s="55">
        <v>41152</v>
      </c>
      <c r="K709" s="11">
        <v>209704800</v>
      </c>
      <c r="L709" s="56" t="s">
        <v>113</v>
      </c>
      <c r="M709" s="20" t="s">
        <v>39</v>
      </c>
      <c r="N709" s="4" t="s">
        <v>1912</v>
      </c>
      <c r="O709" s="20" t="s">
        <v>41</v>
      </c>
      <c r="P709" s="20" t="s">
        <v>42</v>
      </c>
      <c r="Q709" s="4"/>
    </row>
    <row r="710" spans="1:17" ht="153" x14ac:dyDescent="0.25">
      <c r="A710" s="5">
        <f t="shared" si="11"/>
        <v>708</v>
      </c>
      <c r="B710" s="6" t="s">
        <v>34</v>
      </c>
      <c r="C710" s="6">
        <v>891180084</v>
      </c>
      <c r="D710" s="6">
        <v>2</v>
      </c>
      <c r="E710" s="53" t="s">
        <v>1225</v>
      </c>
      <c r="F710" s="8">
        <v>900164068</v>
      </c>
      <c r="G710" s="7">
        <v>9</v>
      </c>
      <c r="H710" s="54" t="s">
        <v>2022</v>
      </c>
      <c r="I710" s="15" t="s">
        <v>2023</v>
      </c>
      <c r="J710" s="55">
        <v>41152</v>
      </c>
      <c r="K710" s="11">
        <v>47312000</v>
      </c>
      <c r="L710" s="56" t="s">
        <v>89</v>
      </c>
      <c r="M710" s="20" t="s">
        <v>39</v>
      </c>
      <c r="N710" s="4" t="s">
        <v>1912</v>
      </c>
      <c r="O710" s="20" t="s">
        <v>41</v>
      </c>
      <c r="P710" s="20" t="s">
        <v>42</v>
      </c>
      <c r="Q710" s="4"/>
    </row>
    <row r="711" spans="1:17" ht="89.25" x14ac:dyDescent="0.25">
      <c r="A711" s="5">
        <f t="shared" si="11"/>
        <v>709</v>
      </c>
      <c r="B711" s="6" t="s">
        <v>34</v>
      </c>
      <c r="C711" s="6">
        <v>891180084</v>
      </c>
      <c r="D711" s="6">
        <v>2</v>
      </c>
      <c r="E711" s="53" t="s">
        <v>1929</v>
      </c>
      <c r="F711" s="8">
        <v>78028645</v>
      </c>
      <c r="G711" s="7">
        <v>6</v>
      </c>
      <c r="H711" s="54" t="s">
        <v>2024</v>
      </c>
      <c r="I711" s="15" t="s">
        <v>2025</v>
      </c>
      <c r="J711" s="55">
        <v>41159</v>
      </c>
      <c r="K711" s="11">
        <v>15205446</v>
      </c>
      <c r="L711" s="56" t="s">
        <v>1952</v>
      </c>
      <c r="M711" s="20" t="s">
        <v>39</v>
      </c>
      <c r="N711" s="4" t="s">
        <v>1912</v>
      </c>
      <c r="O711" s="20" t="s">
        <v>41</v>
      </c>
      <c r="P711" s="20" t="s">
        <v>42</v>
      </c>
      <c r="Q711" s="4"/>
    </row>
    <row r="712" spans="1:17" ht="191.25" x14ac:dyDescent="0.25">
      <c r="A712" s="5">
        <f t="shared" si="11"/>
        <v>710</v>
      </c>
      <c r="B712" s="6" t="s">
        <v>34</v>
      </c>
      <c r="C712" s="6">
        <v>891180084</v>
      </c>
      <c r="D712" s="6">
        <v>2</v>
      </c>
      <c r="E712" s="53" t="s">
        <v>2026</v>
      </c>
      <c r="F712" s="8">
        <v>12277905</v>
      </c>
      <c r="G712" s="7">
        <v>3</v>
      </c>
      <c r="H712" s="54" t="s">
        <v>2027</v>
      </c>
      <c r="I712" s="15" t="s">
        <v>2028</v>
      </c>
      <c r="J712" s="55">
        <v>41162</v>
      </c>
      <c r="K712" s="11">
        <v>12000200</v>
      </c>
      <c r="L712" s="56" t="s">
        <v>1956</v>
      </c>
      <c r="M712" s="20" t="s">
        <v>39</v>
      </c>
      <c r="N712" s="4" t="s">
        <v>261</v>
      </c>
      <c r="O712" s="20" t="s">
        <v>41</v>
      </c>
      <c r="P712" s="20" t="s">
        <v>42</v>
      </c>
      <c r="Q712" s="4"/>
    </row>
    <row r="713" spans="1:17" ht="127.5" x14ac:dyDescent="0.25">
      <c r="A713" s="5">
        <f t="shared" si="11"/>
        <v>711</v>
      </c>
      <c r="B713" s="6" t="s">
        <v>34</v>
      </c>
      <c r="C713" s="6">
        <v>891180084</v>
      </c>
      <c r="D713" s="6">
        <v>2</v>
      </c>
      <c r="E713" s="53" t="s">
        <v>1471</v>
      </c>
      <c r="F713" s="8">
        <v>900324958</v>
      </c>
      <c r="G713" s="7">
        <v>6</v>
      </c>
      <c r="H713" s="54" t="s">
        <v>2029</v>
      </c>
      <c r="I713" s="15" t="s">
        <v>2030</v>
      </c>
      <c r="J713" s="55">
        <v>41179</v>
      </c>
      <c r="K713" s="11">
        <v>75938522</v>
      </c>
      <c r="L713" s="56" t="s">
        <v>113</v>
      </c>
      <c r="M713" s="20" t="s">
        <v>39</v>
      </c>
      <c r="N713" s="4" t="s">
        <v>1912</v>
      </c>
      <c r="O713" s="20" t="s">
        <v>41</v>
      </c>
      <c r="P713" s="20" t="s">
        <v>42</v>
      </c>
      <c r="Q713" s="4"/>
    </row>
    <row r="714" spans="1:17" ht="114.75" x14ac:dyDescent="0.25">
      <c r="A714" s="5">
        <f t="shared" si="11"/>
        <v>712</v>
      </c>
      <c r="B714" s="6" t="s">
        <v>34</v>
      </c>
      <c r="C714" s="6">
        <v>891180084</v>
      </c>
      <c r="D714" s="6">
        <v>2</v>
      </c>
      <c r="E714" s="53" t="s">
        <v>1949</v>
      </c>
      <c r="F714" s="8">
        <v>1075225709</v>
      </c>
      <c r="G714" s="7">
        <v>3</v>
      </c>
      <c r="H714" s="54" t="s">
        <v>2031</v>
      </c>
      <c r="I714" s="15" t="s">
        <v>2032</v>
      </c>
      <c r="J714" s="55">
        <v>41179</v>
      </c>
      <c r="K714" s="11">
        <v>13164375</v>
      </c>
      <c r="L714" s="56" t="s">
        <v>1952</v>
      </c>
      <c r="M714" s="20" t="s">
        <v>39</v>
      </c>
      <c r="N714" s="4" t="s">
        <v>1912</v>
      </c>
      <c r="O714" s="20" t="s">
        <v>41</v>
      </c>
      <c r="P714" s="20" t="s">
        <v>42</v>
      </c>
      <c r="Q714" s="4"/>
    </row>
    <row r="715" spans="1:17" ht="102" x14ac:dyDescent="0.25">
      <c r="A715" s="5">
        <f t="shared" si="11"/>
        <v>713</v>
      </c>
      <c r="B715" s="6" t="s">
        <v>34</v>
      </c>
      <c r="C715" s="6">
        <v>891180084</v>
      </c>
      <c r="D715" s="6">
        <v>2</v>
      </c>
      <c r="E715" s="57" t="s">
        <v>2033</v>
      </c>
      <c r="F715" s="8">
        <v>12127481</v>
      </c>
      <c r="G715" s="7">
        <v>1</v>
      </c>
      <c r="H715" s="58" t="s">
        <v>2034</v>
      </c>
      <c r="I715" s="15" t="s">
        <v>2035</v>
      </c>
      <c r="J715" s="59">
        <v>41180</v>
      </c>
      <c r="K715" s="11">
        <v>31540576</v>
      </c>
      <c r="L715" s="60" t="s">
        <v>1952</v>
      </c>
      <c r="M715" s="20" t="s">
        <v>39</v>
      </c>
      <c r="N715" s="4" t="s">
        <v>1912</v>
      </c>
      <c r="O715" s="20" t="s">
        <v>41</v>
      </c>
      <c r="P715" s="20" t="s">
        <v>42</v>
      </c>
      <c r="Q715" s="4"/>
    </row>
    <row r="716" spans="1:17" ht="127.5" x14ac:dyDescent="0.25">
      <c r="A716" s="5">
        <f t="shared" si="11"/>
        <v>714</v>
      </c>
      <c r="B716" s="6" t="s">
        <v>34</v>
      </c>
      <c r="C716" s="6">
        <v>891180084</v>
      </c>
      <c r="D716" s="6">
        <v>2</v>
      </c>
      <c r="E716" s="57" t="s">
        <v>1855</v>
      </c>
      <c r="F716" s="8">
        <v>830007414</v>
      </c>
      <c r="G716" s="7">
        <v>9</v>
      </c>
      <c r="H716" s="58" t="s">
        <v>2036</v>
      </c>
      <c r="I716" s="15" t="s">
        <v>2037</v>
      </c>
      <c r="J716" s="59">
        <v>41190</v>
      </c>
      <c r="K716" s="11">
        <v>85302047</v>
      </c>
      <c r="L716" s="60" t="s">
        <v>113</v>
      </c>
      <c r="M716" s="20" t="s">
        <v>39</v>
      </c>
      <c r="N716" s="4" t="s">
        <v>261</v>
      </c>
      <c r="O716" s="20" t="s">
        <v>41</v>
      </c>
      <c r="P716" s="20" t="s">
        <v>42</v>
      </c>
      <c r="Q716" s="4"/>
    </row>
    <row r="717" spans="1:17" ht="178.5" x14ac:dyDescent="0.25">
      <c r="A717" s="5">
        <f t="shared" si="11"/>
        <v>715</v>
      </c>
      <c r="B717" s="6" t="s">
        <v>34</v>
      </c>
      <c r="C717" s="6">
        <v>891180084</v>
      </c>
      <c r="D717" s="6">
        <v>2</v>
      </c>
      <c r="E717" s="57" t="s">
        <v>2038</v>
      </c>
      <c r="F717" s="8">
        <v>830041134</v>
      </c>
      <c r="G717" s="7">
        <v>5</v>
      </c>
      <c r="H717" s="58" t="s">
        <v>2039</v>
      </c>
      <c r="I717" s="15" t="s">
        <v>2040</v>
      </c>
      <c r="J717" s="59">
        <v>41190</v>
      </c>
      <c r="K717" s="11">
        <v>127600000</v>
      </c>
      <c r="L717" s="60" t="s">
        <v>113</v>
      </c>
      <c r="M717" s="20" t="s">
        <v>39</v>
      </c>
      <c r="N717" s="4" t="s">
        <v>1912</v>
      </c>
      <c r="O717" s="20" t="s">
        <v>41</v>
      </c>
      <c r="P717" s="20" t="s">
        <v>42</v>
      </c>
      <c r="Q717" s="4"/>
    </row>
    <row r="718" spans="1:17" ht="127.5" x14ac:dyDescent="0.25">
      <c r="A718" s="5">
        <f t="shared" si="11"/>
        <v>716</v>
      </c>
      <c r="B718" s="6" t="s">
        <v>34</v>
      </c>
      <c r="C718" s="6">
        <v>891180084</v>
      </c>
      <c r="D718" s="6">
        <v>2</v>
      </c>
      <c r="E718" s="53" t="s">
        <v>2041</v>
      </c>
      <c r="F718" s="8">
        <v>860510230</v>
      </c>
      <c r="G718" s="7">
        <v>6</v>
      </c>
      <c r="H718" s="54" t="s">
        <v>2042</v>
      </c>
      <c r="I718" s="15" t="s">
        <v>2043</v>
      </c>
      <c r="J718" s="55" t="s">
        <v>2044</v>
      </c>
      <c r="K718" s="11">
        <v>307451039</v>
      </c>
      <c r="L718" s="56" t="s">
        <v>113</v>
      </c>
      <c r="M718" s="20" t="s">
        <v>39</v>
      </c>
      <c r="N718" s="4"/>
      <c r="O718" s="20" t="s">
        <v>41</v>
      </c>
      <c r="P718" s="20" t="s">
        <v>42</v>
      </c>
      <c r="Q718" s="4"/>
    </row>
    <row r="719" spans="1:17" ht="89.25" x14ac:dyDescent="0.25">
      <c r="A719" s="5">
        <f t="shared" si="11"/>
        <v>717</v>
      </c>
      <c r="B719" s="6" t="s">
        <v>34</v>
      </c>
      <c r="C719" s="6">
        <v>891180084</v>
      </c>
      <c r="D719" s="6">
        <v>2</v>
      </c>
      <c r="E719" s="53" t="s">
        <v>2045</v>
      </c>
      <c r="F719" s="8">
        <v>826002964</v>
      </c>
      <c r="G719" s="7">
        <v>8</v>
      </c>
      <c r="H719" s="54" t="s">
        <v>2046</v>
      </c>
      <c r="I719" s="15" t="s">
        <v>2047</v>
      </c>
      <c r="J719" s="55">
        <v>41201</v>
      </c>
      <c r="K719" s="11">
        <v>59218000</v>
      </c>
      <c r="L719" s="56" t="s">
        <v>113</v>
      </c>
      <c r="M719" s="20" t="s">
        <v>39</v>
      </c>
      <c r="N719" s="4" t="s">
        <v>1912</v>
      </c>
      <c r="O719" s="20" t="s">
        <v>41</v>
      </c>
      <c r="P719" s="20" t="s">
        <v>42</v>
      </c>
      <c r="Q719" s="4"/>
    </row>
    <row r="720" spans="1:17" ht="102" x14ac:dyDescent="0.25">
      <c r="A720" s="5">
        <f t="shared" si="11"/>
        <v>718</v>
      </c>
      <c r="B720" s="6" t="s">
        <v>34</v>
      </c>
      <c r="C720" s="6">
        <v>891180084</v>
      </c>
      <c r="D720" s="6">
        <v>2</v>
      </c>
      <c r="E720" s="53" t="s">
        <v>1601</v>
      </c>
      <c r="F720" s="8">
        <v>800058607</v>
      </c>
      <c r="G720" s="7">
        <v>2</v>
      </c>
      <c r="H720" s="54" t="s">
        <v>2048</v>
      </c>
      <c r="I720" s="15" t="s">
        <v>2049</v>
      </c>
      <c r="J720" s="55">
        <v>41201</v>
      </c>
      <c r="K720" s="11">
        <v>205040904</v>
      </c>
      <c r="L720" s="56" t="s">
        <v>113</v>
      </c>
      <c r="M720" s="20" t="s">
        <v>39</v>
      </c>
      <c r="N720" s="4" t="s">
        <v>1912</v>
      </c>
      <c r="O720" s="20" t="s">
        <v>41</v>
      </c>
      <c r="P720" s="20" t="s">
        <v>42</v>
      </c>
      <c r="Q720" s="4"/>
    </row>
    <row r="721" spans="1:17" ht="102" x14ac:dyDescent="0.25">
      <c r="A721" s="5">
        <f t="shared" si="11"/>
        <v>719</v>
      </c>
      <c r="B721" s="6" t="s">
        <v>34</v>
      </c>
      <c r="C721" s="6">
        <v>891180084</v>
      </c>
      <c r="D721" s="6">
        <v>2</v>
      </c>
      <c r="E721" s="53" t="s">
        <v>2050</v>
      </c>
      <c r="F721" s="8">
        <v>36176039</v>
      </c>
      <c r="G721" s="7">
        <v>3</v>
      </c>
      <c r="H721" s="54" t="s">
        <v>2051</v>
      </c>
      <c r="I721" s="15" t="s">
        <v>2052</v>
      </c>
      <c r="J721" s="55">
        <v>41206</v>
      </c>
      <c r="K721" s="11">
        <v>25090986</v>
      </c>
      <c r="L721" s="56" t="s">
        <v>1952</v>
      </c>
      <c r="M721" s="20" t="s">
        <v>39</v>
      </c>
      <c r="N721" s="4" t="s">
        <v>1912</v>
      </c>
      <c r="O721" s="20" t="s">
        <v>41</v>
      </c>
      <c r="P721" s="20" t="s">
        <v>42</v>
      </c>
      <c r="Q721" s="4"/>
    </row>
    <row r="722" spans="1:17" ht="76.5" x14ac:dyDescent="0.25">
      <c r="A722" s="5">
        <f t="shared" si="11"/>
        <v>720</v>
      </c>
      <c r="B722" s="6" t="s">
        <v>34</v>
      </c>
      <c r="C722" s="6">
        <v>891180084</v>
      </c>
      <c r="D722" s="6">
        <v>2</v>
      </c>
      <c r="E722" s="57" t="s">
        <v>2053</v>
      </c>
      <c r="F722" s="8">
        <v>813000542</v>
      </c>
      <c r="G722" s="7">
        <v>1</v>
      </c>
      <c r="H722" s="54" t="s">
        <v>2054</v>
      </c>
      <c r="I722" s="15" t="s">
        <v>2055</v>
      </c>
      <c r="J722" s="59">
        <v>41206</v>
      </c>
      <c r="K722" s="11">
        <v>52758250</v>
      </c>
      <c r="L722" s="56" t="s">
        <v>113</v>
      </c>
      <c r="M722" s="20" t="s">
        <v>39</v>
      </c>
      <c r="N722" s="4" t="s">
        <v>1912</v>
      </c>
      <c r="O722" s="20" t="s">
        <v>41</v>
      </c>
      <c r="P722" s="20" t="s">
        <v>42</v>
      </c>
      <c r="Q722" s="4"/>
    </row>
    <row r="723" spans="1:17" ht="127.5" x14ac:dyDescent="0.25">
      <c r="A723" s="5">
        <f t="shared" si="11"/>
        <v>721</v>
      </c>
      <c r="B723" s="6" t="s">
        <v>34</v>
      </c>
      <c r="C723" s="6">
        <v>891180084</v>
      </c>
      <c r="D723" s="6">
        <v>2</v>
      </c>
      <c r="E723" s="57" t="s">
        <v>2056</v>
      </c>
      <c r="F723" s="8">
        <v>7686926</v>
      </c>
      <c r="G723" s="7">
        <v>4</v>
      </c>
      <c r="H723" s="54" t="s">
        <v>2057</v>
      </c>
      <c r="I723" s="15" t="s">
        <v>2058</v>
      </c>
      <c r="J723" s="59">
        <v>41211</v>
      </c>
      <c r="K723" s="11">
        <v>320069201</v>
      </c>
      <c r="L723" s="56" t="s">
        <v>1952</v>
      </c>
      <c r="M723" s="20" t="s">
        <v>39</v>
      </c>
      <c r="N723" s="4" t="s">
        <v>2059</v>
      </c>
      <c r="O723" s="20" t="s">
        <v>41</v>
      </c>
      <c r="P723" s="20" t="s">
        <v>42</v>
      </c>
      <c r="Q723" s="4"/>
    </row>
    <row r="724" spans="1:17" ht="165.75" x14ac:dyDescent="0.25">
      <c r="A724" s="5">
        <f t="shared" si="11"/>
        <v>722</v>
      </c>
      <c r="B724" s="6" t="s">
        <v>34</v>
      </c>
      <c r="C724" s="6">
        <v>891180084</v>
      </c>
      <c r="D724" s="6">
        <v>2</v>
      </c>
      <c r="E724" s="57" t="s">
        <v>2060</v>
      </c>
      <c r="F724" s="8">
        <v>7699652</v>
      </c>
      <c r="G724" s="7">
        <v>8</v>
      </c>
      <c r="H724" s="54" t="s">
        <v>2061</v>
      </c>
      <c r="I724" s="15" t="s">
        <v>2062</v>
      </c>
      <c r="J724" s="59">
        <v>41208</v>
      </c>
      <c r="K724" s="11">
        <v>45992849</v>
      </c>
      <c r="L724" s="56" t="s">
        <v>1952</v>
      </c>
      <c r="M724" s="20" t="s">
        <v>39</v>
      </c>
      <c r="N724" s="4" t="s">
        <v>1912</v>
      </c>
      <c r="O724" s="20" t="s">
        <v>41</v>
      </c>
      <c r="P724" s="20" t="s">
        <v>42</v>
      </c>
      <c r="Q724" s="4"/>
    </row>
    <row r="725" spans="1:17" ht="114.75" x14ac:dyDescent="0.25">
      <c r="A725" s="5">
        <f t="shared" si="11"/>
        <v>723</v>
      </c>
      <c r="B725" s="6" t="s">
        <v>34</v>
      </c>
      <c r="C725" s="6">
        <v>891180084</v>
      </c>
      <c r="D725" s="6">
        <v>2</v>
      </c>
      <c r="E725" s="57" t="s">
        <v>2063</v>
      </c>
      <c r="F725" s="8">
        <v>900029663</v>
      </c>
      <c r="G725" s="7">
        <v>4</v>
      </c>
      <c r="H725" s="54" t="s">
        <v>2064</v>
      </c>
      <c r="I725" s="15" t="s">
        <v>2065</v>
      </c>
      <c r="J725" s="59">
        <v>41212</v>
      </c>
      <c r="K725" s="11">
        <v>84035040</v>
      </c>
      <c r="L725" s="56" t="s">
        <v>113</v>
      </c>
      <c r="M725" s="20" t="s">
        <v>39</v>
      </c>
      <c r="N725" s="4" t="s">
        <v>1912</v>
      </c>
      <c r="O725" s="20" t="s">
        <v>41</v>
      </c>
      <c r="P725" s="20" t="s">
        <v>42</v>
      </c>
      <c r="Q725" s="4"/>
    </row>
    <row r="726" spans="1:17" ht="76.5" x14ac:dyDescent="0.25">
      <c r="A726" s="5">
        <f t="shared" si="11"/>
        <v>724</v>
      </c>
      <c r="B726" s="6" t="s">
        <v>34</v>
      </c>
      <c r="C726" s="6">
        <v>891180084</v>
      </c>
      <c r="D726" s="6">
        <v>2</v>
      </c>
      <c r="E726" s="57" t="s">
        <v>2066</v>
      </c>
      <c r="F726" s="8">
        <v>900355158</v>
      </c>
      <c r="G726" s="7">
        <v>3</v>
      </c>
      <c r="H726" s="54" t="s">
        <v>2067</v>
      </c>
      <c r="I726" s="15" t="s">
        <v>2068</v>
      </c>
      <c r="J726" s="59">
        <v>41215</v>
      </c>
      <c r="K726" s="11">
        <v>17003602</v>
      </c>
      <c r="L726" s="56" t="s">
        <v>1952</v>
      </c>
      <c r="M726" s="20" t="s">
        <v>39</v>
      </c>
      <c r="N726" s="4" t="s">
        <v>1912</v>
      </c>
      <c r="O726" s="20" t="s">
        <v>41</v>
      </c>
      <c r="P726" s="20" t="s">
        <v>42</v>
      </c>
      <c r="Q726" s="4"/>
    </row>
    <row r="727" spans="1:17" ht="191.25" x14ac:dyDescent="0.25">
      <c r="A727" s="5">
        <f t="shared" si="11"/>
        <v>725</v>
      </c>
      <c r="B727" s="6" t="s">
        <v>34</v>
      </c>
      <c r="C727" s="6">
        <v>891180084</v>
      </c>
      <c r="D727" s="6">
        <v>2</v>
      </c>
      <c r="E727" s="57" t="s">
        <v>2069</v>
      </c>
      <c r="F727" s="8">
        <v>813006093</v>
      </c>
      <c r="G727" s="7">
        <v>1</v>
      </c>
      <c r="H727" s="54" t="s">
        <v>2070</v>
      </c>
      <c r="I727" s="15" t="s">
        <v>2071</v>
      </c>
      <c r="J727" s="59">
        <v>41222</v>
      </c>
      <c r="K727" s="11">
        <v>29835200</v>
      </c>
      <c r="L727" s="56" t="s">
        <v>1993</v>
      </c>
      <c r="M727" s="20" t="s">
        <v>39</v>
      </c>
      <c r="N727" s="4" t="s">
        <v>261</v>
      </c>
      <c r="O727" s="20" t="s">
        <v>41</v>
      </c>
      <c r="P727" s="20" t="s">
        <v>42</v>
      </c>
      <c r="Q727" s="4"/>
    </row>
    <row r="728" spans="1:17" ht="114.75" x14ac:dyDescent="0.25">
      <c r="A728" s="5">
        <f t="shared" si="11"/>
        <v>726</v>
      </c>
      <c r="B728" s="6" t="s">
        <v>34</v>
      </c>
      <c r="C728" s="6">
        <v>891180084</v>
      </c>
      <c r="D728" s="6">
        <v>2</v>
      </c>
      <c r="E728" s="57" t="s">
        <v>62</v>
      </c>
      <c r="F728" s="8">
        <v>813004745</v>
      </c>
      <c r="G728" s="7">
        <v>6</v>
      </c>
      <c r="H728" s="54" t="s">
        <v>2072</v>
      </c>
      <c r="I728" s="15" t="s">
        <v>2073</v>
      </c>
      <c r="J728" s="59">
        <v>41215</v>
      </c>
      <c r="K728" s="11">
        <v>95000000</v>
      </c>
      <c r="L728" s="56" t="s">
        <v>1945</v>
      </c>
      <c r="M728" s="20" t="s">
        <v>39</v>
      </c>
      <c r="N728" s="4" t="s">
        <v>1912</v>
      </c>
      <c r="O728" s="20" t="s">
        <v>41</v>
      </c>
      <c r="P728" s="20" t="s">
        <v>42</v>
      </c>
      <c r="Q728" s="4"/>
    </row>
    <row r="729" spans="1:17" ht="102" x14ac:dyDescent="0.25">
      <c r="A729" s="5">
        <f t="shared" si="11"/>
        <v>727</v>
      </c>
      <c r="B729" s="6" t="s">
        <v>34</v>
      </c>
      <c r="C729" s="6">
        <v>891180084</v>
      </c>
      <c r="D729" s="6">
        <v>2</v>
      </c>
      <c r="E729" s="57" t="s">
        <v>2074</v>
      </c>
      <c r="F729" s="8">
        <v>83180617</v>
      </c>
      <c r="G729" s="7"/>
      <c r="H729" s="54" t="s">
        <v>2075</v>
      </c>
      <c r="I729" s="15" t="s">
        <v>2076</v>
      </c>
      <c r="J729" s="59">
        <v>41227</v>
      </c>
      <c r="K729" s="11">
        <v>317405469</v>
      </c>
      <c r="L729" s="56" t="s">
        <v>1952</v>
      </c>
      <c r="M729" s="20" t="s">
        <v>39</v>
      </c>
      <c r="N729" s="4" t="s">
        <v>1937</v>
      </c>
      <c r="O729" s="20" t="s">
        <v>41</v>
      </c>
      <c r="P729" s="20" t="s">
        <v>42</v>
      </c>
      <c r="Q729" s="4"/>
    </row>
    <row r="730" spans="1:17" ht="178.5" x14ac:dyDescent="0.25">
      <c r="A730" s="5">
        <f t="shared" si="11"/>
        <v>728</v>
      </c>
      <c r="B730" s="6" t="s">
        <v>34</v>
      </c>
      <c r="C730" s="6">
        <v>891180084</v>
      </c>
      <c r="D730" s="6">
        <v>2</v>
      </c>
      <c r="E730" s="57" t="s">
        <v>2077</v>
      </c>
      <c r="F730" s="8">
        <v>900255113</v>
      </c>
      <c r="G730" s="7">
        <v>3</v>
      </c>
      <c r="H730" s="54" t="s">
        <v>2078</v>
      </c>
      <c r="I730" s="15" t="s">
        <v>2079</v>
      </c>
      <c r="J730" s="59">
        <v>41229</v>
      </c>
      <c r="K730" s="11">
        <v>64929224</v>
      </c>
      <c r="L730" s="56" t="s">
        <v>113</v>
      </c>
      <c r="M730" s="20" t="s">
        <v>39</v>
      </c>
      <c r="N730" s="4" t="s">
        <v>1912</v>
      </c>
      <c r="O730" s="20" t="s">
        <v>41</v>
      </c>
      <c r="P730" s="20" t="s">
        <v>42</v>
      </c>
      <c r="Q730" s="4"/>
    </row>
    <row r="731" spans="1:17" ht="114.75" x14ac:dyDescent="0.25">
      <c r="A731" s="5">
        <f t="shared" si="11"/>
        <v>729</v>
      </c>
      <c r="B731" s="6" t="s">
        <v>34</v>
      </c>
      <c r="C731" s="6">
        <v>891180084</v>
      </c>
      <c r="D731" s="6">
        <v>2</v>
      </c>
      <c r="E731" s="57" t="s">
        <v>2080</v>
      </c>
      <c r="F731" s="8">
        <v>830140686</v>
      </c>
      <c r="G731" s="7">
        <v>3</v>
      </c>
      <c r="H731" s="54" t="s">
        <v>2081</v>
      </c>
      <c r="I731" s="15" t="s">
        <v>2082</v>
      </c>
      <c r="J731" s="59">
        <v>41229</v>
      </c>
      <c r="K731" s="11">
        <v>265640000</v>
      </c>
      <c r="L731" s="56" t="s">
        <v>113</v>
      </c>
      <c r="M731" s="20" t="s">
        <v>39</v>
      </c>
      <c r="N731" s="4" t="s">
        <v>1912</v>
      </c>
      <c r="O731" s="20" t="s">
        <v>41</v>
      </c>
      <c r="P731" s="20" t="s">
        <v>42</v>
      </c>
      <c r="Q731" s="4"/>
    </row>
    <row r="732" spans="1:17" ht="102" x14ac:dyDescent="0.25">
      <c r="A732" s="5">
        <f t="shared" si="11"/>
        <v>730</v>
      </c>
      <c r="B732" s="6" t="s">
        <v>34</v>
      </c>
      <c r="C732" s="6">
        <v>891180084</v>
      </c>
      <c r="D732" s="6">
        <v>2</v>
      </c>
      <c r="E732" s="57" t="s">
        <v>242</v>
      </c>
      <c r="F732" s="8">
        <v>900170943</v>
      </c>
      <c r="G732" s="7">
        <v>3</v>
      </c>
      <c r="H732" s="54" t="s">
        <v>2083</v>
      </c>
      <c r="I732" s="15" t="s">
        <v>2084</v>
      </c>
      <c r="J732" s="59">
        <v>41240</v>
      </c>
      <c r="K732" s="11">
        <v>42340000</v>
      </c>
      <c r="L732" s="56" t="s">
        <v>113</v>
      </c>
      <c r="M732" s="20" t="s">
        <v>39</v>
      </c>
      <c r="N732" s="4" t="s">
        <v>1912</v>
      </c>
      <c r="O732" s="20" t="s">
        <v>41</v>
      </c>
      <c r="P732" s="20" t="s">
        <v>42</v>
      </c>
      <c r="Q732" s="4"/>
    </row>
    <row r="733" spans="1:17" ht="127.5" x14ac:dyDescent="0.25">
      <c r="A733" s="5">
        <f t="shared" si="11"/>
        <v>731</v>
      </c>
      <c r="B733" s="6" t="s">
        <v>34</v>
      </c>
      <c r="C733" s="6">
        <v>891180084</v>
      </c>
      <c r="D733" s="6">
        <v>2</v>
      </c>
      <c r="E733" s="57" t="s">
        <v>2085</v>
      </c>
      <c r="F733" s="8">
        <v>14192162</v>
      </c>
      <c r="G733" s="7">
        <v>9</v>
      </c>
      <c r="H733" s="54" t="s">
        <v>2086</v>
      </c>
      <c r="I733" s="15" t="s">
        <v>2087</v>
      </c>
      <c r="J733" s="59">
        <v>41241</v>
      </c>
      <c r="K733" s="11">
        <v>215269635</v>
      </c>
      <c r="L733" s="56" t="s">
        <v>113</v>
      </c>
      <c r="M733" s="20" t="s">
        <v>39</v>
      </c>
      <c r="N733" s="4" t="s">
        <v>1912</v>
      </c>
      <c r="O733" s="20" t="s">
        <v>41</v>
      </c>
      <c r="P733" s="20" t="s">
        <v>42</v>
      </c>
      <c r="Q733" s="4"/>
    </row>
    <row r="734" spans="1:17" ht="102" x14ac:dyDescent="0.25">
      <c r="A734" s="5">
        <f t="shared" si="11"/>
        <v>732</v>
      </c>
      <c r="B734" s="6" t="s">
        <v>34</v>
      </c>
      <c r="C734" s="6">
        <v>891180084</v>
      </c>
      <c r="D734" s="6">
        <v>2</v>
      </c>
      <c r="E734" s="57" t="s">
        <v>2088</v>
      </c>
      <c r="F734" s="8">
        <v>7700667</v>
      </c>
      <c r="G734" s="7">
        <v>1</v>
      </c>
      <c r="H734" s="54" t="s">
        <v>2089</v>
      </c>
      <c r="I734" s="15" t="s">
        <v>2090</v>
      </c>
      <c r="J734" s="59">
        <v>41246</v>
      </c>
      <c r="K734" s="11">
        <v>662700663</v>
      </c>
      <c r="L734" s="56" t="s">
        <v>113</v>
      </c>
      <c r="M734" s="20" t="s">
        <v>39</v>
      </c>
      <c r="N734" s="4" t="s">
        <v>1918</v>
      </c>
      <c r="O734" s="20" t="s">
        <v>41</v>
      </c>
      <c r="P734" s="20" t="s">
        <v>42</v>
      </c>
      <c r="Q734" s="4"/>
    </row>
    <row r="735" spans="1:17" ht="293.25" x14ac:dyDescent="0.25">
      <c r="A735" s="5">
        <f t="shared" si="11"/>
        <v>733</v>
      </c>
      <c r="B735" s="6" t="s">
        <v>34</v>
      </c>
      <c r="C735" s="6">
        <v>891180084</v>
      </c>
      <c r="D735" s="6">
        <v>2</v>
      </c>
      <c r="E735" s="57" t="s">
        <v>1225</v>
      </c>
      <c r="F735" s="8">
        <v>900164068</v>
      </c>
      <c r="G735" s="7">
        <v>9</v>
      </c>
      <c r="H735" s="54" t="s">
        <v>2091</v>
      </c>
      <c r="I735" s="15" t="s">
        <v>2092</v>
      </c>
      <c r="J735" s="59">
        <v>41256</v>
      </c>
      <c r="K735" s="11">
        <v>20934003</v>
      </c>
      <c r="L735" s="56" t="s">
        <v>2093</v>
      </c>
      <c r="M735" s="20" t="s">
        <v>39</v>
      </c>
      <c r="N735" s="4" t="s">
        <v>1912</v>
      </c>
      <c r="O735" s="20" t="s">
        <v>41</v>
      </c>
      <c r="P735" s="20" t="s">
        <v>42</v>
      </c>
      <c r="Q735" s="4"/>
    </row>
    <row r="736" spans="1:17" ht="140.25" x14ac:dyDescent="0.25">
      <c r="A736" s="5">
        <f t="shared" si="11"/>
        <v>734</v>
      </c>
      <c r="B736" s="6" t="s">
        <v>34</v>
      </c>
      <c r="C736" s="6">
        <v>891180084</v>
      </c>
      <c r="D736" s="6">
        <v>2</v>
      </c>
      <c r="E736" s="57" t="s">
        <v>1949</v>
      </c>
      <c r="F736" s="8">
        <v>1075225709</v>
      </c>
      <c r="G736" s="7">
        <v>3</v>
      </c>
      <c r="H736" s="54" t="s">
        <v>2094</v>
      </c>
      <c r="I736" s="15" t="s">
        <v>2095</v>
      </c>
      <c r="J736" s="59">
        <v>41264</v>
      </c>
      <c r="K736" s="11">
        <v>12227760</v>
      </c>
      <c r="L736" s="56" t="s">
        <v>1952</v>
      </c>
      <c r="M736" s="20" t="s">
        <v>39</v>
      </c>
      <c r="N736" s="4" t="s">
        <v>1912</v>
      </c>
      <c r="O736" s="20" t="s">
        <v>41</v>
      </c>
      <c r="P736" s="20" t="s">
        <v>42</v>
      </c>
      <c r="Q736" s="4"/>
    </row>
    <row r="737" spans="1:17" ht="114.75" x14ac:dyDescent="0.25">
      <c r="A737" s="5">
        <f t="shared" si="11"/>
        <v>735</v>
      </c>
      <c r="B737" s="6" t="s">
        <v>34</v>
      </c>
      <c r="C737" s="6">
        <v>891180084</v>
      </c>
      <c r="D737" s="6">
        <v>2</v>
      </c>
      <c r="E737" s="57" t="s">
        <v>1975</v>
      </c>
      <c r="F737" s="8">
        <v>12101318</v>
      </c>
      <c r="G737" s="7">
        <v>4</v>
      </c>
      <c r="H737" s="54" t="s">
        <v>2096</v>
      </c>
      <c r="I737" s="15" t="s">
        <v>2097</v>
      </c>
      <c r="J737" s="59">
        <v>41260</v>
      </c>
      <c r="K737" s="11">
        <v>12983746</v>
      </c>
      <c r="L737" s="56" t="s">
        <v>1952</v>
      </c>
      <c r="M737" s="20" t="s">
        <v>39</v>
      </c>
      <c r="N737" s="4" t="s">
        <v>1912</v>
      </c>
      <c r="O737" s="20" t="s">
        <v>41</v>
      </c>
      <c r="P737" s="20" t="s">
        <v>42</v>
      </c>
      <c r="Q737" s="4"/>
    </row>
    <row r="738" spans="1:17" ht="114.75" x14ac:dyDescent="0.25">
      <c r="A738" s="5">
        <f t="shared" si="11"/>
        <v>736</v>
      </c>
      <c r="B738" s="6" t="s">
        <v>34</v>
      </c>
      <c r="C738" s="6">
        <v>891180084</v>
      </c>
      <c r="D738" s="6">
        <v>2</v>
      </c>
      <c r="E738" s="57" t="s">
        <v>2098</v>
      </c>
      <c r="F738" s="8">
        <v>7716155</v>
      </c>
      <c r="G738" s="7">
        <v>2</v>
      </c>
      <c r="H738" s="54" t="s">
        <v>2099</v>
      </c>
      <c r="I738" s="15" t="s">
        <v>2100</v>
      </c>
      <c r="J738" s="59">
        <v>41260</v>
      </c>
      <c r="K738" s="11">
        <v>16531655</v>
      </c>
      <c r="L738" s="56" t="s">
        <v>1952</v>
      </c>
      <c r="M738" s="20" t="s">
        <v>39</v>
      </c>
      <c r="N738" s="4" t="s">
        <v>1912</v>
      </c>
      <c r="O738" s="20" t="s">
        <v>41</v>
      </c>
      <c r="P738" s="20" t="s">
        <v>42</v>
      </c>
      <c r="Q738" s="4"/>
    </row>
    <row r="739" spans="1:17" ht="140.25" x14ac:dyDescent="0.25">
      <c r="A739" s="5">
        <f t="shared" si="11"/>
        <v>737</v>
      </c>
      <c r="B739" s="6" t="s">
        <v>34</v>
      </c>
      <c r="C739" s="6">
        <v>891180084</v>
      </c>
      <c r="D739" s="6">
        <v>2</v>
      </c>
      <c r="E739" s="57" t="s">
        <v>2101</v>
      </c>
      <c r="F739" s="8">
        <v>10017410</v>
      </c>
      <c r="G739" s="7">
        <v>8</v>
      </c>
      <c r="H739" s="54" t="s">
        <v>2102</v>
      </c>
      <c r="I739" s="15" t="s">
        <v>2103</v>
      </c>
      <c r="J739" s="59">
        <v>41264</v>
      </c>
      <c r="K739" s="11">
        <v>76786016</v>
      </c>
      <c r="L739" s="56" t="s">
        <v>1952</v>
      </c>
      <c r="M739" s="20" t="s">
        <v>39</v>
      </c>
      <c r="N739" s="4" t="s">
        <v>1912</v>
      </c>
      <c r="O739" s="20" t="s">
        <v>41</v>
      </c>
      <c r="P739" s="20" t="s">
        <v>42</v>
      </c>
      <c r="Q739" s="4"/>
    </row>
    <row r="740" spans="1:17" ht="89.25" x14ac:dyDescent="0.25">
      <c r="A740" s="5">
        <f t="shared" si="11"/>
        <v>738</v>
      </c>
      <c r="B740" s="6" t="s">
        <v>34</v>
      </c>
      <c r="C740" s="6">
        <v>891180084</v>
      </c>
      <c r="D740" s="6">
        <v>2</v>
      </c>
      <c r="E740" s="57" t="s">
        <v>2104</v>
      </c>
      <c r="F740" s="8">
        <v>900566742</v>
      </c>
      <c r="G740" s="7">
        <v>0</v>
      </c>
      <c r="H740" s="54" t="s">
        <v>2105</v>
      </c>
      <c r="I740" s="15" t="s">
        <v>2106</v>
      </c>
      <c r="J740" s="59">
        <v>41262</v>
      </c>
      <c r="K740" s="11">
        <v>51348500</v>
      </c>
      <c r="L740" s="56" t="s">
        <v>113</v>
      </c>
      <c r="M740" s="20" t="s">
        <v>39</v>
      </c>
      <c r="N740" s="4" t="s">
        <v>261</v>
      </c>
      <c r="O740" s="20" t="s">
        <v>41</v>
      </c>
      <c r="P740" s="20" t="s">
        <v>42</v>
      </c>
      <c r="Q740" s="4"/>
    </row>
    <row r="741" spans="1:17" ht="102" x14ac:dyDescent="0.25">
      <c r="A741" s="5">
        <f t="shared" si="11"/>
        <v>739</v>
      </c>
      <c r="B741" s="6" t="s">
        <v>34</v>
      </c>
      <c r="C741" s="6">
        <v>891180084</v>
      </c>
      <c r="D741" s="6">
        <v>2</v>
      </c>
      <c r="E741" s="57" t="s">
        <v>2107</v>
      </c>
      <c r="F741" s="8">
        <v>891100247</v>
      </c>
      <c r="G741" s="7">
        <v>4</v>
      </c>
      <c r="H741" s="54" t="s">
        <v>2108</v>
      </c>
      <c r="I741" s="15" t="s">
        <v>2109</v>
      </c>
      <c r="J741" s="59">
        <v>41263</v>
      </c>
      <c r="K741" s="11">
        <v>67500000</v>
      </c>
      <c r="L741" s="56" t="s">
        <v>113</v>
      </c>
      <c r="M741" s="20" t="s">
        <v>39</v>
      </c>
      <c r="N741" s="4" t="s">
        <v>1912</v>
      </c>
      <c r="O741" s="20" t="s">
        <v>41</v>
      </c>
      <c r="P741" s="20" t="s">
        <v>42</v>
      </c>
      <c r="Q741" s="4"/>
    </row>
    <row r="742" spans="1:17" ht="76.5" x14ac:dyDescent="0.25">
      <c r="A742" s="5">
        <f t="shared" si="11"/>
        <v>740</v>
      </c>
      <c r="B742" s="6" t="s">
        <v>34</v>
      </c>
      <c r="C742" s="6">
        <v>891180084</v>
      </c>
      <c r="D742" s="6">
        <v>2</v>
      </c>
      <c r="E742" s="57" t="s">
        <v>2110</v>
      </c>
      <c r="F742" s="8">
        <v>899999063</v>
      </c>
      <c r="G742" s="7">
        <v>9</v>
      </c>
      <c r="H742" s="54" t="s">
        <v>2111</v>
      </c>
      <c r="I742" s="15" t="s">
        <v>2112</v>
      </c>
      <c r="J742" s="59">
        <v>41255</v>
      </c>
      <c r="K742" s="11">
        <v>50000000</v>
      </c>
      <c r="L742" s="56" t="s">
        <v>2113</v>
      </c>
      <c r="M742" s="20" t="s">
        <v>39</v>
      </c>
      <c r="N742" s="4" t="s">
        <v>2114</v>
      </c>
      <c r="O742" s="20" t="s">
        <v>41</v>
      </c>
      <c r="P742" s="20" t="s">
        <v>42</v>
      </c>
      <c r="Q742" s="4"/>
    </row>
    <row r="743" spans="1:17" ht="409.5" x14ac:dyDescent="0.25">
      <c r="A743" s="5">
        <f t="shared" si="11"/>
        <v>741</v>
      </c>
      <c r="B743" s="6" t="s">
        <v>34</v>
      </c>
      <c r="C743" s="6">
        <v>891180084</v>
      </c>
      <c r="D743" s="6">
        <v>2</v>
      </c>
      <c r="E743" s="53" t="s">
        <v>2115</v>
      </c>
      <c r="F743" s="8">
        <v>10017855</v>
      </c>
      <c r="G743" s="7">
        <v>1</v>
      </c>
      <c r="H743" s="54" t="s">
        <v>2116</v>
      </c>
      <c r="I743" s="15" t="s">
        <v>2117</v>
      </c>
      <c r="J743" s="55">
        <v>40918</v>
      </c>
      <c r="K743" s="11">
        <v>50800000</v>
      </c>
      <c r="L743" s="56" t="s">
        <v>2118</v>
      </c>
      <c r="M743" s="20" t="s">
        <v>39</v>
      </c>
      <c r="N743" s="4" t="s">
        <v>261</v>
      </c>
      <c r="O743" s="20" t="s">
        <v>41</v>
      </c>
      <c r="P743" s="20" t="s">
        <v>42</v>
      </c>
      <c r="Q743" s="4"/>
    </row>
    <row r="744" spans="1:17" ht="382.5" x14ac:dyDescent="0.25">
      <c r="A744" s="5">
        <f t="shared" si="11"/>
        <v>742</v>
      </c>
      <c r="B744" s="6" t="s">
        <v>34</v>
      </c>
      <c r="C744" s="6">
        <v>891180084</v>
      </c>
      <c r="D744" s="6">
        <v>2</v>
      </c>
      <c r="E744" s="61" t="s">
        <v>2119</v>
      </c>
      <c r="F744" s="8">
        <v>55169512</v>
      </c>
      <c r="G744" s="7">
        <v>6</v>
      </c>
      <c r="H744" s="54" t="s">
        <v>2120</v>
      </c>
      <c r="I744" s="15" t="s">
        <v>2121</v>
      </c>
      <c r="J744" s="55">
        <v>40951</v>
      </c>
      <c r="K744" s="11">
        <v>2333320</v>
      </c>
      <c r="L744" s="56" t="s">
        <v>2118</v>
      </c>
      <c r="M744" s="20" t="s">
        <v>39</v>
      </c>
      <c r="N744" s="4" t="s">
        <v>261</v>
      </c>
      <c r="O744" s="20" t="s">
        <v>41</v>
      </c>
      <c r="P744" s="20" t="s">
        <v>42</v>
      </c>
      <c r="Q744" s="4"/>
    </row>
    <row r="745" spans="1:17" ht="382.5" x14ac:dyDescent="0.25">
      <c r="A745" s="5">
        <f t="shared" si="11"/>
        <v>743</v>
      </c>
      <c r="B745" s="6" t="s">
        <v>34</v>
      </c>
      <c r="C745" s="6">
        <v>891180084</v>
      </c>
      <c r="D745" s="6">
        <v>2</v>
      </c>
      <c r="E745" s="61" t="s">
        <v>2119</v>
      </c>
      <c r="F745" s="8">
        <v>55169512</v>
      </c>
      <c r="G745" s="7">
        <v>6</v>
      </c>
      <c r="H745" s="54" t="s">
        <v>2122</v>
      </c>
      <c r="I745" s="15" t="s">
        <v>2123</v>
      </c>
      <c r="J745" s="55">
        <v>40966</v>
      </c>
      <c r="K745" s="11">
        <v>36250000</v>
      </c>
      <c r="L745" s="56" t="s">
        <v>2118</v>
      </c>
      <c r="M745" s="20" t="s">
        <v>39</v>
      </c>
      <c r="N745" s="4" t="s">
        <v>261</v>
      </c>
      <c r="O745" s="20" t="s">
        <v>41</v>
      </c>
      <c r="P745" s="20" t="s">
        <v>42</v>
      </c>
      <c r="Q745" s="4"/>
    </row>
    <row r="746" spans="1:17" ht="89.25" x14ac:dyDescent="0.25">
      <c r="A746" s="5">
        <f t="shared" si="11"/>
        <v>744</v>
      </c>
      <c r="B746" s="12" t="s">
        <v>34</v>
      </c>
      <c r="C746" s="12">
        <v>891180084</v>
      </c>
      <c r="D746" s="12">
        <v>2</v>
      </c>
      <c r="E746" s="13" t="s">
        <v>2124</v>
      </c>
      <c r="F746" s="13">
        <v>860040094</v>
      </c>
      <c r="G746" s="13">
        <v>3</v>
      </c>
      <c r="H746" s="15" t="s">
        <v>2125</v>
      </c>
      <c r="I746" s="15" t="s">
        <v>2126</v>
      </c>
      <c r="J746" s="22">
        <v>41221</v>
      </c>
      <c r="K746" s="23">
        <v>1099912</v>
      </c>
      <c r="L746" s="21" t="s">
        <v>1137</v>
      </c>
      <c r="M746" s="21" t="s">
        <v>39</v>
      </c>
      <c r="N746" s="21" t="s">
        <v>2127</v>
      </c>
      <c r="O746" s="21" t="s">
        <v>41</v>
      </c>
      <c r="P746" s="21" t="s">
        <v>42</v>
      </c>
      <c r="Q746" s="21"/>
    </row>
    <row r="747" spans="1:17" ht="153" x14ac:dyDescent="0.25">
      <c r="A747" s="5">
        <f t="shared" si="11"/>
        <v>745</v>
      </c>
      <c r="B747" s="12" t="s">
        <v>34</v>
      </c>
      <c r="C747" s="12">
        <v>891180084</v>
      </c>
      <c r="D747" s="12">
        <v>2</v>
      </c>
      <c r="E747" s="13" t="s">
        <v>1965</v>
      </c>
      <c r="F747" s="13">
        <v>813010066</v>
      </c>
      <c r="G747" s="13">
        <v>8</v>
      </c>
      <c r="H747" s="15" t="s">
        <v>2128</v>
      </c>
      <c r="I747" s="15" t="s">
        <v>2129</v>
      </c>
      <c r="J747" s="22">
        <v>41221</v>
      </c>
      <c r="K747" s="23">
        <v>8651351</v>
      </c>
      <c r="L747" s="21" t="s">
        <v>2130</v>
      </c>
      <c r="M747" s="21" t="s">
        <v>39</v>
      </c>
      <c r="N747" s="21" t="s">
        <v>2127</v>
      </c>
      <c r="O747" s="21" t="s">
        <v>41</v>
      </c>
      <c r="P747" s="21" t="s">
        <v>42</v>
      </c>
      <c r="Q747" s="21"/>
    </row>
    <row r="748" spans="1:17" ht="191.25" x14ac:dyDescent="0.25">
      <c r="A748" s="5">
        <f t="shared" si="11"/>
        <v>746</v>
      </c>
      <c r="B748" s="12" t="s">
        <v>34</v>
      </c>
      <c r="C748" s="12">
        <v>891180084</v>
      </c>
      <c r="D748" s="12">
        <v>2</v>
      </c>
      <c r="E748" s="13" t="s">
        <v>2131</v>
      </c>
      <c r="F748" s="13">
        <v>7712344</v>
      </c>
      <c r="G748" s="13"/>
      <c r="H748" s="15" t="s">
        <v>2132</v>
      </c>
      <c r="I748" s="15" t="s">
        <v>2133</v>
      </c>
      <c r="J748" s="22">
        <v>41254</v>
      </c>
      <c r="K748" s="23">
        <v>118399663</v>
      </c>
      <c r="L748" s="21" t="s">
        <v>2134</v>
      </c>
      <c r="M748" s="21" t="s">
        <v>39</v>
      </c>
      <c r="N748" s="21" t="s">
        <v>2127</v>
      </c>
      <c r="O748" s="21" t="s">
        <v>41</v>
      </c>
      <c r="P748" s="21" t="s">
        <v>2135</v>
      </c>
      <c r="Q748" s="21"/>
    </row>
    <row r="749" spans="1:17" ht="204" x14ac:dyDescent="0.25">
      <c r="A749" s="5">
        <f t="shared" si="11"/>
        <v>747</v>
      </c>
      <c r="B749" s="12" t="s">
        <v>34</v>
      </c>
      <c r="C749" s="12">
        <v>891180084</v>
      </c>
      <c r="D749" s="12">
        <v>2</v>
      </c>
      <c r="E749" s="13" t="s">
        <v>1576</v>
      </c>
      <c r="F749" s="13">
        <v>55151659</v>
      </c>
      <c r="G749" s="13">
        <v>0</v>
      </c>
      <c r="H749" s="15" t="s">
        <v>2136</v>
      </c>
      <c r="I749" s="15" t="s">
        <v>2137</v>
      </c>
      <c r="J749" s="22">
        <v>41239</v>
      </c>
      <c r="K749" s="23">
        <v>13038400</v>
      </c>
      <c r="L749" s="21" t="s">
        <v>1078</v>
      </c>
      <c r="M749" s="21" t="s">
        <v>39</v>
      </c>
      <c r="N749" s="21" t="s">
        <v>2127</v>
      </c>
      <c r="O749" s="21" t="s">
        <v>41</v>
      </c>
      <c r="P749" s="21" t="s">
        <v>42</v>
      </c>
      <c r="Q749" s="21"/>
    </row>
    <row r="750" spans="1:17" ht="102" x14ac:dyDescent="0.25">
      <c r="A750" s="5">
        <f t="shared" si="11"/>
        <v>748</v>
      </c>
      <c r="B750" s="12" t="s">
        <v>34</v>
      </c>
      <c r="C750" s="12">
        <v>891180084</v>
      </c>
      <c r="D750" s="12">
        <v>2</v>
      </c>
      <c r="E750" s="13" t="s">
        <v>2138</v>
      </c>
      <c r="F750" s="13">
        <v>96330109</v>
      </c>
      <c r="G750" s="13">
        <v>9</v>
      </c>
      <c r="H750" s="15" t="s">
        <v>2139</v>
      </c>
      <c r="I750" s="15" t="s">
        <v>2140</v>
      </c>
      <c r="J750" s="22">
        <v>41246</v>
      </c>
      <c r="K750" s="23">
        <v>3000000</v>
      </c>
      <c r="L750" s="21" t="s">
        <v>2141</v>
      </c>
      <c r="M750" s="21" t="s">
        <v>39</v>
      </c>
      <c r="N750" s="21" t="s">
        <v>2127</v>
      </c>
      <c r="O750" s="21" t="s">
        <v>41</v>
      </c>
      <c r="P750" s="21" t="s">
        <v>42</v>
      </c>
      <c r="Q750" s="21"/>
    </row>
    <row r="751" spans="1:17" ht="165.75" x14ac:dyDescent="0.25">
      <c r="A751" s="5">
        <f t="shared" si="11"/>
        <v>749</v>
      </c>
      <c r="B751" s="12" t="s">
        <v>34</v>
      </c>
      <c r="C751" s="12">
        <v>891180084</v>
      </c>
      <c r="D751" s="12">
        <v>2</v>
      </c>
      <c r="E751" s="13" t="s">
        <v>2142</v>
      </c>
      <c r="F751" s="13">
        <v>77027421</v>
      </c>
      <c r="G751" s="13">
        <v>5</v>
      </c>
      <c r="H751" s="15" t="s">
        <v>2143</v>
      </c>
      <c r="I751" s="15" t="s">
        <v>2144</v>
      </c>
      <c r="J751" s="22">
        <v>41242</v>
      </c>
      <c r="K751" s="23">
        <v>3120000</v>
      </c>
      <c r="L751" s="21" t="s">
        <v>1078</v>
      </c>
      <c r="M751" s="21" t="s">
        <v>39</v>
      </c>
      <c r="N751" s="21" t="s">
        <v>2127</v>
      </c>
      <c r="O751" s="21" t="s">
        <v>41</v>
      </c>
      <c r="P751" s="21" t="s">
        <v>42</v>
      </c>
      <c r="Q751" s="21"/>
    </row>
    <row r="752" spans="1:17" ht="165.75" x14ac:dyDescent="0.25">
      <c r="A752" s="5">
        <f t="shared" si="11"/>
        <v>750</v>
      </c>
      <c r="B752" s="12" t="s">
        <v>34</v>
      </c>
      <c r="C752" s="12">
        <v>891180084</v>
      </c>
      <c r="D752" s="12">
        <v>2</v>
      </c>
      <c r="E752" s="13" t="s">
        <v>1965</v>
      </c>
      <c r="F752" s="13">
        <v>813010066</v>
      </c>
      <c r="G752" s="13">
        <v>8</v>
      </c>
      <c r="H752" s="15" t="s">
        <v>2145</v>
      </c>
      <c r="I752" s="15" t="s">
        <v>2146</v>
      </c>
      <c r="J752" s="22">
        <v>41261</v>
      </c>
      <c r="K752" s="23">
        <v>6632703</v>
      </c>
      <c r="L752" s="21" t="s">
        <v>1078</v>
      </c>
      <c r="M752" s="21" t="s">
        <v>39</v>
      </c>
      <c r="N752" s="21" t="s">
        <v>2127</v>
      </c>
      <c r="O752" s="21" t="s">
        <v>41</v>
      </c>
      <c r="P752" s="21" t="s">
        <v>42</v>
      </c>
      <c r="Q752" s="21"/>
    </row>
    <row r="753" spans="1:17" ht="114.75" x14ac:dyDescent="0.25">
      <c r="A753" s="5">
        <f t="shared" si="11"/>
        <v>751</v>
      </c>
      <c r="B753" s="12" t="s">
        <v>34</v>
      </c>
      <c r="C753" s="12">
        <v>891180084</v>
      </c>
      <c r="D753" s="12">
        <v>2</v>
      </c>
      <c r="E753" s="13" t="s">
        <v>1667</v>
      </c>
      <c r="F753" s="13">
        <v>800198583</v>
      </c>
      <c r="G753" s="13">
        <v>4</v>
      </c>
      <c r="H753" s="15" t="s">
        <v>2147</v>
      </c>
      <c r="I753" s="15" t="s">
        <v>2148</v>
      </c>
      <c r="J753" s="22">
        <v>41261</v>
      </c>
      <c r="K753" s="23">
        <v>16936000</v>
      </c>
      <c r="L753" s="21" t="s">
        <v>1137</v>
      </c>
      <c r="M753" s="21" t="s">
        <v>39</v>
      </c>
      <c r="N753" s="21" t="s">
        <v>2127</v>
      </c>
      <c r="O753" s="21" t="s">
        <v>41</v>
      </c>
      <c r="P753" s="21" t="s">
        <v>42</v>
      </c>
      <c r="Q753" s="21"/>
    </row>
    <row r="754" spans="1:17" ht="114.75" x14ac:dyDescent="0.25">
      <c r="A754" s="5">
        <f t="shared" si="11"/>
        <v>752</v>
      </c>
      <c r="B754" s="12" t="s">
        <v>34</v>
      </c>
      <c r="C754" s="12">
        <v>891180084</v>
      </c>
      <c r="D754" s="12">
        <v>2</v>
      </c>
      <c r="E754" s="13" t="s">
        <v>1645</v>
      </c>
      <c r="F754" s="13">
        <v>890324487</v>
      </c>
      <c r="G754" s="13">
        <v>3</v>
      </c>
      <c r="H754" s="15" t="s">
        <v>2149</v>
      </c>
      <c r="I754" s="15" t="s">
        <v>2150</v>
      </c>
      <c r="J754" s="22">
        <v>41260</v>
      </c>
      <c r="K754" s="23">
        <v>20941596</v>
      </c>
      <c r="L754" s="21" t="s">
        <v>1137</v>
      </c>
      <c r="M754" s="21" t="s">
        <v>39</v>
      </c>
      <c r="N754" s="21" t="s">
        <v>2127</v>
      </c>
      <c r="O754" s="21" t="s">
        <v>41</v>
      </c>
      <c r="P754" s="21" t="s">
        <v>42</v>
      </c>
      <c r="Q754" s="21"/>
    </row>
    <row r="755" spans="1:17" ht="76.5" x14ac:dyDescent="0.25">
      <c r="A755" s="5">
        <f t="shared" si="11"/>
        <v>753</v>
      </c>
      <c r="B755" s="62" t="s">
        <v>34</v>
      </c>
      <c r="C755" s="62">
        <v>891180084</v>
      </c>
      <c r="D755" s="62">
        <v>2</v>
      </c>
      <c r="E755" s="63" t="s">
        <v>2151</v>
      </c>
      <c r="F755" s="64">
        <v>36066255</v>
      </c>
      <c r="G755" s="65">
        <v>6</v>
      </c>
      <c r="H755" s="66" t="s">
        <v>2152</v>
      </c>
      <c r="I755" s="67" t="s">
        <v>2153</v>
      </c>
      <c r="J755" s="68" t="s">
        <v>2154</v>
      </c>
      <c r="K755" s="69">
        <v>10800000</v>
      </c>
      <c r="L755" s="70" t="s">
        <v>2155</v>
      </c>
      <c r="M755" s="71" t="s">
        <v>2156</v>
      </c>
      <c r="N755" s="71" t="s">
        <v>261</v>
      </c>
      <c r="O755" s="71" t="s">
        <v>41</v>
      </c>
      <c r="P755" s="71" t="s">
        <v>42</v>
      </c>
      <c r="Q755" s="71"/>
    </row>
    <row r="756" spans="1:17" ht="76.5" x14ac:dyDescent="0.25">
      <c r="A756" s="5">
        <f t="shared" si="11"/>
        <v>754</v>
      </c>
      <c r="B756" s="62" t="s">
        <v>34</v>
      </c>
      <c r="C756" s="62">
        <v>891180084</v>
      </c>
      <c r="D756" s="62">
        <v>2</v>
      </c>
      <c r="E756" s="63" t="s">
        <v>2157</v>
      </c>
      <c r="F756" s="64">
        <v>3608965</v>
      </c>
      <c r="G756" s="65">
        <v>4</v>
      </c>
      <c r="H756" s="66" t="s">
        <v>2158</v>
      </c>
      <c r="I756" s="67" t="s">
        <v>2159</v>
      </c>
      <c r="J756" s="68" t="s">
        <v>2154</v>
      </c>
      <c r="K756" s="69">
        <v>18900000</v>
      </c>
      <c r="L756" s="70" t="s">
        <v>2155</v>
      </c>
      <c r="M756" s="71" t="s">
        <v>2156</v>
      </c>
      <c r="N756" s="71" t="s">
        <v>261</v>
      </c>
      <c r="O756" s="71" t="s">
        <v>41</v>
      </c>
      <c r="P756" s="71" t="s">
        <v>42</v>
      </c>
      <c r="Q756" s="71"/>
    </row>
    <row r="757" spans="1:17" ht="102" x14ac:dyDescent="0.25">
      <c r="A757" s="5">
        <f t="shared" si="11"/>
        <v>755</v>
      </c>
      <c r="B757" s="62" t="s">
        <v>34</v>
      </c>
      <c r="C757" s="62">
        <v>891180084</v>
      </c>
      <c r="D757" s="62">
        <v>2</v>
      </c>
      <c r="E757" s="63" t="s">
        <v>2160</v>
      </c>
      <c r="F757" s="64">
        <v>1075217088</v>
      </c>
      <c r="G757" s="65">
        <v>9</v>
      </c>
      <c r="H757" s="66" t="s">
        <v>2161</v>
      </c>
      <c r="I757" s="67" t="s">
        <v>2162</v>
      </c>
      <c r="J757" s="68" t="s">
        <v>2154</v>
      </c>
      <c r="K757" s="69">
        <v>18900000</v>
      </c>
      <c r="L757" s="70" t="s">
        <v>2155</v>
      </c>
      <c r="M757" s="71" t="s">
        <v>2156</v>
      </c>
      <c r="N757" s="71" t="s">
        <v>261</v>
      </c>
      <c r="O757" s="71" t="s">
        <v>41</v>
      </c>
      <c r="P757" s="71" t="s">
        <v>42</v>
      </c>
      <c r="Q757" s="71"/>
    </row>
    <row r="758" spans="1:17" ht="140.25" x14ac:dyDescent="0.25">
      <c r="A758" s="5">
        <f t="shared" si="11"/>
        <v>756</v>
      </c>
      <c r="B758" s="62" t="s">
        <v>34</v>
      </c>
      <c r="C758" s="62">
        <v>891180084</v>
      </c>
      <c r="D758" s="62">
        <v>2</v>
      </c>
      <c r="E758" s="63" t="s">
        <v>2163</v>
      </c>
      <c r="F758" s="64">
        <v>26420938</v>
      </c>
      <c r="G758" s="65">
        <v>1</v>
      </c>
      <c r="H758" s="66" t="s">
        <v>2164</v>
      </c>
      <c r="I758" s="67" t="s">
        <v>2165</v>
      </c>
      <c r="J758" s="68" t="s">
        <v>2154</v>
      </c>
      <c r="K758" s="69">
        <v>6666664</v>
      </c>
      <c r="L758" s="70" t="s">
        <v>2155</v>
      </c>
      <c r="M758" s="71" t="s">
        <v>2156</v>
      </c>
      <c r="N758" s="71" t="s">
        <v>261</v>
      </c>
      <c r="O758" s="71" t="s">
        <v>41</v>
      </c>
      <c r="P758" s="71" t="s">
        <v>42</v>
      </c>
      <c r="Q758" s="71"/>
    </row>
    <row r="759" spans="1:17" ht="102" x14ac:dyDescent="0.25">
      <c r="A759" s="5">
        <f t="shared" si="11"/>
        <v>757</v>
      </c>
      <c r="B759" s="62" t="s">
        <v>34</v>
      </c>
      <c r="C759" s="62">
        <v>891180084</v>
      </c>
      <c r="D759" s="62">
        <v>2</v>
      </c>
      <c r="E759" s="63" t="s">
        <v>2166</v>
      </c>
      <c r="F759" s="64">
        <v>51858743</v>
      </c>
      <c r="G759" s="65">
        <v>2</v>
      </c>
      <c r="H759" s="66" t="s">
        <v>2167</v>
      </c>
      <c r="I759" s="67" t="s">
        <v>2168</v>
      </c>
      <c r="J759" s="68" t="s">
        <v>2154</v>
      </c>
      <c r="K759" s="69">
        <v>12000000</v>
      </c>
      <c r="L759" s="70" t="s">
        <v>2155</v>
      </c>
      <c r="M759" s="71" t="s">
        <v>2156</v>
      </c>
      <c r="N759" s="71" t="s">
        <v>261</v>
      </c>
      <c r="O759" s="71" t="s">
        <v>41</v>
      </c>
      <c r="P759" s="71" t="s">
        <v>42</v>
      </c>
      <c r="Q759" s="71"/>
    </row>
    <row r="760" spans="1:17" ht="89.25" x14ac:dyDescent="0.25">
      <c r="A760" s="5">
        <f t="shared" si="11"/>
        <v>758</v>
      </c>
      <c r="B760" s="62" t="s">
        <v>34</v>
      </c>
      <c r="C760" s="62">
        <v>891180084</v>
      </c>
      <c r="D760" s="62">
        <v>2</v>
      </c>
      <c r="E760" s="63" t="s">
        <v>2169</v>
      </c>
      <c r="F760" s="72">
        <v>7714642</v>
      </c>
      <c r="G760" s="65">
        <v>9</v>
      </c>
      <c r="H760" s="66" t="s">
        <v>2170</v>
      </c>
      <c r="I760" s="67" t="s">
        <v>2171</v>
      </c>
      <c r="J760" s="68" t="s">
        <v>2172</v>
      </c>
      <c r="K760" s="69">
        <v>6245093</v>
      </c>
      <c r="L760" s="70" t="s">
        <v>2155</v>
      </c>
      <c r="M760" s="71" t="s">
        <v>2156</v>
      </c>
      <c r="N760" s="71" t="s">
        <v>261</v>
      </c>
      <c r="O760" s="71" t="s">
        <v>41</v>
      </c>
      <c r="P760" s="71" t="s">
        <v>42</v>
      </c>
      <c r="Q760" s="71"/>
    </row>
    <row r="761" spans="1:17" ht="140.25" x14ac:dyDescent="0.25">
      <c r="A761" s="5">
        <f t="shared" si="11"/>
        <v>759</v>
      </c>
      <c r="B761" s="62" t="s">
        <v>34</v>
      </c>
      <c r="C761" s="62">
        <v>891180084</v>
      </c>
      <c r="D761" s="62">
        <v>2</v>
      </c>
      <c r="E761" s="63" t="s">
        <v>2173</v>
      </c>
      <c r="F761" s="72">
        <v>7717978</v>
      </c>
      <c r="G761" s="65">
        <v>1</v>
      </c>
      <c r="H761" s="66" t="s">
        <v>2174</v>
      </c>
      <c r="I761" s="67" t="s">
        <v>2175</v>
      </c>
      <c r="J761" s="68" t="s">
        <v>2176</v>
      </c>
      <c r="K761" s="69">
        <v>15000000</v>
      </c>
      <c r="L761" s="70" t="s">
        <v>2155</v>
      </c>
      <c r="M761" s="71" t="s">
        <v>2156</v>
      </c>
      <c r="N761" s="71" t="s">
        <v>261</v>
      </c>
      <c r="O761" s="71" t="s">
        <v>41</v>
      </c>
      <c r="P761" s="71" t="s">
        <v>42</v>
      </c>
      <c r="Q761" s="71"/>
    </row>
    <row r="762" spans="1:17" ht="178.5" x14ac:dyDescent="0.25">
      <c r="A762" s="5">
        <f t="shared" si="11"/>
        <v>760</v>
      </c>
      <c r="B762" s="62" t="s">
        <v>34</v>
      </c>
      <c r="C762" s="62">
        <v>891180084</v>
      </c>
      <c r="D762" s="62">
        <v>2</v>
      </c>
      <c r="E762" s="63" t="s">
        <v>2177</v>
      </c>
      <c r="F762" s="64">
        <v>3631072</v>
      </c>
      <c r="G762" s="65">
        <v>9</v>
      </c>
      <c r="H762" s="66" t="s">
        <v>2178</v>
      </c>
      <c r="I762" s="67" t="s">
        <v>2179</v>
      </c>
      <c r="J762" s="68" t="s">
        <v>2176</v>
      </c>
      <c r="K762" s="69">
        <v>15512220</v>
      </c>
      <c r="L762" s="70" t="s">
        <v>2155</v>
      </c>
      <c r="M762" s="71" t="s">
        <v>2156</v>
      </c>
      <c r="N762" s="71" t="s">
        <v>261</v>
      </c>
      <c r="O762" s="71" t="s">
        <v>41</v>
      </c>
      <c r="P762" s="71" t="s">
        <v>42</v>
      </c>
      <c r="Q762" s="71"/>
    </row>
    <row r="763" spans="1:17" ht="216.75" x14ac:dyDescent="0.25">
      <c r="A763" s="5">
        <f t="shared" si="11"/>
        <v>761</v>
      </c>
      <c r="B763" s="62" t="s">
        <v>34</v>
      </c>
      <c r="C763" s="62">
        <v>891180084</v>
      </c>
      <c r="D763" s="62">
        <v>2</v>
      </c>
      <c r="E763" s="63" t="s">
        <v>2180</v>
      </c>
      <c r="F763" s="64">
        <v>24230438</v>
      </c>
      <c r="G763" s="65">
        <v>6</v>
      </c>
      <c r="H763" s="66" t="s">
        <v>2181</v>
      </c>
      <c r="I763" s="67" t="s">
        <v>2182</v>
      </c>
      <c r="J763" s="68" t="s">
        <v>2176</v>
      </c>
      <c r="K763" s="69">
        <v>10000000</v>
      </c>
      <c r="L763" s="70" t="s">
        <v>2155</v>
      </c>
      <c r="M763" s="71" t="s">
        <v>2156</v>
      </c>
      <c r="N763" s="71" t="s">
        <v>261</v>
      </c>
      <c r="O763" s="71" t="s">
        <v>41</v>
      </c>
      <c r="P763" s="71" t="s">
        <v>42</v>
      </c>
      <c r="Q763" s="71"/>
    </row>
    <row r="764" spans="1:17" ht="178.5" x14ac:dyDescent="0.25">
      <c r="A764" s="5">
        <f t="shared" si="11"/>
        <v>762</v>
      </c>
      <c r="B764" s="62" t="s">
        <v>34</v>
      </c>
      <c r="C764" s="62">
        <v>891180084</v>
      </c>
      <c r="D764" s="62">
        <v>2</v>
      </c>
      <c r="E764" s="63" t="s">
        <v>2183</v>
      </c>
      <c r="F764" s="72">
        <v>7731849</v>
      </c>
      <c r="G764" s="65">
        <v>8</v>
      </c>
      <c r="H764" s="66" t="s">
        <v>2184</v>
      </c>
      <c r="I764" s="67" t="s">
        <v>2185</v>
      </c>
      <c r="J764" s="68" t="s">
        <v>2176</v>
      </c>
      <c r="K764" s="69">
        <v>8000000</v>
      </c>
      <c r="L764" s="70" t="s">
        <v>2155</v>
      </c>
      <c r="M764" s="71" t="s">
        <v>2156</v>
      </c>
      <c r="N764" s="71" t="s">
        <v>261</v>
      </c>
      <c r="O764" s="71" t="s">
        <v>41</v>
      </c>
      <c r="P764" s="71" t="s">
        <v>42</v>
      </c>
      <c r="Q764" s="71"/>
    </row>
    <row r="765" spans="1:17" ht="114.75" x14ac:dyDescent="0.25">
      <c r="A765" s="5">
        <f t="shared" si="11"/>
        <v>763</v>
      </c>
      <c r="B765" s="62" t="s">
        <v>34</v>
      </c>
      <c r="C765" s="62">
        <v>891180084</v>
      </c>
      <c r="D765" s="62">
        <v>2</v>
      </c>
      <c r="E765" s="63" t="s">
        <v>2186</v>
      </c>
      <c r="F765" s="64">
        <v>33750452</v>
      </c>
      <c r="G765" s="65">
        <v>3</v>
      </c>
      <c r="H765" s="66" t="s">
        <v>2187</v>
      </c>
      <c r="I765" s="67" t="s">
        <v>2188</v>
      </c>
      <c r="J765" s="68" t="s">
        <v>2176</v>
      </c>
      <c r="K765" s="69">
        <v>13600000</v>
      </c>
      <c r="L765" s="70" t="s">
        <v>2155</v>
      </c>
      <c r="M765" s="71" t="s">
        <v>2156</v>
      </c>
      <c r="N765" s="71" t="s">
        <v>261</v>
      </c>
      <c r="O765" s="71" t="s">
        <v>41</v>
      </c>
      <c r="P765" s="71" t="s">
        <v>42</v>
      </c>
      <c r="Q765" s="71"/>
    </row>
    <row r="766" spans="1:17" ht="114.75" x14ac:dyDescent="0.25">
      <c r="A766" s="5">
        <f t="shared" si="11"/>
        <v>764</v>
      </c>
      <c r="B766" s="62" t="s">
        <v>34</v>
      </c>
      <c r="C766" s="62">
        <v>891180084</v>
      </c>
      <c r="D766" s="62">
        <v>2</v>
      </c>
      <c r="E766" s="63" t="s">
        <v>2189</v>
      </c>
      <c r="F766" s="64">
        <v>1080185588</v>
      </c>
      <c r="G766" s="65">
        <v>4</v>
      </c>
      <c r="H766" s="66" t="s">
        <v>2190</v>
      </c>
      <c r="I766" s="67" t="s">
        <v>2191</v>
      </c>
      <c r="J766" s="68" t="s">
        <v>2192</v>
      </c>
      <c r="K766" s="69">
        <v>1200000</v>
      </c>
      <c r="L766" s="70" t="s">
        <v>2155</v>
      </c>
      <c r="M766" s="71" t="s">
        <v>2156</v>
      </c>
      <c r="N766" s="71" t="s">
        <v>261</v>
      </c>
      <c r="O766" s="71" t="s">
        <v>41</v>
      </c>
      <c r="P766" s="71" t="s">
        <v>42</v>
      </c>
      <c r="Q766" s="71"/>
    </row>
    <row r="767" spans="1:17" ht="89.25" x14ac:dyDescent="0.25">
      <c r="A767" s="5">
        <f t="shared" si="11"/>
        <v>765</v>
      </c>
      <c r="B767" s="62" t="s">
        <v>34</v>
      </c>
      <c r="C767" s="62">
        <v>891180084</v>
      </c>
      <c r="D767" s="62">
        <v>2</v>
      </c>
      <c r="E767" s="63" t="s">
        <v>2193</v>
      </c>
      <c r="F767" s="64">
        <v>830510227</v>
      </c>
      <c r="G767" s="65">
        <v>4</v>
      </c>
      <c r="H767" s="66" t="s">
        <v>2194</v>
      </c>
      <c r="I767" s="67" t="s">
        <v>2195</v>
      </c>
      <c r="J767" s="68" t="s">
        <v>2196</v>
      </c>
      <c r="K767" s="69">
        <v>1380052</v>
      </c>
      <c r="L767" s="70" t="s">
        <v>2197</v>
      </c>
      <c r="M767" s="71" t="s">
        <v>2156</v>
      </c>
      <c r="N767" s="71" t="s">
        <v>261</v>
      </c>
      <c r="O767" s="71" t="s">
        <v>41</v>
      </c>
      <c r="P767" s="71" t="s">
        <v>42</v>
      </c>
      <c r="Q767" s="71"/>
    </row>
    <row r="768" spans="1:17" ht="114.75" x14ac:dyDescent="0.25">
      <c r="A768" s="5">
        <f t="shared" si="11"/>
        <v>766</v>
      </c>
      <c r="B768" s="62" t="s">
        <v>34</v>
      </c>
      <c r="C768" s="62">
        <v>891180084</v>
      </c>
      <c r="D768" s="62">
        <v>2</v>
      </c>
      <c r="E768" s="63" t="s">
        <v>2198</v>
      </c>
      <c r="F768" s="64">
        <v>55131664</v>
      </c>
      <c r="G768" s="65">
        <v>2</v>
      </c>
      <c r="H768" s="66" t="s">
        <v>2199</v>
      </c>
      <c r="I768" s="67" t="s">
        <v>2200</v>
      </c>
      <c r="J768" s="68" t="s">
        <v>2201</v>
      </c>
      <c r="K768" s="69">
        <v>11900000</v>
      </c>
      <c r="L768" s="70" t="s">
        <v>2155</v>
      </c>
      <c r="M768" s="71" t="s">
        <v>2156</v>
      </c>
      <c r="N768" s="71" t="s">
        <v>261</v>
      </c>
      <c r="O768" s="71" t="s">
        <v>41</v>
      </c>
      <c r="P768" s="71" t="s">
        <v>42</v>
      </c>
      <c r="Q768" s="71"/>
    </row>
    <row r="769" spans="1:17" ht="140.25" x14ac:dyDescent="0.25">
      <c r="A769" s="5">
        <f t="shared" si="11"/>
        <v>767</v>
      </c>
      <c r="B769" s="62" t="s">
        <v>34</v>
      </c>
      <c r="C769" s="62">
        <v>891180084</v>
      </c>
      <c r="D769" s="62">
        <v>2</v>
      </c>
      <c r="E769" s="63" t="s">
        <v>2202</v>
      </c>
      <c r="F769" s="72">
        <v>7717027</v>
      </c>
      <c r="G769" s="65">
        <v>2</v>
      </c>
      <c r="H769" s="66" t="s">
        <v>2203</v>
      </c>
      <c r="I769" s="67" t="s">
        <v>2204</v>
      </c>
      <c r="J769" s="68" t="s">
        <v>2201</v>
      </c>
      <c r="K769" s="69">
        <v>22000000</v>
      </c>
      <c r="L769" s="70" t="s">
        <v>2155</v>
      </c>
      <c r="M769" s="71" t="s">
        <v>2156</v>
      </c>
      <c r="N769" s="71" t="s">
        <v>261</v>
      </c>
      <c r="O769" s="71" t="s">
        <v>41</v>
      </c>
      <c r="P769" s="71" t="s">
        <v>42</v>
      </c>
      <c r="Q769" s="71"/>
    </row>
    <row r="770" spans="1:17" ht="76.5" x14ac:dyDescent="0.25">
      <c r="A770" s="5">
        <f t="shared" si="11"/>
        <v>768</v>
      </c>
      <c r="B770" s="62" t="s">
        <v>34</v>
      </c>
      <c r="C770" s="62">
        <v>891180084</v>
      </c>
      <c r="D770" s="62">
        <v>2</v>
      </c>
      <c r="E770" s="63" t="s">
        <v>2205</v>
      </c>
      <c r="F770" s="64">
        <v>22460702</v>
      </c>
      <c r="G770" s="65">
        <v>5</v>
      </c>
      <c r="H770" s="66" t="s">
        <v>2206</v>
      </c>
      <c r="I770" s="67" t="s">
        <v>2207</v>
      </c>
      <c r="J770" s="68" t="s">
        <v>2201</v>
      </c>
      <c r="K770" s="69">
        <v>6480000</v>
      </c>
      <c r="L770" s="70" t="s">
        <v>2155</v>
      </c>
      <c r="M770" s="71" t="s">
        <v>2156</v>
      </c>
      <c r="N770" s="71" t="s">
        <v>261</v>
      </c>
      <c r="O770" s="71" t="s">
        <v>41</v>
      </c>
      <c r="P770" s="71" t="s">
        <v>42</v>
      </c>
      <c r="Q770" s="71"/>
    </row>
    <row r="771" spans="1:17" ht="76.5" x14ac:dyDescent="0.25">
      <c r="A771" s="5">
        <f t="shared" si="11"/>
        <v>769</v>
      </c>
      <c r="B771" s="62" t="s">
        <v>34</v>
      </c>
      <c r="C771" s="62">
        <v>891180084</v>
      </c>
      <c r="D771" s="62">
        <v>2</v>
      </c>
      <c r="E771" s="63" t="s">
        <v>2208</v>
      </c>
      <c r="F771" s="64">
        <v>26467531</v>
      </c>
      <c r="G771" s="65">
        <v>9</v>
      </c>
      <c r="H771" s="66" t="s">
        <v>2209</v>
      </c>
      <c r="I771" s="67" t="s">
        <v>2210</v>
      </c>
      <c r="J771" s="68" t="s">
        <v>2201</v>
      </c>
      <c r="K771" s="69">
        <v>9720000</v>
      </c>
      <c r="L771" s="70" t="s">
        <v>2155</v>
      </c>
      <c r="M771" s="71" t="s">
        <v>2156</v>
      </c>
      <c r="N771" s="71" t="s">
        <v>261</v>
      </c>
      <c r="O771" s="71" t="s">
        <v>41</v>
      </c>
      <c r="P771" s="71" t="s">
        <v>42</v>
      </c>
      <c r="Q771" s="71"/>
    </row>
    <row r="772" spans="1:17" ht="89.25" x14ac:dyDescent="0.25">
      <c r="A772" s="5">
        <f t="shared" si="11"/>
        <v>770</v>
      </c>
      <c r="B772" s="62" t="s">
        <v>34</v>
      </c>
      <c r="C772" s="62">
        <v>891180084</v>
      </c>
      <c r="D772" s="62">
        <v>2</v>
      </c>
      <c r="E772" s="63" t="s">
        <v>1540</v>
      </c>
      <c r="F772" s="64">
        <v>860020309</v>
      </c>
      <c r="G772" s="65">
        <v>6</v>
      </c>
      <c r="H772" s="66" t="s">
        <v>2211</v>
      </c>
      <c r="I772" s="67" t="s">
        <v>2212</v>
      </c>
      <c r="J772" s="68" t="s">
        <v>2213</v>
      </c>
      <c r="K772" s="69">
        <v>1113600</v>
      </c>
      <c r="L772" s="70" t="s">
        <v>2197</v>
      </c>
      <c r="M772" s="71" t="s">
        <v>2156</v>
      </c>
      <c r="N772" s="71" t="s">
        <v>261</v>
      </c>
      <c r="O772" s="71" t="s">
        <v>41</v>
      </c>
      <c r="P772" s="71" t="s">
        <v>42</v>
      </c>
      <c r="Q772" s="71"/>
    </row>
    <row r="773" spans="1:17" ht="114.75" x14ac:dyDescent="0.25">
      <c r="A773" s="5">
        <f t="shared" ref="A773:A836" si="12">A772+1</f>
        <v>771</v>
      </c>
      <c r="B773" s="62" t="s">
        <v>34</v>
      </c>
      <c r="C773" s="62">
        <v>891180084</v>
      </c>
      <c r="D773" s="62">
        <v>2</v>
      </c>
      <c r="E773" s="63" t="s">
        <v>234</v>
      </c>
      <c r="F773" s="64">
        <v>860532874</v>
      </c>
      <c r="G773" s="65">
        <v>3</v>
      </c>
      <c r="H773" s="66" t="s">
        <v>2214</v>
      </c>
      <c r="I773" s="67" t="s">
        <v>2215</v>
      </c>
      <c r="J773" s="68" t="s">
        <v>2213</v>
      </c>
      <c r="K773" s="69">
        <v>473280</v>
      </c>
      <c r="L773" s="70" t="s">
        <v>2197</v>
      </c>
      <c r="M773" s="71" t="s">
        <v>2156</v>
      </c>
      <c r="N773" s="71" t="s">
        <v>261</v>
      </c>
      <c r="O773" s="71" t="s">
        <v>41</v>
      </c>
      <c r="P773" s="71" t="s">
        <v>42</v>
      </c>
      <c r="Q773" s="71"/>
    </row>
    <row r="774" spans="1:17" ht="102" x14ac:dyDescent="0.25">
      <c r="A774" s="5">
        <f t="shared" si="12"/>
        <v>772</v>
      </c>
      <c r="B774" s="62" t="s">
        <v>34</v>
      </c>
      <c r="C774" s="62">
        <v>891180084</v>
      </c>
      <c r="D774" s="62">
        <v>2</v>
      </c>
      <c r="E774" s="63" t="s">
        <v>1388</v>
      </c>
      <c r="F774" s="64">
        <v>71739665</v>
      </c>
      <c r="G774" s="65">
        <v>9</v>
      </c>
      <c r="H774" s="66" t="s">
        <v>2216</v>
      </c>
      <c r="I774" s="67" t="s">
        <v>2217</v>
      </c>
      <c r="J774" s="68" t="s">
        <v>2218</v>
      </c>
      <c r="K774" s="69">
        <v>4031000</v>
      </c>
      <c r="L774" s="70" t="s">
        <v>2197</v>
      </c>
      <c r="M774" s="71" t="s">
        <v>2156</v>
      </c>
      <c r="N774" s="71" t="s">
        <v>261</v>
      </c>
      <c r="O774" s="71" t="s">
        <v>41</v>
      </c>
      <c r="P774" s="71" t="s">
        <v>42</v>
      </c>
      <c r="Q774" s="71"/>
    </row>
    <row r="775" spans="1:17" ht="114.75" x14ac:dyDescent="0.25">
      <c r="A775" s="5">
        <f t="shared" si="12"/>
        <v>773</v>
      </c>
      <c r="B775" s="62" t="s">
        <v>34</v>
      </c>
      <c r="C775" s="62">
        <v>891180084</v>
      </c>
      <c r="D775" s="62">
        <v>2</v>
      </c>
      <c r="E775" s="63" t="s">
        <v>2219</v>
      </c>
      <c r="F775" s="64">
        <v>800255008</v>
      </c>
      <c r="G775" s="65">
        <v>5</v>
      </c>
      <c r="H775" s="66" t="s">
        <v>2220</v>
      </c>
      <c r="I775" s="67" t="s">
        <v>2221</v>
      </c>
      <c r="J775" s="68" t="s">
        <v>2218</v>
      </c>
      <c r="K775" s="69">
        <v>3635272</v>
      </c>
      <c r="L775" s="70" t="s">
        <v>2197</v>
      </c>
      <c r="M775" s="71" t="s">
        <v>2156</v>
      </c>
      <c r="N775" s="71" t="s">
        <v>261</v>
      </c>
      <c r="O775" s="71" t="s">
        <v>41</v>
      </c>
      <c r="P775" s="71" t="s">
        <v>42</v>
      </c>
      <c r="Q775" s="71"/>
    </row>
    <row r="776" spans="1:17" ht="89.25" x14ac:dyDescent="0.25">
      <c r="A776" s="5">
        <f t="shared" si="12"/>
        <v>774</v>
      </c>
      <c r="B776" s="62" t="s">
        <v>34</v>
      </c>
      <c r="C776" s="62">
        <v>891180084</v>
      </c>
      <c r="D776" s="62">
        <v>2</v>
      </c>
      <c r="E776" s="63" t="s">
        <v>2222</v>
      </c>
      <c r="F776" s="64">
        <v>805001194</v>
      </c>
      <c r="G776" s="65">
        <v>5</v>
      </c>
      <c r="H776" s="66" t="s">
        <v>2223</v>
      </c>
      <c r="I776" s="67" t="s">
        <v>2224</v>
      </c>
      <c r="J776" s="68" t="s">
        <v>2218</v>
      </c>
      <c r="K776" s="69">
        <v>12080000</v>
      </c>
      <c r="L776" s="70" t="s">
        <v>2197</v>
      </c>
      <c r="M776" s="71" t="s">
        <v>2156</v>
      </c>
      <c r="N776" s="71" t="s">
        <v>261</v>
      </c>
      <c r="O776" s="71" t="s">
        <v>41</v>
      </c>
      <c r="P776" s="71" t="s">
        <v>42</v>
      </c>
      <c r="Q776" s="71"/>
    </row>
    <row r="777" spans="1:17" ht="76.5" x14ac:dyDescent="0.25">
      <c r="A777" s="5">
        <f t="shared" si="12"/>
        <v>775</v>
      </c>
      <c r="B777" s="62" t="s">
        <v>34</v>
      </c>
      <c r="C777" s="62">
        <v>891180084</v>
      </c>
      <c r="D777" s="62">
        <v>2</v>
      </c>
      <c r="E777" s="63" t="s">
        <v>2225</v>
      </c>
      <c r="F777" s="64">
        <v>830514049</v>
      </c>
      <c r="G777" s="65">
        <v>8</v>
      </c>
      <c r="H777" s="66" t="s">
        <v>2226</v>
      </c>
      <c r="I777" s="67" t="s">
        <v>2227</v>
      </c>
      <c r="J777" s="68" t="s">
        <v>2218</v>
      </c>
      <c r="K777" s="69">
        <v>880000</v>
      </c>
      <c r="L777" s="70" t="s">
        <v>2155</v>
      </c>
      <c r="M777" s="71" t="s">
        <v>2156</v>
      </c>
      <c r="N777" s="71" t="s">
        <v>261</v>
      </c>
      <c r="O777" s="71" t="s">
        <v>41</v>
      </c>
      <c r="P777" s="71" t="s">
        <v>42</v>
      </c>
      <c r="Q777" s="71"/>
    </row>
    <row r="778" spans="1:17" ht="165.75" x14ac:dyDescent="0.25">
      <c r="A778" s="5">
        <f t="shared" si="12"/>
        <v>776</v>
      </c>
      <c r="B778" s="62" t="s">
        <v>34</v>
      </c>
      <c r="C778" s="62">
        <v>891180084</v>
      </c>
      <c r="D778" s="62">
        <v>2</v>
      </c>
      <c r="E778" s="63" t="s">
        <v>2228</v>
      </c>
      <c r="F778" s="72">
        <v>7722788</v>
      </c>
      <c r="G778" s="65">
        <v>9</v>
      </c>
      <c r="H778" s="66" t="s">
        <v>2229</v>
      </c>
      <c r="I778" s="67" t="s">
        <v>2230</v>
      </c>
      <c r="J778" s="68" t="s">
        <v>2231</v>
      </c>
      <c r="K778" s="69">
        <v>2000000</v>
      </c>
      <c r="L778" s="70" t="s">
        <v>2155</v>
      </c>
      <c r="M778" s="71" t="s">
        <v>2156</v>
      </c>
      <c r="N778" s="71" t="s">
        <v>261</v>
      </c>
      <c r="O778" s="71" t="s">
        <v>41</v>
      </c>
      <c r="P778" s="71" t="s">
        <v>42</v>
      </c>
      <c r="Q778" s="71"/>
    </row>
    <row r="779" spans="1:17" ht="127.5" x14ac:dyDescent="0.25">
      <c r="A779" s="5">
        <f t="shared" si="12"/>
        <v>777</v>
      </c>
      <c r="B779" s="62" t="s">
        <v>34</v>
      </c>
      <c r="C779" s="62">
        <v>891180084</v>
      </c>
      <c r="D779" s="62">
        <v>2</v>
      </c>
      <c r="E779" s="63" t="s">
        <v>507</v>
      </c>
      <c r="F779" s="64">
        <v>12136332</v>
      </c>
      <c r="G779" s="65">
        <v>9</v>
      </c>
      <c r="H779" s="66" t="s">
        <v>2232</v>
      </c>
      <c r="I779" s="67" t="s">
        <v>2233</v>
      </c>
      <c r="J779" s="68" t="s">
        <v>2231</v>
      </c>
      <c r="K779" s="69">
        <v>1500000</v>
      </c>
      <c r="L779" s="70" t="s">
        <v>2155</v>
      </c>
      <c r="M779" s="71" t="s">
        <v>2156</v>
      </c>
      <c r="N779" s="71" t="s">
        <v>261</v>
      </c>
      <c r="O779" s="71" t="s">
        <v>41</v>
      </c>
      <c r="P779" s="71" t="s">
        <v>42</v>
      </c>
      <c r="Q779" s="71"/>
    </row>
    <row r="780" spans="1:17" ht="153" x14ac:dyDescent="0.25">
      <c r="A780" s="5">
        <f t="shared" si="12"/>
        <v>778</v>
      </c>
      <c r="B780" s="62" t="s">
        <v>34</v>
      </c>
      <c r="C780" s="62">
        <v>891180084</v>
      </c>
      <c r="D780" s="62">
        <v>2</v>
      </c>
      <c r="E780" s="63" t="s">
        <v>2234</v>
      </c>
      <c r="F780" s="64">
        <v>1075232241</v>
      </c>
      <c r="G780" s="65">
        <v>8</v>
      </c>
      <c r="H780" s="66" t="s">
        <v>2235</v>
      </c>
      <c r="I780" s="67" t="s">
        <v>2236</v>
      </c>
      <c r="J780" s="68" t="s">
        <v>2231</v>
      </c>
      <c r="K780" s="69">
        <v>1500000</v>
      </c>
      <c r="L780" s="70" t="s">
        <v>2155</v>
      </c>
      <c r="M780" s="71" t="s">
        <v>2156</v>
      </c>
      <c r="N780" s="71" t="s">
        <v>261</v>
      </c>
      <c r="O780" s="71" t="s">
        <v>41</v>
      </c>
      <c r="P780" s="71" t="s">
        <v>42</v>
      </c>
      <c r="Q780" s="71"/>
    </row>
    <row r="781" spans="1:17" ht="127.5" x14ac:dyDescent="0.25">
      <c r="A781" s="5">
        <f t="shared" si="12"/>
        <v>779</v>
      </c>
      <c r="B781" s="62" t="s">
        <v>34</v>
      </c>
      <c r="C781" s="62">
        <v>891180084</v>
      </c>
      <c r="D781" s="62">
        <v>2</v>
      </c>
      <c r="E781" s="63" t="s">
        <v>2237</v>
      </c>
      <c r="F781" s="64">
        <v>1079177116</v>
      </c>
      <c r="G781" s="65">
        <v>4</v>
      </c>
      <c r="H781" s="66" t="s">
        <v>2238</v>
      </c>
      <c r="I781" s="67" t="s">
        <v>2239</v>
      </c>
      <c r="J781" s="68" t="s">
        <v>2231</v>
      </c>
      <c r="K781" s="69">
        <v>8000000</v>
      </c>
      <c r="L781" s="70" t="s">
        <v>2155</v>
      </c>
      <c r="M781" s="71" t="s">
        <v>2156</v>
      </c>
      <c r="N781" s="71" t="s">
        <v>261</v>
      </c>
      <c r="O781" s="71" t="s">
        <v>41</v>
      </c>
      <c r="P781" s="71" t="s">
        <v>42</v>
      </c>
      <c r="Q781" s="71"/>
    </row>
    <row r="782" spans="1:17" ht="89.25" x14ac:dyDescent="0.25">
      <c r="A782" s="5">
        <f t="shared" si="12"/>
        <v>780</v>
      </c>
      <c r="B782" s="62" t="s">
        <v>34</v>
      </c>
      <c r="C782" s="62">
        <v>891180084</v>
      </c>
      <c r="D782" s="62">
        <v>2</v>
      </c>
      <c r="E782" s="63" t="s">
        <v>2240</v>
      </c>
      <c r="F782" s="64">
        <v>1075239012</v>
      </c>
      <c r="G782" s="65">
        <v>1</v>
      </c>
      <c r="H782" s="66" t="s">
        <v>2241</v>
      </c>
      <c r="I782" s="67" t="s">
        <v>2242</v>
      </c>
      <c r="J782" s="68" t="s">
        <v>2231</v>
      </c>
      <c r="K782" s="69">
        <v>4020000</v>
      </c>
      <c r="L782" s="70" t="s">
        <v>2155</v>
      </c>
      <c r="M782" s="71" t="s">
        <v>2156</v>
      </c>
      <c r="N782" s="71" t="s">
        <v>261</v>
      </c>
      <c r="O782" s="71" t="s">
        <v>41</v>
      </c>
      <c r="P782" s="71" t="s">
        <v>42</v>
      </c>
      <c r="Q782" s="71"/>
    </row>
    <row r="783" spans="1:17" ht="165.75" x14ac:dyDescent="0.25">
      <c r="A783" s="5">
        <f t="shared" si="12"/>
        <v>781</v>
      </c>
      <c r="B783" s="62" t="s">
        <v>34</v>
      </c>
      <c r="C783" s="62">
        <v>891180084</v>
      </c>
      <c r="D783" s="62">
        <v>2</v>
      </c>
      <c r="E783" s="63" t="s">
        <v>2243</v>
      </c>
      <c r="F783" s="64">
        <v>12136692</v>
      </c>
      <c r="G783" s="65">
        <v>5</v>
      </c>
      <c r="H783" s="66" t="s">
        <v>2244</v>
      </c>
      <c r="I783" s="67" t="s">
        <v>2245</v>
      </c>
      <c r="J783" s="68" t="s">
        <v>2231</v>
      </c>
      <c r="K783" s="69">
        <v>7200000</v>
      </c>
      <c r="L783" s="70" t="s">
        <v>2155</v>
      </c>
      <c r="M783" s="71" t="s">
        <v>2156</v>
      </c>
      <c r="N783" s="71" t="s">
        <v>261</v>
      </c>
      <c r="O783" s="71" t="s">
        <v>41</v>
      </c>
      <c r="P783" s="71" t="s">
        <v>42</v>
      </c>
      <c r="Q783" s="71"/>
    </row>
    <row r="784" spans="1:17" ht="76.5" x14ac:dyDescent="0.25">
      <c r="A784" s="5">
        <f t="shared" si="12"/>
        <v>782</v>
      </c>
      <c r="B784" s="62" t="s">
        <v>34</v>
      </c>
      <c r="C784" s="62">
        <v>891180084</v>
      </c>
      <c r="D784" s="62">
        <v>2</v>
      </c>
      <c r="E784" s="63" t="s">
        <v>2246</v>
      </c>
      <c r="F784" s="72">
        <v>7732565</v>
      </c>
      <c r="G784" s="65">
        <v>6</v>
      </c>
      <c r="H784" s="66" t="s">
        <v>2247</v>
      </c>
      <c r="I784" s="67" t="s">
        <v>2248</v>
      </c>
      <c r="J784" s="68" t="s">
        <v>2231</v>
      </c>
      <c r="K784" s="69">
        <v>5223172</v>
      </c>
      <c r="L784" s="70" t="s">
        <v>2155</v>
      </c>
      <c r="M784" s="71" t="s">
        <v>2156</v>
      </c>
      <c r="N784" s="71" t="s">
        <v>261</v>
      </c>
      <c r="O784" s="71" t="s">
        <v>41</v>
      </c>
      <c r="P784" s="71" t="s">
        <v>42</v>
      </c>
      <c r="Q784" s="71"/>
    </row>
    <row r="785" spans="1:17" ht="153" x14ac:dyDescent="0.25">
      <c r="A785" s="5">
        <f t="shared" si="12"/>
        <v>783</v>
      </c>
      <c r="B785" s="62" t="s">
        <v>34</v>
      </c>
      <c r="C785" s="62">
        <v>891180084</v>
      </c>
      <c r="D785" s="62">
        <v>2</v>
      </c>
      <c r="E785" s="63" t="s">
        <v>2249</v>
      </c>
      <c r="F785" s="73">
        <v>551796</v>
      </c>
      <c r="G785" s="74">
        <v>8</v>
      </c>
      <c r="H785" s="75" t="s">
        <v>2250</v>
      </c>
      <c r="I785" s="76" t="s">
        <v>2251</v>
      </c>
      <c r="J785" s="68" t="s">
        <v>2231</v>
      </c>
      <c r="K785" s="69">
        <v>3000000</v>
      </c>
      <c r="L785" s="70" t="s">
        <v>2155</v>
      </c>
      <c r="M785" s="71" t="s">
        <v>2156</v>
      </c>
      <c r="N785" s="71" t="s">
        <v>261</v>
      </c>
      <c r="O785" s="71" t="s">
        <v>41</v>
      </c>
      <c r="P785" s="71" t="s">
        <v>42</v>
      </c>
      <c r="Q785" s="71"/>
    </row>
    <row r="786" spans="1:17" ht="102" x14ac:dyDescent="0.25">
      <c r="A786" s="5">
        <f t="shared" si="12"/>
        <v>784</v>
      </c>
      <c r="B786" s="62" t="s">
        <v>34</v>
      </c>
      <c r="C786" s="62">
        <v>891180084</v>
      </c>
      <c r="D786" s="62">
        <v>2</v>
      </c>
      <c r="E786" s="63" t="s">
        <v>2252</v>
      </c>
      <c r="F786" s="64">
        <v>55113223</v>
      </c>
      <c r="G786" s="65">
        <v>1</v>
      </c>
      <c r="H786" s="66" t="s">
        <v>2253</v>
      </c>
      <c r="I786" s="67" t="s">
        <v>2254</v>
      </c>
      <c r="J786" s="68" t="s">
        <v>2231</v>
      </c>
      <c r="K786" s="69">
        <v>2270000</v>
      </c>
      <c r="L786" s="70" t="s">
        <v>2155</v>
      </c>
      <c r="M786" s="71" t="s">
        <v>2156</v>
      </c>
      <c r="N786" s="71" t="s">
        <v>261</v>
      </c>
      <c r="O786" s="71" t="s">
        <v>41</v>
      </c>
      <c r="P786" s="71" t="s">
        <v>42</v>
      </c>
      <c r="Q786" s="71"/>
    </row>
    <row r="787" spans="1:17" ht="140.25" x14ac:dyDescent="0.25">
      <c r="A787" s="5">
        <f t="shared" si="12"/>
        <v>785</v>
      </c>
      <c r="B787" s="62" t="s">
        <v>34</v>
      </c>
      <c r="C787" s="62">
        <v>891180084</v>
      </c>
      <c r="D787" s="62">
        <v>2</v>
      </c>
      <c r="E787" s="63" t="s">
        <v>2255</v>
      </c>
      <c r="F787" s="64">
        <v>36301461</v>
      </c>
      <c r="G787" s="65">
        <v>5</v>
      </c>
      <c r="H787" s="66" t="s">
        <v>2256</v>
      </c>
      <c r="I787" s="67" t="s">
        <v>2257</v>
      </c>
      <c r="J787" s="68" t="s">
        <v>2231</v>
      </c>
      <c r="K787" s="69">
        <v>4000000</v>
      </c>
      <c r="L787" s="70" t="s">
        <v>2155</v>
      </c>
      <c r="M787" s="71" t="s">
        <v>2156</v>
      </c>
      <c r="N787" s="71" t="s">
        <v>261</v>
      </c>
      <c r="O787" s="71" t="s">
        <v>41</v>
      </c>
      <c r="P787" s="71" t="s">
        <v>42</v>
      </c>
      <c r="Q787" s="71"/>
    </row>
    <row r="788" spans="1:17" ht="165.75" x14ac:dyDescent="0.25">
      <c r="A788" s="5">
        <f t="shared" si="12"/>
        <v>786</v>
      </c>
      <c r="B788" s="62" t="s">
        <v>34</v>
      </c>
      <c r="C788" s="62">
        <v>891180084</v>
      </c>
      <c r="D788" s="62">
        <v>2</v>
      </c>
      <c r="E788" s="63" t="s">
        <v>2258</v>
      </c>
      <c r="F788" s="64">
        <v>93154943</v>
      </c>
      <c r="G788" s="65">
        <v>1</v>
      </c>
      <c r="H788" s="66" t="s">
        <v>2259</v>
      </c>
      <c r="I788" s="67" t="s">
        <v>2260</v>
      </c>
      <c r="J788" s="68" t="s">
        <v>2231</v>
      </c>
      <c r="K788" s="69">
        <v>9990000</v>
      </c>
      <c r="L788" s="70" t="s">
        <v>2155</v>
      </c>
      <c r="M788" s="71" t="s">
        <v>2156</v>
      </c>
      <c r="N788" s="71" t="s">
        <v>261</v>
      </c>
      <c r="O788" s="71" t="s">
        <v>41</v>
      </c>
      <c r="P788" s="71" t="s">
        <v>42</v>
      </c>
      <c r="Q788" s="71"/>
    </row>
    <row r="789" spans="1:17" ht="165.75" x14ac:dyDescent="0.25">
      <c r="A789" s="5">
        <f t="shared" si="12"/>
        <v>787</v>
      </c>
      <c r="B789" s="62" t="s">
        <v>34</v>
      </c>
      <c r="C789" s="62">
        <v>891180084</v>
      </c>
      <c r="D789" s="62">
        <v>2</v>
      </c>
      <c r="E789" s="63" t="s">
        <v>2261</v>
      </c>
      <c r="F789" s="64">
        <v>93207608</v>
      </c>
      <c r="G789" s="65">
        <v>6</v>
      </c>
      <c r="H789" s="66" t="s">
        <v>2262</v>
      </c>
      <c r="I789" s="67" t="s">
        <v>2263</v>
      </c>
      <c r="J789" s="68" t="s">
        <v>2231</v>
      </c>
      <c r="K789" s="69">
        <v>5200000</v>
      </c>
      <c r="L789" s="70" t="s">
        <v>2155</v>
      </c>
      <c r="M789" s="71" t="s">
        <v>2156</v>
      </c>
      <c r="N789" s="71" t="s">
        <v>261</v>
      </c>
      <c r="O789" s="71" t="s">
        <v>41</v>
      </c>
      <c r="P789" s="71" t="s">
        <v>42</v>
      </c>
      <c r="Q789" s="71"/>
    </row>
    <row r="790" spans="1:17" ht="165.75" x14ac:dyDescent="0.25">
      <c r="A790" s="5">
        <f t="shared" si="12"/>
        <v>788</v>
      </c>
      <c r="B790" s="62" t="s">
        <v>34</v>
      </c>
      <c r="C790" s="62">
        <v>891180084</v>
      </c>
      <c r="D790" s="62">
        <v>2</v>
      </c>
      <c r="E790" s="63" t="s">
        <v>2264</v>
      </c>
      <c r="F790" s="64">
        <v>1075215818</v>
      </c>
      <c r="G790" s="65">
        <v>5</v>
      </c>
      <c r="H790" s="66" t="s">
        <v>2265</v>
      </c>
      <c r="I790" s="67" t="s">
        <v>2266</v>
      </c>
      <c r="J790" s="68" t="s">
        <v>2231</v>
      </c>
      <c r="K790" s="69">
        <v>2900000</v>
      </c>
      <c r="L790" s="70" t="s">
        <v>2155</v>
      </c>
      <c r="M790" s="71" t="s">
        <v>2156</v>
      </c>
      <c r="N790" s="71" t="s">
        <v>261</v>
      </c>
      <c r="O790" s="71" t="s">
        <v>41</v>
      </c>
      <c r="P790" s="71" t="s">
        <v>42</v>
      </c>
      <c r="Q790" s="71"/>
    </row>
    <row r="791" spans="1:17" ht="140.25" x14ac:dyDescent="0.25">
      <c r="A791" s="5">
        <f t="shared" si="12"/>
        <v>789</v>
      </c>
      <c r="B791" s="62" t="s">
        <v>34</v>
      </c>
      <c r="C791" s="62">
        <v>891180084</v>
      </c>
      <c r="D791" s="62">
        <v>2</v>
      </c>
      <c r="E791" s="63" t="s">
        <v>2267</v>
      </c>
      <c r="F791" s="72">
        <v>7722858</v>
      </c>
      <c r="G791" s="65">
        <v>0</v>
      </c>
      <c r="H791" s="66" t="s">
        <v>2268</v>
      </c>
      <c r="I791" s="67" t="s">
        <v>2269</v>
      </c>
      <c r="J791" s="68" t="s">
        <v>2231</v>
      </c>
      <c r="K791" s="69">
        <v>9000000</v>
      </c>
      <c r="L791" s="70" t="s">
        <v>2155</v>
      </c>
      <c r="M791" s="71" t="s">
        <v>2156</v>
      </c>
      <c r="N791" s="71" t="s">
        <v>261</v>
      </c>
      <c r="O791" s="71" t="s">
        <v>41</v>
      </c>
      <c r="P791" s="71" t="s">
        <v>42</v>
      </c>
      <c r="Q791" s="71"/>
    </row>
    <row r="792" spans="1:17" ht="153" x14ac:dyDescent="0.25">
      <c r="A792" s="5">
        <f t="shared" si="12"/>
        <v>790</v>
      </c>
      <c r="B792" s="62" t="s">
        <v>34</v>
      </c>
      <c r="C792" s="62">
        <v>891180084</v>
      </c>
      <c r="D792" s="62">
        <v>2</v>
      </c>
      <c r="E792" s="63" t="s">
        <v>2270</v>
      </c>
      <c r="F792" s="64">
        <v>1075235252</v>
      </c>
      <c r="G792" s="65">
        <v>2</v>
      </c>
      <c r="H792" s="66" t="s">
        <v>2271</v>
      </c>
      <c r="I792" s="67" t="s">
        <v>2272</v>
      </c>
      <c r="J792" s="68" t="s">
        <v>2231</v>
      </c>
      <c r="K792" s="69">
        <v>19281600</v>
      </c>
      <c r="L792" s="70" t="s">
        <v>2155</v>
      </c>
      <c r="M792" s="71" t="s">
        <v>2156</v>
      </c>
      <c r="N792" s="71" t="s">
        <v>261</v>
      </c>
      <c r="O792" s="71" t="s">
        <v>41</v>
      </c>
      <c r="P792" s="71" t="s">
        <v>42</v>
      </c>
      <c r="Q792" s="71"/>
    </row>
    <row r="793" spans="1:17" ht="114.75" x14ac:dyDescent="0.25">
      <c r="A793" s="5">
        <f t="shared" si="12"/>
        <v>791</v>
      </c>
      <c r="B793" s="62" t="s">
        <v>34</v>
      </c>
      <c r="C793" s="62">
        <v>891180084</v>
      </c>
      <c r="D793" s="62">
        <v>2</v>
      </c>
      <c r="E793" s="63" t="s">
        <v>2273</v>
      </c>
      <c r="F793" s="64">
        <v>1075243133</v>
      </c>
      <c r="G793" s="65">
        <v>8</v>
      </c>
      <c r="H793" s="66" t="s">
        <v>2274</v>
      </c>
      <c r="I793" s="67" t="s">
        <v>2275</v>
      </c>
      <c r="J793" s="68" t="s">
        <v>2231</v>
      </c>
      <c r="K793" s="69">
        <v>19281600</v>
      </c>
      <c r="L793" s="70" t="s">
        <v>2155</v>
      </c>
      <c r="M793" s="71" t="s">
        <v>2156</v>
      </c>
      <c r="N793" s="71" t="s">
        <v>261</v>
      </c>
      <c r="O793" s="71" t="s">
        <v>41</v>
      </c>
      <c r="P793" s="71" t="s">
        <v>42</v>
      </c>
      <c r="Q793" s="71"/>
    </row>
    <row r="794" spans="1:17" ht="102" x14ac:dyDescent="0.25">
      <c r="A794" s="5">
        <f t="shared" si="12"/>
        <v>792</v>
      </c>
      <c r="B794" s="62" t="s">
        <v>34</v>
      </c>
      <c r="C794" s="62">
        <v>891180084</v>
      </c>
      <c r="D794" s="62">
        <v>2</v>
      </c>
      <c r="E794" s="63" t="s">
        <v>2276</v>
      </c>
      <c r="F794" s="64">
        <v>16463218</v>
      </c>
      <c r="G794" s="65">
        <v>3</v>
      </c>
      <c r="H794" s="66" t="s">
        <v>2277</v>
      </c>
      <c r="I794" s="67" t="s">
        <v>2278</v>
      </c>
      <c r="J794" s="68" t="s">
        <v>2279</v>
      </c>
      <c r="K794" s="69">
        <v>5700000</v>
      </c>
      <c r="L794" s="70" t="s">
        <v>2155</v>
      </c>
      <c r="M794" s="71" t="s">
        <v>2156</v>
      </c>
      <c r="N794" s="71" t="s">
        <v>261</v>
      </c>
      <c r="O794" s="71" t="s">
        <v>41</v>
      </c>
      <c r="P794" s="71" t="s">
        <v>42</v>
      </c>
      <c r="Q794" s="71"/>
    </row>
    <row r="795" spans="1:17" ht="140.25" x14ac:dyDescent="0.25">
      <c r="A795" s="5">
        <f t="shared" si="12"/>
        <v>793</v>
      </c>
      <c r="B795" s="62" t="s">
        <v>34</v>
      </c>
      <c r="C795" s="62">
        <v>891180084</v>
      </c>
      <c r="D795" s="62">
        <v>2</v>
      </c>
      <c r="E795" s="63" t="s">
        <v>2180</v>
      </c>
      <c r="F795" s="64">
        <v>24230438</v>
      </c>
      <c r="G795" s="65">
        <v>6</v>
      </c>
      <c r="H795" s="66" t="s">
        <v>2280</v>
      </c>
      <c r="I795" s="67" t="s">
        <v>2281</v>
      </c>
      <c r="J795" s="68" t="s">
        <v>2282</v>
      </c>
      <c r="K795" s="69">
        <v>31202415</v>
      </c>
      <c r="L795" s="70" t="s">
        <v>2155</v>
      </c>
      <c r="M795" s="71" t="s">
        <v>2156</v>
      </c>
      <c r="N795" s="71" t="s">
        <v>261</v>
      </c>
      <c r="O795" s="71" t="s">
        <v>41</v>
      </c>
      <c r="P795" s="71" t="s">
        <v>42</v>
      </c>
      <c r="Q795" s="71"/>
    </row>
    <row r="796" spans="1:17" ht="153" x14ac:dyDescent="0.25">
      <c r="A796" s="5">
        <f t="shared" si="12"/>
        <v>794</v>
      </c>
      <c r="B796" s="62" t="s">
        <v>34</v>
      </c>
      <c r="C796" s="62">
        <v>891180084</v>
      </c>
      <c r="D796" s="62">
        <v>2</v>
      </c>
      <c r="E796" s="63" t="s">
        <v>2283</v>
      </c>
      <c r="F796" s="64">
        <v>107522675</v>
      </c>
      <c r="G796" s="65">
        <v>1</v>
      </c>
      <c r="H796" s="66" t="s">
        <v>2284</v>
      </c>
      <c r="I796" s="67" t="s">
        <v>2285</v>
      </c>
      <c r="J796" s="68" t="s">
        <v>2282</v>
      </c>
      <c r="K796" s="69">
        <v>19281600</v>
      </c>
      <c r="L796" s="70" t="s">
        <v>2155</v>
      </c>
      <c r="M796" s="71" t="s">
        <v>2156</v>
      </c>
      <c r="N796" s="71" t="s">
        <v>261</v>
      </c>
      <c r="O796" s="71" t="s">
        <v>41</v>
      </c>
      <c r="P796" s="71" t="s">
        <v>42</v>
      </c>
      <c r="Q796" s="71"/>
    </row>
    <row r="797" spans="1:17" ht="153" x14ac:dyDescent="0.25">
      <c r="A797" s="5">
        <f t="shared" si="12"/>
        <v>795</v>
      </c>
      <c r="B797" s="62" t="s">
        <v>34</v>
      </c>
      <c r="C797" s="62">
        <v>891180084</v>
      </c>
      <c r="D797" s="62">
        <v>2</v>
      </c>
      <c r="E797" s="63" t="s">
        <v>2286</v>
      </c>
      <c r="F797" s="64">
        <v>1075215344</v>
      </c>
      <c r="G797" s="65">
        <v>6</v>
      </c>
      <c r="H797" s="66" t="s">
        <v>2287</v>
      </c>
      <c r="I797" s="67" t="s">
        <v>2285</v>
      </c>
      <c r="J797" s="68" t="s">
        <v>2282</v>
      </c>
      <c r="K797" s="69">
        <v>19281600</v>
      </c>
      <c r="L797" s="70" t="s">
        <v>2155</v>
      </c>
      <c r="M797" s="71" t="s">
        <v>2156</v>
      </c>
      <c r="N797" s="71" t="s">
        <v>261</v>
      </c>
      <c r="O797" s="71" t="s">
        <v>41</v>
      </c>
      <c r="P797" s="71" t="s">
        <v>42</v>
      </c>
      <c r="Q797" s="71"/>
    </row>
    <row r="798" spans="1:17" ht="127.5" x14ac:dyDescent="0.25">
      <c r="A798" s="5">
        <f t="shared" si="12"/>
        <v>796</v>
      </c>
      <c r="B798" s="62" t="s">
        <v>34</v>
      </c>
      <c r="C798" s="62">
        <v>891180084</v>
      </c>
      <c r="D798" s="62">
        <v>2</v>
      </c>
      <c r="E798" s="63" t="s">
        <v>2288</v>
      </c>
      <c r="F798" s="64">
        <v>12203568</v>
      </c>
      <c r="G798" s="65">
        <v>7</v>
      </c>
      <c r="H798" s="66" t="s">
        <v>2289</v>
      </c>
      <c r="I798" s="67" t="s">
        <v>2290</v>
      </c>
      <c r="J798" s="68" t="s">
        <v>2291</v>
      </c>
      <c r="K798" s="69">
        <v>4000000</v>
      </c>
      <c r="L798" s="70" t="s">
        <v>2155</v>
      </c>
      <c r="M798" s="71" t="s">
        <v>2156</v>
      </c>
      <c r="N798" s="71" t="s">
        <v>261</v>
      </c>
      <c r="O798" s="71" t="s">
        <v>41</v>
      </c>
      <c r="P798" s="71" t="s">
        <v>42</v>
      </c>
      <c r="Q798" s="71"/>
    </row>
    <row r="799" spans="1:17" ht="127.5" x14ac:dyDescent="0.25">
      <c r="A799" s="5">
        <f t="shared" si="12"/>
        <v>797</v>
      </c>
      <c r="B799" s="62" t="s">
        <v>34</v>
      </c>
      <c r="C799" s="62">
        <v>891180084</v>
      </c>
      <c r="D799" s="62">
        <v>2</v>
      </c>
      <c r="E799" s="63" t="s">
        <v>2292</v>
      </c>
      <c r="F799" s="64">
        <v>19453785</v>
      </c>
      <c r="G799" s="65">
        <v>6</v>
      </c>
      <c r="H799" s="66" t="s">
        <v>2293</v>
      </c>
      <c r="I799" s="67" t="s">
        <v>2294</v>
      </c>
      <c r="J799" s="68" t="s">
        <v>2291</v>
      </c>
      <c r="K799" s="69">
        <v>2000000</v>
      </c>
      <c r="L799" s="70" t="s">
        <v>2155</v>
      </c>
      <c r="M799" s="71" t="s">
        <v>2156</v>
      </c>
      <c r="N799" s="71" t="s">
        <v>261</v>
      </c>
      <c r="O799" s="71" t="s">
        <v>41</v>
      </c>
      <c r="P799" s="71" t="s">
        <v>42</v>
      </c>
      <c r="Q799" s="71"/>
    </row>
    <row r="800" spans="1:17" ht="114.75" x14ac:dyDescent="0.25">
      <c r="A800" s="5">
        <f t="shared" si="12"/>
        <v>798</v>
      </c>
      <c r="B800" s="62" t="s">
        <v>34</v>
      </c>
      <c r="C800" s="62">
        <v>891180084</v>
      </c>
      <c r="D800" s="62">
        <v>2</v>
      </c>
      <c r="E800" s="63" t="s">
        <v>2295</v>
      </c>
      <c r="F800" s="72">
        <v>891101664</v>
      </c>
      <c r="G800" s="65">
        <v>7</v>
      </c>
      <c r="H800" s="66" t="s">
        <v>2296</v>
      </c>
      <c r="I800" s="67" t="s">
        <v>2297</v>
      </c>
      <c r="J800" s="68" t="s">
        <v>2291</v>
      </c>
      <c r="K800" s="69">
        <v>1400000</v>
      </c>
      <c r="L800" s="70" t="s">
        <v>2155</v>
      </c>
      <c r="M800" s="71" t="s">
        <v>2156</v>
      </c>
      <c r="N800" s="71" t="s">
        <v>261</v>
      </c>
      <c r="O800" s="71" t="s">
        <v>41</v>
      </c>
      <c r="P800" s="71" t="s">
        <v>42</v>
      </c>
      <c r="Q800" s="71"/>
    </row>
    <row r="801" spans="1:17" ht="89.25" x14ac:dyDescent="0.25">
      <c r="A801" s="5">
        <f t="shared" si="12"/>
        <v>799</v>
      </c>
      <c r="B801" s="62" t="s">
        <v>34</v>
      </c>
      <c r="C801" s="62">
        <v>891180084</v>
      </c>
      <c r="D801" s="62">
        <v>2</v>
      </c>
      <c r="E801" s="63" t="s">
        <v>699</v>
      </c>
      <c r="F801" s="72">
        <v>830025281</v>
      </c>
      <c r="G801" s="65">
        <v>2</v>
      </c>
      <c r="H801" s="66" t="s">
        <v>2298</v>
      </c>
      <c r="I801" s="67" t="s">
        <v>2299</v>
      </c>
      <c r="J801" s="68" t="s">
        <v>2291</v>
      </c>
      <c r="K801" s="69">
        <v>1830000</v>
      </c>
      <c r="L801" s="70" t="s">
        <v>2197</v>
      </c>
      <c r="M801" s="71" t="s">
        <v>2156</v>
      </c>
      <c r="N801" s="71" t="s">
        <v>261</v>
      </c>
      <c r="O801" s="71" t="s">
        <v>41</v>
      </c>
      <c r="P801" s="71" t="s">
        <v>42</v>
      </c>
      <c r="Q801" s="71"/>
    </row>
    <row r="802" spans="1:17" ht="140.25" x14ac:dyDescent="0.25">
      <c r="A802" s="5">
        <f t="shared" si="12"/>
        <v>800</v>
      </c>
      <c r="B802" s="62" t="s">
        <v>34</v>
      </c>
      <c r="C802" s="62">
        <v>891180084</v>
      </c>
      <c r="D802" s="62">
        <v>2</v>
      </c>
      <c r="E802" s="63" t="s">
        <v>2300</v>
      </c>
      <c r="F802" s="64">
        <v>26421639</v>
      </c>
      <c r="G802" s="65">
        <v>7</v>
      </c>
      <c r="H802" s="66" t="s">
        <v>2301</v>
      </c>
      <c r="I802" s="67" t="s">
        <v>2302</v>
      </c>
      <c r="J802" s="68" t="s">
        <v>2303</v>
      </c>
      <c r="K802" s="69">
        <v>6000000</v>
      </c>
      <c r="L802" s="70" t="s">
        <v>2155</v>
      </c>
      <c r="M802" s="71" t="s">
        <v>2156</v>
      </c>
      <c r="N802" s="71" t="s">
        <v>261</v>
      </c>
      <c r="O802" s="71" t="s">
        <v>41</v>
      </c>
      <c r="P802" s="71" t="s">
        <v>42</v>
      </c>
      <c r="Q802" s="71"/>
    </row>
    <row r="803" spans="1:17" ht="76.5" x14ac:dyDescent="0.25">
      <c r="A803" s="5">
        <f t="shared" si="12"/>
        <v>801</v>
      </c>
      <c r="B803" s="62" t="s">
        <v>34</v>
      </c>
      <c r="C803" s="62">
        <v>891180084</v>
      </c>
      <c r="D803" s="62">
        <v>2</v>
      </c>
      <c r="E803" s="63" t="s">
        <v>2304</v>
      </c>
      <c r="F803" s="64">
        <v>1082773017</v>
      </c>
      <c r="G803" s="65">
        <v>0</v>
      </c>
      <c r="H803" s="66" t="s">
        <v>2305</v>
      </c>
      <c r="I803" s="67" t="s">
        <v>2306</v>
      </c>
      <c r="J803" s="68" t="s">
        <v>2303</v>
      </c>
      <c r="K803" s="69">
        <v>8000000</v>
      </c>
      <c r="L803" s="70" t="s">
        <v>2155</v>
      </c>
      <c r="M803" s="71" t="s">
        <v>2156</v>
      </c>
      <c r="N803" s="71" t="s">
        <v>261</v>
      </c>
      <c r="O803" s="71" t="s">
        <v>41</v>
      </c>
      <c r="P803" s="71" t="s">
        <v>42</v>
      </c>
      <c r="Q803" s="71"/>
    </row>
    <row r="804" spans="1:17" ht="76.5" x14ac:dyDescent="0.25">
      <c r="A804" s="5">
        <f t="shared" si="12"/>
        <v>802</v>
      </c>
      <c r="B804" s="62" t="s">
        <v>34</v>
      </c>
      <c r="C804" s="62">
        <v>891180084</v>
      </c>
      <c r="D804" s="62">
        <v>2</v>
      </c>
      <c r="E804" s="63" t="s">
        <v>2307</v>
      </c>
      <c r="F804" s="64">
        <v>1075211206</v>
      </c>
      <c r="G804" s="65">
        <v>1</v>
      </c>
      <c r="H804" s="66" t="s">
        <v>2308</v>
      </c>
      <c r="I804" s="67" t="s">
        <v>2309</v>
      </c>
      <c r="J804" s="68" t="s">
        <v>2303</v>
      </c>
      <c r="K804" s="69">
        <v>4000000</v>
      </c>
      <c r="L804" s="70" t="s">
        <v>2155</v>
      </c>
      <c r="M804" s="71" t="s">
        <v>2156</v>
      </c>
      <c r="N804" s="71" t="s">
        <v>261</v>
      </c>
      <c r="O804" s="71" t="s">
        <v>41</v>
      </c>
      <c r="P804" s="71" t="s">
        <v>42</v>
      </c>
      <c r="Q804" s="71"/>
    </row>
    <row r="805" spans="1:17" ht="63.75" x14ac:dyDescent="0.25">
      <c r="A805" s="5">
        <f t="shared" si="12"/>
        <v>803</v>
      </c>
      <c r="B805" s="62" t="s">
        <v>34</v>
      </c>
      <c r="C805" s="62">
        <v>891180084</v>
      </c>
      <c r="D805" s="62">
        <v>2</v>
      </c>
      <c r="E805" s="63" t="s">
        <v>2310</v>
      </c>
      <c r="F805" s="64">
        <v>1075217903</v>
      </c>
      <c r="G805" s="65">
        <v>2</v>
      </c>
      <c r="H805" s="66" t="s">
        <v>2311</v>
      </c>
      <c r="I805" s="67" t="s">
        <v>2312</v>
      </c>
      <c r="J805" s="68" t="s">
        <v>2303</v>
      </c>
      <c r="K805" s="69">
        <v>3600000</v>
      </c>
      <c r="L805" s="70" t="s">
        <v>2155</v>
      </c>
      <c r="M805" s="71" t="s">
        <v>2156</v>
      </c>
      <c r="N805" s="71" t="s">
        <v>261</v>
      </c>
      <c r="O805" s="71" t="s">
        <v>41</v>
      </c>
      <c r="P805" s="71" t="s">
        <v>42</v>
      </c>
      <c r="Q805" s="71"/>
    </row>
    <row r="806" spans="1:17" ht="102" x14ac:dyDescent="0.25">
      <c r="A806" s="5">
        <f t="shared" si="12"/>
        <v>804</v>
      </c>
      <c r="B806" s="62" t="s">
        <v>34</v>
      </c>
      <c r="C806" s="62">
        <v>891180084</v>
      </c>
      <c r="D806" s="62">
        <v>2</v>
      </c>
      <c r="E806" s="63" t="s">
        <v>2313</v>
      </c>
      <c r="F806" s="64">
        <v>1075221303</v>
      </c>
      <c r="G806" s="65">
        <v>9</v>
      </c>
      <c r="H806" s="66" t="s">
        <v>2314</v>
      </c>
      <c r="I806" s="67" t="s">
        <v>2315</v>
      </c>
      <c r="J806" s="68" t="s">
        <v>2303</v>
      </c>
      <c r="K806" s="69">
        <v>19281600</v>
      </c>
      <c r="L806" s="70" t="s">
        <v>2155</v>
      </c>
      <c r="M806" s="71" t="s">
        <v>2156</v>
      </c>
      <c r="N806" s="71" t="s">
        <v>261</v>
      </c>
      <c r="O806" s="71" t="s">
        <v>41</v>
      </c>
      <c r="P806" s="71" t="s">
        <v>42</v>
      </c>
      <c r="Q806" s="71"/>
    </row>
    <row r="807" spans="1:17" ht="140.25" x14ac:dyDescent="0.25">
      <c r="A807" s="5">
        <f t="shared" si="12"/>
        <v>805</v>
      </c>
      <c r="B807" s="62" t="s">
        <v>34</v>
      </c>
      <c r="C807" s="62">
        <v>891180084</v>
      </c>
      <c r="D807" s="62">
        <v>2</v>
      </c>
      <c r="E807" s="63" t="s">
        <v>2316</v>
      </c>
      <c r="F807" s="64">
        <v>60352255</v>
      </c>
      <c r="G807" s="65">
        <v>1</v>
      </c>
      <c r="H807" s="66" t="s">
        <v>2317</v>
      </c>
      <c r="I807" s="67" t="s">
        <v>2318</v>
      </c>
      <c r="J807" s="68" t="s">
        <v>2319</v>
      </c>
      <c r="K807" s="69">
        <v>5000000</v>
      </c>
      <c r="L807" s="70" t="s">
        <v>2155</v>
      </c>
      <c r="M807" s="71" t="s">
        <v>2156</v>
      </c>
      <c r="N807" s="71" t="s">
        <v>261</v>
      </c>
      <c r="O807" s="71" t="s">
        <v>41</v>
      </c>
      <c r="P807" s="71" t="s">
        <v>42</v>
      </c>
      <c r="Q807" s="71"/>
    </row>
    <row r="808" spans="1:17" ht="127.5" x14ac:dyDescent="0.25">
      <c r="A808" s="5">
        <f t="shared" si="12"/>
        <v>806</v>
      </c>
      <c r="B808" s="62" t="s">
        <v>34</v>
      </c>
      <c r="C808" s="62">
        <v>891180084</v>
      </c>
      <c r="D808" s="62">
        <v>2</v>
      </c>
      <c r="E808" s="63" t="s">
        <v>1304</v>
      </c>
      <c r="F808" s="72">
        <v>4946065</v>
      </c>
      <c r="G808" s="65">
        <v>3</v>
      </c>
      <c r="H808" s="66" t="s">
        <v>2320</v>
      </c>
      <c r="I808" s="67" t="s">
        <v>2321</v>
      </c>
      <c r="J808" s="68" t="s">
        <v>2319</v>
      </c>
      <c r="K808" s="69">
        <v>3999600</v>
      </c>
      <c r="L808" s="70" t="s">
        <v>2155</v>
      </c>
      <c r="M808" s="71" t="s">
        <v>2156</v>
      </c>
      <c r="N808" s="71" t="s">
        <v>261</v>
      </c>
      <c r="O808" s="71" t="s">
        <v>41</v>
      </c>
      <c r="P808" s="71" t="s">
        <v>42</v>
      </c>
      <c r="Q808" s="71"/>
    </row>
    <row r="809" spans="1:17" ht="114.75" x14ac:dyDescent="0.25">
      <c r="A809" s="5">
        <f t="shared" si="12"/>
        <v>807</v>
      </c>
      <c r="B809" s="62" t="s">
        <v>34</v>
      </c>
      <c r="C809" s="62">
        <v>891180084</v>
      </c>
      <c r="D809" s="62">
        <v>2</v>
      </c>
      <c r="E809" s="63" t="s">
        <v>2322</v>
      </c>
      <c r="F809" s="64">
        <v>860005114</v>
      </c>
      <c r="G809" s="65">
        <v>4</v>
      </c>
      <c r="H809" s="66" t="s">
        <v>2323</v>
      </c>
      <c r="I809" s="67" t="s">
        <v>2324</v>
      </c>
      <c r="J809" s="68" t="s">
        <v>2319</v>
      </c>
      <c r="K809" s="69">
        <v>202643</v>
      </c>
      <c r="L809" s="70" t="s">
        <v>2197</v>
      </c>
      <c r="M809" s="71" t="s">
        <v>2156</v>
      </c>
      <c r="N809" s="71" t="s">
        <v>261</v>
      </c>
      <c r="O809" s="71" t="s">
        <v>41</v>
      </c>
      <c r="P809" s="71" t="s">
        <v>42</v>
      </c>
      <c r="Q809" s="71"/>
    </row>
    <row r="810" spans="1:17" ht="114.75" x14ac:dyDescent="0.25">
      <c r="A810" s="5">
        <f t="shared" si="12"/>
        <v>808</v>
      </c>
      <c r="B810" s="62" t="s">
        <v>34</v>
      </c>
      <c r="C810" s="62">
        <v>891180084</v>
      </c>
      <c r="D810" s="62">
        <v>2</v>
      </c>
      <c r="E810" s="63" t="s">
        <v>2325</v>
      </c>
      <c r="F810" s="64">
        <v>860072122</v>
      </c>
      <c r="G810" s="65">
        <v>9</v>
      </c>
      <c r="H810" s="66" t="s">
        <v>2326</v>
      </c>
      <c r="I810" s="67" t="s">
        <v>2327</v>
      </c>
      <c r="J810" s="68" t="s">
        <v>2319</v>
      </c>
      <c r="K810" s="69">
        <v>1005488</v>
      </c>
      <c r="L810" s="70" t="s">
        <v>2197</v>
      </c>
      <c r="M810" s="71" t="s">
        <v>2156</v>
      </c>
      <c r="N810" s="71" t="s">
        <v>261</v>
      </c>
      <c r="O810" s="71" t="s">
        <v>41</v>
      </c>
      <c r="P810" s="71" t="s">
        <v>42</v>
      </c>
      <c r="Q810" s="71"/>
    </row>
    <row r="811" spans="1:17" ht="89.25" x14ac:dyDescent="0.25">
      <c r="A811" s="5">
        <f t="shared" si="12"/>
        <v>809</v>
      </c>
      <c r="B811" s="62" t="s">
        <v>34</v>
      </c>
      <c r="C811" s="62">
        <v>891180084</v>
      </c>
      <c r="D811" s="62">
        <v>2</v>
      </c>
      <c r="E811" s="63" t="s">
        <v>2328</v>
      </c>
      <c r="F811" s="64">
        <v>800224833</v>
      </c>
      <c r="G811" s="65">
        <v>2</v>
      </c>
      <c r="H811" s="66" t="s">
        <v>2329</v>
      </c>
      <c r="I811" s="67" t="s">
        <v>2330</v>
      </c>
      <c r="J811" s="68" t="s">
        <v>2319</v>
      </c>
      <c r="K811" s="69">
        <v>5035140</v>
      </c>
      <c r="L811" s="70" t="s">
        <v>2197</v>
      </c>
      <c r="M811" s="71" t="s">
        <v>2156</v>
      </c>
      <c r="N811" s="71" t="s">
        <v>261</v>
      </c>
      <c r="O811" s="71" t="s">
        <v>41</v>
      </c>
      <c r="P811" s="71" t="s">
        <v>42</v>
      </c>
      <c r="Q811" s="71"/>
    </row>
    <row r="812" spans="1:17" ht="140.25" x14ac:dyDescent="0.25">
      <c r="A812" s="5">
        <f t="shared" si="12"/>
        <v>810</v>
      </c>
      <c r="B812" s="62" t="s">
        <v>34</v>
      </c>
      <c r="C812" s="62">
        <v>891180084</v>
      </c>
      <c r="D812" s="62">
        <v>2</v>
      </c>
      <c r="E812" s="63" t="s">
        <v>2331</v>
      </c>
      <c r="F812" s="64">
        <v>36302155</v>
      </c>
      <c r="G812" s="65">
        <v>0</v>
      </c>
      <c r="H812" s="66" t="s">
        <v>2332</v>
      </c>
      <c r="I812" s="67" t="s">
        <v>2333</v>
      </c>
      <c r="J812" s="68" t="s">
        <v>2319</v>
      </c>
      <c r="K812" s="69">
        <v>5000000</v>
      </c>
      <c r="L812" s="70" t="s">
        <v>2155</v>
      </c>
      <c r="M812" s="71" t="s">
        <v>2156</v>
      </c>
      <c r="N812" s="71" t="s">
        <v>261</v>
      </c>
      <c r="O812" s="71" t="s">
        <v>41</v>
      </c>
      <c r="P812" s="71" t="s">
        <v>42</v>
      </c>
      <c r="Q812" s="71"/>
    </row>
    <row r="813" spans="1:17" ht="127.5" x14ac:dyDescent="0.25">
      <c r="A813" s="5">
        <f t="shared" si="12"/>
        <v>811</v>
      </c>
      <c r="B813" s="62" t="s">
        <v>34</v>
      </c>
      <c r="C813" s="62">
        <v>891180084</v>
      </c>
      <c r="D813" s="62">
        <v>2</v>
      </c>
      <c r="E813" s="63" t="s">
        <v>1164</v>
      </c>
      <c r="F813" s="64">
        <v>813003616</v>
      </c>
      <c r="G813" s="65">
        <v>1</v>
      </c>
      <c r="H813" s="66" t="s">
        <v>2334</v>
      </c>
      <c r="I813" s="67" t="s">
        <v>2335</v>
      </c>
      <c r="J813" s="68" t="s">
        <v>2336</v>
      </c>
      <c r="K813" s="69">
        <v>262705</v>
      </c>
      <c r="L813" s="70" t="s">
        <v>2197</v>
      </c>
      <c r="M813" s="71" t="s">
        <v>2156</v>
      </c>
      <c r="N813" s="71" t="s">
        <v>261</v>
      </c>
      <c r="O813" s="71" t="s">
        <v>41</v>
      </c>
      <c r="P813" s="71" t="s">
        <v>42</v>
      </c>
      <c r="Q813" s="71"/>
    </row>
    <row r="814" spans="1:17" ht="89.25" x14ac:dyDescent="0.25">
      <c r="A814" s="5">
        <f t="shared" si="12"/>
        <v>812</v>
      </c>
      <c r="B814" s="62" t="s">
        <v>34</v>
      </c>
      <c r="C814" s="62">
        <v>891180084</v>
      </c>
      <c r="D814" s="62">
        <v>2</v>
      </c>
      <c r="E814" s="63" t="s">
        <v>2337</v>
      </c>
      <c r="F814" s="64">
        <v>91541136</v>
      </c>
      <c r="G814" s="65">
        <v>5</v>
      </c>
      <c r="H814" s="66" t="s">
        <v>2338</v>
      </c>
      <c r="I814" s="67" t="s">
        <v>2339</v>
      </c>
      <c r="J814" s="68" t="s">
        <v>2336</v>
      </c>
      <c r="K814" s="69">
        <v>5000000</v>
      </c>
      <c r="L814" s="70" t="s">
        <v>2155</v>
      </c>
      <c r="M814" s="71" t="s">
        <v>2156</v>
      </c>
      <c r="N814" s="71" t="s">
        <v>261</v>
      </c>
      <c r="O814" s="71" t="s">
        <v>41</v>
      </c>
      <c r="P814" s="71" t="s">
        <v>42</v>
      </c>
      <c r="Q814" s="71"/>
    </row>
    <row r="815" spans="1:17" ht="127.5" x14ac:dyDescent="0.25">
      <c r="A815" s="5">
        <f t="shared" si="12"/>
        <v>813</v>
      </c>
      <c r="B815" s="62" t="s">
        <v>34</v>
      </c>
      <c r="C815" s="62">
        <v>891180084</v>
      </c>
      <c r="D815" s="62">
        <v>2</v>
      </c>
      <c r="E815" s="63" t="s">
        <v>2186</v>
      </c>
      <c r="F815" s="64">
        <v>33750452</v>
      </c>
      <c r="G815" s="65">
        <v>3</v>
      </c>
      <c r="H815" s="66" t="s">
        <v>2340</v>
      </c>
      <c r="I815" s="67" t="s">
        <v>2341</v>
      </c>
      <c r="J815" s="68" t="s">
        <v>2336</v>
      </c>
      <c r="K815" s="69">
        <v>2600000</v>
      </c>
      <c r="L815" s="70" t="s">
        <v>2155</v>
      </c>
      <c r="M815" s="71" t="s">
        <v>2156</v>
      </c>
      <c r="N815" s="71" t="s">
        <v>261</v>
      </c>
      <c r="O815" s="71" t="s">
        <v>41</v>
      </c>
      <c r="P815" s="71" t="s">
        <v>42</v>
      </c>
      <c r="Q815" s="71"/>
    </row>
    <row r="816" spans="1:17" ht="102" x14ac:dyDescent="0.25">
      <c r="A816" s="5">
        <f t="shared" si="12"/>
        <v>814</v>
      </c>
      <c r="B816" s="62" t="s">
        <v>34</v>
      </c>
      <c r="C816" s="62">
        <v>891180084</v>
      </c>
      <c r="D816" s="62">
        <v>2</v>
      </c>
      <c r="E816" s="63" t="s">
        <v>2342</v>
      </c>
      <c r="F816" s="64">
        <v>1075263157</v>
      </c>
      <c r="G816" s="65">
        <v>1</v>
      </c>
      <c r="H816" s="66" t="s">
        <v>2343</v>
      </c>
      <c r="I816" s="67" t="s">
        <v>2344</v>
      </c>
      <c r="J816" s="68" t="s">
        <v>2336</v>
      </c>
      <c r="K816" s="69">
        <v>3149952</v>
      </c>
      <c r="L816" s="70" t="s">
        <v>2155</v>
      </c>
      <c r="M816" s="71" t="s">
        <v>2156</v>
      </c>
      <c r="N816" s="71" t="s">
        <v>261</v>
      </c>
      <c r="O816" s="71" t="s">
        <v>41</v>
      </c>
      <c r="P816" s="71" t="s">
        <v>42</v>
      </c>
      <c r="Q816" s="71"/>
    </row>
    <row r="817" spans="1:17" ht="102" x14ac:dyDescent="0.25">
      <c r="A817" s="5">
        <f t="shared" si="12"/>
        <v>815</v>
      </c>
      <c r="B817" s="62" t="s">
        <v>34</v>
      </c>
      <c r="C817" s="62">
        <v>891180084</v>
      </c>
      <c r="D817" s="62">
        <v>2</v>
      </c>
      <c r="E817" s="63" t="s">
        <v>2264</v>
      </c>
      <c r="F817" s="64">
        <v>1075215818</v>
      </c>
      <c r="G817" s="65">
        <v>5</v>
      </c>
      <c r="H817" s="66" t="s">
        <v>2345</v>
      </c>
      <c r="I817" s="67" t="s">
        <v>2346</v>
      </c>
      <c r="J817" s="68" t="s">
        <v>2336</v>
      </c>
      <c r="K817" s="69">
        <v>2400000</v>
      </c>
      <c r="L817" s="70" t="s">
        <v>2155</v>
      </c>
      <c r="M817" s="71" t="s">
        <v>2156</v>
      </c>
      <c r="N817" s="71" t="s">
        <v>261</v>
      </c>
      <c r="O817" s="71" t="s">
        <v>41</v>
      </c>
      <c r="P817" s="71" t="s">
        <v>42</v>
      </c>
      <c r="Q817" s="71"/>
    </row>
    <row r="818" spans="1:17" ht="102" x14ac:dyDescent="0.25">
      <c r="A818" s="5">
        <f t="shared" si="12"/>
        <v>816</v>
      </c>
      <c r="B818" s="62" t="s">
        <v>34</v>
      </c>
      <c r="C818" s="62">
        <v>891180084</v>
      </c>
      <c r="D818" s="62">
        <v>2</v>
      </c>
      <c r="E818" s="63" t="s">
        <v>2347</v>
      </c>
      <c r="F818" s="72">
        <v>7726591</v>
      </c>
      <c r="G818" s="65">
        <v>3</v>
      </c>
      <c r="H818" s="66" t="s">
        <v>2348</v>
      </c>
      <c r="I818" s="67" t="s">
        <v>2349</v>
      </c>
      <c r="J818" s="68" t="s">
        <v>2336</v>
      </c>
      <c r="K818" s="69">
        <v>23800000</v>
      </c>
      <c r="L818" s="70" t="s">
        <v>2155</v>
      </c>
      <c r="M818" s="71" t="s">
        <v>2156</v>
      </c>
      <c r="N818" s="71" t="s">
        <v>261</v>
      </c>
      <c r="O818" s="71" t="s">
        <v>41</v>
      </c>
      <c r="P818" s="71" t="s">
        <v>42</v>
      </c>
      <c r="Q818" s="71"/>
    </row>
    <row r="819" spans="1:17" ht="102" x14ac:dyDescent="0.25">
      <c r="A819" s="5">
        <f t="shared" si="12"/>
        <v>817</v>
      </c>
      <c r="B819" s="62" t="s">
        <v>34</v>
      </c>
      <c r="C819" s="62">
        <v>891180084</v>
      </c>
      <c r="D819" s="62">
        <v>2</v>
      </c>
      <c r="E819" s="63" t="s">
        <v>2267</v>
      </c>
      <c r="F819" s="72">
        <v>7722858</v>
      </c>
      <c r="G819" s="65">
        <v>6</v>
      </c>
      <c r="H819" s="66" t="s">
        <v>2350</v>
      </c>
      <c r="I819" s="67" t="s">
        <v>2351</v>
      </c>
      <c r="J819" s="68" t="s">
        <v>2336</v>
      </c>
      <c r="K819" s="69">
        <v>8250000</v>
      </c>
      <c r="L819" s="70" t="s">
        <v>2155</v>
      </c>
      <c r="M819" s="71" t="s">
        <v>2156</v>
      </c>
      <c r="N819" s="71" t="s">
        <v>261</v>
      </c>
      <c r="O819" s="71" t="s">
        <v>41</v>
      </c>
      <c r="P819" s="71" t="s">
        <v>42</v>
      </c>
      <c r="Q819" s="71"/>
    </row>
    <row r="820" spans="1:17" ht="102" x14ac:dyDescent="0.25">
      <c r="A820" s="5">
        <f t="shared" si="12"/>
        <v>818</v>
      </c>
      <c r="B820" s="62" t="s">
        <v>34</v>
      </c>
      <c r="C820" s="62">
        <v>891180084</v>
      </c>
      <c r="D820" s="62">
        <v>2</v>
      </c>
      <c r="E820" s="63" t="s">
        <v>2352</v>
      </c>
      <c r="F820" s="64">
        <v>80199244</v>
      </c>
      <c r="G820" s="65">
        <v>6</v>
      </c>
      <c r="H820" s="66" t="s">
        <v>2353</v>
      </c>
      <c r="I820" s="67" t="s">
        <v>2354</v>
      </c>
      <c r="J820" s="68" t="s">
        <v>2336</v>
      </c>
      <c r="K820" s="69">
        <v>8250000</v>
      </c>
      <c r="L820" s="70" t="s">
        <v>2155</v>
      </c>
      <c r="M820" s="71" t="s">
        <v>2156</v>
      </c>
      <c r="N820" s="71" t="s">
        <v>261</v>
      </c>
      <c r="O820" s="71" t="s">
        <v>41</v>
      </c>
      <c r="P820" s="71" t="s">
        <v>42</v>
      </c>
      <c r="Q820" s="71"/>
    </row>
    <row r="821" spans="1:17" ht="140.25" x14ac:dyDescent="0.25">
      <c r="A821" s="5">
        <f t="shared" si="12"/>
        <v>819</v>
      </c>
      <c r="B821" s="62" t="s">
        <v>34</v>
      </c>
      <c r="C821" s="62">
        <v>891180084</v>
      </c>
      <c r="D821" s="62">
        <v>2</v>
      </c>
      <c r="E821" s="63" t="s">
        <v>2355</v>
      </c>
      <c r="F821" s="64">
        <v>36293463</v>
      </c>
      <c r="G821" s="65">
        <v>4</v>
      </c>
      <c r="H821" s="66" t="s">
        <v>2356</v>
      </c>
      <c r="I821" s="67" t="s">
        <v>2357</v>
      </c>
      <c r="J821" s="68" t="s">
        <v>2336</v>
      </c>
      <c r="K821" s="69">
        <v>6900000</v>
      </c>
      <c r="L821" s="70" t="s">
        <v>2155</v>
      </c>
      <c r="M821" s="71" t="s">
        <v>2156</v>
      </c>
      <c r="N821" s="71" t="s">
        <v>261</v>
      </c>
      <c r="O821" s="71" t="s">
        <v>41</v>
      </c>
      <c r="P821" s="71" t="s">
        <v>42</v>
      </c>
      <c r="Q821" s="71"/>
    </row>
    <row r="822" spans="1:17" ht="140.25" x14ac:dyDescent="0.25">
      <c r="A822" s="5">
        <f t="shared" si="12"/>
        <v>820</v>
      </c>
      <c r="B822" s="62" t="s">
        <v>34</v>
      </c>
      <c r="C822" s="62">
        <v>891180084</v>
      </c>
      <c r="D822" s="62">
        <v>2</v>
      </c>
      <c r="E822" s="63" t="s">
        <v>2358</v>
      </c>
      <c r="F822" s="64">
        <v>80245202</v>
      </c>
      <c r="G822" s="65">
        <v>4</v>
      </c>
      <c r="H822" s="66" t="s">
        <v>2359</v>
      </c>
      <c r="I822" s="67" t="s">
        <v>2360</v>
      </c>
      <c r="J822" s="68" t="s">
        <v>2336</v>
      </c>
      <c r="K822" s="69">
        <v>6900000</v>
      </c>
      <c r="L822" s="70" t="s">
        <v>2155</v>
      </c>
      <c r="M822" s="71" t="s">
        <v>2156</v>
      </c>
      <c r="N822" s="71" t="s">
        <v>261</v>
      </c>
      <c r="O822" s="71" t="s">
        <v>41</v>
      </c>
      <c r="P822" s="71" t="s">
        <v>42</v>
      </c>
      <c r="Q822" s="71"/>
    </row>
    <row r="823" spans="1:17" ht="89.25" x14ac:dyDescent="0.25">
      <c r="A823" s="5">
        <f t="shared" si="12"/>
        <v>821</v>
      </c>
      <c r="B823" s="62" t="s">
        <v>34</v>
      </c>
      <c r="C823" s="62">
        <v>891180084</v>
      </c>
      <c r="D823" s="62">
        <v>2</v>
      </c>
      <c r="E823" s="63" t="s">
        <v>2361</v>
      </c>
      <c r="F823" s="72">
        <v>7730329</v>
      </c>
      <c r="G823" s="65">
        <v>5</v>
      </c>
      <c r="H823" s="66" t="s">
        <v>2362</v>
      </c>
      <c r="I823" s="67" t="s">
        <v>2363</v>
      </c>
      <c r="J823" s="68" t="s">
        <v>2364</v>
      </c>
      <c r="K823" s="69">
        <v>9000000</v>
      </c>
      <c r="L823" s="70" t="s">
        <v>2155</v>
      </c>
      <c r="M823" s="71" t="s">
        <v>2156</v>
      </c>
      <c r="N823" s="71" t="s">
        <v>261</v>
      </c>
      <c r="O823" s="71" t="s">
        <v>41</v>
      </c>
      <c r="P823" s="71" t="s">
        <v>42</v>
      </c>
      <c r="Q823" s="71"/>
    </row>
    <row r="824" spans="1:17" ht="153" x14ac:dyDescent="0.25">
      <c r="A824" s="5">
        <f t="shared" si="12"/>
        <v>822</v>
      </c>
      <c r="B824" s="62" t="s">
        <v>34</v>
      </c>
      <c r="C824" s="62">
        <v>891180084</v>
      </c>
      <c r="D824" s="62">
        <v>2</v>
      </c>
      <c r="E824" s="63" t="s">
        <v>2365</v>
      </c>
      <c r="F824" s="72">
        <v>7708182</v>
      </c>
      <c r="G824" s="65">
        <v>8</v>
      </c>
      <c r="H824" s="66" t="s">
        <v>2366</v>
      </c>
      <c r="I824" s="67" t="s">
        <v>2367</v>
      </c>
      <c r="J824" s="68" t="s">
        <v>2364</v>
      </c>
      <c r="K824" s="69">
        <v>7000000</v>
      </c>
      <c r="L824" s="70" t="s">
        <v>2155</v>
      </c>
      <c r="M824" s="71" t="s">
        <v>2156</v>
      </c>
      <c r="N824" s="71" t="s">
        <v>261</v>
      </c>
      <c r="O824" s="71" t="s">
        <v>41</v>
      </c>
      <c r="P824" s="71" t="s">
        <v>42</v>
      </c>
      <c r="Q824" s="71"/>
    </row>
    <row r="825" spans="1:17" ht="102" x14ac:dyDescent="0.25">
      <c r="A825" s="5">
        <f t="shared" si="12"/>
        <v>823</v>
      </c>
      <c r="B825" s="62" t="s">
        <v>34</v>
      </c>
      <c r="C825" s="62">
        <v>891180084</v>
      </c>
      <c r="D825" s="62">
        <v>2</v>
      </c>
      <c r="E825" s="63" t="s">
        <v>1540</v>
      </c>
      <c r="F825" s="64">
        <v>860020309</v>
      </c>
      <c r="G825" s="65">
        <v>6</v>
      </c>
      <c r="H825" s="66" t="s">
        <v>2368</v>
      </c>
      <c r="I825" s="67" t="s">
        <v>2369</v>
      </c>
      <c r="J825" s="68" t="s">
        <v>2364</v>
      </c>
      <c r="K825" s="69">
        <v>23354266</v>
      </c>
      <c r="L825" s="70" t="s">
        <v>2197</v>
      </c>
      <c r="M825" s="71" t="s">
        <v>2156</v>
      </c>
      <c r="N825" s="71" t="s">
        <v>261</v>
      </c>
      <c r="O825" s="71" t="s">
        <v>41</v>
      </c>
      <c r="P825" s="71" t="s">
        <v>42</v>
      </c>
      <c r="Q825" s="71"/>
    </row>
    <row r="826" spans="1:17" ht="89.25" x14ac:dyDescent="0.25">
      <c r="A826" s="5">
        <f t="shared" si="12"/>
        <v>824</v>
      </c>
      <c r="B826" s="62" t="s">
        <v>34</v>
      </c>
      <c r="C826" s="62">
        <v>891180084</v>
      </c>
      <c r="D826" s="62">
        <v>2</v>
      </c>
      <c r="E826" s="63" t="s">
        <v>2370</v>
      </c>
      <c r="F826" s="64">
        <v>860064146</v>
      </c>
      <c r="G826" s="65">
        <v>1</v>
      </c>
      <c r="H826" s="66" t="s">
        <v>2371</v>
      </c>
      <c r="I826" s="67" t="s">
        <v>2372</v>
      </c>
      <c r="J826" s="68" t="s">
        <v>2373</v>
      </c>
      <c r="K826" s="69">
        <v>23896000</v>
      </c>
      <c r="L826" s="70" t="s">
        <v>2197</v>
      </c>
      <c r="M826" s="71" t="s">
        <v>2156</v>
      </c>
      <c r="N826" s="71" t="s">
        <v>261</v>
      </c>
      <c r="O826" s="71" t="s">
        <v>41</v>
      </c>
      <c r="P826" s="71" t="s">
        <v>42</v>
      </c>
      <c r="Q826" s="71"/>
    </row>
    <row r="827" spans="1:17" ht="140.25" x14ac:dyDescent="0.25">
      <c r="A827" s="5">
        <f t="shared" si="12"/>
        <v>825</v>
      </c>
      <c r="B827" s="62" t="s">
        <v>34</v>
      </c>
      <c r="C827" s="62">
        <v>891180084</v>
      </c>
      <c r="D827" s="62">
        <v>2</v>
      </c>
      <c r="E827" s="63" t="s">
        <v>2374</v>
      </c>
      <c r="F827" s="64">
        <v>26421468</v>
      </c>
      <c r="G827" s="65">
        <v>4</v>
      </c>
      <c r="H827" s="66" t="s">
        <v>2375</v>
      </c>
      <c r="I827" s="67" t="s">
        <v>2376</v>
      </c>
      <c r="J827" s="68" t="s">
        <v>80</v>
      </c>
      <c r="K827" s="69">
        <v>3200000</v>
      </c>
      <c r="L827" s="70" t="s">
        <v>2155</v>
      </c>
      <c r="M827" s="71" t="s">
        <v>2156</v>
      </c>
      <c r="N827" s="71" t="s">
        <v>261</v>
      </c>
      <c r="O827" s="71" t="s">
        <v>41</v>
      </c>
      <c r="P827" s="71" t="s">
        <v>42</v>
      </c>
      <c r="Q827" s="71"/>
    </row>
    <row r="828" spans="1:17" ht="127.5" x14ac:dyDescent="0.25">
      <c r="A828" s="5">
        <f t="shared" si="12"/>
        <v>826</v>
      </c>
      <c r="B828" s="62" t="s">
        <v>34</v>
      </c>
      <c r="C828" s="62">
        <v>891180084</v>
      </c>
      <c r="D828" s="62">
        <v>2</v>
      </c>
      <c r="E828" s="63" t="s">
        <v>220</v>
      </c>
      <c r="F828" s="64">
        <v>890935513</v>
      </c>
      <c r="G828" s="65">
        <v>9</v>
      </c>
      <c r="H828" s="66" t="s">
        <v>2377</v>
      </c>
      <c r="I828" s="67" t="s">
        <v>2378</v>
      </c>
      <c r="J828" s="68" t="s">
        <v>2231</v>
      </c>
      <c r="K828" s="69">
        <v>25981680</v>
      </c>
      <c r="L828" s="70" t="s">
        <v>2197</v>
      </c>
      <c r="M828" s="71" t="s">
        <v>2156</v>
      </c>
      <c r="N828" s="71" t="s">
        <v>261</v>
      </c>
      <c r="O828" s="71" t="s">
        <v>41</v>
      </c>
      <c r="P828" s="71" t="s">
        <v>42</v>
      </c>
      <c r="Q828" s="71"/>
    </row>
    <row r="829" spans="1:17" ht="102" x14ac:dyDescent="0.25">
      <c r="A829" s="5">
        <f t="shared" si="12"/>
        <v>827</v>
      </c>
      <c r="B829" s="62" t="s">
        <v>34</v>
      </c>
      <c r="C829" s="62">
        <v>891180084</v>
      </c>
      <c r="D829" s="62">
        <v>2</v>
      </c>
      <c r="E829" s="63" t="s">
        <v>2379</v>
      </c>
      <c r="F829" s="72">
        <v>7717645</v>
      </c>
      <c r="G829" s="65">
        <v>4</v>
      </c>
      <c r="H829" s="66" t="s">
        <v>2380</v>
      </c>
      <c r="I829" s="67" t="s">
        <v>2381</v>
      </c>
      <c r="J829" s="68" t="s">
        <v>80</v>
      </c>
      <c r="K829" s="69">
        <v>3000000</v>
      </c>
      <c r="L829" s="70" t="s">
        <v>2155</v>
      </c>
      <c r="M829" s="71" t="s">
        <v>2156</v>
      </c>
      <c r="N829" s="71" t="s">
        <v>261</v>
      </c>
      <c r="O829" s="71" t="s">
        <v>41</v>
      </c>
      <c r="P829" s="71" t="s">
        <v>42</v>
      </c>
      <c r="Q829" s="71"/>
    </row>
    <row r="830" spans="1:17" ht="89.25" x14ac:dyDescent="0.25">
      <c r="A830" s="5">
        <f t="shared" si="12"/>
        <v>828</v>
      </c>
      <c r="B830" s="62" t="s">
        <v>34</v>
      </c>
      <c r="C830" s="62">
        <v>891180084</v>
      </c>
      <c r="D830" s="62">
        <v>2</v>
      </c>
      <c r="E830" s="63" t="s">
        <v>2382</v>
      </c>
      <c r="F830" s="64">
        <v>36067387</v>
      </c>
      <c r="G830" s="65">
        <v>4</v>
      </c>
      <c r="H830" s="66" t="s">
        <v>2383</v>
      </c>
      <c r="I830" s="67" t="s">
        <v>2384</v>
      </c>
      <c r="J830" s="68" t="s">
        <v>80</v>
      </c>
      <c r="K830" s="69">
        <v>6000000</v>
      </c>
      <c r="L830" s="70" t="s">
        <v>2155</v>
      </c>
      <c r="M830" s="71" t="s">
        <v>2156</v>
      </c>
      <c r="N830" s="71" t="s">
        <v>261</v>
      </c>
      <c r="O830" s="71" t="s">
        <v>41</v>
      </c>
      <c r="P830" s="71" t="s">
        <v>42</v>
      </c>
      <c r="Q830" s="71"/>
    </row>
    <row r="831" spans="1:17" ht="140.25" x14ac:dyDescent="0.25">
      <c r="A831" s="5">
        <f t="shared" si="12"/>
        <v>829</v>
      </c>
      <c r="B831" s="62" t="s">
        <v>34</v>
      </c>
      <c r="C831" s="62">
        <v>891180084</v>
      </c>
      <c r="D831" s="62">
        <v>2</v>
      </c>
      <c r="E831" s="63" t="s">
        <v>2385</v>
      </c>
      <c r="F831" s="64">
        <v>1075224302</v>
      </c>
      <c r="G831" s="65">
        <v>5</v>
      </c>
      <c r="H831" s="66" t="s">
        <v>2386</v>
      </c>
      <c r="I831" s="67" t="s">
        <v>2387</v>
      </c>
      <c r="J831" s="68" t="s">
        <v>80</v>
      </c>
      <c r="K831" s="69">
        <v>3000000</v>
      </c>
      <c r="L831" s="70" t="s">
        <v>2155</v>
      </c>
      <c r="M831" s="71" t="s">
        <v>2156</v>
      </c>
      <c r="N831" s="71" t="s">
        <v>261</v>
      </c>
      <c r="O831" s="71" t="s">
        <v>41</v>
      </c>
      <c r="P831" s="71" t="s">
        <v>42</v>
      </c>
      <c r="Q831" s="71"/>
    </row>
    <row r="832" spans="1:17" ht="127.5" x14ac:dyDescent="0.25">
      <c r="A832" s="5">
        <f t="shared" si="12"/>
        <v>830</v>
      </c>
      <c r="B832" s="62" t="s">
        <v>34</v>
      </c>
      <c r="C832" s="62">
        <v>891180084</v>
      </c>
      <c r="D832" s="62">
        <v>2</v>
      </c>
      <c r="E832" s="63" t="s">
        <v>2388</v>
      </c>
      <c r="F832" s="64">
        <v>52471285</v>
      </c>
      <c r="G832" s="65">
        <v>1</v>
      </c>
      <c r="H832" s="66" t="s">
        <v>2389</v>
      </c>
      <c r="I832" s="67" t="s">
        <v>2390</v>
      </c>
      <c r="J832" s="68" t="s">
        <v>80</v>
      </c>
      <c r="K832" s="69">
        <v>4120000</v>
      </c>
      <c r="L832" s="70" t="s">
        <v>2155</v>
      </c>
      <c r="M832" s="71" t="s">
        <v>2156</v>
      </c>
      <c r="N832" s="71" t="s">
        <v>261</v>
      </c>
      <c r="O832" s="71" t="s">
        <v>41</v>
      </c>
      <c r="P832" s="71" t="s">
        <v>42</v>
      </c>
      <c r="Q832" s="71"/>
    </row>
    <row r="833" spans="1:17" ht="140.25" x14ac:dyDescent="0.25">
      <c r="A833" s="5">
        <f t="shared" si="12"/>
        <v>831</v>
      </c>
      <c r="B833" s="62" t="s">
        <v>34</v>
      </c>
      <c r="C833" s="62">
        <v>891180084</v>
      </c>
      <c r="D833" s="62">
        <v>2</v>
      </c>
      <c r="E833" s="63" t="s">
        <v>2391</v>
      </c>
      <c r="F833" s="64">
        <v>107524196</v>
      </c>
      <c r="G833" s="65">
        <v>2</v>
      </c>
      <c r="H833" s="66" t="s">
        <v>2392</v>
      </c>
      <c r="I833" s="67" t="s">
        <v>2393</v>
      </c>
      <c r="J833" s="68" t="s">
        <v>80</v>
      </c>
      <c r="K833" s="69">
        <v>2000000</v>
      </c>
      <c r="L833" s="70" t="s">
        <v>2155</v>
      </c>
      <c r="M833" s="71" t="s">
        <v>2156</v>
      </c>
      <c r="N833" s="71" t="s">
        <v>261</v>
      </c>
      <c r="O833" s="71" t="s">
        <v>41</v>
      </c>
      <c r="P833" s="71" t="s">
        <v>42</v>
      </c>
      <c r="Q833" s="71"/>
    </row>
    <row r="834" spans="1:17" ht="127.5" x14ac:dyDescent="0.25">
      <c r="A834" s="5">
        <f t="shared" si="12"/>
        <v>832</v>
      </c>
      <c r="B834" s="62" t="s">
        <v>34</v>
      </c>
      <c r="C834" s="62">
        <v>891180084</v>
      </c>
      <c r="D834" s="62">
        <v>2</v>
      </c>
      <c r="E834" s="63" t="s">
        <v>2394</v>
      </c>
      <c r="F834" s="72">
        <v>7709049</v>
      </c>
      <c r="G834" s="65">
        <v>0</v>
      </c>
      <c r="H834" s="66" t="s">
        <v>2395</v>
      </c>
      <c r="I834" s="67" t="s">
        <v>2396</v>
      </c>
      <c r="J834" s="68" t="s">
        <v>80</v>
      </c>
      <c r="K834" s="69">
        <v>2000000</v>
      </c>
      <c r="L834" s="70" t="s">
        <v>2155</v>
      </c>
      <c r="M834" s="71" t="s">
        <v>2156</v>
      </c>
      <c r="N834" s="71" t="s">
        <v>261</v>
      </c>
      <c r="O834" s="71" t="s">
        <v>41</v>
      </c>
      <c r="P834" s="71" t="s">
        <v>42</v>
      </c>
      <c r="Q834" s="71"/>
    </row>
    <row r="835" spans="1:17" ht="114.75" x14ac:dyDescent="0.25">
      <c r="A835" s="5">
        <f t="shared" si="12"/>
        <v>833</v>
      </c>
      <c r="B835" s="62" t="s">
        <v>34</v>
      </c>
      <c r="C835" s="62">
        <v>891180084</v>
      </c>
      <c r="D835" s="62">
        <v>2</v>
      </c>
      <c r="E835" s="63" t="s">
        <v>2397</v>
      </c>
      <c r="F835" s="64">
        <v>900170943</v>
      </c>
      <c r="G835" s="65">
        <v>3</v>
      </c>
      <c r="H835" s="66" t="s">
        <v>2398</v>
      </c>
      <c r="I835" s="67" t="s">
        <v>2399</v>
      </c>
      <c r="J835" s="68" t="s">
        <v>80</v>
      </c>
      <c r="K835" s="69">
        <v>11991543</v>
      </c>
      <c r="L835" s="70" t="s">
        <v>2197</v>
      </c>
      <c r="M835" s="71" t="s">
        <v>2156</v>
      </c>
      <c r="N835" s="71" t="s">
        <v>261</v>
      </c>
      <c r="O835" s="71" t="s">
        <v>41</v>
      </c>
      <c r="P835" s="71" t="s">
        <v>42</v>
      </c>
      <c r="Q835" s="71"/>
    </row>
    <row r="836" spans="1:17" ht="114.75" x14ac:dyDescent="0.25">
      <c r="A836" s="5">
        <f t="shared" si="12"/>
        <v>834</v>
      </c>
      <c r="B836" s="62" t="s">
        <v>34</v>
      </c>
      <c r="C836" s="62">
        <v>891180084</v>
      </c>
      <c r="D836" s="62">
        <v>2</v>
      </c>
      <c r="E836" s="63" t="s">
        <v>2400</v>
      </c>
      <c r="F836" s="64">
        <v>8304275</v>
      </c>
      <c r="G836" s="65">
        <v>3</v>
      </c>
      <c r="H836" s="66" t="s">
        <v>2401</v>
      </c>
      <c r="I836" s="67" t="s">
        <v>2402</v>
      </c>
      <c r="J836" s="68" t="s">
        <v>2403</v>
      </c>
      <c r="K836" s="69">
        <v>6000000</v>
      </c>
      <c r="L836" s="70" t="s">
        <v>2155</v>
      </c>
      <c r="M836" s="71" t="s">
        <v>2156</v>
      </c>
      <c r="N836" s="71" t="s">
        <v>261</v>
      </c>
      <c r="O836" s="71" t="s">
        <v>41</v>
      </c>
      <c r="P836" s="71" t="s">
        <v>42</v>
      </c>
      <c r="Q836" s="71"/>
    </row>
    <row r="837" spans="1:17" ht="127.5" x14ac:dyDescent="0.25">
      <c r="A837" s="5">
        <f t="shared" ref="A837:A900" si="13">A836+1</f>
        <v>835</v>
      </c>
      <c r="B837" s="62" t="s">
        <v>34</v>
      </c>
      <c r="C837" s="62">
        <v>891180084</v>
      </c>
      <c r="D837" s="62">
        <v>2</v>
      </c>
      <c r="E837" s="63" t="s">
        <v>2404</v>
      </c>
      <c r="F837" s="64">
        <v>80094599</v>
      </c>
      <c r="G837" s="65">
        <v>3</v>
      </c>
      <c r="H837" s="66" t="s">
        <v>2405</v>
      </c>
      <c r="I837" s="67" t="s">
        <v>2406</v>
      </c>
      <c r="J837" s="68" t="s">
        <v>2407</v>
      </c>
      <c r="K837" s="69">
        <v>9676160</v>
      </c>
      <c r="L837" s="70" t="s">
        <v>2155</v>
      </c>
      <c r="M837" s="71" t="s">
        <v>2156</v>
      </c>
      <c r="N837" s="71" t="s">
        <v>261</v>
      </c>
      <c r="O837" s="71" t="s">
        <v>41</v>
      </c>
      <c r="P837" s="71" t="s">
        <v>42</v>
      </c>
      <c r="Q837" s="71"/>
    </row>
    <row r="838" spans="1:17" ht="242.25" x14ac:dyDescent="0.25">
      <c r="A838" s="5">
        <f t="shared" si="13"/>
        <v>836</v>
      </c>
      <c r="B838" s="62" t="s">
        <v>34</v>
      </c>
      <c r="C838" s="62">
        <v>891180084</v>
      </c>
      <c r="D838" s="62">
        <v>2</v>
      </c>
      <c r="E838" s="63" t="s">
        <v>2352</v>
      </c>
      <c r="F838" s="64">
        <v>80199244</v>
      </c>
      <c r="G838" s="65">
        <v>6</v>
      </c>
      <c r="H838" s="66" t="s">
        <v>2408</v>
      </c>
      <c r="I838" s="67" t="s">
        <v>2409</v>
      </c>
      <c r="J838" s="68" t="s">
        <v>88</v>
      </c>
      <c r="K838" s="69">
        <v>1200000</v>
      </c>
      <c r="L838" s="70" t="s">
        <v>2155</v>
      </c>
      <c r="M838" s="71" t="s">
        <v>2156</v>
      </c>
      <c r="N838" s="71" t="s">
        <v>261</v>
      </c>
      <c r="O838" s="71" t="s">
        <v>41</v>
      </c>
      <c r="P838" s="71" t="s">
        <v>42</v>
      </c>
      <c r="Q838" s="71"/>
    </row>
    <row r="839" spans="1:17" ht="204" x14ac:dyDescent="0.25">
      <c r="A839" s="5">
        <f t="shared" si="13"/>
        <v>837</v>
      </c>
      <c r="B839" s="62" t="s">
        <v>34</v>
      </c>
      <c r="C839" s="62">
        <v>891180084</v>
      </c>
      <c r="D839" s="62">
        <v>2</v>
      </c>
      <c r="E839" s="63" t="s">
        <v>2410</v>
      </c>
      <c r="F839" s="64">
        <v>900119439</v>
      </c>
      <c r="G839" s="65">
        <v>7</v>
      </c>
      <c r="H839" s="66" t="s">
        <v>2411</v>
      </c>
      <c r="I839" s="67" t="s">
        <v>2412</v>
      </c>
      <c r="J839" s="68" t="s">
        <v>2413</v>
      </c>
      <c r="K839" s="69">
        <v>4940000</v>
      </c>
      <c r="L839" s="70" t="s">
        <v>2197</v>
      </c>
      <c r="M839" s="71" t="s">
        <v>2156</v>
      </c>
      <c r="N839" s="71" t="s">
        <v>261</v>
      </c>
      <c r="O839" s="71" t="s">
        <v>41</v>
      </c>
      <c r="P839" s="71" t="s">
        <v>42</v>
      </c>
      <c r="Q839" s="71"/>
    </row>
    <row r="840" spans="1:17" ht="114.75" x14ac:dyDescent="0.25">
      <c r="A840" s="5">
        <f t="shared" si="13"/>
        <v>838</v>
      </c>
      <c r="B840" s="62" t="s">
        <v>34</v>
      </c>
      <c r="C840" s="62">
        <v>891180084</v>
      </c>
      <c r="D840" s="62">
        <v>2</v>
      </c>
      <c r="E840" s="63" t="s">
        <v>699</v>
      </c>
      <c r="F840" s="64">
        <v>830025281</v>
      </c>
      <c r="G840" s="65">
        <v>2</v>
      </c>
      <c r="H840" s="66" t="s">
        <v>2414</v>
      </c>
      <c r="I840" s="67" t="s">
        <v>2415</v>
      </c>
      <c r="J840" s="68" t="s">
        <v>2413</v>
      </c>
      <c r="K840" s="69">
        <v>14654200</v>
      </c>
      <c r="L840" s="70" t="s">
        <v>2197</v>
      </c>
      <c r="M840" s="71" t="s">
        <v>2156</v>
      </c>
      <c r="N840" s="71" t="s">
        <v>261</v>
      </c>
      <c r="O840" s="71" t="s">
        <v>41</v>
      </c>
      <c r="P840" s="71" t="s">
        <v>42</v>
      </c>
      <c r="Q840" s="71"/>
    </row>
    <row r="841" spans="1:17" ht="178.5" x14ac:dyDescent="0.25">
      <c r="A841" s="5">
        <f t="shared" si="13"/>
        <v>839</v>
      </c>
      <c r="B841" s="62" t="s">
        <v>34</v>
      </c>
      <c r="C841" s="62">
        <v>891180084</v>
      </c>
      <c r="D841" s="62">
        <v>2</v>
      </c>
      <c r="E841" s="63" t="s">
        <v>1304</v>
      </c>
      <c r="F841" s="72">
        <v>4946065</v>
      </c>
      <c r="G841" s="65">
        <v>3</v>
      </c>
      <c r="H841" s="66" t="s">
        <v>2416</v>
      </c>
      <c r="I841" s="67" t="s">
        <v>2417</v>
      </c>
      <c r="J841" s="68" t="s">
        <v>2413</v>
      </c>
      <c r="K841" s="69">
        <v>5200000</v>
      </c>
      <c r="L841" s="70" t="s">
        <v>2197</v>
      </c>
      <c r="M841" s="71" t="s">
        <v>2156</v>
      </c>
      <c r="N841" s="71" t="s">
        <v>261</v>
      </c>
      <c r="O841" s="71" t="s">
        <v>41</v>
      </c>
      <c r="P841" s="71" t="s">
        <v>42</v>
      </c>
      <c r="Q841" s="71"/>
    </row>
    <row r="842" spans="1:17" ht="140.25" x14ac:dyDescent="0.25">
      <c r="A842" s="5">
        <f t="shared" si="13"/>
        <v>840</v>
      </c>
      <c r="B842" s="62" t="s">
        <v>34</v>
      </c>
      <c r="C842" s="62">
        <v>891180084</v>
      </c>
      <c r="D842" s="62">
        <v>2</v>
      </c>
      <c r="E842" s="63" t="s">
        <v>2418</v>
      </c>
      <c r="F842" s="64">
        <v>1075248206</v>
      </c>
      <c r="G842" s="65">
        <v>1</v>
      </c>
      <c r="H842" s="66" t="s">
        <v>2419</v>
      </c>
      <c r="I842" s="67" t="s">
        <v>2420</v>
      </c>
      <c r="J842" s="68" t="s">
        <v>2421</v>
      </c>
      <c r="K842" s="69">
        <v>19281600</v>
      </c>
      <c r="L842" s="70" t="s">
        <v>2155</v>
      </c>
      <c r="M842" s="71" t="s">
        <v>2156</v>
      </c>
      <c r="N842" s="71" t="s">
        <v>261</v>
      </c>
      <c r="O842" s="71" t="s">
        <v>41</v>
      </c>
      <c r="P842" s="71" t="s">
        <v>42</v>
      </c>
      <c r="Q842" s="71"/>
    </row>
    <row r="843" spans="1:17" ht="127.5" x14ac:dyDescent="0.25">
      <c r="A843" s="5">
        <f t="shared" si="13"/>
        <v>841</v>
      </c>
      <c r="B843" s="62" t="s">
        <v>34</v>
      </c>
      <c r="C843" s="62">
        <v>891180084</v>
      </c>
      <c r="D843" s="62">
        <v>2</v>
      </c>
      <c r="E843" s="63" t="s">
        <v>2422</v>
      </c>
      <c r="F843" s="64">
        <v>1075214934</v>
      </c>
      <c r="G843" s="65">
        <v>7</v>
      </c>
      <c r="H843" s="66" t="s">
        <v>2423</v>
      </c>
      <c r="I843" s="67" t="s">
        <v>2424</v>
      </c>
      <c r="J843" s="68" t="s">
        <v>2421</v>
      </c>
      <c r="K843" s="69">
        <v>19281600</v>
      </c>
      <c r="L843" s="70" t="s">
        <v>2155</v>
      </c>
      <c r="M843" s="71" t="s">
        <v>2156</v>
      </c>
      <c r="N843" s="71" t="s">
        <v>261</v>
      </c>
      <c r="O843" s="71" t="s">
        <v>41</v>
      </c>
      <c r="P843" s="71" t="s">
        <v>42</v>
      </c>
      <c r="Q843" s="71"/>
    </row>
    <row r="844" spans="1:17" ht="114.75" x14ac:dyDescent="0.25">
      <c r="A844" s="5">
        <f t="shared" si="13"/>
        <v>842</v>
      </c>
      <c r="B844" s="62" t="s">
        <v>34</v>
      </c>
      <c r="C844" s="62">
        <v>891180084</v>
      </c>
      <c r="D844" s="62">
        <v>2</v>
      </c>
      <c r="E844" s="63" t="s">
        <v>153</v>
      </c>
      <c r="F844" s="64">
        <v>830012275</v>
      </c>
      <c r="G844" s="65">
        <v>1</v>
      </c>
      <c r="H844" s="66" t="s">
        <v>2425</v>
      </c>
      <c r="I844" s="67" t="s">
        <v>2426</v>
      </c>
      <c r="J844" s="68" t="s">
        <v>2427</v>
      </c>
      <c r="K844" s="69">
        <v>2906612</v>
      </c>
      <c r="L844" s="70" t="s">
        <v>2197</v>
      </c>
      <c r="M844" s="71" t="s">
        <v>2156</v>
      </c>
      <c r="N844" s="71" t="s">
        <v>261</v>
      </c>
      <c r="O844" s="71" t="s">
        <v>41</v>
      </c>
      <c r="P844" s="71" t="s">
        <v>42</v>
      </c>
      <c r="Q844" s="71"/>
    </row>
    <row r="845" spans="1:17" ht="102" x14ac:dyDescent="0.25">
      <c r="A845" s="5">
        <f t="shared" si="13"/>
        <v>843</v>
      </c>
      <c r="B845" s="62" t="s">
        <v>34</v>
      </c>
      <c r="C845" s="62">
        <v>891180084</v>
      </c>
      <c r="D845" s="62">
        <v>2</v>
      </c>
      <c r="E845" s="63" t="s">
        <v>2428</v>
      </c>
      <c r="F845" s="64">
        <v>1075220016</v>
      </c>
      <c r="G845" s="65">
        <v>5</v>
      </c>
      <c r="H845" s="66" t="s">
        <v>2429</v>
      </c>
      <c r="I845" s="67" t="s">
        <v>2430</v>
      </c>
      <c r="J845" s="68" t="s">
        <v>93</v>
      </c>
      <c r="K845" s="69">
        <v>5000000</v>
      </c>
      <c r="L845" s="70" t="s">
        <v>2155</v>
      </c>
      <c r="M845" s="71" t="s">
        <v>2156</v>
      </c>
      <c r="N845" s="71" t="s">
        <v>261</v>
      </c>
      <c r="O845" s="71" t="s">
        <v>41</v>
      </c>
      <c r="P845" s="71" t="s">
        <v>42</v>
      </c>
      <c r="Q845" s="71"/>
    </row>
    <row r="846" spans="1:17" ht="102" x14ac:dyDescent="0.25">
      <c r="A846" s="5">
        <f t="shared" si="13"/>
        <v>844</v>
      </c>
      <c r="B846" s="62" t="s">
        <v>34</v>
      </c>
      <c r="C846" s="62">
        <v>891180084</v>
      </c>
      <c r="D846" s="62">
        <v>2</v>
      </c>
      <c r="E846" s="63" t="s">
        <v>2431</v>
      </c>
      <c r="F846" s="64">
        <v>1075226363</v>
      </c>
      <c r="G846" s="65">
        <v>3</v>
      </c>
      <c r="H846" s="66" t="s">
        <v>2432</v>
      </c>
      <c r="I846" s="67" t="s">
        <v>2430</v>
      </c>
      <c r="J846" s="68" t="s">
        <v>93</v>
      </c>
      <c r="K846" s="69">
        <v>5000000</v>
      </c>
      <c r="L846" s="70" t="s">
        <v>2155</v>
      </c>
      <c r="M846" s="71" t="s">
        <v>2156</v>
      </c>
      <c r="N846" s="71" t="s">
        <v>261</v>
      </c>
      <c r="O846" s="71" t="s">
        <v>41</v>
      </c>
      <c r="P846" s="71" t="s">
        <v>42</v>
      </c>
      <c r="Q846" s="71"/>
    </row>
    <row r="847" spans="1:17" ht="153" x14ac:dyDescent="0.25">
      <c r="A847" s="5">
        <f t="shared" si="13"/>
        <v>845</v>
      </c>
      <c r="B847" s="62" t="s">
        <v>34</v>
      </c>
      <c r="C847" s="62">
        <v>891180084</v>
      </c>
      <c r="D847" s="62">
        <v>2</v>
      </c>
      <c r="E847" s="63" t="s">
        <v>2433</v>
      </c>
      <c r="F847" s="64">
        <v>1075244803</v>
      </c>
      <c r="G847" s="65">
        <v>9</v>
      </c>
      <c r="H847" s="66" t="s">
        <v>2434</v>
      </c>
      <c r="I847" s="67" t="s">
        <v>2435</v>
      </c>
      <c r="J847" s="68" t="s">
        <v>2436</v>
      </c>
      <c r="K847" s="69">
        <v>19281600</v>
      </c>
      <c r="L847" s="70" t="s">
        <v>2155</v>
      </c>
      <c r="M847" s="71" t="s">
        <v>2156</v>
      </c>
      <c r="N847" s="71" t="s">
        <v>261</v>
      </c>
      <c r="O847" s="71" t="s">
        <v>41</v>
      </c>
      <c r="P847" s="71" t="s">
        <v>42</v>
      </c>
      <c r="Q847" s="71"/>
    </row>
    <row r="848" spans="1:17" ht="140.25" x14ac:dyDescent="0.25">
      <c r="A848" s="5">
        <f t="shared" si="13"/>
        <v>846</v>
      </c>
      <c r="B848" s="62" t="s">
        <v>34</v>
      </c>
      <c r="C848" s="62">
        <v>891180084</v>
      </c>
      <c r="D848" s="62">
        <v>2</v>
      </c>
      <c r="E848" s="63" t="s">
        <v>2437</v>
      </c>
      <c r="F848" s="64">
        <v>41454264</v>
      </c>
      <c r="G848" s="65">
        <v>5</v>
      </c>
      <c r="H848" s="66" t="s">
        <v>2438</v>
      </c>
      <c r="I848" s="67" t="s">
        <v>2439</v>
      </c>
      <c r="J848" s="68" t="s">
        <v>2436</v>
      </c>
      <c r="K848" s="69">
        <v>6500000</v>
      </c>
      <c r="L848" s="70" t="s">
        <v>2155</v>
      </c>
      <c r="M848" s="71" t="s">
        <v>2156</v>
      </c>
      <c r="N848" s="71" t="s">
        <v>261</v>
      </c>
      <c r="O848" s="71" t="s">
        <v>41</v>
      </c>
      <c r="P848" s="71" t="s">
        <v>42</v>
      </c>
      <c r="Q848" s="71"/>
    </row>
    <row r="849" spans="1:17" ht="204" x14ac:dyDescent="0.25">
      <c r="A849" s="5">
        <f t="shared" si="13"/>
        <v>847</v>
      </c>
      <c r="B849" s="62" t="s">
        <v>34</v>
      </c>
      <c r="C849" s="62">
        <v>891180084</v>
      </c>
      <c r="D849" s="62">
        <v>2</v>
      </c>
      <c r="E849" s="63" t="s">
        <v>2440</v>
      </c>
      <c r="F849" s="64">
        <v>1221115</v>
      </c>
      <c r="G849" s="65">
        <v>0</v>
      </c>
      <c r="H849" s="66" t="s">
        <v>2441</v>
      </c>
      <c r="I849" s="67" t="s">
        <v>2442</v>
      </c>
      <c r="J849" s="68" t="s">
        <v>2436</v>
      </c>
      <c r="K849" s="69">
        <v>7500000</v>
      </c>
      <c r="L849" s="70" t="s">
        <v>2155</v>
      </c>
      <c r="M849" s="71" t="s">
        <v>2156</v>
      </c>
      <c r="N849" s="71" t="s">
        <v>261</v>
      </c>
      <c r="O849" s="71" t="s">
        <v>41</v>
      </c>
      <c r="P849" s="71" t="s">
        <v>42</v>
      </c>
      <c r="Q849" s="71"/>
    </row>
    <row r="850" spans="1:17" ht="165.75" x14ac:dyDescent="0.25">
      <c r="A850" s="5">
        <f t="shared" si="13"/>
        <v>848</v>
      </c>
      <c r="B850" s="62" t="s">
        <v>34</v>
      </c>
      <c r="C850" s="62">
        <v>891180084</v>
      </c>
      <c r="D850" s="62">
        <v>2</v>
      </c>
      <c r="E850" s="63" t="s">
        <v>2443</v>
      </c>
      <c r="F850" s="64">
        <v>51960703</v>
      </c>
      <c r="G850" s="65">
        <v>3</v>
      </c>
      <c r="H850" s="66" t="s">
        <v>2444</v>
      </c>
      <c r="I850" s="67" t="s">
        <v>2445</v>
      </c>
      <c r="J850" s="68" t="s">
        <v>101</v>
      </c>
      <c r="K850" s="69">
        <v>3500000</v>
      </c>
      <c r="L850" s="70" t="s">
        <v>2155</v>
      </c>
      <c r="M850" s="71" t="s">
        <v>2156</v>
      </c>
      <c r="N850" s="71" t="s">
        <v>261</v>
      </c>
      <c r="O850" s="71" t="s">
        <v>41</v>
      </c>
      <c r="P850" s="71" t="s">
        <v>42</v>
      </c>
      <c r="Q850" s="71"/>
    </row>
    <row r="851" spans="1:17" ht="153" x14ac:dyDescent="0.25">
      <c r="A851" s="5">
        <f t="shared" si="13"/>
        <v>849</v>
      </c>
      <c r="B851" s="62" t="s">
        <v>34</v>
      </c>
      <c r="C851" s="62">
        <v>891180084</v>
      </c>
      <c r="D851" s="62">
        <v>2</v>
      </c>
      <c r="E851" s="63" t="s">
        <v>1540</v>
      </c>
      <c r="F851" s="64">
        <v>860020309</v>
      </c>
      <c r="G851" s="65">
        <v>6</v>
      </c>
      <c r="H851" s="66" t="s">
        <v>2446</v>
      </c>
      <c r="I851" s="67" t="s">
        <v>2447</v>
      </c>
      <c r="J851" s="68" t="s">
        <v>101</v>
      </c>
      <c r="K851" s="69">
        <v>6500000</v>
      </c>
      <c r="L851" s="70" t="s">
        <v>2197</v>
      </c>
      <c r="M851" s="71" t="s">
        <v>2156</v>
      </c>
      <c r="N851" s="71" t="s">
        <v>261</v>
      </c>
      <c r="O851" s="71" t="s">
        <v>41</v>
      </c>
      <c r="P851" s="71" t="s">
        <v>42</v>
      </c>
      <c r="Q851" s="71"/>
    </row>
    <row r="852" spans="1:17" ht="165.75" x14ac:dyDescent="0.25">
      <c r="A852" s="5">
        <f t="shared" si="13"/>
        <v>850</v>
      </c>
      <c r="B852" s="62" t="s">
        <v>34</v>
      </c>
      <c r="C852" s="62">
        <v>891180084</v>
      </c>
      <c r="D852" s="62">
        <v>2</v>
      </c>
      <c r="E852" s="63" t="s">
        <v>1164</v>
      </c>
      <c r="F852" s="64">
        <v>813003616</v>
      </c>
      <c r="G852" s="65">
        <v>1</v>
      </c>
      <c r="H852" s="66" t="s">
        <v>2448</v>
      </c>
      <c r="I852" s="67" t="s">
        <v>2449</v>
      </c>
      <c r="J852" s="68" t="s">
        <v>101</v>
      </c>
      <c r="K852" s="69">
        <v>1641229</v>
      </c>
      <c r="L852" s="70" t="s">
        <v>2197</v>
      </c>
      <c r="M852" s="71" t="s">
        <v>2156</v>
      </c>
      <c r="N852" s="71" t="s">
        <v>261</v>
      </c>
      <c r="O852" s="71" t="s">
        <v>41</v>
      </c>
      <c r="P852" s="71" t="s">
        <v>42</v>
      </c>
      <c r="Q852" s="71"/>
    </row>
    <row r="853" spans="1:17" ht="114.75" x14ac:dyDescent="0.25">
      <c r="A853" s="5">
        <f t="shared" si="13"/>
        <v>851</v>
      </c>
      <c r="B853" s="62" t="s">
        <v>34</v>
      </c>
      <c r="C853" s="62">
        <v>891180084</v>
      </c>
      <c r="D853" s="62">
        <v>2</v>
      </c>
      <c r="E853" s="63" t="s">
        <v>699</v>
      </c>
      <c r="F853" s="64">
        <v>830025281</v>
      </c>
      <c r="G853" s="65">
        <v>2</v>
      </c>
      <c r="H853" s="66" t="s">
        <v>2450</v>
      </c>
      <c r="I853" s="67" t="s">
        <v>2451</v>
      </c>
      <c r="J853" s="68" t="s">
        <v>101</v>
      </c>
      <c r="K853" s="69">
        <v>1570000</v>
      </c>
      <c r="L853" s="70" t="s">
        <v>2197</v>
      </c>
      <c r="M853" s="71" t="s">
        <v>2156</v>
      </c>
      <c r="N853" s="71" t="s">
        <v>261</v>
      </c>
      <c r="O853" s="71" t="s">
        <v>41</v>
      </c>
      <c r="P853" s="71" t="s">
        <v>42</v>
      </c>
      <c r="Q853" s="71"/>
    </row>
    <row r="854" spans="1:17" ht="102" x14ac:dyDescent="0.25">
      <c r="A854" s="5">
        <f t="shared" si="13"/>
        <v>852</v>
      </c>
      <c r="B854" s="62" t="s">
        <v>34</v>
      </c>
      <c r="C854" s="62">
        <v>891180084</v>
      </c>
      <c r="D854" s="62">
        <v>2</v>
      </c>
      <c r="E854" s="63" t="s">
        <v>2452</v>
      </c>
      <c r="F854" s="64">
        <v>830083397</v>
      </c>
      <c r="G854" s="65">
        <v>5</v>
      </c>
      <c r="H854" s="66" t="s">
        <v>2453</v>
      </c>
      <c r="I854" s="67" t="s">
        <v>2454</v>
      </c>
      <c r="J854" s="68" t="s">
        <v>101</v>
      </c>
      <c r="K854" s="69">
        <v>5027344</v>
      </c>
      <c r="L854" s="70" t="s">
        <v>2197</v>
      </c>
      <c r="M854" s="71" t="s">
        <v>2156</v>
      </c>
      <c r="N854" s="71" t="s">
        <v>261</v>
      </c>
      <c r="O854" s="71" t="s">
        <v>41</v>
      </c>
      <c r="P854" s="71" t="s">
        <v>42</v>
      </c>
      <c r="Q854" s="71"/>
    </row>
    <row r="855" spans="1:17" ht="102" x14ac:dyDescent="0.25">
      <c r="A855" s="5">
        <f t="shared" si="13"/>
        <v>853</v>
      </c>
      <c r="B855" s="62" t="s">
        <v>34</v>
      </c>
      <c r="C855" s="62">
        <v>891180084</v>
      </c>
      <c r="D855" s="62">
        <v>2</v>
      </c>
      <c r="E855" s="63" t="s">
        <v>2455</v>
      </c>
      <c r="F855" s="64">
        <v>830024737</v>
      </c>
      <c r="G855" s="65">
        <v>4</v>
      </c>
      <c r="H855" s="66" t="s">
        <v>2456</v>
      </c>
      <c r="I855" s="67" t="s">
        <v>2457</v>
      </c>
      <c r="J855" s="68" t="s">
        <v>101</v>
      </c>
      <c r="K855" s="69">
        <v>38829840</v>
      </c>
      <c r="L855" s="70" t="s">
        <v>2197</v>
      </c>
      <c r="M855" s="71" t="s">
        <v>2156</v>
      </c>
      <c r="N855" s="71" t="s">
        <v>261</v>
      </c>
      <c r="O855" s="71" t="s">
        <v>41</v>
      </c>
      <c r="P855" s="71" t="s">
        <v>42</v>
      </c>
      <c r="Q855" s="71"/>
    </row>
    <row r="856" spans="1:17" ht="127.5" x14ac:dyDescent="0.25">
      <c r="A856" s="5">
        <f t="shared" si="13"/>
        <v>854</v>
      </c>
      <c r="B856" s="62" t="s">
        <v>34</v>
      </c>
      <c r="C856" s="62">
        <v>891180084</v>
      </c>
      <c r="D856" s="62">
        <v>2</v>
      </c>
      <c r="E856" s="63" t="s">
        <v>2458</v>
      </c>
      <c r="F856" s="64">
        <v>52115682</v>
      </c>
      <c r="G856" s="65">
        <v>7</v>
      </c>
      <c r="H856" s="66" t="s">
        <v>2459</v>
      </c>
      <c r="I856" s="67" t="s">
        <v>2460</v>
      </c>
      <c r="J856" s="68" t="s">
        <v>2461</v>
      </c>
      <c r="K856" s="69">
        <v>3200000</v>
      </c>
      <c r="L856" s="70" t="s">
        <v>2155</v>
      </c>
      <c r="M856" s="71" t="s">
        <v>2156</v>
      </c>
      <c r="N856" s="71" t="s">
        <v>261</v>
      </c>
      <c r="O856" s="71" t="s">
        <v>41</v>
      </c>
      <c r="P856" s="71" t="s">
        <v>42</v>
      </c>
      <c r="Q856" s="71"/>
    </row>
    <row r="857" spans="1:17" ht="127.5" x14ac:dyDescent="0.25">
      <c r="A857" s="5">
        <f t="shared" si="13"/>
        <v>855</v>
      </c>
      <c r="B857" s="62" t="s">
        <v>34</v>
      </c>
      <c r="C857" s="62">
        <v>891180084</v>
      </c>
      <c r="D857" s="62">
        <v>2</v>
      </c>
      <c r="E857" s="63" t="s">
        <v>2202</v>
      </c>
      <c r="F857" s="72">
        <v>7717027</v>
      </c>
      <c r="G857" s="65">
        <v>2</v>
      </c>
      <c r="H857" s="66" t="s">
        <v>2462</v>
      </c>
      <c r="I857" s="67" t="s">
        <v>2463</v>
      </c>
      <c r="J857" s="68" t="s">
        <v>2461</v>
      </c>
      <c r="K857" s="69">
        <v>7700000</v>
      </c>
      <c r="L857" s="70" t="s">
        <v>2155</v>
      </c>
      <c r="M857" s="71" t="s">
        <v>2156</v>
      </c>
      <c r="N857" s="71" t="s">
        <v>261</v>
      </c>
      <c r="O857" s="71" t="s">
        <v>41</v>
      </c>
      <c r="P857" s="71" t="s">
        <v>42</v>
      </c>
      <c r="Q857" s="71"/>
    </row>
    <row r="858" spans="1:17" ht="114.75" x14ac:dyDescent="0.25">
      <c r="A858" s="5">
        <f t="shared" si="13"/>
        <v>856</v>
      </c>
      <c r="B858" s="62" t="s">
        <v>34</v>
      </c>
      <c r="C858" s="62">
        <v>891180084</v>
      </c>
      <c r="D858" s="62">
        <v>2</v>
      </c>
      <c r="E858" s="63" t="s">
        <v>2198</v>
      </c>
      <c r="F858" s="64">
        <v>55131664</v>
      </c>
      <c r="G858" s="65">
        <v>2</v>
      </c>
      <c r="H858" s="66" t="s">
        <v>2464</v>
      </c>
      <c r="I858" s="67" t="s">
        <v>2465</v>
      </c>
      <c r="J858" s="68" t="s">
        <v>2461</v>
      </c>
      <c r="K858" s="69">
        <v>10000000</v>
      </c>
      <c r="L858" s="70" t="s">
        <v>2155</v>
      </c>
      <c r="M858" s="71" t="s">
        <v>2156</v>
      </c>
      <c r="N858" s="71" t="s">
        <v>261</v>
      </c>
      <c r="O858" s="71" t="s">
        <v>41</v>
      </c>
      <c r="P858" s="71" t="s">
        <v>42</v>
      </c>
      <c r="Q858" s="71"/>
    </row>
    <row r="859" spans="1:17" ht="140.25" x14ac:dyDescent="0.25">
      <c r="A859" s="5">
        <f t="shared" si="13"/>
        <v>857</v>
      </c>
      <c r="B859" s="62" t="s">
        <v>34</v>
      </c>
      <c r="C859" s="62">
        <v>891180084</v>
      </c>
      <c r="D859" s="62">
        <v>2</v>
      </c>
      <c r="E859" s="63" t="s">
        <v>2177</v>
      </c>
      <c r="F859" s="64">
        <v>3631072</v>
      </c>
      <c r="G859" s="65">
        <v>9</v>
      </c>
      <c r="H859" s="66" t="s">
        <v>2466</v>
      </c>
      <c r="I859" s="67" t="s">
        <v>2467</v>
      </c>
      <c r="J859" s="68" t="s">
        <v>2461</v>
      </c>
      <c r="K859" s="69">
        <v>2500000</v>
      </c>
      <c r="L859" s="70" t="s">
        <v>2155</v>
      </c>
      <c r="M859" s="71" t="s">
        <v>2156</v>
      </c>
      <c r="N859" s="71" t="s">
        <v>261</v>
      </c>
      <c r="O859" s="71" t="s">
        <v>41</v>
      </c>
      <c r="P859" s="71" t="s">
        <v>42</v>
      </c>
      <c r="Q859" s="71"/>
    </row>
    <row r="860" spans="1:17" ht="63.75" x14ac:dyDescent="0.25">
      <c r="A860" s="5">
        <f t="shared" si="13"/>
        <v>858</v>
      </c>
      <c r="B860" s="62" t="s">
        <v>34</v>
      </c>
      <c r="C860" s="62">
        <v>891180084</v>
      </c>
      <c r="D860" s="62">
        <v>2</v>
      </c>
      <c r="E860" s="63" t="s">
        <v>81</v>
      </c>
      <c r="F860" s="64">
        <v>800053310</v>
      </c>
      <c r="G860" s="65">
        <v>8</v>
      </c>
      <c r="H860" s="66" t="s">
        <v>2468</v>
      </c>
      <c r="I860" s="67" t="s">
        <v>2469</v>
      </c>
      <c r="J860" s="68" t="s">
        <v>2470</v>
      </c>
      <c r="K860" s="69">
        <v>12011800</v>
      </c>
      <c r="L860" s="70" t="s">
        <v>2197</v>
      </c>
      <c r="M860" s="71" t="s">
        <v>2156</v>
      </c>
      <c r="N860" s="71" t="s">
        <v>261</v>
      </c>
      <c r="O860" s="71" t="s">
        <v>41</v>
      </c>
      <c r="P860" s="71" t="s">
        <v>42</v>
      </c>
      <c r="Q860" s="71"/>
    </row>
    <row r="861" spans="1:17" ht="114.75" x14ac:dyDescent="0.25">
      <c r="A861" s="5">
        <f t="shared" si="13"/>
        <v>859</v>
      </c>
      <c r="B861" s="62" t="s">
        <v>34</v>
      </c>
      <c r="C861" s="62">
        <v>891180084</v>
      </c>
      <c r="D861" s="62">
        <v>2</v>
      </c>
      <c r="E861" s="63" t="s">
        <v>2471</v>
      </c>
      <c r="F861" s="64">
        <v>830092477</v>
      </c>
      <c r="G861" s="65">
        <v>4</v>
      </c>
      <c r="H861" s="66" t="s">
        <v>2472</v>
      </c>
      <c r="I861" s="67" t="s">
        <v>2473</v>
      </c>
      <c r="J861" s="68" t="s">
        <v>2470</v>
      </c>
      <c r="K861" s="69">
        <v>642640</v>
      </c>
      <c r="L861" s="70" t="s">
        <v>2197</v>
      </c>
      <c r="M861" s="71" t="s">
        <v>2156</v>
      </c>
      <c r="N861" s="71" t="s">
        <v>261</v>
      </c>
      <c r="O861" s="71" t="s">
        <v>41</v>
      </c>
      <c r="P861" s="71" t="s">
        <v>42</v>
      </c>
      <c r="Q861" s="71"/>
    </row>
    <row r="862" spans="1:17" ht="76.5" x14ac:dyDescent="0.25">
      <c r="A862" s="5">
        <f t="shared" si="13"/>
        <v>860</v>
      </c>
      <c r="B862" s="62" t="s">
        <v>34</v>
      </c>
      <c r="C862" s="62">
        <v>891180084</v>
      </c>
      <c r="D862" s="62">
        <v>2</v>
      </c>
      <c r="E862" s="63" t="s">
        <v>2325</v>
      </c>
      <c r="F862" s="64">
        <v>860072122</v>
      </c>
      <c r="G862" s="65">
        <v>9</v>
      </c>
      <c r="H862" s="66" t="s">
        <v>2474</v>
      </c>
      <c r="I862" s="67" t="s">
        <v>2475</v>
      </c>
      <c r="J862" s="68" t="s">
        <v>2470</v>
      </c>
      <c r="K862" s="69">
        <v>14265380</v>
      </c>
      <c r="L862" s="70" t="s">
        <v>2197</v>
      </c>
      <c r="M862" s="71" t="s">
        <v>2156</v>
      </c>
      <c r="N862" s="71" t="s">
        <v>261</v>
      </c>
      <c r="O862" s="71" t="s">
        <v>41</v>
      </c>
      <c r="P862" s="71" t="s">
        <v>42</v>
      </c>
      <c r="Q862" s="71"/>
    </row>
    <row r="863" spans="1:17" ht="153" x14ac:dyDescent="0.25">
      <c r="A863" s="5">
        <f t="shared" si="13"/>
        <v>861</v>
      </c>
      <c r="B863" s="62" t="s">
        <v>34</v>
      </c>
      <c r="C863" s="62">
        <v>891180084</v>
      </c>
      <c r="D863" s="62">
        <v>2</v>
      </c>
      <c r="E863" s="63" t="s">
        <v>2476</v>
      </c>
      <c r="F863" s="64">
        <v>800033374</v>
      </c>
      <c r="G863" s="65">
        <v>3</v>
      </c>
      <c r="H863" s="66" t="s">
        <v>2477</v>
      </c>
      <c r="I863" s="67" t="s">
        <v>2478</v>
      </c>
      <c r="J863" s="68" t="s">
        <v>2470</v>
      </c>
      <c r="K863" s="69">
        <v>612360</v>
      </c>
      <c r="L863" s="70" t="s">
        <v>2197</v>
      </c>
      <c r="M863" s="71" t="s">
        <v>2156</v>
      </c>
      <c r="N863" s="71" t="s">
        <v>261</v>
      </c>
      <c r="O863" s="71" t="s">
        <v>41</v>
      </c>
      <c r="P863" s="71" t="s">
        <v>42</v>
      </c>
      <c r="Q863" s="71"/>
    </row>
    <row r="864" spans="1:17" ht="114.75" x14ac:dyDescent="0.25">
      <c r="A864" s="5">
        <f t="shared" si="13"/>
        <v>862</v>
      </c>
      <c r="B864" s="62" t="s">
        <v>34</v>
      </c>
      <c r="C864" s="62">
        <v>891180084</v>
      </c>
      <c r="D864" s="62">
        <v>2</v>
      </c>
      <c r="E864" s="63" t="s">
        <v>2479</v>
      </c>
      <c r="F864" s="64">
        <v>830090229</v>
      </c>
      <c r="G864" s="65">
        <v>5</v>
      </c>
      <c r="H864" s="66" t="s">
        <v>2480</v>
      </c>
      <c r="I864" s="67" t="s">
        <v>2473</v>
      </c>
      <c r="J864" s="68" t="s">
        <v>2470</v>
      </c>
      <c r="K864" s="69">
        <v>475600</v>
      </c>
      <c r="L864" s="70" t="s">
        <v>2197</v>
      </c>
      <c r="M864" s="71" t="s">
        <v>2156</v>
      </c>
      <c r="N864" s="71" t="s">
        <v>261</v>
      </c>
      <c r="O864" s="71" t="s">
        <v>41</v>
      </c>
      <c r="P864" s="71" t="s">
        <v>42</v>
      </c>
      <c r="Q864" s="71"/>
    </row>
    <row r="865" spans="1:17" ht="102" x14ac:dyDescent="0.25">
      <c r="A865" s="5">
        <f t="shared" si="13"/>
        <v>863</v>
      </c>
      <c r="B865" s="62" t="s">
        <v>34</v>
      </c>
      <c r="C865" s="62">
        <v>891180084</v>
      </c>
      <c r="D865" s="62">
        <v>2</v>
      </c>
      <c r="E865" s="63" t="s">
        <v>2481</v>
      </c>
      <c r="F865" s="64">
        <v>900366668</v>
      </c>
      <c r="G865" s="65">
        <v>5</v>
      </c>
      <c r="H865" s="66" t="s">
        <v>2482</v>
      </c>
      <c r="I865" s="67" t="s">
        <v>2483</v>
      </c>
      <c r="J865" s="68" t="s">
        <v>2470</v>
      </c>
      <c r="K865" s="69">
        <v>1685500</v>
      </c>
      <c r="L865" s="70" t="s">
        <v>2197</v>
      </c>
      <c r="M865" s="71" t="s">
        <v>2156</v>
      </c>
      <c r="N865" s="71" t="s">
        <v>261</v>
      </c>
      <c r="O865" s="71" t="s">
        <v>41</v>
      </c>
      <c r="P865" s="71" t="s">
        <v>42</v>
      </c>
      <c r="Q865" s="71"/>
    </row>
    <row r="866" spans="1:17" ht="216.75" x14ac:dyDescent="0.25">
      <c r="A866" s="5">
        <f t="shared" si="13"/>
        <v>864</v>
      </c>
      <c r="B866" s="62" t="s">
        <v>34</v>
      </c>
      <c r="C866" s="62">
        <v>891180084</v>
      </c>
      <c r="D866" s="62">
        <v>2</v>
      </c>
      <c r="E866" s="63" t="s">
        <v>1411</v>
      </c>
      <c r="F866" s="64">
        <v>860518299</v>
      </c>
      <c r="G866" s="65">
        <v>1</v>
      </c>
      <c r="H866" s="66" t="s">
        <v>2484</v>
      </c>
      <c r="I866" s="67" t="s">
        <v>2485</v>
      </c>
      <c r="J866" s="68" t="s">
        <v>2470</v>
      </c>
      <c r="K866" s="69">
        <v>1085899</v>
      </c>
      <c r="L866" s="70" t="s">
        <v>2197</v>
      </c>
      <c r="M866" s="71" t="s">
        <v>2156</v>
      </c>
      <c r="N866" s="71" t="s">
        <v>261</v>
      </c>
      <c r="O866" s="71" t="s">
        <v>41</v>
      </c>
      <c r="P866" s="71" t="s">
        <v>42</v>
      </c>
      <c r="Q866" s="71"/>
    </row>
    <row r="867" spans="1:17" ht="140.25" x14ac:dyDescent="0.25">
      <c r="A867" s="5">
        <f t="shared" si="13"/>
        <v>865</v>
      </c>
      <c r="B867" s="62" t="s">
        <v>34</v>
      </c>
      <c r="C867" s="62">
        <v>891180084</v>
      </c>
      <c r="D867" s="62">
        <v>2</v>
      </c>
      <c r="E867" s="63" t="s">
        <v>632</v>
      </c>
      <c r="F867" s="64">
        <v>36172136</v>
      </c>
      <c r="G867" s="65">
        <v>1</v>
      </c>
      <c r="H867" s="66" t="s">
        <v>2486</v>
      </c>
      <c r="I867" s="67" t="s">
        <v>2487</v>
      </c>
      <c r="J867" s="68" t="s">
        <v>2470</v>
      </c>
      <c r="K867" s="69">
        <v>3050000</v>
      </c>
      <c r="L867" s="70" t="s">
        <v>2197</v>
      </c>
      <c r="M867" s="71" t="s">
        <v>2156</v>
      </c>
      <c r="N867" s="71" t="s">
        <v>261</v>
      </c>
      <c r="O867" s="71" t="s">
        <v>41</v>
      </c>
      <c r="P867" s="71" t="s">
        <v>42</v>
      </c>
      <c r="Q867" s="71"/>
    </row>
    <row r="868" spans="1:17" ht="140.25" x14ac:dyDescent="0.25">
      <c r="A868" s="5">
        <f t="shared" si="13"/>
        <v>866</v>
      </c>
      <c r="B868" s="62" t="s">
        <v>34</v>
      </c>
      <c r="C868" s="62">
        <v>891180084</v>
      </c>
      <c r="D868" s="62">
        <v>2</v>
      </c>
      <c r="E868" s="63" t="s">
        <v>2488</v>
      </c>
      <c r="F868" s="72" t="s">
        <v>2489</v>
      </c>
      <c r="G868" s="65">
        <v>7</v>
      </c>
      <c r="H868" s="66" t="s">
        <v>2490</v>
      </c>
      <c r="I868" s="67" t="s">
        <v>2491</v>
      </c>
      <c r="J868" s="68" t="s">
        <v>97</v>
      </c>
      <c r="K868" s="69">
        <v>19281600</v>
      </c>
      <c r="L868" s="70" t="s">
        <v>2155</v>
      </c>
      <c r="M868" s="71" t="s">
        <v>2156</v>
      </c>
      <c r="N868" s="71" t="s">
        <v>261</v>
      </c>
      <c r="O868" s="71" t="s">
        <v>41</v>
      </c>
      <c r="P868" s="71" t="s">
        <v>42</v>
      </c>
      <c r="Q868" s="71"/>
    </row>
    <row r="869" spans="1:17" ht="102" x14ac:dyDescent="0.25">
      <c r="A869" s="5">
        <f t="shared" si="13"/>
        <v>867</v>
      </c>
      <c r="B869" s="62" t="s">
        <v>34</v>
      </c>
      <c r="C869" s="62">
        <v>891180084</v>
      </c>
      <c r="D869" s="62">
        <v>2</v>
      </c>
      <c r="E869" s="63" t="s">
        <v>2492</v>
      </c>
      <c r="F869" s="72" t="s">
        <v>2493</v>
      </c>
      <c r="G869" s="65">
        <v>7</v>
      </c>
      <c r="H869" s="66" t="s">
        <v>2494</v>
      </c>
      <c r="I869" s="67" t="s">
        <v>2495</v>
      </c>
      <c r="J869" s="68" t="s">
        <v>97</v>
      </c>
      <c r="K869" s="69">
        <v>350000</v>
      </c>
      <c r="L869" s="70" t="s">
        <v>2155</v>
      </c>
      <c r="M869" s="71" t="s">
        <v>2156</v>
      </c>
      <c r="N869" s="71" t="s">
        <v>261</v>
      </c>
      <c r="O869" s="71" t="s">
        <v>41</v>
      </c>
      <c r="P869" s="71" t="s">
        <v>42</v>
      </c>
      <c r="Q869" s="71"/>
    </row>
    <row r="870" spans="1:17" ht="89.25" x14ac:dyDescent="0.25">
      <c r="A870" s="5">
        <f t="shared" si="13"/>
        <v>868</v>
      </c>
      <c r="B870" s="62" t="s">
        <v>34</v>
      </c>
      <c r="C870" s="62">
        <v>891180084</v>
      </c>
      <c r="D870" s="62">
        <v>2</v>
      </c>
      <c r="E870" s="63" t="s">
        <v>2496</v>
      </c>
      <c r="F870" s="72" t="s">
        <v>2497</v>
      </c>
      <c r="G870" s="65">
        <v>2</v>
      </c>
      <c r="H870" s="66" t="s">
        <v>2498</v>
      </c>
      <c r="I870" s="67" t="s">
        <v>2499</v>
      </c>
      <c r="J870" s="68" t="s">
        <v>109</v>
      </c>
      <c r="K870" s="69">
        <v>7860555</v>
      </c>
      <c r="L870" s="70" t="s">
        <v>2197</v>
      </c>
      <c r="M870" s="71" t="s">
        <v>2156</v>
      </c>
      <c r="N870" s="71" t="s">
        <v>261</v>
      </c>
      <c r="O870" s="71" t="s">
        <v>41</v>
      </c>
      <c r="P870" s="71" t="s">
        <v>42</v>
      </c>
      <c r="Q870" s="71"/>
    </row>
    <row r="871" spans="1:17" ht="76.5" x14ac:dyDescent="0.25">
      <c r="A871" s="5">
        <f t="shared" si="13"/>
        <v>869</v>
      </c>
      <c r="B871" s="62" t="s">
        <v>34</v>
      </c>
      <c r="C871" s="62">
        <v>891180084</v>
      </c>
      <c r="D871" s="62">
        <v>2</v>
      </c>
      <c r="E871" s="63" t="s">
        <v>1453</v>
      </c>
      <c r="F871" s="72" t="s">
        <v>2500</v>
      </c>
      <c r="G871" s="65">
        <v>3</v>
      </c>
      <c r="H871" s="66" t="s">
        <v>2501</v>
      </c>
      <c r="I871" s="67" t="s">
        <v>2502</v>
      </c>
      <c r="J871" s="68" t="s">
        <v>2503</v>
      </c>
      <c r="K871" s="69">
        <v>231884</v>
      </c>
      <c r="L871" s="70" t="s">
        <v>2197</v>
      </c>
      <c r="M871" s="71" t="s">
        <v>2156</v>
      </c>
      <c r="N871" s="71" t="s">
        <v>261</v>
      </c>
      <c r="O871" s="71" t="s">
        <v>41</v>
      </c>
      <c r="P871" s="71" t="s">
        <v>42</v>
      </c>
      <c r="Q871" s="71"/>
    </row>
    <row r="872" spans="1:17" ht="140.25" x14ac:dyDescent="0.25">
      <c r="A872" s="5">
        <f t="shared" si="13"/>
        <v>870</v>
      </c>
      <c r="B872" s="62" t="s">
        <v>34</v>
      </c>
      <c r="C872" s="62">
        <v>891180084</v>
      </c>
      <c r="D872" s="62">
        <v>2</v>
      </c>
      <c r="E872" s="63" t="s">
        <v>1540</v>
      </c>
      <c r="F872" s="72" t="s">
        <v>2504</v>
      </c>
      <c r="G872" s="65">
        <v>6</v>
      </c>
      <c r="H872" s="66" t="s">
        <v>2505</v>
      </c>
      <c r="I872" s="67" t="s">
        <v>2506</v>
      </c>
      <c r="J872" s="68" t="s">
        <v>2507</v>
      </c>
      <c r="K872" s="69">
        <v>4361637</v>
      </c>
      <c r="L872" s="70" t="s">
        <v>2197</v>
      </c>
      <c r="M872" s="71" t="s">
        <v>2156</v>
      </c>
      <c r="N872" s="71" t="s">
        <v>261</v>
      </c>
      <c r="O872" s="71" t="s">
        <v>41</v>
      </c>
      <c r="P872" s="71" t="s">
        <v>42</v>
      </c>
      <c r="Q872" s="71"/>
    </row>
    <row r="873" spans="1:17" ht="127.5" x14ac:dyDescent="0.25">
      <c r="A873" s="5">
        <f t="shared" si="13"/>
        <v>871</v>
      </c>
      <c r="B873" s="62" t="s">
        <v>34</v>
      </c>
      <c r="C873" s="62">
        <v>891180084</v>
      </c>
      <c r="D873" s="62">
        <v>2</v>
      </c>
      <c r="E873" s="63" t="s">
        <v>2325</v>
      </c>
      <c r="F873" s="72" t="s">
        <v>2508</v>
      </c>
      <c r="G873" s="65">
        <v>9</v>
      </c>
      <c r="H873" s="66" t="s">
        <v>2509</v>
      </c>
      <c r="I873" s="67" t="s">
        <v>2510</v>
      </c>
      <c r="J873" s="68" t="s">
        <v>2507</v>
      </c>
      <c r="K873" s="69">
        <v>6907104</v>
      </c>
      <c r="L873" s="70" t="s">
        <v>2197</v>
      </c>
      <c r="M873" s="71" t="s">
        <v>2156</v>
      </c>
      <c r="N873" s="71" t="s">
        <v>261</v>
      </c>
      <c r="O873" s="71" t="s">
        <v>41</v>
      </c>
      <c r="P873" s="71" t="s">
        <v>42</v>
      </c>
      <c r="Q873" s="71"/>
    </row>
    <row r="874" spans="1:17" ht="89.25" x14ac:dyDescent="0.25">
      <c r="A874" s="5">
        <f t="shared" si="13"/>
        <v>872</v>
      </c>
      <c r="B874" s="62" t="s">
        <v>34</v>
      </c>
      <c r="C874" s="62">
        <v>891180084</v>
      </c>
      <c r="D874" s="62">
        <v>2</v>
      </c>
      <c r="E874" s="63" t="s">
        <v>2511</v>
      </c>
      <c r="F874" s="72" t="s">
        <v>2512</v>
      </c>
      <c r="G874" s="65">
        <v>3</v>
      </c>
      <c r="H874" s="66" t="s">
        <v>2513</v>
      </c>
      <c r="I874" s="67" t="s">
        <v>2514</v>
      </c>
      <c r="J874" s="68" t="s">
        <v>2507</v>
      </c>
      <c r="K874" s="69">
        <v>9800000</v>
      </c>
      <c r="L874" s="70" t="s">
        <v>2197</v>
      </c>
      <c r="M874" s="71" t="s">
        <v>2156</v>
      </c>
      <c r="N874" s="71" t="s">
        <v>261</v>
      </c>
      <c r="O874" s="71" t="s">
        <v>41</v>
      </c>
      <c r="P874" s="71" t="s">
        <v>42</v>
      </c>
      <c r="Q874" s="71"/>
    </row>
    <row r="875" spans="1:17" ht="140.25" x14ac:dyDescent="0.25">
      <c r="A875" s="5">
        <f t="shared" si="13"/>
        <v>873</v>
      </c>
      <c r="B875" s="62" t="s">
        <v>34</v>
      </c>
      <c r="C875" s="62">
        <v>891180084</v>
      </c>
      <c r="D875" s="62">
        <v>2</v>
      </c>
      <c r="E875" s="63" t="s">
        <v>2219</v>
      </c>
      <c r="F875" s="64">
        <v>800255008</v>
      </c>
      <c r="G875" s="65">
        <v>5</v>
      </c>
      <c r="H875" s="66" t="s">
        <v>2515</v>
      </c>
      <c r="I875" s="67" t="s">
        <v>2516</v>
      </c>
      <c r="J875" s="68" t="s">
        <v>2517</v>
      </c>
      <c r="K875" s="69">
        <v>6152444</v>
      </c>
      <c r="L875" s="70" t="s">
        <v>2197</v>
      </c>
      <c r="M875" s="71" t="s">
        <v>2156</v>
      </c>
      <c r="N875" s="71" t="s">
        <v>261</v>
      </c>
      <c r="O875" s="71" t="s">
        <v>41</v>
      </c>
      <c r="P875" s="71" t="s">
        <v>42</v>
      </c>
      <c r="Q875" s="71"/>
    </row>
    <row r="876" spans="1:17" ht="76.5" x14ac:dyDescent="0.25">
      <c r="A876" s="5">
        <f t="shared" si="13"/>
        <v>874</v>
      </c>
      <c r="B876" s="62" t="s">
        <v>34</v>
      </c>
      <c r="C876" s="62">
        <v>891180084</v>
      </c>
      <c r="D876" s="62">
        <v>2</v>
      </c>
      <c r="E876" s="63" t="s">
        <v>2325</v>
      </c>
      <c r="F876" s="64">
        <v>860072122</v>
      </c>
      <c r="G876" s="65">
        <v>9</v>
      </c>
      <c r="H876" s="66" t="s">
        <v>2518</v>
      </c>
      <c r="I876" s="67" t="s">
        <v>2519</v>
      </c>
      <c r="J876" s="68" t="s">
        <v>2520</v>
      </c>
      <c r="K876" s="69">
        <v>4397908</v>
      </c>
      <c r="L876" s="70" t="s">
        <v>2197</v>
      </c>
      <c r="M876" s="71" t="s">
        <v>2156</v>
      </c>
      <c r="N876" s="71" t="s">
        <v>261</v>
      </c>
      <c r="O876" s="71" t="s">
        <v>41</v>
      </c>
      <c r="P876" s="71" t="s">
        <v>42</v>
      </c>
      <c r="Q876" s="71"/>
    </row>
    <row r="877" spans="1:17" ht="76.5" x14ac:dyDescent="0.25">
      <c r="A877" s="5">
        <f t="shared" si="13"/>
        <v>875</v>
      </c>
      <c r="B877" s="62" t="s">
        <v>34</v>
      </c>
      <c r="C877" s="62">
        <v>891180084</v>
      </c>
      <c r="D877" s="62">
        <v>2</v>
      </c>
      <c r="E877" s="63" t="s">
        <v>2521</v>
      </c>
      <c r="F877" s="64">
        <v>71739665</v>
      </c>
      <c r="G877" s="65">
        <v>9</v>
      </c>
      <c r="H877" s="66" t="s">
        <v>2522</v>
      </c>
      <c r="I877" s="67" t="s">
        <v>2523</v>
      </c>
      <c r="J877" s="68" t="s">
        <v>2520</v>
      </c>
      <c r="K877" s="69">
        <v>595080</v>
      </c>
      <c r="L877" s="70" t="s">
        <v>2197</v>
      </c>
      <c r="M877" s="71" t="s">
        <v>2156</v>
      </c>
      <c r="N877" s="71" t="s">
        <v>261</v>
      </c>
      <c r="O877" s="71" t="s">
        <v>41</v>
      </c>
      <c r="P877" s="71" t="s">
        <v>42</v>
      </c>
      <c r="Q877" s="71"/>
    </row>
    <row r="878" spans="1:17" ht="63.75" x14ac:dyDescent="0.25">
      <c r="A878" s="5">
        <f t="shared" si="13"/>
        <v>876</v>
      </c>
      <c r="B878" s="62" t="s">
        <v>34</v>
      </c>
      <c r="C878" s="62">
        <v>891180084</v>
      </c>
      <c r="D878" s="62">
        <v>2</v>
      </c>
      <c r="E878" s="63" t="s">
        <v>699</v>
      </c>
      <c r="F878" s="64">
        <v>830025281</v>
      </c>
      <c r="G878" s="65">
        <v>2</v>
      </c>
      <c r="H878" s="66" t="s">
        <v>2524</v>
      </c>
      <c r="I878" s="67" t="s">
        <v>2525</v>
      </c>
      <c r="J878" s="68" t="s">
        <v>2520</v>
      </c>
      <c r="K878" s="69">
        <v>1830000</v>
      </c>
      <c r="L878" s="70" t="s">
        <v>2197</v>
      </c>
      <c r="M878" s="71" t="s">
        <v>2156</v>
      </c>
      <c r="N878" s="71" t="s">
        <v>261</v>
      </c>
      <c r="O878" s="71" t="s">
        <v>41</v>
      </c>
      <c r="P878" s="71" t="s">
        <v>42</v>
      </c>
      <c r="Q878" s="71"/>
    </row>
    <row r="879" spans="1:17" ht="76.5" x14ac:dyDescent="0.25">
      <c r="A879" s="5">
        <f t="shared" si="13"/>
        <v>877</v>
      </c>
      <c r="B879" s="62" t="s">
        <v>34</v>
      </c>
      <c r="C879" s="62">
        <v>891180084</v>
      </c>
      <c r="D879" s="62">
        <v>2</v>
      </c>
      <c r="E879" s="63" t="s">
        <v>1667</v>
      </c>
      <c r="F879" s="64">
        <v>800198583</v>
      </c>
      <c r="G879" s="65">
        <v>4</v>
      </c>
      <c r="H879" s="66" t="s">
        <v>2526</v>
      </c>
      <c r="I879" s="67" t="s">
        <v>2527</v>
      </c>
      <c r="J879" s="68" t="s">
        <v>2520</v>
      </c>
      <c r="K879" s="69">
        <v>209000</v>
      </c>
      <c r="L879" s="70" t="s">
        <v>2197</v>
      </c>
      <c r="M879" s="71" t="s">
        <v>2156</v>
      </c>
      <c r="N879" s="71" t="s">
        <v>261</v>
      </c>
      <c r="O879" s="71" t="s">
        <v>41</v>
      </c>
      <c r="P879" s="71" t="s">
        <v>42</v>
      </c>
      <c r="Q879" s="71"/>
    </row>
    <row r="880" spans="1:17" ht="89.25" x14ac:dyDescent="0.25">
      <c r="A880" s="5">
        <f t="shared" si="13"/>
        <v>878</v>
      </c>
      <c r="B880" s="62" t="s">
        <v>34</v>
      </c>
      <c r="C880" s="62">
        <v>891180084</v>
      </c>
      <c r="D880" s="62">
        <v>2</v>
      </c>
      <c r="E880" s="63" t="s">
        <v>2528</v>
      </c>
      <c r="F880" s="64">
        <v>12135560</v>
      </c>
      <c r="G880" s="65">
        <v>7</v>
      </c>
      <c r="H880" s="66" t="s">
        <v>2529</v>
      </c>
      <c r="I880" s="67" t="s">
        <v>2530</v>
      </c>
      <c r="J880" s="68" t="s">
        <v>2520</v>
      </c>
      <c r="K880" s="69">
        <v>6268640</v>
      </c>
      <c r="L880" s="70" t="s">
        <v>2197</v>
      </c>
      <c r="M880" s="71" t="s">
        <v>2156</v>
      </c>
      <c r="N880" s="71" t="s">
        <v>261</v>
      </c>
      <c r="O880" s="71" t="s">
        <v>41</v>
      </c>
      <c r="P880" s="71" t="s">
        <v>42</v>
      </c>
      <c r="Q880" s="71"/>
    </row>
    <row r="881" spans="1:17" ht="63.75" x14ac:dyDescent="0.25">
      <c r="A881" s="5">
        <f t="shared" si="13"/>
        <v>879</v>
      </c>
      <c r="B881" s="62" t="s">
        <v>34</v>
      </c>
      <c r="C881" s="62">
        <v>891180084</v>
      </c>
      <c r="D881" s="62">
        <v>2</v>
      </c>
      <c r="E881" s="63" t="s">
        <v>2531</v>
      </c>
      <c r="F881" s="64">
        <v>107525399</v>
      </c>
      <c r="G881" s="65">
        <v>5</v>
      </c>
      <c r="H881" s="66" t="s">
        <v>2532</v>
      </c>
      <c r="I881" s="67" t="s">
        <v>2533</v>
      </c>
      <c r="J881" s="68" t="s">
        <v>2520</v>
      </c>
      <c r="K881" s="69">
        <v>5250000</v>
      </c>
      <c r="L881" s="70" t="s">
        <v>2155</v>
      </c>
      <c r="M881" s="71" t="s">
        <v>2156</v>
      </c>
      <c r="N881" s="71" t="s">
        <v>261</v>
      </c>
      <c r="O881" s="71" t="s">
        <v>41</v>
      </c>
      <c r="P881" s="71" t="s">
        <v>42</v>
      </c>
      <c r="Q881" s="71"/>
    </row>
    <row r="882" spans="1:17" ht="114.75" x14ac:dyDescent="0.25">
      <c r="A882" s="5">
        <f t="shared" si="13"/>
        <v>880</v>
      </c>
      <c r="B882" s="62" t="s">
        <v>34</v>
      </c>
      <c r="C882" s="62">
        <v>891180084</v>
      </c>
      <c r="D882" s="62">
        <v>2</v>
      </c>
      <c r="E882" s="63" t="s">
        <v>2534</v>
      </c>
      <c r="F882" s="64">
        <v>55176892</v>
      </c>
      <c r="G882" s="65">
        <v>9</v>
      </c>
      <c r="H882" s="66" t="s">
        <v>2535</v>
      </c>
      <c r="I882" s="67" t="s">
        <v>2536</v>
      </c>
      <c r="J882" s="68" t="s">
        <v>2520</v>
      </c>
      <c r="K882" s="69">
        <v>2120000</v>
      </c>
      <c r="L882" s="70" t="s">
        <v>2197</v>
      </c>
      <c r="M882" s="71" t="s">
        <v>2156</v>
      </c>
      <c r="N882" s="71" t="s">
        <v>261</v>
      </c>
      <c r="O882" s="71" t="s">
        <v>41</v>
      </c>
      <c r="P882" s="71" t="s">
        <v>42</v>
      </c>
      <c r="Q882" s="71"/>
    </row>
    <row r="883" spans="1:17" ht="165.75" x14ac:dyDescent="0.25">
      <c r="A883" s="5">
        <f t="shared" si="13"/>
        <v>881</v>
      </c>
      <c r="B883" s="62" t="s">
        <v>34</v>
      </c>
      <c r="C883" s="62">
        <v>891180084</v>
      </c>
      <c r="D883" s="62">
        <v>2</v>
      </c>
      <c r="E883" s="63" t="s">
        <v>2537</v>
      </c>
      <c r="F883" s="72">
        <v>7730527</v>
      </c>
      <c r="G883" s="65">
        <v>7</v>
      </c>
      <c r="H883" s="66" t="s">
        <v>2538</v>
      </c>
      <c r="I883" s="67" t="s">
        <v>2539</v>
      </c>
      <c r="J883" s="68" t="s">
        <v>2520</v>
      </c>
      <c r="K883" s="69">
        <v>1300000</v>
      </c>
      <c r="L883" s="70" t="s">
        <v>2155</v>
      </c>
      <c r="M883" s="71" t="s">
        <v>2156</v>
      </c>
      <c r="N883" s="71" t="s">
        <v>261</v>
      </c>
      <c r="O883" s="71" t="s">
        <v>41</v>
      </c>
      <c r="P883" s="71" t="s">
        <v>42</v>
      </c>
      <c r="Q883" s="71"/>
    </row>
    <row r="884" spans="1:17" ht="63.75" x14ac:dyDescent="0.25">
      <c r="A884" s="5">
        <f t="shared" si="13"/>
        <v>882</v>
      </c>
      <c r="B884" s="62" t="s">
        <v>34</v>
      </c>
      <c r="C884" s="62">
        <v>891180084</v>
      </c>
      <c r="D884" s="62">
        <v>2</v>
      </c>
      <c r="E884" s="63" t="s">
        <v>2540</v>
      </c>
      <c r="F884" s="64">
        <v>1075244729</v>
      </c>
      <c r="G884" s="65">
        <v>1</v>
      </c>
      <c r="H884" s="66" t="s">
        <v>2541</v>
      </c>
      <c r="I884" s="67" t="s">
        <v>2542</v>
      </c>
      <c r="J884" s="68" t="s">
        <v>2520</v>
      </c>
      <c r="K884" s="69">
        <v>5250000</v>
      </c>
      <c r="L884" s="70" t="s">
        <v>2155</v>
      </c>
      <c r="M884" s="71" t="s">
        <v>2156</v>
      </c>
      <c r="N884" s="71" t="s">
        <v>261</v>
      </c>
      <c r="O884" s="71" t="s">
        <v>41</v>
      </c>
      <c r="P884" s="71" t="s">
        <v>42</v>
      </c>
      <c r="Q884" s="71"/>
    </row>
    <row r="885" spans="1:17" ht="127.5" x14ac:dyDescent="0.25">
      <c r="A885" s="5">
        <f t="shared" si="13"/>
        <v>883</v>
      </c>
      <c r="B885" s="62" t="s">
        <v>34</v>
      </c>
      <c r="C885" s="62">
        <v>891180084</v>
      </c>
      <c r="D885" s="62">
        <v>2</v>
      </c>
      <c r="E885" s="63" t="s">
        <v>2543</v>
      </c>
      <c r="F885" s="64">
        <v>1079508503</v>
      </c>
      <c r="G885" s="65">
        <v>3</v>
      </c>
      <c r="H885" s="66" t="s">
        <v>2544</v>
      </c>
      <c r="I885" s="67" t="s">
        <v>2545</v>
      </c>
      <c r="J885" s="68" t="s">
        <v>2520</v>
      </c>
      <c r="K885" s="69">
        <v>5600000</v>
      </c>
      <c r="L885" s="70" t="s">
        <v>2155</v>
      </c>
      <c r="M885" s="71" t="s">
        <v>2156</v>
      </c>
      <c r="N885" s="71" t="s">
        <v>261</v>
      </c>
      <c r="O885" s="71" t="s">
        <v>41</v>
      </c>
      <c r="P885" s="71" t="s">
        <v>42</v>
      </c>
      <c r="Q885" s="71"/>
    </row>
    <row r="886" spans="1:17" ht="102" x14ac:dyDescent="0.25">
      <c r="A886" s="5">
        <f t="shared" si="13"/>
        <v>884</v>
      </c>
      <c r="B886" s="62" t="s">
        <v>34</v>
      </c>
      <c r="C886" s="62">
        <v>891180084</v>
      </c>
      <c r="D886" s="62">
        <v>2</v>
      </c>
      <c r="E886" s="63" t="s">
        <v>2546</v>
      </c>
      <c r="F886" s="64">
        <v>12201071</v>
      </c>
      <c r="G886" s="65">
        <v>1</v>
      </c>
      <c r="H886" s="66" t="s">
        <v>2547</v>
      </c>
      <c r="I886" s="67" t="s">
        <v>2548</v>
      </c>
      <c r="J886" s="68" t="s">
        <v>2520</v>
      </c>
      <c r="K886" s="69">
        <v>9600000</v>
      </c>
      <c r="L886" s="70" t="s">
        <v>2155</v>
      </c>
      <c r="M886" s="71" t="s">
        <v>2156</v>
      </c>
      <c r="N886" s="71" t="s">
        <v>261</v>
      </c>
      <c r="O886" s="71" t="s">
        <v>41</v>
      </c>
      <c r="P886" s="71" t="s">
        <v>42</v>
      </c>
      <c r="Q886" s="71"/>
    </row>
    <row r="887" spans="1:17" ht="63.75" x14ac:dyDescent="0.25">
      <c r="A887" s="5">
        <f t="shared" si="13"/>
        <v>885</v>
      </c>
      <c r="B887" s="62" t="s">
        <v>34</v>
      </c>
      <c r="C887" s="62">
        <v>891180084</v>
      </c>
      <c r="D887" s="62">
        <v>2</v>
      </c>
      <c r="E887" s="63" t="s">
        <v>2549</v>
      </c>
      <c r="F887" s="64">
        <v>1075254244</v>
      </c>
      <c r="G887" s="65">
        <v>4</v>
      </c>
      <c r="H887" s="66" t="s">
        <v>2550</v>
      </c>
      <c r="I887" s="67" t="s">
        <v>2533</v>
      </c>
      <c r="J887" s="68" t="s">
        <v>2520</v>
      </c>
      <c r="K887" s="69">
        <v>5250000</v>
      </c>
      <c r="L887" s="70" t="s">
        <v>2155</v>
      </c>
      <c r="M887" s="71" t="s">
        <v>2156</v>
      </c>
      <c r="N887" s="71" t="s">
        <v>261</v>
      </c>
      <c r="O887" s="71" t="s">
        <v>41</v>
      </c>
      <c r="P887" s="71" t="s">
        <v>42</v>
      </c>
      <c r="Q887" s="71"/>
    </row>
    <row r="888" spans="1:17" ht="165.75" x14ac:dyDescent="0.25">
      <c r="A888" s="5">
        <f t="shared" si="13"/>
        <v>886</v>
      </c>
      <c r="B888" s="62" t="s">
        <v>34</v>
      </c>
      <c r="C888" s="62">
        <v>891180084</v>
      </c>
      <c r="D888" s="62">
        <v>2</v>
      </c>
      <c r="E888" s="63" t="s">
        <v>2551</v>
      </c>
      <c r="F888" s="64">
        <v>1075540317</v>
      </c>
      <c r="G888" s="65">
        <v>1</v>
      </c>
      <c r="H888" s="66" t="s">
        <v>2552</v>
      </c>
      <c r="I888" s="67" t="s">
        <v>2553</v>
      </c>
      <c r="J888" s="68" t="s">
        <v>2554</v>
      </c>
      <c r="K888" s="69">
        <v>4200000</v>
      </c>
      <c r="L888" s="70" t="s">
        <v>2155</v>
      </c>
      <c r="M888" s="71" t="s">
        <v>2156</v>
      </c>
      <c r="N888" s="71" t="s">
        <v>261</v>
      </c>
      <c r="O888" s="71" t="s">
        <v>41</v>
      </c>
      <c r="P888" s="71" t="s">
        <v>42</v>
      </c>
      <c r="Q888" s="71"/>
    </row>
    <row r="889" spans="1:17" ht="140.25" x14ac:dyDescent="0.25">
      <c r="A889" s="5">
        <f t="shared" si="13"/>
        <v>887</v>
      </c>
      <c r="B889" s="62" t="s">
        <v>34</v>
      </c>
      <c r="C889" s="62">
        <v>891180084</v>
      </c>
      <c r="D889" s="62">
        <v>2</v>
      </c>
      <c r="E889" s="63" t="s">
        <v>2555</v>
      </c>
      <c r="F889" s="64">
        <v>18125225</v>
      </c>
      <c r="G889" s="65">
        <v>3</v>
      </c>
      <c r="H889" s="66" t="s">
        <v>2556</v>
      </c>
      <c r="I889" s="67" t="s">
        <v>2557</v>
      </c>
      <c r="J889" s="68" t="s">
        <v>2554</v>
      </c>
      <c r="K889" s="69">
        <v>3655000</v>
      </c>
      <c r="L889" s="70" t="s">
        <v>2197</v>
      </c>
      <c r="M889" s="71" t="s">
        <v>2156</v>
      </c>
      <c r="N889" s="71" t="s">
        <v>261</v>
      </c>
      <c r="O889" s="71" t="s">
        <v>41</v>
      </c>
      <c r="P889" s="71" t="s">
        <v>42</v>
      </c>
      <c r="Q889" s="71"/>
    </row>
    <row r="890" spans="1:17" ht="140.25" x14ac:dyDescent="0.25">
      <c r="A890" s="5">
        <f t="shared" si="13"/>
        <v>888</v>
      </c>
      <c r="B890" s="62" t="s">
        <v>34</v>
      </c>
      <c r="C890" s="62">
        <v>891180084</v>
      </c>
      <c r="D890" s="62">
        <v>2</v>
      </c>
      <c r="E890" s="63" t="s">
        <v>2558</v>
      </c>
      <c r="F890" s="64">
        <v>1075218216</v>
      </c>
      <c r="G890" s="65">
        <v>5</v>
      </c>
      <c r="H890" s="66" t="s">
        <v>2559</v>
      </c>
      <c r="I890" s="67" t="s">
        <v>2560</v>
      </c>
      <c r="J890" s="68" t="s">
        <v>2561</v>
      </c>
      <c r="K890" s="69">
        <v>19281600</v>
      </c>
      <c r="L890" s="70" t="s">
        <v>2155</v>
      </c>
      <c r="M890" s="71" t="s">
        <v>2156</v>
      </c>
      <c r="N890" s="71" t="s">
        <v>261</v>
      </c>
      <c r="O890" s="71" t="s">
        <v>41</v>
      </c>
      <c r="P890" s="71" t="s">
        <v>42</v>
      </c>
      <c r="Q890" s="71"/>
    </row>
    <row r="891" spans="1:17" ht="114.75" x14ac:dyDescent="0.25">
      <c r="A891" s="5">
        <f t="shared" si="13"/>
        <v>889</v>
      </c>
      <c r="B891" s="62" t="s">
        <v>34</v>
      </c>
      <c r="C891" s="62">
        <v>891180084</v>
      </c>
      <c r="D891" s="62">
        <v>2</v>
      </c>
      <c r="E891" s="63" t="s">
        <v>287</v>
      </c>
      <c r="F891" s="72">
        <v>7712669</v>
      </c>
      <c r="G891" s="65">
        <v>8</v>
      </c>
      <c r="H891" s="66" t="s">
        <v>2562</v>
      </c>
      <c r="I891" s="67" t="s">
        <v>2563</v>
      </c>
      <c r="J891" s="68" t="s">
        <v>2564</v>
      </c>
      <c r="K891" s="69">
        <v>6000000</v>
      </c>
      <c r="L891" s="70" t="s">
        <v>2155</v>
      </c>
      <c r="M891" s="71" t="s">
        <v>2156</v>
      </c>
      <c r="N891" s="71" t="s">
        <v>261</v>
      </c>
      <c r="O891" s="71" t="s">
        <v>41</v>
      </c>
      <c r="P891" s="71" t="s">
        <v>42</v>
      </c>
      <c r="Q891" s="71"/>
    </row>
    <row r="892" spans="1:17" ht="140.25" x14ac:dyDescent="0.25">
      <c r="A892" s="5">
        <f t="shared" si="13"/>
        <v>890</v>
      </c>
      <c r="B892" s="62" t="s">
        <v>34</v>
      </c>
      <c r="C892" s="62">
        <v>891180084</v>
      </c>
      <c r="D892" s="62">
        <v>2</v>
      </c>
      <c r="E892" s="63" t="s">
        <v>242</v>
      </c>
      <c r="F892" s="64">
        <v>900170943</v>
      </c>
      <c r="G892" s="65">
        <v>3</v>
      </c>
      <c r="H892" s="66" t="s">
        <v>2565</v>
      </c>
      <c r="I892" s="67" t="s">
        <v>2566</v>
      </c>
      <c r="J892" s="68" t="s">
        <v>2567</v>
      </c>
      <c r="K892" s="69">
        <v>66907939</v>
      </c>
      <c r="L892" s="70" t="s">
        <v>2197</v>
      </c>
      <c r="M892" s="71" t="s">
        <v>2156</v>
      </c>
      <c r="N892" s="71" t="s">
        <v>261</v>
      </c>
      <c r="O892" s="71" t="s">
        <v>41</v>
      </c>
      <c r="P892" s="71" t="s">
        <v>42</v>
      </c>
      <c r="Q892" s="71"/>
    </row>
    <row r="893" spans="1:17" ht="114.75" x14ac:dyDescent="0.25">
      <c r="A893" s="5">
        <f t="shared" si="13"/>
        <v>891</v>
      </c>
      <c r="B893" s="62" t="s">
        <v>34</v>
      </c>
      <c r="C893" s="62">
        <v>891180084</v>
      </c>
      <c r="D893" s="62">
        <v>2</v>
      </c>
      <c r="E893" s="63" t="s">
        <v>2568</v>
      </c>
      <c r="F893" s="64">
        <v>36348086</v>
      </c>
      <c r="G893" s="65">
        <v>9</v>
      </c>
      <c r="H893" s="66" t="s">
        <v>2569</v>
      </c>
      <c r="I893" s="67" t="s">
        <v>2570</v>
      </c>
      <c r="J893" s="68" t="s">
        <v>125</v>
      </c>
      <c r="K893" s="69">
        <v>3000000</v>
      </c>
      <c r="L893" s="70" t="s">
        <v>2155</v>
      </c>
      <c r="M893" s="71" t="s">
        <v>2156</v>
      </c>
      <c r="N893" s="71" t="s">
        <v>261</v>
      </c>
      <c r="O893" s="71" t="s">
        <v>41</v>
      </c>
      <c r="P893" s="71" t="s">
        <v>42</v>
      </c>
      <c r="Q893" s="71"/>
    </row>
    <row r="894" spans="1:17" ht="114.75" x14ac:dyDescent="0.25">
      <c r="A894" s="5">
        <f t="shared" si="13"/>
        <v>892</v>
      </c>
      <c r="B894" s="62" t="s">
        <v>34</v>
      </c>
      <c r="C894" s="62">
        <v>891180084</v>
      </c>
      <c r="D894" s="62">
        <v>2</v>
      </c>
      <c r="E894" s="63" t="s">
        <v>220</v>
      </c>
      <c r="F894" s="64">
        <v>890935513</v>
      </c>
      <c r="G894" s="65">
        <v>9</v>
      </c>
      <c r="H894" s="66" t="s">
        <v>2571</v>
      </c>
      <c r="I894" s="67" t="s">
        <v>2572</v>
      </c>
      <c r="J894" s="68" t="s">
        <v>129</v>
      </c>
      <c r="K894" s="69">
        <v>522000</v>
      </c>
      <c r="L894" s="70" t="s">
        <v>2197</v>
      </c>
      <c r="M894" s="71" t="s">
        <v>2156</v>
      </c>
      <c r="N894" s="71" t="s">
        <v>261</v>
      </c>
      <c r="O894" s="71" t="s">
        <v>41</v>
      </c>
      <c r="P894" s="71" t="s">
        <v>42</v>
      </c>
      <c r="Q894" s="71"/>
    </row>
    <row r="895" spans="1:17" ht="76.5" x14ac:dyDescent="0.25">
      <c r="A895" s="5">
        <f t="shared" si="13"/>
        <v>893</v>
      </c>
      <c r="B895" s="62" t="s">
        <v>34</v>
      </c>
      <c r="C895" s="62">
        <v>891180084</v>
      </c>
      <c r="D895" s="62">
        <v>2</v>
      </c>
      <c r="E895" s="63" t="s">
        <v>2455</v>
      </c>
      <c r="F895" s="64">
        <v>830024737</v>
      </c>
      <c r="G895" s="65">
        <v>4</v>
      </c>
      <c r="H895" s="66" t="s">
        <v>2573</v>
      </c>
      <c r="I895" s="67" t="s">
        <v>2574</v>
      </c>
      <c r="J895" s="68" t="s">
        <v>129</v>
      </c>
      <c r="K895" s="69">
        <v>11971200</v>
      </c>
      <c r="L895" s="70" t="s">
        <v>2197</v>
      </c>
      <c r="M895" s="71" t="s">
        <v>2156</v>
      </c>
      <c r="N895" s="71" t="s">
        <v>261</v>
      </c>
      <c r="O895" s="71" t="s">
        <v>41</v>
      </c>
      <c r="P895" s="71" t="s">
        <v>42</v>
      </c>
      <c r="Q895" s="71"/>
    </row>
    <row r="896" spans="1:17" ht="102" x14ac:dyDescent="0.25">
      <c r="A896" s="5">
        <f t="shared" si="13"/>
        <v>894</v>
      </c>
      <c r="B896" s="62" t="s">
        <v>34</v>
      </c>
      <c r="C896" s="62">
        <v>891180084</v>
      </c>
      <c r="D896" s="62">
        <v>2</v>
      </c>
      <c r="E896" s="63" t="s">
        <v>1667</v>
      </c>
      <c r="F896" s="64">
        <v>800198583</v>
      </c>
      <c r="G896" s="65">
        <v>4</v>
      </c>
      <c r="H896" s="66" t="s">
        <v>2575</v>
      </c>
      <c r="I896" s="67" t="s">
        <v>2576</v>
      </c>
      <c r="J896" s="68" t="s">
        <v>129</v>
      </c>
      <c r="K896" s="69">
        <v>719055</v>
      </c>
      <c r="L896" s="70" t="s">
        <v>2197</v>
      </c>
      <c r="M896" s="71" t="s">
        <v>2156</v>
      </c>
      <c r="N896" s="71" t="s">
        <v>261</v>
      </c>
      <c r="O896" s="71" t="s">
        <v>41</v>
      </c>
      <c r="P896" s="71" t="s">
        <v>42</v>
      </c>
      <c r="Q896" s="71"/>
    </row>
    <row r="897" spans="1:17" ht="153" x14ac:dyDescent="0.25">
      <c r="A897" s="5">
        <f t="shared" si="13"/>
        <v>895</v>
      </c>
      <c r="B897" s="62" t="s">
        <v>34</v>
      </c>
      <c r="C897" s="62">
        <v>891180084</v>
      </c>
      <c r="D897" s="62">
        <v>2</v>
      </c>
      <c r="E897" s="63" t="s">
        <v>2577</v>
      </c>
      <c r="F897" s="64">
        <v>51580461</v>
      </c>
      <c r="G897" s="65">
        <v>5</v>
      </c>
      <c r="H897" s="66" t="s">
        <v>2578</v>
      </c>
      <c r="I897" s="67" t="s">
        <v>2579</v>
      </c>
      <c r="J897" s="68" t="s">
        <v>2580</v>
      </c>
      <c r="K897" s="69">
        <v>1250000</v>
      </c>
      <c r="L897" s="70" t="s">
        <v>2197</v>
      </c>
      <c r="M897" s="71" t="s">
        <v>2156</v>
      </c>
      <c r="N897" s="71" t="s">
        <v>261</v>
      </c>
      <c r="O897" s="71" t="s">
        <v>41</v>
      </c>
      <c r="P897" s="71" t="s">
        <v>42</v>
      </c>
      <c r="Q897" s="71"/>
    </row>
    <row r="898" spans="1:17" ht="114.75" x14ac:dyDescent="0.25">
      <c r="A898" s="5">
        <f t="shared" si="13"/>
        <v>896</v>
      </c>
      <c r="B898" s="62" t="s">
        <v>34</v>
      </c>
      <c r="C898" s="62">
        <v>891180084</v>
      </c>
      <c r="D898" s="62">
        <v>2</v>
      </c>
      <c r="E898" s="63" t="s">
        <v>2581</v>
      </c>
      <c r="F898" s="64">
        <v>31482314</v>
      </c>
      <c r="G898" s="65">
        <v>8</v>
      </c>
      <c r="H898" s="66" t="s">
        <v>2582</v>
      </c>
      <c r="I898" s="67" t="s">
        <v>2583</v>
      </c>
      <c r="J898" s="68" t="s">
        <v>2580</v>
      </c>
      <c r="K898" s="69">
        <v>3515190</v>
      </c>
      <c r="L898" s="70" t="s">
        <v>2197</v>
      </c>
      <c r="M898" s="71" t="s">
        <v>2156</v>
      </c>
      <c r="N898" s="71" t="s">
        <v>261</v>
      </c>
      <c r="O898" s="71" t="s">
        <v>41</v>
      </c>
      <c r="P898" s="71" t="s">
        <v>42</v>
      </c>
      <c r="Q898" s="71"/>
    </row>
    <row r="899" spans="1:17" ht="153" x14ac:dyDescent="0.25">
      <c r="A899" s="5">
        <f t="shared" si="13"/>
        <v>897</v>
      </c>
      <c r="B899" s="62" t="s">
        <v>34</v>
      </c>
      <c r="C899" s="62">
        <v>891180084</v>
      </c>
      <c r="D899" s="62">
        <v>2</v>
      </c>
      <c r="E899" s="63" t="s">
        <v>2310</v>
      </c>
      <c r="F899" s="64">
        <v>1075217903</v>
      </c>
      <c r="G899" s="65">
        <v>2</v>
      </c>
      <c r="H899" s="66" t="s">
        <v>2584</v>
      </c>
      <c r="I899" s="67" t="s">
        <v>2585</v>
      </c>
      <c r="J899" s="68" t="s">
        <v>2586</v>
      </c>
      <c r="K899" s="69">
        <v>3500000</v>
      </c>
      <c r="L899" s="70" t="s">
        <v>2155</v>
      </c>
      <c r="M899" s="71" t="s">
        <v>2156</v>
      </c>
      <c r="N899" s="71" t="s">
        <v>261</v>
      </c>
      <c r="O899" s="71" t="s">
        <v>41</v>
      </c>
      <c r="P899" s="71" t="s">
        <v>42</v>
      </c>
      <c r="Q899" s="71"/>
    </row>
    <row r="900" spans="1:17" ht="114.75" x14ac:dyDescent="0.25">
      <c r="A900" s="5">
        <f t="shared" si="13"/>
        <v>898</v>
      </c>
      <c r="B900" s="62" t="s">
        <v>34</v>
      </c>
      <c r="C900" s="62">
        <v>891180084</v>
      </c>
      <c r="D900" s="62">
        <v>2</v>
      </c>
      <c r="E900" s="63" t="s">
        <v>2587</v>
      </c>
      <c r="F900" s="72">
        <v>7732799</v>
      </c>
      <c r="G900" s="65">
        <v>2</v>
      </c>
      <c r="H900" s="66" t="s">
        <v>2588</v>
      </c>
      <c r="I900" s="67" t="s">
        <v>2589</v>
      </c>
      <c r="J900" s="68" t="s">
        <v>2586</v>
      </c>
      <c r="K900" s="69">
        <v>7655397</v>
      </c>
      <c r="L900" s="70" t="s">
        <v>2155</v>
      </c>
      <c r="M900" s="71" t="s">
        <v>2156</v>
      </c>
      <c r="N900" s="71" t="s">
        <v>261</v>
      </c>
      <c r="O900" s="71" t="s">
        <v>41</v>
      </c>
      <c r="P900" s="71" t="s">
        <v>42</v>
      </c>
      <c r="Q900" s="71"/>
    </row>
    <row r="901" spans="1:17" ht="102" x14ac:dyDescent="0.25">
      <c r="A901" s="5">
        <f t="shared" ref="A901:A964" si="14">A900+1</f>
        <v>899</v>
      </c>
      <c r="B901" s="62" t="s">
        <v>34</v>
      </c>
      <c r="C901" s="62">
        <v>891180084</v>
      </c>
      <c r="D901" s="62">
        <v>2</v>
      </c>
      <c r="E901" s="63" t="s">
        <v>739</v>
      </c>
      <c r="F901" s="64">
        <v>35514573</v>
      </c>
      <c r="G901" s="65">
        <v>2</v>
      </c>
      <c r="H901" s="66" t="s">
        <v>2590</v>
      </c>
      <c r="I901" s="67" t="s">
        <v>2591</v>
      </c>
      <c r="J901" s="68" t="s">
        <v>2592</v>
      </c>
      <c r="K901" s="69">
        <v>23060000</v>
      </c>
      <c r="L901" s="70" t="s">
        <v>2155</v>
      </c>
      <c r="M901" s="71" t="s">
        <v>2156</v>
      </c>
      <c r="N901" s="71" t="s">
        <v>261</v>
      </c>
      <c r="O901" s="71" t="s">
        <v>41</v>
      </c>
      <c r="P901" s="71" t="s">
        <v>42</v>
      </c>
      <c r="Q901" s="71"/>
    </row>
    <row r="902" spans="1:17" ht="63.75" x14ac:dyDescent="0.25">
      <c r="A902" s="5">
        <f t="shared" si="14"/>
        <v>900</v>
      </c>
      <c r="B902" s="62" t="s">
        <v>34</v>
      </c>
      <c r="C902" s="62">
        <v>891180084</v>
      </c>
      <c r="D902" s="62">
        <v>2</v>
      </c>
      <c r="E902" s="63" t="s">
        <v>2521</v>
      </c>
      <c r="F902" s="64">
        <v>71739665</v>
      </c>
      <c r="G902" s="65">
        <v>9</v>
      </c>
      <c r="H902" s="66" t="s">
        <v>2593</v>
      </c>
      <c r="I902" s="67" t="s">
        <v>2594</v>
      </c>
      <c r="J902" s="68" t="s">
        <v>2595</v>
      </c>
      <c r="K902" s="69">
        <v>1112440</v>
      </c>
      <c r="L902" s="70" t="s">
        <v>2197</v>
      </c>
      <c r="M902" s="71" t="s">
        <v>2156</v>
      </c>
      <c r="N902" s="71" t="s">
        <v>261</v>
      </c>
      <c r="O902" s="71" t="s">
        <v>41</v>
      </c>
      <c r="P902" s="71" t="s">
        <v>42</v>
      </c>
      <c r="Q902" s="71"/>
    </row>
    <row r="903" spans="1:17" ht="127.5" x14ac:dyDescent="0.25">
      <c r="A903" s="5">
        <f t="shared" si="14"/>
        <v>901</v>
      </c>
      <c r="B903" s="62" t="s">
        <v>34</v>
      </c>
      <c r="C903" s="62">
        <v>891180084</v>
      </c>
      <c r="D903" s="62">
        <v>2</v>
      </c>
      <c r="E903" s="63" t="s">
        <v>2596</v>
      </c>
      <c r="F903" s="64">
        <v>80094599</v>
      </c>
      <c r="G903" s="65">
        <v>3</v>
      </c>
      <c r="H903" s="66" t="s">
        <v>2597</v>
      </c>
      <c r="I903" s="67" t="s">
        <v>2406</v>
      </c>
      <c r="J903" s="68" t="s">
        <v>2598</v>
      </c>
      <c r="K903" s="69">
        <v>2823840</v>
      </c>
      <c r="L903" s="70" t="s">
        <v>2155</v>
      </c>
      <c r="M903" s="71" t="s">
        <v>2156</v>
      </c>
      <c r="N903" s="71" t="s">
        <v>261</v>
      </c>
      <c r="O903" s="71" t="s">
        <v>41</v>
      </c>
      <c r="P903" s="71" t="s">
        <v>42</v>
      </c>
      <c r="Q903" s="71"/>
    </row>
    <row r="904" spans="1:17" ht="63.75" x14ac:dyDescent="0.25">
      <c r="A904" s="5">
        <f t="shared" si="14"/>
        <v>902</v>
      </c>
      <c r="B904" s="62" t="s">
        <v>34</v>
      </c>
      <c r="C904" s="62">
        <v>891180084</v>
      </c>
      <c r="D904" s="62">
        <v>2</v>
      </c>
      <c r="E904" s="63" t="s">
        <v>2599</v>
      </c>
      <c r="F904" s="64">
        <v>26419843</v>
      </c>
      <c r="G904" s="65">
        <v>7</v>
      </c>
      <c r="H904" s="66" t="s">
        <v>2600</v>
      </c>
      <c r="I904" s="67" t="s">
        <v>2601</v>
      </c>
      <c r="J904" s="68" t="s">
        <v>2598</v>
      </c>
      <c r="K904" s="69">
        <v>4000000</v>
      </c>
      <c r="L904" s="70" t="s">
        <v>2155</v>
      </c>
      <c r="M904" s="71" t="s">
        <v>2156</v>
      </c>
      <c r="N904" s="71" t="s">
        <v>261</v>
      </c>
      <c r="O904" s="71" t="s">
        <v>41</v>
      </c>
      <c r="P904" s="71" t="s">
        <v>42</v>
      </c>
      <c r="Q904" s="71"/>
    </row>
    <row r="905" spans="1:17" ht="102" x14ac:dyDescent="0.25">
      <c r="A905" s="5">
        <f t="shared" si="14"/>
        <v>903</v>
      </c>
      <c r="B905" s="62" t="s">
        <v>34</v>
      </c>
      <c r="C905" s="62">
        <v>891180084</v>
      </c>
      <c r="D905" s="62">
        <v>2</v>
      </c>
      <c r="E905" s="63" t="s">
        <v>2602</v>
      </c>
      <c r="F905" s="64">
        <v>860521570</v>
      </c>
      <c r="G905" s="65">
        <v>2</v>
      </c>
      <c r="H905" s="66" t="s">
        <v>2603</v>
      </c>
      <c r="I905" s="67" t="s">
        <v>2604</v>
      </c>
      <c r="J905" s="68" t="s">
        <v>2605</v>
      </c>
      <c r="K905" s="69">
        <v>1394065</v>
      </c>
      <c r="L905" s="70" t="s">
        <v>2197</v>
      </c>
      <c r="M905" s="71" t="s">
        <v>2156</v>
      </c>
      <c r="N905" s="71" t="s">
        <v>261</v>
      </c>
      <c r="O905" s="71" t="s">
        <v>41</v>
      </c>
      <c r="P905" s="71" t="s">
        <v>42</v>
      </c>
      <c r="Q905" s="71"/>
    </row>
    <row r="906" spans="1:17" ht="153" x14ac:dyDescent="0.25">
      <c r="A906" s="5">
        <f t="shared" si="14"/>
        <v>904</v>
      </c>
      <c r="B906" s="62" t="s">
        <v>34</v>
      </c>
      <c r="C906" s="62">
        <v>891180084</v>
      </c>
      <c r="D906" s="62">
        <v>2</v>
      </c>
      <c r="E906" s="63" t="s">
        <v>1414</v>
      </c>
      <c r="F906" s="72">
        <v>7712444</v>
      </c>
      <c r="G906" s="65">
        <v>8</v>
      </c>
      <c r="H906" s="66" t="s">
        <v>2606</v>
      </c>
      <c r="I906" s="67" t="s">
        <v>2607</v>
      </c>
      <c r="J906" s="68" t="s">
        <v>2605</v>
      </c>
      <c r="K906" s="69">
        <v>3760000</v>
      </c>
      <c r="L906" s="70" t="s">
        <v>2155</v>
      </c>
      <c r="M906" s="71" t="s">
        <v>2156</v>
      </c>
      <c r="N906" s="71" t="s">
        <v>261</v>
      </c>
      <c r="O906" s="71" t="s">
        <v>41</v>
      </c>
      <c r="P906" s="71" t="s">
        <v>42</v>
      </c>
      <c r="Q906" s="71"/>
    </row>
    <row r="907" spans="1:17" ht="114.75" x14ac:dyDescent="0.25">
      <c r="A907" s="5">
        <f t="shared" si="14"/>
        <v>905</v>
      </c>
      <c r="B907" s="62" t="s">
        <v>34</v>
      </c>
      <c r="C907" s="62">
        <v>891180084</v>
      </c>
      <c r="D907" s="62">
        <v>2</v>
      </c>
      <c r="E907" s="63" t="s">
        <v>2608</v>
      </c>
      <c r="F907" s="64">
        <v>12136609</v>
      </c>
      <c r="G907" s="65">
        <v>3</v>
      </c>
      <c r="H907" s="66" t="s">
        <v>2609</v>
      </c>
      <c r="I907" s="67" t="s">
        <v>2610</v>
      </c>
      <c r="J907" s="68" t="s">
        <v>2605</v>
      </c>
      <c r="K907" s="69">
        <v>2000000</v>
      </c>
      <c r="L907" s="70" t="s">
        <v>2155</v>
      </c>
      <c r="M907" s="71" t="s">
        <v>2156</v>
      </c>
      <c r="N907" s="71" t="s">
        <v>261</v>
      </c>
      <c r="O907" s="71" t="s">
        <v>41</v>
      </c>
      <c r="P907" s="71" t="s">
        <v>42</v>
      </c>
      <c r="Q907" s="71"/>
    </row>
    <row r="908" spans="1:17" ht="114.75" x14ac:dyDescent="0.25">
      <c r="A908" s="5">
        <f t="shared" si="14"/>
        <v>906</v>
      </c>
      <c r="B908" s="62" t="s">
        <v>34</v>
      </c>
      <c r="C908" s="62">
        <v>891180084</v>
      </c>
      <c r="D908" s="62">
        <v>2</v>
      </c>
      <c r="E908" s="63" t="s">
        <v>1453</v>
      </c>
      <c r="F908" s="64">
        <v>830037946</v>
      </c>
      <c r="G908" s="65">
        <v>3</v>
      </c>
      <c r="H908" s="66" t="s">
        <v>2611</v>
      </c>
      <c r="I908" s="67" t="s">
        <v>2612</v>
      </c>
      <c r="J908" s="68" t="s">
        <v>2605</v>
      </c>
      <c r="K908" s="69">
        <v>1460428</v>
      </c>
      <c r="L908" s="70" t="s">
        <v>2197</v>
      </c>
      <c r="M908" s="71" t="s">
        <v>2156</v>
      </c>
      <c r="N908" s="71" t="s">
        <v>261</v>
      </c>
      <c r="O908" s="71" t="s">
        <v>41</v>
      </c>
      <c r="P908" s="71" t="s">
        <v>42</v>
      </c>
      <c r="Q908" s="71"/>
    </row>
    <row r="909" spans="1:17" ht="102" x14ac:dyDescent="0.25">
      <c r="A909" s="5">
        <f t="shared" si="14"/>
        <v>907</v>
      </c>
      <c r="B909" s="62" t="s">
        <v>34</v>
      </c>
      <c r="C909" s="62">
        <v>891180084</v>
      </c>
      <c r="D909" s="62">
        <v>2</v>
      </c>
      <c r="E909" s="63" t="s">
        <v>2613</v>
      </c>
      <c r="F909" s="64">
        <v>12094697</v>
      </c>
      <c r="G909" s="65">
        <v>1</v>
      </c>
      <c r="H909" s="66" t="s">
        <v>2614</v>
      </c>
      <c r="I909" s="67" t="s">
        <v>2615</v>
      </c>
      <c r="J909" s="68" t="s">
        <v>2605</v>
      </c>
      <c r="K909" s="69">
        <v>300000</v>
      </c>
      <c r="L909" s="70" t="s">
        <v>2197</v>
      </c>
      <c r="M909" s="71" t="s">
        <v>2156</v>
      </c>
      <c r="N909" s="71" t="s">
        <v>261</v>
      </c>
      <c r="O909" s="71" t="s">
        <v>41</v>
      </c>
      <c r="P909" s="71" t="s">
        <v>42</v>
      </c>
      <c r="Q909" s="71"/>
    </row>
    <row r="910" spans="1:17" ht="89.25" x14ac:dyDescent="0.25">
      <c r="A910" s="5">
        <f t="shared" si="14"/>
        <v>908</v>
      </c>
      <c r="B910" s="62" t="s">
        <v>34</v>
      </c>
      <c r="C910" s="62">
        <v>891180084</v>
      </c>
      <c r="D910" s="62">
        <v>2</v>
      </c>
      <c r="E910" s="63" t="s">
        <v>2616</v>
      </c>
      <c r="F910" s="64">
        <v>813010144</v>
      </c>
      <c r="G910" s="65">
        <v>4</v>
      </c>
      <c r="H910" s="66" t="s">
        <v>2617</v>
      </c>
      <c r="I910" s="67" t="s">
        <v>2618</v>
      </c>
      <c r="J910" s="68" t="s">
        <v>2605</v>
      </c>
      <c r="K910" s="69">
        <v>2159130</v>
      </c>
      <c r="L910" s="70" t="s">
        <v>2197</v>
      </c>
      <c r="M910" s="71" t="s">
        <v>2156</v>
      </c>
      <c r="N910" s="71" t="s">
        <v>261</v>
      </c>
      <c r="O910" s="71" t="s">
        <v>41</v>
      </c>
      <c r="P910" s="71" t="s">
        <v>42</v>
      </c>
      <c r="Q910" s="71"/>
    </row>
    <row r="911" spans="1:17" ht="114.75" x14ac:dyDescent="0.25">
      <c r="A911" s="5">
        <f t="shared" si="14"/>
        <v>909</v>
      </c>
      <c r="B911" s="62" t="s">
        <v>34</v>
      </c>
      <c r="C911" s="62">
        <v>891180084</v>
      </c>
      <c r="D911" s="62">
        <v>2</v>
      </c>
      <c r="E911" s="63" t="s">
        <v>2619</v>
      </c>
      <c r="F911" s="72">
        <v>7728342</v>
      </c>
      <c r="G911" s="65">
        <v>5</v>
      </c>
      <c r="H911" s="66" t="s">
        <v>2620</v>
      </c>
      <c r="I911" s="67" t="s">
        <v>2621</v>
      </c>
      <c r="J911" s="68" t="s">
        <v>2605</v>
      </c>
      <c r="K911" s="69">
        <v>2740000</v>
      </c>
      <c r="L911" s="70" t="s">
        <v>2155</v>
      </c>
      <c r="M911" s="71" t="s">
        <v>2156</v>
      </c>
      <c r="N911" s="71" t="s">
        <v>261</v>
      </c>
      <c r="O911" s="71" t="s">
        <v>41</v>
      </c>
      <c r="P911" s="71" t="s">
        <v>42</v>
      </c>
      <c r="Q911" s="71"/>
    </row>
    <row r="912" spans="1:17" ht="114.75" x14ac:dyDescent="0.25">
      <c r="A912" s="5">
        <f t="shared" si="14"/>
        <v>910</v>
      </c>
      <c r="B912" s="62" t="s">
        <v>34</v>
      </c>
      <c r="C912" s="62">
        <v>891180084</v>
      </c>
      <c r="D912" s="62">
        <v>2</v>
      </c>
      <c r="E912" s="63" t="s">
        <v>2622</v>
      </c>
      <c r="F912" s="64">
        <v>1075246647</v>
      </c>
      <c r="G912" s="65">
        <v>5</v>
      </c>
      <c r="H912" s="66" t="s">
        <v>2623</v>
      </c>
      <c r="I912" s="67" t="s">
        <v>2621</v>
      </c>
      <c r="J912" s="68" t="s">
        <v>2605</v>
      </c>
      <c r="K912" s="69">
        <v>2740000</v>
      </c>
      <c r="L912" s="70" t="s">
        <v>2155</v>
      </c>
      <c r="M912" s="71" t="s">
        <v>2156</v>
      </c>
      <c r="N912" s="71" t="s">
        <v>261</v>
      </c>
      <c r="O912" s="71" t="s">
        <v>41</v>
      </c>
      <c r="P912" s="71" t="s">
        <v>42</v>
      </c>
      <c r="Q912" s="71"/>
    </row>
    <row r="913" spans="1:17" ht="114.75" x14ac:dyDescent="0.25">
      <c r="A913" s="5">
        <f t="shared" si="14"/>
        <v>911</v>
      </c>
      <c r="B913" s="62" t="s">
        <v>34</v>
      </c>
      <c r="C913" s="62">
        <v>891180084</v>
      </c>
      <c r="D913" s="62">
        <v>2</v>
      </c>
      <c r="E913" s="63" t="s">
        <v>1147</v>
      </c>
      <c r="F913" s="64">
        <v>51580461</v>
      </c>
      <c r="G913" s="65">
        <v>5</v>
      </c>
      <c r="H913" s="66" t="s">
        <v>2624</v>
      </c>
      <c r="I913" s="67" t="s">
        <v>2625</v>
      </c>
      <c r="J913" s="68" t="s">
        <v>2605</v>
      </c>
      <c r="K913" s="69">
        <v>880000</v>
      </c>
      <c r="L913" s="70" t="s">
        <v>2197</v>
      </c>
      <c r="M913" s="71" t="s">
        <v>2156</v>
      </c>
      <c r="N913" s="71" t="s">
        <v>261</v>
      </c>
      <c r="O913" s="71" t="s">
        <v>41</v>
      </c>
      <c r="P913" s="71" t="s">
        <v>42</v>
      </c>
      <c r="Q913" s="71"/>
    </row>
    <row r="914" spans="1:17" ht="89.25" x14ac:dyDescent="0.25">
      <c r="A914" s="5">
        <f t="shared" si="14"/>
        <v>912</v>
      </c>
      <c r="B914" s="62" t="s">
        <v>34</v>
      </c>
      <c r="C914" s="62">
        <v>891180084</v>
      </c>
      <c r="D914" s="62">
        <v>2</v>
      </c>
      <c r="E914" s="63" t="s">
        <v>2626</v>
      </c>
      <c r="F914" s="64">
        <v>800091514</v>
      </c>
      <c r="G914" s="65">
        <v>5</v>
      </c>
      <c r="H914" s="66" t="s">
        <v>2627</v>
      </c>
      <c r="I914" s="67" t="s">
        <v>2628</v>
      </c>
      <c r="J914" s="68" t="s">
        <v>2605</v>
      </c>
      <c r="K914" s="69">
        <v>1013933</v>
      </c>
      <c r="L914" s="70" t="s">
        <v>2197</v>
      </c>
      <c r="M914" s="71" t="s">
        <v>2156</v>
      </c>
      <c r="N914" s="71" t="s">
        <v>261</v>
      </c>
      <c r="O914" s="71" t="s">
        <v>41</v>
      </c>
      <c r="P914" s="71" t="s">
        <v>42</v>
      </c>
      <c r="Q914" s="71"/>
    </row>
    <row r="915" spans="1:17" ht="153" x14ac:dyDescent="0.25">
      <c r="A915" s="5">
        <f t="shared" si="14"/>
        <v>913</v>
      </c>
      <c r="B915" s="62" t="s">
        <v>34</v>
      </c>
      <c r="C915" s="62">
        <v>891180084</v>
      </c>
      <c r="D915" s="62">
        <v>2</v>
      </c>
      <c r="E915" s="63" t="s">
        <v>2629</v>
      </c>
      <c r="F915" s="64">
        <v>900129279</v>
      </c>
      <c r="G915" s="65">
        <v>8</v>
      </c>
      <c r="H915" s="66" t="s">
        <v>2630</v>
      </c>
      <c r="I915" s="67" t="s">
        <v>2631</v>
      </c>
      <c r="J915" s="68" t="s">
        <v>2605</v>
      </c>
      <c r="K915" s="69">
        <v>1494000</v>
      </c>
      <c r="L915" s="70" t="s">
        <v>2197</v>
      </c>
      <c r="M915" s="71" t="s">
        <v>2156</v>
      </c>
      <c r="N915" s="71" t="s">
        <v>261</v>
      </c>
      <c r="O915" s="71" t="s">
        <v>41</v>
      </c>
      <c r="P915" s="71" t="s">
        <v>42</v>
      </c>
      <c r="Q915" s="71"/>
    </row>
    <row r="916" spans="1:17" ht="153" x14ac:dyDescent="0.25">
      <c r="A916" s="5">
        <f t="shared" si="14"/>
        <v>914</v>
      </c>
      <c r="B916" s="62" t="s">
        <v>34</v>
      </c>
      <c r="C916" s="62">
        <v>891180084</v>
      </c>
      <c r="D916" s="62">
        <v>2</v>
      </c>
      <c r="E916" s="63" t="s">
        <v>1304</v>
      </c>
      <c r="F916" s="72">
        <v>4946065</v>
      </c>
      <c r="G916" s="65">
        <v>3</v>
      </c>
      <c r="H916" s="66" t="s">
        <v>2632</v>
      </c>
      <c r="I916" s="67" t="s">
        <v>2633</v>
      </c>
      <c r="J916" s="68" t="s">
        <v>2605</v>
      </c>
      <c r="K916" s="69">
        <v>2800000</v>
      </c>
      <c r="L916" s="70" t="s">
        <v>2155</v>
      </c>
      <c r="M916" s="71" t="s">
        <v>2156</v>
      </c>
      <c r="N916" s="71" t="s">
        <v>261</v>
      </c>
      <c r="O916" s="71" t="s">
        <v>41</v>
      </c>
      <c r="P916" s="71" t="s">
        <v>42</v>
      </c>
      <c r="Q916" s="71"/>
    </row>
    <row r="917" spans="1:17" ht="63.75" x14ac:dyDescent="0.25">
      <c r="A917" s="5">
        <f t="shared" si="14"/>
        <v>915</v>
      </c>
      <c r="B917" s="62" t="s">
        <v>34</v>
      </c>
      <c r="C917" s="62">
        <v>891180084</v>
      </c>
      <c r="D917" s="62">
        <v>2</v>
      </c>
      <c r="E917" s="63" t="s">
        <v>2634</v>
      </c>
      <c r="F917" s="72">
        <v>1075210819</v>
      </c>
      <c r="G917" s="65">
        <v>1</v>
      </c>
      <c r="H917" s="66" t="s">
        <v>2635</v>
      </c>
      <c r="I917" s="67" t="s">
        <v>2636</v>
      </c>
      <c r="J917" s="68" t="s">
        <v>2637</v>
      </c>
      <c r="K917" s="69">
        <v>10799888</v>
      </c>
      <c r="L917" s="70" t="s">
        <v>2155</v>
      </c>
      <c r="M917" s="71" t="s">
        <v>2156</v>
      </c>
      <c r="N917" s="71" t="s">
        <v>261</v>
      </c>
      <c r="O917" s="71" t="s">
        <v>41</v>
      </c>
      <c r="P917" s="71" t="s">
        <v>42</v>
      </c>
      <c r="Q917" s="71"/>
    </row>
    <row r="918" spans="1:17" ht="140.25" x14ac:dyDescent="0.25">
      <c r="A918" s="5">
        <f t="shared" si="14"/>
        <v>916</v>
      </c>
      <c r="B918" s="62" t="s">
        <v>34</v>
      </c>
      <c r="C918" s="62">
        <v>891180084</v>
      </c>
      <c r="D918" s="62">
        <v>2</v>
      </c>
      <c r="E918" s="63" t="s">
        <v>2374</v>
      </c>
      <c r="F918" s="72">
        <v>26421468</v>
      </c>
      <c r="G918" s="65">
        <v>4</v>
      </c>
      <c r="H918" s="66" t="s">
        <v>2638</v>
      </c>
      <c r="I918" s="67" t="s">
        <v>2639</v>
      </c>
      <c r="J918" s="68" t="s">
        <v>2640</v>
      </c>
      <c r="K918" s="69">
        <v>2270000</v>
      </c>
      <c r="L918" s="70" t="s">
        <v>2155</v>
      </c>
      <c r="M918" s="71" t="s">
        <v>2156</v>
      </c>
      <c r="N918" s="71" t="s">
        <v>261</v>
      </c>
      <c r="O918" s="71" t="s">
        <v>41</v>
      </c>
      <c r="P918" s="71" t="s">
        <v>42</v>
      </c>
      <c r="Q918" s="71"/>
    </row>
    <row r="919" spans="1:17" ht="140.25" x14ac:dyDescent="0.25">
      <c r="A919" s="5">
        <f t="shared" si="14"/>
        <v>917</v>
      </c>
      <c r="B919" s="62" t="s">
        <v>34</v>
      </c>
      <c r="C919" s="62">
        <v>891180084</v>
      </c>
      <c r="D919" s="62">
        <v>2</v>
      </c>
      <c r="E919" s="63" t="s">
        <v>2641</v>
      </c>
      <c r="F919" s="72">
        <v>7730600</v>
      </c>
      <c r="G919" s="65">
        <v>7</v>
      </c>
      <c r="H919" s="66" t="s">
        <v>2642</v>
      </c>
      <c r="I919" s="67" t="s">
        <v>2639</v>
      </c>
      <c r="J919" s="68" t="s">
        <v>2640</v>
      </c>
      <c r="K919" s="69">
        <v>2270000</v>
      </c>
      <c r="L919" s="70" t="s">
        <v>2155</v>
      </c>
      <c r="M919" s="71" t="s">
        <v>2156</v>
      </c>
      <c r="N919" s="71" t="s">
        <v>261</v>
      </c>
      <c r="O919" s="71" t="s">
        <v>41</v>
      </c>
      <c r="P919" s="71" t="s">
        <v>42</v>
      </c>
      <c r="Q919" s="71"/>
    </row>
    <row r="920" spans="1:17" ht="140.25" x14ac:dyDescent="0.25">
      <c r="A920" s="5">
        <f t="shared" si="14"/>
        <v>918</v>
      </c>
      <c r="B920" s="62" t="s">
        <v>34</v>
      </c>
      <c r="C920" s="62">
        <v>891180084</v>
      </c>
      <c r="D920" s="62">
        <v>2</v>
      </c>
      <c r="E920" s="63" t="s">
        <v>2643</v>
      </c>
      <c r="F920" s="72">
        <v>7724682</v>
      </c>
      <c r="G920" s="65">
        <v>6</v>
      </c>
      <c r="H920" s="66" t="s">
        <v>2644</v>
      </c>
      <c r="I920" s="67" t="s">
        <v>2639</v>
      </c>
      <c r="J920" s="68" t="s">
        <v>133</v>
      </c>
      <c r="K920" s="69">
        <v>2270000</v>
      </c>
      <c r="L920" s="70" t="s">
        <v>2155</v>
      </c>
      <c r="M920" s="71" t="s">
        <v>2156</v>
      </c>
      <c r="N920" s="71" t="s">
        <v>261</v>
      </c>
      <c r="O920" s="71" t="s">
        <v>41</v>
      </c>
      <c r="P920" s="71" t="s">
        <v>42</v>
      </c>
      <c r="Q920" s="71"/>
    </row>
    <row r="921" spans="1:17" ht="89.25" x14ac:dyDescent="0.25">
      <c r="A921" s="5">
        <f t="shared" si="14"/>
        <v>919</v>
      </c>
      <c r="B921" s="62" t="s">
        <v>34</v>
      </c>
      <c r="C921" s="62">
        <v>891180084</v>
      </c>
      <c r="D921" s="62">
        <v>2</v>
      </c>
      <c r="E921" s="63" t="s">
        <v>2645</v>
      </c>
      <c r="F921" s="72">
        <v>800177588</v>
      </c>
      <c r="G921" s="65">
        <v>0</v>
      </c>
      <c r="H921" s="66" t="s">
        <v>2646</v>
      </c>
      <c r="I921" s="67" t="s">
        <v>2647</v>
      </c>
      <c r="J921" s="68" t="s">
        <v>2648</v>
      </c>
      <c r="K921" s="69">
        <v>17381208</v>
      </c>
      <c r="L921" s="70" t="s">
        <v>2197</v>
      </c>
      <c r="M921" s="71" t="s">
        <v>2156</v>
      </c>
      <c r="N921" s="71" t="s">
        <v>261</v>
      </c>
      <c r="O921" s="71" t="s">
        <v>41</v>
      </c>
      <c r="P921" s="71" t="s">
        <v>42</v>
      </c>
      <c r="Q921" s="71"/>
    </row>
    <row r="922" spans="1:17" ht="153" x14ac:dyDescent="0.25">
      <c r="A922" s="5">
        <f t="shared" si="14"/>
        <v>920</v>
      </c>
      <c r="B922" s="62" t="s">
        <v>34</v>
      </c>
      <c r="C922" s="62">
        <v>891180084</v>
      </c>
      <c r="D922" s="62">
        <v>2</v>
      </c>
      <c r="E922" s="63" t="s">
        <v>2322</v>
      </c>
      <c r="F922" s="72">
        <v>860005114</v>
      </c>
      <c r="G922" s="65">
        <v>4</v>
      </c>
      <c r="H922" s="66" t="s">
        <v>2649</v>
      </c>
      <c r="I922" s="67" t="s">
        <v>2650</v>
      </c>
      <c r="J922" s="68" t="s">
        <v>2651</v>
      </c>
      <c r="K922" s="69">
        <v>202643</v>
      </c>
      <c r="L922" s="70" t="s">
        <v>2197</v>
      </c>
      <c r="M922" s="71" t="s">
        <v>2156</v>
      </c>
      <c r="N922" s="71" t="s">
        <v>261</v>
      </c>
      <c r="O922" s="71" t="s">
        <v>41</v>
      </c>
      <c r="P922" s="71" t="s">
        <v>42</v>
      </c>
      <c r="Q922" s="71"/>
    </row>
    <row r="923" spans="1:17" ht="102" x14ac:dyDescent="0.25">
      <c r="A923" s="5">
        <f t="shared" si="14"/>
        <v>921</v>
      </c>
      <c r="B923" s="62" t="s">
        <v>34</v>
      </c>
      <c r="C923" s="62">
        <v>891180084</v>
      </c>
      <c r="D923" s="62">
        <v>2</v>
      </c>
      <c r="E923" s="63" t="s">
        <v>2222</v>
      </c>
      <c r="F923" s="72">
        <v>805001194</v>
      </c>
      <c r="G923" s="65">
        <v>5</v>
      </c>
      <c r="H923" s="66" t="s">
        <v>2652</v>
      </c>
      <c r="I923" s="67" t="s">
        <v>2653</v>
      </c>
      <c r="J923" s="68" t="s">
        <v>2654</v>
      </c>
      <c r="K923" s="69">
        <v>5240000</v>
      </c>
      <c r="L923" s="70" t="s">
        <v>2197</v>
      </c>
      <c r="M923" s="71" t="s">
        <v>2156</v>
      </c>
      <c r="N923" s="71" t="s">
        <v>261</v>
      </c>
      <c r="O923" s="71" t="s">
        <v>41</v>
      </c>
      <c r="P923" s="71" t="s">
        <v>42</v>
      </c>
      <c r="Q923" s="71"/>
    </row>
    <row r="924" spans="1:17" ht="102" x14ac:dyDescent="0.25">
      <c r="A924" s="5">
        <f t="shared" si="14"/>
        <v>922</v>
      </c>
      <c r="B924" s="62" t="s">
        <v>34</v>
      </c>
      <c r="C924" s="62">
        <v>891180084</v>
      </c>
      <c r="D924" s="62">
        <v>2</v>
      </c>
      <c r="E924" s="63" t="s">
        <v>2655</v>
      </c>
      <c r="F924" s="72">
        <v>830507755</v>
      </c>
      <c r="G924" s="65">
        <v>0</v>
      </c>
      <c r="H924" s="66" t="s">
        <v>2656</v>
      </c>
      <c r="I924" s="67" t="s">
        <v>2657</v>
      </c>
      <c r="J924" s="68" t="s">
        <v>2658</v>
      </c>
      <c r="K924" s="69">
        <v>3688800</v>
      </c>
      <c r="L924" s="70" t="s">
        <v>2155</v>
      </c>
      <c r="M924" s="71" t="s">
        <v>2156</v>
      </c>
      <c r="N924" s="71" t="s">
        <v>261</v>
      </c>
      <c r="O924" s="71" t="s">
        <v>41</v>
      </c>
      <c r="P924" s="71" t="s">
        <v>42</v>
      </c>
      <c r="Q924" s="71"/>
    </row>
    <row r="925" spans="1:17" ht="153" x14ac:dyDescent="0.25">
      <c r="A925" s="5">
        <f t="shared" si="14"/>
        <v>923</v>
      </c>
      <c r="B925" s="62" t="s">
        <v>34</v>
      </c>
      <c r="C925" s="62">
        <v>891180084</v>
      </c>
      <c r="D925" s="62">
        <v>2</v>
      </c>
      <c r="E925" s="63" t="s">
        <v>2659</v>
      </c>
      <c r="F925" s="72">
        <v>55159060</v>
      </c>
      <c r="G925" s="65">
        <v>6</v>
      </c>
      <c r="H925" s="66" t="s">
        <v>2660</v>
      </c>
      <c r="I925" s="67" t="s">
        <v>2661</v>
      </c>
      <c r="J925" s="68" t="s">
        <v>2658</v>
      </c>
      <c r="K925" s="69">
        <v>2000000</v>
      </c>
      <c r="L925" s="70" t="s">
        <v>2155</v>
      </c>
      <c r="M925" s="71" t="s">
        <v>2156</v>
      </c>
      <c r="N925" s="71" t="s">
        <v>261</v>
      </c>
      <c r="O925" s="71" t="s">
        <v>41</v>
      </c>
      <c r="P925" s="71" t="s">
        <v>42</v>
      </c>
      <c r="Q925" s="71"/>
    </row>
    <row r="926" spans="1:17" ht="102" x14ac:dyDescent="0.25">
      <c r="A926" s="5">
        <f t="shared" si="14"/>
        <v>924</v>
      </c>
      <c r="B926" s="62" t="s">
        <v>34</v>
      </c>
      <c r="C926" s="62">
        <v>891180084</v>
      </c>
      <c r="D926" s="62">
        <v>2</v>
      </c>
      <c r="E926" s="63" t="s">
        <v>1493</v>
      </c>
      <c r="F926" s="72">
        <v>860001498</v>
      </c>
      <c r="G926" s="65">
        <v>9</v>
      </c>
      <c r="H926" s="66" t="s">
        <v>2662</v>
      </c>
      <c r="I926" s="67" t="s">
        <v>2663</v>
      </c>
      <c r="J926" s="68" t="s">
        <v>2658</v>
      </c>
      <c r="K926" s="69">
        <v>431000</v>
      </c>
      <c r="L926" s="70" t="s">
        <v>2197</v>
      </c>
      <c r="M926" s="71" t="s">
        <v>2156</v>
      </c>
      <c r="N926" s="71" t="s">
        <v>261</v>
      </c>
      <c r="O926" s="71" t="s">
        <v>41</v>
      </c>
      <c r="P926" s="71" t="s">
        <v>42</v>
      </c>
      <c r="Q926" s="71"/>
    </row>
    <row r="927" spans="1:17" ht="102" x14ac:dyDescent="0.25">
      <c r="A927" s="5">
        <f t="shared" si="14"/>
        <v>925</v>
      </c>
      <c r="B927" s="62" t="s">
        <v>34</v>
      </c>
      <c r="C927" s="62">
        <v>891180084</v>
      </c>
      <c r="D927" s="62">
        <v>2</v>
      </c>
      <c r="E927" s="63" t="s">
        <v>281</v>
      </c>
      <c r="F927" s="72">
        <v>7728873</v>
      </c>
      <c r="G927" s="65">
        <v>4</v>
      </c>
      <c r="H927" s="66" t="s">
        <v>2664</v>
      </c>
      <c r="I927" s="67" t="s">
        <v>2665</v>
      </c>
      <c r="J927" s="68" t="s">
        <v>143</v>
      </c>
      <c r="K927" s="69">
        <v>3000000</v>
      </c>
      <c r="L927" s="70" t="s">
        <v>2155</v>
      </c>
      <c r="M927" s="71" t="s">
        <v>2156</v>
      </c>
      <c r="N927" s="71" t="s">
        <v>261</v>
      </c>
      <c r="O927" s="71" t="s">
        <v>41</v>
      </c>
      <c r="P927" s="71" t="s">
        <v>42</v>
      </c>
      <c r="Q927" s="71"/>
    </row>
    <row r="928" spans="1:17" ht="127.5" x14ac:dyDescent="0.25">
      <c r="A928" s="5">
        <f t="shared" si="14"/>
        <v>926</v>
      </c>
      <c r="B928" s="62" t="s">
        <v>34</v>
      </c>
      <c r="C928" s="62">
        <v>891180084</v>
      </c>
      <c r="D928" s="62">
        <v>2</v>
      </c>
      <c r="E928" s="63" t="s">
        <v>2666</v>
      </c>
      <c r="F928" s="72">
        <v>52385677</v>
      </c>
      <c r="G928" s="65">
        <v>7</v>
      </c>
      <c r="H928" s="66" t="s">
        <v>2667</v>
      </c>
      <c r="I928" s="67" t="s">
        <v>2668</v>
      </c>
      <c r="J928" s="68" t="s">
        <v>143</v>
      </c>
      <c r="K928" s="69">
        <v>1500000</v>
      </c>
      <c r="L928" s="70" t="s">
        <v>2155</v>
      </c>
      <c r="M928" s="71" t="s">
        <v>2156</v>
      </c>
      <c r="N928" s="71" t="s">
        <v>261</v>
      </c>
      <c r="O928" s="71" t="s">
        <v>41</v>
      </c>
      <c r="P928" s="71" t="s">
        <v>42</v>
      </c>
      <c r="Q928" s="71"/>
    </row>
    <row r="929" spans="1:17" ht="114.75" x14ac:dyDescent="0.25">
      <c r="A929" s="5">
        <f t="shared" si="14"/>
        <v>927</v>
      </c>
      <c r="B929" s="62" t="s">
        <v>34</v>
      </c>
      <c r="C929" s="62">
        <v>891180084</v>
      </c>
      <c r="D929" s="62">
        <v>2</v>
      </c>
      <c r="E929" s="63" t="s">
        <v>284</v>
      </c>
      <c r="F929" s="72">
        <v>55179773</v>
      </c>
      <c r="G929" s="65">
        <v>4</v>
      </c>
      <c r="H929" s="66" t="s">
        <v>2669</v>
      </c>
      <c r="I929" s="67" t="s">
        <v>2670</v>
      </c>
      <c r="J929" s="68" t="s">
        <v>143</v>
      </c>
      <c r="K929" s="69">
        <v>1800000</v>
      </c>
      <c r="L929" s="70" t="s">
        <v>2155</v>
      </c>
      <c r="M929" s="71" t="s">
        <v>2156</v>
      </c>
      <c r="N929" s="71" t="s">
        <v>261</v>
      </c>
      <c r="O929" s="71" t="s">
        <v>41</v>
      </c>
      <c r="P929" s="71" t="s">
        <v>42</v>
      </c>
      <c r="Q929" s="71"/>
    </row>
    <row r="930" spans="1:17" ht="191.25" x14ac:dyDescent="0.25">
      <c r="A930" s="5">
        <f t="shared" si="14"/>
        <v>928</v>
      </c>
      <c r="B930" s="62" t="s">
        <v>34</v>
      </c>
      <c r="C930" s="62">
        <v>891180084</v>
      </c>
      <c r="D930" s="62">
        <v>2</v>
      </c>
      <c r="E930" s="63" t="s">
        <v>2671</v>
      </c>
      <c r="F930" s="72">
        <v>26425744</v>
      </c>
      <c r="G930" s="65">
        <v>0</v>
      </c>
      <c r="H930" s="66" t="s">
        <v>2672</v>
      </c>
      <c r="I930" s="67" t="s">
        <v>2673</v>
      </c>
      <c r="J930" s="68" t="s">
        <v>143</v>
      </c>
      <c r="K930" s="69">
        <v>21489168</v>
      </c>
      <c r="L930" s="70" t="s">
        <v>2674</v>
      </c>
      <c r="M930" s="71" t="s">
        <v>2156</v>
      </c>
      <c r="N930" s="71" t="s">
        <v>261</v>
      </c>
      <c r="O930" s="71" t="s">
        <v>41</v>
      </c>
      <c r="P930" s="71" t="s">
        <v>42</v>
      </c>
      <c r="Q930" s="71"/>
    </row>
    <row r="931" spans="1:17" ht="178.5" x14ac:dyDescent="0.25">
      <c r="A931" s="5">
        <f t="shared" si="14"/>
        <v>929</v>
      </c>
      <c r="B931" s="62" t="s">
        <v>34</v>
      </c>
      <c r="C931" s="62">
        <v>891180084</v>
      </c>
      <c r="D931" s="62">
        <v>2</v>
      </c>
      <c r="E931" s="63" t="s">
        <v>2675</v>
      </c>
      <c r="F931" s="72">
        <v>83233911</v>
      </c>
      <c r="G931" s="65">
        <v>7</v>
      </c>
      <c r="H931" s="66" t="s">
        <v>2676</v>
      </c>
      <c r="I931" s="67" t="s">
        <v>2677</v>
      </c>
      <c r="J931" s="68" t="s">
        <v>143</v>
      </c>
      <c r="K931" s="69">
        <v>21489168</v>
      </c>
      <c r="L931" s="70" t="s">
        <v>2674</v>
      </c>
      <c r="M931" s="71" t="s">
        <v>2156</v>
      </c>
      <c r="N931" s="71" t="s">
        <v>261</v>
      </c>
      <c r="O931" s="71" t="s">
        <v>41</v>
      </c>
      <c r="P931" s="71" t="s">
        <v>42</v>
      </c>
      <c r="Q931" s="71"/>
    </row>
    <row r="932" spans="1:17" ht="178.5" x14ac:dyDescent="0.25">
      <c r="A932" s="5">
        <f t="shared" si="14"/>
        <v>930</v>
      </c>
      <c r="B932" s="62" t="s">
        <v>34</v>
      </c>
      <c r="C932" s="62">
        <v>891180084</v>
      </c>
      <c r="D932" s="62">
        <v>2</v>
      </c>
      <c r="E932" s="63" t="s">
        <v>2678</v>
      </c>
      <c r="F932" s="72">
        <v>12133203</v>
      </c>
      <c r="G932" s="65">
        <v>3</v>
      </c>
      <c r="H932" s="66" t="s">
        <v>2679</v>
      </c>
      <c r="I932" s="67" t="s">
        <v>2680</v>
      </c>
      <c r="J932" s="68" t="s">
        <v>143</v>
      </c>
      <c r="K932" s="69">
        <v>21489168</v>
      </c>
      <c r="L932" s="70" t="s">
        <v>2674</v>
      </c>
      <c r="M932" s="71" t="s">
        <v>2156</v>
      </c>
      <c r="N932" s="71" t="s">
        <v>261</v>
      </c>
      <c r="O932" s="71" t="s">
        <v>41</v>
      </c>
      <c r="P932" s="71" t="s">
        <v>42</v>
      </c>
      <c r="Q932" s="71"/>
    </row>
    <row r="933" spans="1:17" ht="191.25" x14ac:dyDescent="0.25">
      <c r="A933" s="5">
        <f t="shared" si="14"/>
        <v>931</v>
      </c>
      <c r="B933" s="62" t="s">
        <v>34</v>
      </c>
      <c r="C933" s="62">
        <v>891180084</v>
      </c>
      <c r="D933" s="62">
        <v>2</v>
      </c>
      <c r="E933" s="63" t="s">
        <v>2681</v>
      </c>
      <c r="F933" s="72">
        <v>36309473</v>
      </c>
      <c r="G933" s="65">
        <v>1</v>
      </c>
      <c r="H933" s="66" t="s">
        <v>2682</v>
      </c>
      <c r="I933" s="67" t="s">
        <v>2683</v>
      </c>
      <c r="J933" s="68" t="s">
        <v>143</v>
      </c>
      <c r="K933" s="69">
        <v>21489168</v>
      </c>
      <c r="L933" s="70" t="s">
        <v>2674</v>
      </c>
      <c r="M933" s="71" t="s">
        <v>2156</v>
      </c>
      <c r="N933" s="71" t="s">
        <v>261</v>
      </c>
      <c r="O933" s="71" t="s">
        <v>41</v>
      </c>
      <c r="P933" s="71" t="s">
        <v>42</v>
      </c>
      <c r="Q933" s="71"/>
    </row>
    <row r="934" spans="1:17" ht="178.5" x14ac:dyDescent="0.25">
      <c r="A934" s="5">
        <f t="shared" si="14"/>
        <v>932</v>
      </c>
      <c r="B934" s="62" t="s">
        <v>34</v>
      </c>
      <c r="C934" s="62">
        <v>891180084</v>
      </c>
      <c r="D934" s="62">
        <v>2</v>
      </c>
      <c r="E934" s="63" t="s">
        <v>2684</v>
      </c>
      <c r="F934" s="72">
        <v>7719795</v>
      </c>
      <c r="G934" s="65">
        <v>1</v>
      </c>
      <c r="H934" s="66" t="s">
        <v>2685</v>
      </c>
      <c r="I934" s="67" t="s">
        <v>2686</v>
      </c>
      <c r="J934" s="68" t="s">
        <v>143</v>
      </c>
      <c r="K934" s="69">
        <v>21489168</v>
      </c>
      <c r="L934" s="70" t="s">
        <v>2674</v>
      </c>
      <c r="M934" s="71" t="s">
        <v>2156</v>
      </c>
      <c r="N934" s="71" t="s">
        <v>261</v>
      </c>
      <c r="O934" s="71" t="s">
        <v>41</v>
      </c>
      <c r="P934" s="71" t="s">
        <v>42</v>
      </c>
      <c r="Q934" s="71"/>
    </row>
    <row r="935" spans="1:17" ht="191.25" x14ac:dyDescent="0.25">
      <c r="A935" s="5">
        <f t="shared" si="14"/>
        <v>933</v>
      </c>
      <c r="B935" s="62" t="s">
        <v>34</v>
      </c>
      <c r="C935" s="62">
        <v>891180084</v>
      </c>
      <c r="D935" s="62">
        <v>2</v>
      </c>
      <c r="E935" s="63" t="s">
        <v>2687</v>
      </c>
      <c r="F935" s="72">
        <v>55190763</v>
      </c>
      <c r="G935" s="65">
        <v>5</v>
      </c>
      <c r="H935" s="66" t="s">
        <v>2688</v>
      </c>
      <c r="I935" s="67" t="s">
        <v>2689</v>
      </c>
      <c r="J935" s="68" t="s">
        <v>143</v>
      </c>
      <c r="K935" s="69">
        <v>21489168</v>
      </c>
      <c r="L935" s="70" t="s">
        <v>2674</v>
      </c>
      <c r="M935" s="71" t="s">
        <v>2156</v>
      </c>
      <c r="N935" s="71" t="s">
        <v>261</v>
      </c>
      <c r="O935" s="71" t="s">
        <v>41</v>
      </c>
      <c r="P935" s="71" t="s">
        <v>42</v>
      </c>
      <c r="Q935" s="71"/>
    </row>
    <row r="936" spans="1:17" ht="165.75" x14ac:dyDescent="0.25">
      <c r="A936" s="5">
        <f t="shared" si="14"/>
        <v>934</v>
      </c>
      <c r="B936" s="62" t="s">
        <v>34</v>
      </c>
      <c r="C936" s="62">
        <v>891180084</v>
      </c>
      <c r="D936" s="62">
        <v>2</v>
      </c>
      <c r="E936" s="63" t="s">
        <v>2690</v>
      </c>
      <c r="F936" s="72">
        <v>36068815</v>
      </c>
      <c r="G936" s="65">
        <v>1</v>
      </c>
      <c r="H936" s="66" t="s">
        <v>2691</v>
      </c>
      <c r="I936" s="67" t="s">
        <v>2692</v>
      </c>
      <c r="J936" s="68" t="s">
        <v>143</v>
      </c>
      <c r="K936" s="69">
        <v>21489168</v>
      </c>
      <c r="L936" s="70" t="s">
        <v>2674</v>
      </c>
      <c r="M936" s="71" t="s">
        <v>2156</v>
      </c>
      <c r="N936" s="71" t="s">
        <v>261</v>
      </c>
      <c r="O936" s="71" t="s">
        <v>41</v>
      </c>
      <c r="P936" s="71" t="s">
        <v>42</v>
      </c>
      <c r="Q936" s="71"/>
    </row>
    <row r="937" spans="1:17" ht="89.25" x14ac:dyDescent="0.25">
      <c r="A937" s="5">
        <f t="shared" si="14"/>
        <v>935</v>
      </c>
      <c r="B937" s="62" t="s">
        <v>34</v>
      </c>
      <c r="C937" s="62">
        <v>891180084</v>
      </c>
      <c r="D937" s="62">
        <v>2</v>
      </c>
      <c r="E937" s="63" t="s">
        <v>2693</v>
      </c>
      <c r="F937" s="72">
        <v>37930351</v>
      </c>
      <c r="G937" s="65">
        <v>5</v>
      </c>
      <c r="H937" s="66" t="s">
        <v>2694</v>
      </c>
      <c r="I937" s="67" t="s">
        <v>2695</v>
      </c>
      <c r="J937" s="68" t="s">
        <v>143</v>
      </c>
      <c r="K937" s="69">
        <v>21489168</v>
      </c>
      <c r="L937" s="70" t="s">
        <v>2674</v>
      </c>
      <c r="M937" s="71" t="s">
        <v>2156</v>
      </c>
      <c r="N937" s="71" t="s">
        <v>261</v>
      </c>
      <c r="O937" s="71" t="s">
        <v>41</v>
      </c>
      <c r="P937" s="71" t="s">
        <v>42</v>
      </c>
      <c r="Q937" s="71"/>
    </row>
    <row r="938" spans="1:17" ht="191.25" x14ac:dyDescent="0.25">
      <c r="A938" s="5">
        <f t="shared" si="14"/>
        <v>936</v>
      </c>
      <c r="B938" s="62" t="s">
        <v>34</v>
      </c>
      <c r="C938" s="62">
        <v>891180084</v>
      </c>
      <c r="D938" s="62">
        <v>2</v>
      </c>
      <c r="E938" s="63" t="s">
        <v>2696</v>
      </c>
      <c r="F938" s="72">
        <v>52967742</v>
      </c>
      <c r="G938" s="65">
        <v>6</v>
      </c>
      <c r="H938" s="66" t="s">
        <v>2697</v>
      </c>
      <c r="I938" s="67" t="s">
        <v>2698</v>
      </c>
      <c r="J938" s="68" t="s">
        <v>143</v>
      </c>
      <c r="K938" s="69">
        <v>21489168</v>
      </c>
      <c r="L938" s="70" t="s">
        <v>2674</v>
      </c>
      <c r="M938" s="71" t="s">
        <v>2156</v>
      </c>
      <c r="N938" s="71" t="s">
        <v>261</v>
      </c>
      <c r="O938" s="71" t="s">
        <v>41</v>
      </c>
      <c r="P938" s="71" t="s">
        <v>42</v>
      </c>
      <c r="Q938" s="71"/>
    </row>
    <row r="939" spans="1:17" ht="191.25" x14ac:dyDescent="0.25">
      <c r="A939" s="5">
        <f t="shared" si="14"/>
        <v>937</v>
      </c>
      <c r="B939" s="62" t="s">
        <v>34</v>
      </c>
      <c r="C939" s="62">
        <v>891180084</v>
      </c>
      <c r="D939" s="62">
        <v>2</v>
      </c>
      <c r="E939" s="63" t="s">
        <v>2699</v>
      </c>
      <c r="F939" s="72">
        <v>26421246</v>
      </c>
      <c r="G939" s="65">
        <v>6</v>
      </c>
      <c r="H939" s="66" t="s">
        <v>2700</v>
      </c>
      <c r="I939" s="67" t="s">
        <v>2698</v>
      </c>
      <c r="J939" s="68" t="s">
        <v>143</v>
      </c>
      <c r="K939" s="69">
        <v>21489168</v>
      </c>
      <c r="L939" s="70" t="s">
        <v>2674</v>
      </c>
      <c r="M939" s="71" t="s">
        <v>2156</v>
      </c>
      <c r="N939" s="71" t="s">
        <v>261</v>
      </c>
      <c r="O939" s="71" t="s">
        <v>41</v>
      </c>
      <c r="P939" s="71" t="s">
        <v>42</v>
      </c>
      <c r="Q939" s="71"/>
    </row>
    <row r="940" spans="1:17" ht="191.25" x14ac:dyDescent="0.25">
      <c r="A940" s="5">
        <f t="shared" si="14"/>
        <v>938</v>
      </c>
      <c r="B940" s="62" t="s">
        <v>34</v>
      </c>
      <c r="C940" s="62">
        <v>891180084</v>
      </c>
      <c r="D940" s="62">
        <v>2</v>
      </c>
      <c r="E940" s="63" t="s">
        <v>2701</v>
      </c>
      <c r="F940" s="72">
        <v>26421570</v>
      </c>
      <c r="G940" s="65">
        <v>8</v>
      </c>
      <c r="H940" s="66" t="s">
        <v>2702</v>
      </c>
      <c r="I940" s="67" t="s">
        <v>2703</v>
      </c>
      <c r="J940" s="68" t="s">
        <v>143</v>
      </c>
      <c r="K940" s="69">
        <v>21489168</v>
      </c>
      <c r="L940" s="70" t="s">
        <v>2674</v>
      </c>
      <c r="M940" s="71" t="s">
        <v>2156</v>
      </c>
      <c r="N940" s="71" t="s">
        <v>261</v>
      </c>
      <c r="O940" s="71" t="s">
        <v>41</v>
      </c>
      <c r="P940" s="71" t="s">
        <v>42</v>
      </c>
      <c r="Q940" s="71"/>
    </row>
    <row r="941" spans="1:17" ht="178.5" x14ac:dyDescent="0.25">
      <c r="A941" s="5">
        <f t="shared" si="14"/>
        <v>939</v>
      </c>
      <c r="B941" s="62" t="s">
        <v>34</v>
      </c>
      <c r="C941" s="62">
        <v>891180084</v>
      </c>
      <c r="D941" s="62">
        <v>2</v>
      </c>
      <c r="E941" s="63" t="s">
        <v>2704</v>
      </c>
      <c r="F941" s="72">
        <v>7708671</v>
      </c>
      <c r="G941" s="65">
        <v>8</v>
      </c>
      <c r="H941" s="66" t="s">
        <v>2705</v>
      </c>
      <c r="I941" s="67" t="s">
        <v>2680</v>
      </c>
      <c r="J941" s="68" t="s">
        <v>143</v>
      </c>
      <c r="K941" s="69">
        <v>21489168</v>
      </c>
      <c r="L941" s="70" t="s">
        <v>2674</v>
      </c>
      <c r="M941" s="71" t="s">
        <v>2156</v>
      </c>
      <c r="N941" s="71" t="s">
        <v>261</v>
      </c>
      <c r="O941" s="71" t="s">
        <v>41</v>
      </c>
      <c r="P941" s="71" t="s">
        <v>42</v>
      </c>
      <c r="Q941" s="71"/>
    </row>
    <row r="942" spans="1:17" ht="191.25" x14ac:dyDescent="0.25">
      <c r="A942" s="5">
        <f t="shared" si="14"/>
        <v>940</v>
      </c>
      <c r="B942" s="62" t="s">
        <v>34</v>
      </c>
      <c r="C942" s="62">
        <v>891180084</v>
      </c>
      <c r="D942" s="62">
        <v>2</v>
      </c>
      <c r="E942" s="63" t="s">
        <v>2706</v>
      </c>
      <c r="F942" s="72">
        <v>36067057</v>
      </c>
      <c r="G942" s="65">
        <v>9</v>
      </c>
      <c r="H942" s="66" t="s">
        <v>2707</v>
      </c>
      <c r="I942" s="67" t="s">
        <v>2683</v>
      </c>
      <c r="J942" s="68" t="s">
        <v>143</v>
      </c>
      <c r="K942" s="69">
        <v>21489168</v>
      </c>
      <c r="L942" s="70" t="s">
        <v>2674</v>
      </c>
      <c r="M942" s="71" t="s">
        <v>2156</v>
      </c>
      <c r="N942" s="71" t="s">
        <v>261</v>
      </c>
      <c r="O942" s="71" t="s">
        <v>41</v>
      </c>
      <c r="P942" s="71" t="s">
        <v>42</v>
      </c>
      <c r="Q942" s="71"/>
    </row>
    <row r="943" spans="1:17" ht="191.25" x14ac:dyDescent="0.25">
      <c r="A943" s="5">
        <f t="shared" si="14"/>
        <v>941</v>
      </c>
      <c r="B943" s="62" t="s">
        <v>34</v>
      </c>
      <c r="C943" s="62">
        <v>891180084</v>
      </c>
      <c r="D943" s="62">
        <v>2</v>
      </c>
      <c r="E943" s="63" t="s">
        <v>2708</v>
      </c>
      <c r="F943" s="72">
        <v>39799425</v>
      </c>
      <c r="G943" s="65">
        <v>8</v>
      </c>
      <c r="H943" s="66" t="s">
        <v>2709</v>
      </c>
      <c r="I943" s="67" t="s">
        <v>2683</v>
      </c>
      <c r="J943" s="68" t="s">
        <v>143</v>
      </c>
      <c r="K943" s="69">
        <v>21489168</v>
      </c>
      <c r="L943" s="70" t="s">
        <v>2674</v>
      </c>
      <c r="M943" s="71" t="s">
        <v>2156</v>
      </c>
      <c r="N943" s="71" t="s">
        <v>261</v>
      </c>
      <c r="O943" s="71" t="s">
        <v>41</v>
      </c>
      <c r="P943" s="71" t="s">
        <v>42</v>
      </c>
      <c r="Q943" s="71"/>
    </row>
    <row r="944" spans="1:17" ht="191.25" x14ac:dyDescent="0.25">
      <c r="A944" s="5">
        <f t="shared" si="14"/>
        <v>942</v>
      </c>
      <c r="B944" s="62" t="s">
        <v>34</v>
      </c>
      <c r="C944" s="62">
        <v>891180084</v>
      </c>
      <c r="D944" s="62">
        <v>2</v>
      </c>
      <c r="E944" s="63" t="s">
        <v>2710</v>
      </c>
      <c r="F944" s="72">
        <v>36313550</v>
      </c>
      <c r="G944" s="65">
        <v>4</v>
      </c>
      <c r="H944" s="66" t="s">
        <v>2711</v>
      </c>
      <c r="I944" s="67" t="s">
        <v>2712</v>
      </c>
      <c r="J944" s="68" t="s">
        <v>143</v>
      </c>
      <c r="K944" s="69">
        <v>21489168</v>
      </c>
      <c r="L944" s="70" t="s">
        <v>2674</v>
      </c>
      <c r="M944" s="71" t="s">
        <v>2156</v>
      </c>
      <c r="N944" s="71" t="s">
        <v>261</v>
      </c>
      <c r="O944" s="71" t="s">
        <v>41</v>
      </c>
      <c r="P944" s="71" t="s">
        <v>42</v>
      </c>
      <c r="Q944" s="71"/>
    </row>
    <row r="945" spans="1:17" ht="191.25" x14ac:dyDescent="0.25">
      <c r="A945" s="5">
        <f t="shared" si="14"/>
        <v>943</v>
      </c>
      <c r="B945" s="62" t="s">
        <v>34</v>
      </c>
      <c r="C945" s="62">
        <v>891180084</v>
      </c>
      <c r="D945" s="62">
        <v>2</v>
      </c>
      <c r="E945" s="63" t="s">
        <v>2713</v>
      </c>
      <c r="F945" s="72">
        <v>26515239</v>
      </c>
      <c r="G945" s="65">
        <v>9</v>
      </c>
      <c r="H945" s="66" t="s">
        <v>2714</v>
      </c>
      <c r="I945" s="67" t="s">
        <v>2689</v>
      </c>
      <c r="J945" s="68" t="s">
        <v>143</v>
      </c>
      <c r="K945" s="69">
        <v>21489168</v>
      </c>
      <c r="L945" s="70" t="s">
        <v>2674</v>
      </c>
      <c r="M945" s="71" t="s">
        <v>2156</v>
      </c>
      <c r="N945" s="71" t="s">
        <v>261</v>
      </c>
      <c r="O945" s="71" t="s">
        <v>41</v>
      </c>
      <c r="P945" s="71" t="s">
        <v>42</v>
      </c>
      <c r="Q945" s="71"/>
    </row>
    <row r="946" spans="1:17" ht="191.25" x14ac:dyDescent="0.25">
      <c r="A946" s="5">
        <f t="shared" si="14"/>
        <v>944</v>
      </c>
      <c r="B946" s="62" t="s">
        <v>34</v>
      </c>
      <c r="C946" s="62">
        <v>891180084</v>
      </c>
      <c r="D946" s="62">
        <v>2</v>
      </c>
      <c r="E946" s="63" t="s">
        <v>2715</v>
      </c>
      <c r="F946" s="72">
        <v>36309604</v>
      </c>
      <c r="G946" s="65">
        <v>8</v>
      </c>
      <c r="H946" s="66" t="s">
        <v>2716</v>
      </c>
      <c r="I946" s="67" t="s">
        <v>2712</v>
      </c>
      <c r="J946" s="68" t="s">
        <v>143</v>
      </c>
      <c r="K946" s="69">
        <v>21489168</v>
      </c>
      <c r="L946" s="70" t="s">
        <v>2674</v>
      </c>
      <c r="M946" s="71" t="s">
        <v>2156</v>
      </c>
      <c r="N946" s="71" t="s">
        <v>261</v>
      </c>
      <c r="O946" s="71" t="s">
        <v>41</v>
      </c>
      <c r="P946" s="71" t="s">
        <v>42</v>
      </c>
      <c r="Q946" s="71"/>
    </row>
    <row r="947" spans="1:17" ht="191.25" x14ac:dyDescent="0.25">
      <c r="A947" s="5">
        <f t="shared" si="14"/>
        <v>945</v>
      </c>
      <c r="B947" s="62" t="s">
        <v>34</v>
      </c>
      <c r="C947" s="62">
        <v>891180084</v>
      </c>
      <c r="D947" s="62">
        <v>2</v>
      </c>
      <c r="E947" s="63" t="s">
        <v>2717</v>
      </c>
      <c r="F947" s="72">
        <v>37721213</v>
      </c>
      <c r="G947" s="65">
        <v>0</v>
      </c>
      <c r="H947" s="66" t="s">
        <v>2718</v>
      </c>
      <c r="I947" s="67" t="s">
        <v>2719</v>
      </c>
      <c r="J947" s="68" t="s">
        <v>143</v>
      </c>
      <c r="K947" s="69">
        <v>21489168</v>
      </c>
      <c r="L947" s="70" t="s">
        <v>2674</v>
      </c>
      <c r="M947" s="71" t="s">
        <v>2156</v>
      </c>
      <c r="N947" s="71" t="s">
        <v>261</v>
      </c>
      <c r="O947" s="71" t="s">
        <v>41</v>
      </c>
      <c r="P947" s="71" t="s">
        <v>42</v>
      </c>
      <c r="Q947" s="71"/>
    </row>
    <row r="948" spans="1:17" ht="191.25" x14ac:dyDescent="0.25">
      <c r="A948" s="5">
        <f t="shared" si="14"/>
        <v>946</v>
      </c>
      <c r="B948" s="62" t="s">
        <v>34</v>
      </c>
      <c r="C948" s="62">
        <v>891180084</v>
      </c>
      <c r="D948" s="62">
        <v>2</v>
      </c>
      <c r="E948" s="63" t="s">
        <v>2720</v>
      </c>
      <c r="F948" s="72">
        <v>1075226107</v>
      </c>
      <c r="G948" s="65">
        <v>4</v>
      </c>
      <c r="H948" s="66" t="s">
        <v>2721</v>
      </c>
      <c r="I948" s="67" t="s">
        <v>2719</v>
      </c>
      <c r="J948" s="68" t="s">
        <v>143</v>
      </c>
      <c r="K948" s="69">
        <v>21489168</v>
      </c>
      <c r="L948" s="70" t="s">
        <v>2674</v>
      </c>
      <c r="M948" s="71" t="s">
        <v>2156</v>
      </c>
      <c r="N948" s="71" t="s">
        <v>261</v>
      </c>
      <c r="O948" s="71" t="s">
        <v>41</v>
      </c>
      <c r="P948" s="71" t="s">
        <v>42</v>
      </c>
      <c r="Q948" s="71"/>
    </row>
    <row r="949" spans="1:17" ht="191.25" x14ac:dyDescent="0.25">
      <c r="A949" s="5">
        <f t="shared" si="14"/>
        <v>947</v>
      </c>
      <c r="B949" s="62" t="s">
        <v>34</v>
      </c>
      <c r="C949" s="62">
        <v>891180084</v>
      </c>
      <c r="D949" s="62">
        <v>2</v>
      </c>
      <c r="E949" s="63" t="s">
        <v>2722</v>
      </c>
      <c r="F949" s="72">
        <v>55069898</v>
      </c>
      <c r="G949" s="65">
        <v>4</v>
      </c>
      <c r="H949" s="66" t="s">
        <v>2723</v>
      </c>
      <c r="I949" s="67" t="s">
        <v>2703</v>
      </c>
      <c r="J949" s="68" t="s">
        <v>143</v>
      </c>
      <c r="K949" s="69">
        <v>21489168</v>
      </c>
      <c r="L949" s="70" t="s">
        <v>2674</v>
      </c>
      <c r="M949" s="71" t="s">
        <v>2156</v>
      </c>
      <c r="N949" s="71" t="s">
        <v>261</v>
      </c>
      <c r="O949" s="71" t="s">
        <v>41</v>
      </c>
      <c r="P949" s="71" t="s">
        <v>42</v>
      </c>
      <c r="Q949" s="71"/>
    </row>
    <row r="950" spans="1:17" ht="191.25" x14ac:dyDescent="0.25">
      <c r="A950" s="5">
        <f t="shared" si="14"/>
        <v>948</v>
      </c>
      <c r="B950" s="62" t="s">
        <v>34</v>
      </c>
      <c r="C950" s="62">
        <v>891180084</v>
      </c>
      <c r="D950" s="62">
        <v>2</v>
      </c>
      <c r="E950" s="63" t="s">
        <v>2724</v>
      </c>
      <c r="F950" s="72">
        <v>1075227359</v>
      </c>
      <c r="G950" s="65">
        <v>8</v>
      </c>
      <c r="H950" s="66" t="s">
        <v>2725</v>
      </c>
      <c r="I950" s="67" t="s">
        <v>2703</v>
      </c>
      <c r="J950" s="68" t="s">
        <v>143</v>
      </c>
      <c r="K950" s="69">
        <v>21489168</v>
      </c>
      <c r="L950" s="70" t="s">
        <v>2674</v>
      </c>
      <c r="M950" s="71" t="s">
        <v>2156</v>
      </c>
      <c r="N950" s="71" t="s">
        <v>261</v>
      </c>
      <c r="O950" s="71" t="s">
        <v>41</v>
      </c>
      <c r="P950" s="71" t="s">
        <v>42</v>
      </c>
      <c r="Q950" s="71"/>
    </row>
    <row r="951" spans="1:17" ht="127.5" x14ac:dyDescent="0.25">
      <c r="A951" s="5">
        <f t="shared" si="14"/>
        <v>949</v>
      </c>
      <c r="B951" s="62" t="s">
        <v>34</v>
      </c>
      <c r="C951" s="62">
        <v>891180084</v>
      </c>
      <c r="D951" s="62">
        <v>2</v>
      </c>
      <c r="E951" s="63" t="s">
        <v>2726</v>
      </c>
      <c r="F951" s="72">
        <v>36311974</v>
      </c>
      <c r="G951" s="65">
        <v>4</v>
      </c>
      <c r="H951" s="66" t="s">
        <v>2727</v>
      </c>
      <c r="I951" s="67" t="s">
        <v>2728</v>
      </c>
      <c r="J951" s="68" t="s">
        <v>143</v>
      </c>
      <c r="K951" s="69">
        <v>33576825</v>
      </c>
      <c r="L951" s="70" t="s">
        <v>2674</v>
      </c>
      <c r="M951" s="71" t="s">
        <v>2156</v>
      </c>
      <c r="N951" s="71" t="s">
        <v>261</v>
      </c>
      <c r="O951" s="71" t="s">
        <v>41</v>
      </c>
      <c r="P951" s="71" t="s">
        <v>42</v>
      </c>
      <c r="Q951" s="71"/>
    </row>
    <row r="952" spans="1:17" ht="89.25" x14ac:dyDescent="0.25">
      <c r="A952" s="5">
        <f t="shared" si="14"/>
        <v>950</v>
      </c>
      <c r="B952" s="62" t="s">
        <v>34</v>
      </c>
      <c r="C952" s="62">
        <v>891180084</v>
      </c>
      <c r="D952" s="62">
        <v>2</v>
      </c>
      <c r="E952" s="63" t="s">
        <v>2180</v>
      </c>
      <c r="F952" s="72">
        <v>24230438</v>
      </c>
      <c r="G952" s="65">
        <v>6</v>
      </c>
      <c r="H952" s="66" t="s">
        <v>2729</v>
      </c>
      <c r="I952" s="67" t="s">
        <v>2730</v>
      </c>
      <c r="J952" s="68" t="s">
        <v>143</v>
      </c>
      <c r="K952" s="69">
        <v>40292190</v>
      </c>
      <c r="L952" s="70" t="s">
        <v>2674</v>
      </c>
      <c r="M952" s="71" t="s">
        <v>2156</v>
      </c>
      <c r="N952" s="71" t="s">
        <v>261</v>
      </c>
      <c r="O952" s="71" t="s">
        <v>41</v>
      </c>
      <c r="P952" s="71" t="s">
        <v>42</v>
      </c>
      <c r="Q952" s="71"/>
    </row>
    <row r="953" spans="1:17" ht="102" x14ac:dyDescent="0.25">
      <c r="A953" s="5">
        <f t="shared" si="14"/>
        <v>951</v>
      </c>
      <c r="B953" s="62" t="s">
        <v>34</v>
      </c>
      <c r="C953" s="62">
        <v>891180084</v>
      </c>
      <c r="D953" s="62">
        <v>2</v>
      </c>
      <c r="E953" s="63" t="s">
        <v>2731</v>
      </c>
      <c r="F953" s="72">
        <v>26430703</v>
      </c>
      <c r="G953" s="65">
        <v>9</v>
      </c>
      <c r="H953" s="66" t="s">
        <v>2732</v>
      </c>
      <c r="I953" s="67" t="s">
        <v>2733</v>
      </c>
      <c r="J953" s="68" t="s">
        <v>143</v>
      </c>
      <c r="K953" s="69">
        <v>33576825</v>
      </c>
      <c r="L953" s="70" t="s">
        <v>2674</v>
      </c>
      <c r="M953" s="71" t="s">
        <v>2156</v>
      </c>
      <c r="N953" s="71" t="s">
        <v>261</v>
      </c>
      <c r="O953" s="71" t="s">
        <v>41</v>
      </c>
      <c r="P953" s="71" t="s">
        <v>42</v>
      </c>
      <c r="Q953" s="71"/>
    </row>
    <row r="954" spans="1:17" ht="114.75" x14ac:dyDescent="0.25">
      <c r="A954" s="5">
        <f t="shared" si="14"/>
        <v>952</v>
      </c>
      <c r="B954" s="62" t="s">
        <v>34</v>
      </c>
      <c r="C954" s="62">
        <v>891180084</v>
      </c>
      <c r="D954" s="62">
        <v>2</v>
      </c>
      <c r="E954" s="63" t="s">
        <v>2734</v>
      </c>
      <c r="F954" s="72">
        <v>26430421</v>
      </c>
      <c r="G954" s="65">
        <v>7</v>
      </c>
      <c r="H954" s="66" t="s">
        <v>2735</v>
      </c>
      <c r="I954" s="67" t="s">
        <v>2736</v>
      </c>
      <c r="J954" s="68" t="s">
        <v>143</v>
      </c>
      <c r="K954" s="69">
        <v>33576825</v>
      </c>
      <c r="L954" s="70" t="s">
        <v>2674</v>
      </c>
      <c r="M954" s="71" t="s">
        <v>2156</v>
      </c>
      <c r="N954" s="71" t="s">
        <v>261</v>
      </c>
      <c r="O954" s="71" t="s">
        <v>41</v>
      </c>
      <c r="P954" s="71" t="s">
        <v>42</v>
      </c>
      <c r="Q954" s="71"/>
    </row>
    <row r="955" spans="1:17" ht="191.25" x14ac:dyDescent="0.25">
      <c r="A955" s="5">
        <f t="shared" si="14"/>
        <v>953</v>
      </c>
      <c r="B955" s="62" t="s">
        <v>34</v>
      </c>
      <c r="C955" s="62">
        <v>891180084</v>
      </c>
      <c r="D955" s="62">
        <v>2</v>
      </c>
      <c r="E955" s="63" t="s">
        <v>2737</v>
      </c>
      <c r="F955" s="72">
        <v>36174858</v>
      </c>
      <c r="G955" s="65">
        <v>1</v>
      </c>
      <c r="H955" s="66" t="s">
        <v>2738</v>
      </c>
      <c r="I955" s="67" t="s">
        <v>2739</v>
      </c>
      <c r="J955" s="68" t="s">
        <v>143</v>
      </c>
      <c r="K955" s="69">
        <v>21489168</v>
      </c>
      <c r="L955" s="70" t="s">
        <v>2674</v>
      </c>
      <c r="M955" s="71" t="s">
        <v>2156</v>
      </c>
      <c r="N955" s="71" t="s">
        <v>261</v>
      </c>
      <c r="O955" s="71" t="s">
        <v>41</v>
      </c>
      <c r="P955" s="71" t="s">
        <v>42</v>
      </c>
      <c r="Q955" s="71"/>
    </row>
    <row r="956" spans="1:17" ht="165.75" x14ac:dyDescent="0.25">
      <c r="A956" s="5">
        <f t="shared" si="14"/>
        <v>954</v>
      </c>
      <c r="B956" s="62" t="s">
        <v>34</v>
      </c>
      <c r="C956" s="62">
        <v>891180084</v>
      </c>
      <c r="D956" s="62">
        <v>2</v>
      </c>
      <c r="E956" s="63" t="s">
        <v>2740</v>
      </c>
      <c r="F956" s="72">
        <v>36146177</v>
      </c>
      <c r="G956" s="65">
        <v>3</v>
      </c>
      <c r="H956" s="66" t="s">
        <v>2741</v>
      </c>
      <c r="I956" s="67" t="s">
        <v>2692</v>
      </c>
      <c r="J956" s="68" t="s">
        <v>143</v>
      </c>
      <c r="K956" s="69">
        <v>21489168</v>
      </c>
      <c r="L956" s="70" t="s">
        <v>2674</v>
      </c>
      <c r="M956" s="71" t="s">
        <v>2156</v>
      </c>
      <c r="N956" s="71" t="s">
        <v>261</v>
      </c>
      <c r="O956" s="71" t="s">
        <v>41</v>
      </c>
      <c r="P956" s="71" t="s">
        <v>42</v>
      </c>
      <c r="Q956" s="71"/>
    </row>
    <row r="957" spans="1:17" ht="191.25" x14ac:dyDescent="0.25">
      <c r="A957" s="5">
        <f t="shared" si="14"/>
        <v>955</v>
      </c>
      <c r="B957" s="62" t="s">
        <v>34</v>
      </c>
      <c r="C957" s="62">
        <v>891180084</v>
      </c>
      <c r="D957" s="62">
        <v>2</v>
      </c>
      <c r="E957" s="63" t="s">
        <v>2742</v>
      </c>
      <c r="F957" s="72">
        <v>26420934</v>
      </c>
      <c r="G957" s="65">
        <v>0</v>
      </c>
      <c r="H957" s="66" t="s">
        <v>2743</v>
      </c>
      <c r="I957" s="67" t="s">
        <v>2698</v>
      </c>
      <c r="J957" s="68" t="s">
        <v>143</v>
      </c>
      <c r="K957" s="69">
        <v>21489168</v>
      </c>
      <c r="L957" s="70" t="s">
        <v>2674</v>
      </c>
      <c r="M957" s="71" t="s">
        <v>2156</v>
      </c>
      <c r="N957" s="71" t="s">
        <v>261</v>
      </c>
      <c r="O957" s="71" t="s">
        <v>41</v>
      </c>
      <c r="P957" s="71" t="s">
        <v>42</v>
      </c>
      <c r="Q957" s="71"/>
    </row>
    <row r="958" spans="1:17" ht="102" x14ac:dyDescent="0.25">
      <c r="A958" s="5">
        <f t="shared" si="14"/>
        <v>956</v>
      </c>
      <c r="B958" s="62" t="s">
        <v>34</v>
      </c>
      <c r="C958" s="62">
        <v>891180084</v>
      </c>
      <c r="D958" s="62">
        <v>2</v>
      </c>
      <c r="E958" s="63" t="s">
        <v>2744</v>
      </c>
      <c r="F958" s="72">
        <v>1075214938</v>
      </c>
      <c r="G958" s="65">
        <v>6</v>
      </c>
      <c r="H958" s="66" t="s">
        <v>2745</v>
      </c>
      <c r="I958" s="67" t="s">
        <v>2746</v>
      </c>
      <c r="J958" s="68" t="s">
        <v>143</v>
      </c>
      <c r="K958" s="69">
        <v>10073048</v>
      </c>
      <c r="L958" s="70" t="s">
        <v>2674</v>
      </c>
      <c r="M958" s="71" t="s">
        <v>2156</v>
      </c>
      <c r="N958" s="71" t="s">
        <v>261</v>
      </c>
      <c r="O958" s="71" t="s">
        <v>41</v>
      </c>
      <c r="P958" s="71" t="s">
        <v>42</v>
      </c>
      <c r="Q958" s="71"/>
    </row>
    <row r="959" spans="1:17" ht="76.5" x14ac:dyDescent="0.25">
      <c r="A959" s="5">
        <f t="shared" si="14"/>
        <v>957</v>
      </c>
      <c r="B959" s="62" t="s">
        <v>34</v>
      </c>
      <c r="C959" s="62">
        <v>891180084</v>
      </c>
      <c r="D959" s="62">
        <v>2</v>
      </c>
      <c r="E959" s="63" t="s">
        <v>2747</v>
      </c>
      <c r="F959" s="72">
        <v>55173451</v>
      </c>
      <c r="G959" s="65">
        <v>0</v>
      </c>
      <c r="H959" s="66" t="s">
        <v>2748</v>
      </c>
      <c r="I959" s="67" t="s">
        <v>2749</v>
      </c>
      <c r="J959" s="68" t="s">
        <v>143</v>
      </c>
      <c r="K959" s="69">
        <v>10073048</v>
      </c>
      <c r="L959" s="70" t="s">
        <v>2674</v>
      </c>
      <c r="M959" s="71" t="s">
        <v>2156</v>
      </c>
      <c r="N959" s="71" t="s">
        <v>261</v>
      </c>
      <c r="O959" s="71" t="s">
        <v>41</v>
      </c>
      <c r="P959" s="71" t="s">
        <v>42</v>
      </c>
      <c r="Q959" s="71"/>
    </row>
    <row r="960" spans="1:17" ht="76.5" x14ac:dyDescent="0.25">
      <c r="A960" s="5">
        <f t="shared" si="14"/>
        <v>958</v>
      </c>
      <c r="B960" s="62" t="s">
        <v>34</v>
      </c>
      <c r="C960" s="62">
        <v>891180084</v>
      </c>
      <c r="D960" s="62">
        <v>2</v>
      </c>
      <c r="E960" s="63" t="s">
        <v>2750</v>
      </c>
      <c r="F960" s="72">
        <v>7731181</v>
      </c>
      <c r="G960" s="65">
        <v>7</v>
      </c>
      <c r="H960" s="66" t="s">
        <v>2751</v>
      </c>
      <c r="I960" s="67" t="s">
        <v>2752</v>
      </c>
      <c r="J960" s="68" t="s">
        <v>143</v>
      </c>
      <c r="K960" s="69">
        <v>20146095</v>
      </c>
      <c r="L960" s="70" t="s">
        <v>2674</v>
      </c>
      <c r="M960" s="71" t="s">
        <v>2156</v>
      </c>
      <c r="N960" s="71" t="s">
        <v>261</v>
      </c>
      <c r="O960" s="71" t="s">
        <v>41</v>
      </c>
      <c r="P960" s="71" t="s">
        <v>42</v>
      </c>
      <c r="Q960" s="71"/>
    </row>
    <row r="961" spans="1:17" ht="76.5" x14ac:dyDescent="0.25">
      <c r="A961" s="5">
        <f t="shared" si="14"/>
        <v>959</v>
      </c>
      <c r="B961" s="62" t="s">
        <v>34</v>
      </c>
      <c r="C961" s="62">
        <v>891180084</v>
      </c>
      <c r="D961" s="62">
        <v>2</v>
      </c>
      <c r="E961" s="63" t="s">
        <v>2753</v>
      </c>
      <c r="F961" s="72">
        <v>7719407</v>
      </c>
      <c r="G961" s="65">
        <v>7</v>
      </c>
      <c r="H961" s="66" t="s">
        <v>2754</v>
      </c>
      <c r="I961" s="67" t="s">
        <v>2749</v>
      </c>
      <c r="J961" s="68" t="s">
        <v>143</v>
      </c>
      <c r="K961" s="69">
        <v>10073048</v>
      </c>
      <c r="L961" s="70" t="s">
        <v>2674</v>
      </c>
      <c r="M961" s="71" t="s">
        <v>2156</v>
      </c>
      <c r="N961" s="71" t="s">
        <v>261</v>
      </c>
      <c r="O961" s="71" t="s">
        <v>41</v>
      </c>
      <c r="P961" s="71" t="s">
        <v>42</v>
      </c>
      <c r="Q961" s="71"/>
    </row>
    <row r="962" spans="1:17" ht="89.25" x14ac:dyDescent="0.25">
      <c r="A962" s="5">
        <f t="shared" si="14"/>
        <v>960</v>
      </c>
      <c r="B962" s="62" t="s">
        <v>34</v>
      </c>
      <c r="C962" s="62">
        <v>891180084</v>
      </c>
      <c r="D962" s="62">
        <v>2</v>
      </c>
      <c r="E962" s="63" t="s">
        <v>2755</v>
      </c>
      <c r="F962" s="72">
        <v>7717831</v>
      </c>
      <c r="G962" s="65">
        <v>8</v>
      </c>
      <c r="H962" s="66" t="s">
        <v>2756</v>
      </c>
      <c r="I962" s="67" t="s">
        <v>2757</v>
      </c>
      <c r="J962" s="68" t="s">
        <v>143</v>
      </c>
      <c r="K962" s="69">
        <v>16788413</v>
      </c>
      <c r="L962" s="70" t="s">
        <v>2674</v>
      </c>
      <c r="M962" s="71" t="s">
        <v>2156</v>
      </c>
      <c r="N962" s="71" t="s">
        <v>261</v>
      </c>
      <c r="O962" s="71" t="s">
        <v>41</v>
      </c>
      <c r="P962" s="71" t="s">
        <v>42</v>
      </c>
      <c r="Q962" s="71"/>
    </row>
    <row r="963" spans="1:17" ht="191.25" x14ac:dyDescent="0.25">
      <c r="A963" s="5">
        <f t="shared" si="14"/>
        <v>961</v>
      </c>
      <c r="B963" s="62" t="s">
        <v>34</v>
      </c>
      <c r="C963" s="62">
        <v>891180084</v>
      </c>
      <c r="D963" s="62">
        <v>2</v>
      </c>
      <c r="E963" s="63" t="s">
        <v>2758</v>
      </c>
      <c r="F963" s="72">
        <v>55190640</v>
      </c>
      <c r="G963" s="65">
        <v>8</v>
      </c>
      <c r="H963" s="66" t="s">
        <v>2759</v>
      </c>
      <c r="I963" s="67" t="s">
        <v>2739</v>
      </c>
      <c r="J963" s="68" t="s">
        <v>143</v>
      </c>
      <c r="K963" s="69">
        <v>21489168</v>
      </c>
      <c r="L963" s="70" t="s">
        <v>2674</v>
      </c>
      <c r="M963" s="71" t="s">
        <v>2156</v>
      </c>
      <c r="N963" s="71" t="s">
        <v>261</v>
      </c>
      <c r="O963" s="71" t="s">
        <v>41</v>
      </c>
      <c r="P963" s="71" t="s">
        <v>42</v>
      </c>
      <c r="Q963" s="71"/>
    </row>
    <row r="964" spans="1:17" ht="191.25" x14ac:dyDescent="0.25">
      <c r="A964" s="5">
        <f t="shared" si="14"/>
        <v>962</v>
      </c>
      <c r="B964" s="62" t="s">
        <v>34</v>
      </c>
      <c r="C964" s="62">
        <v>891180084</v>
      </c>
      <c r="D964" s="62">
        <v>2</v>
      </c>
      <c r="E964" s="63" t="s">
        <v>2760</v>
      </c>
      <c r="F964" s="72">
        <v>26430063</v>
      </c>
      <c r="G964" s="65">
        <v>3</v>
      </c>
      <c r="H964" s="66" t="s">
        <v>2761</v>
      </c>
      <c r="I964" s="67" t="s">
        <v>2739</v>
      </c>
      <c r="J964" s="68" t="s">
        <v>143</v>
      </c>
      <c r="K964" s="69">
        <v>21489168</v>
      </c>
      <c r="L964" s="70" t="s">
        <v>2674</v>
      </c>
      <c r="M964" s="71" t="s">
        <v>2156</v>
      </c>
      <c r="N964" s="71" t="s">
        <v>261</v>
      </c>
      <c r="O964" s="71" t="s">
        <v>41</v>
      </c>
      <c r="P964" s="71" t="s">
        <v>42</v>
      </c>
      <c r="Q964" s="71"/>
    </row>
    <row r="965" spans="1:17" ht="191.25" x14ac:dyDescent="0.25">
      <c r="A965" s="5">
        <f t="shared" ref="A965:A1028" si="15">A964+1</f>
        <v>963</v>
      </c>
      <c r="B965" s="62" t="s">
        <v>34</v>
      </c>
      <c r="C965" s="62">
        <v>891180084</v>
      </c>
      <c r="D965" s="62">
        <v>2</v>
      </c>
      <c r="E965" s="63" t="s">
        <v>2762</v>
      </c>
      <c r="F965" s="72">
        <v>55170613</v>
      </c>
      <c r="G965" s="65">
        <v>3</v>
      </c>
      <c r="H965" s="66" t="s">
        <v>2763</v>
      </c>
      <c r="I965" s="67" t="s">
        <v>2739</v>
      </c>
      <c r="J965" s="68" t="s">
        <v>143</v>
      </c>
      <c r="K965" s="69">
        <v>21489168</v>
      </c>
      <c r="L965" s="70" t="s">
        <v>2674</v>
      </c>
      <c r="M965" s="71" t="s">
        <v>2156</v>
      </c>
      <c r="N965" s="71" t="s">
        <v>261</v>
      </c>
      <c r="O965" s="71" t="s">
        <v>41</v>
      </c>
      <c r="P965" s="71" t="s">
        <v>42</v>
      </c>
      <c r="Q965" s="71"/>
    </row>
    <row r="966" spans="1:17" ht="89.25" x14ac:dyDescent="0.25">
      <c r="A966" s="5">
        <f t="shared" si="15"/>
        <v>964</v>
      </c>
      <c r="B966" s="62" t="s">
        <v>34</v>
      </c>
      <c r="C966" s="62">
        <v>891180084</v>
      </c>
      <c r="D966" s="62">
        <v>2</v>
      </c>
      <c r="E966" s="63" t="s">
        <v>2764</v>
      </c>
      <c r="F966" s="72">
        <v>36174874</v>
      </c>
      <c r="G966" s="65">
        <v>8</v>
      </c>
      <c r="H966" s="66" t="s">
        <v>2765</v>
      </c>
      <c r="I966" s="67" t="s">
        <v>2766</v>
      </c>
      <c r="J966" s="68" t="s">
        <v>143</v>
      </c>
      <c r="K966" s="69">
        <v>26861460</v>
      </c>
      <c r="L966" s="70" t="s">
        <v>2674</v>
      </c>
      <c r="M966" s="71" t="s">
        <v>2156</v>
      </c>
      <c r="N966" s="71" t="s">
        <v>261</v>
      </c>
      <c r="O966" s="71" t="s">
        <v>41</v>
      </c>
      <c r="P966" s="71" t="s">
        <v>42</v>
      </c>
      <c r="Q966" s="71"/>
    </row>
    <row r="967" spans="1:17" ht="76.5" x14ac:dyDescent="0.25">
      <c r="A967" s="5">
        <f t="shared" si="15"/>
        <v>965</v>
      </c>
      <c r="B967" s="62" t="s">
        <v>34</v>
      </c>
      <c r="C967" s="62">
        <v>891180084</v>
      </c>
      <c r="D967" s="62">
        <v>2</v>
      </c>
      <c r="E967" s="63" t="s">
        <v>2767</v>
      </c>
      <c r="F967" s="72">
        <v>7729198</v>
      </c>
      <c r="G967" s="65">
        <v>5</v>
      </c>
      <c r="H967" s="66" t="s">
        <v>2768</v>
      </c>
      <c r="I967" s="67" t="s">
        <v>2769</v>
      </c>
      <c r="J967" s="68" t="s">
        <v>143</v>
      </c>
      <c r="K967" s="69">
        <v>21170022</v>
      </c>
      <c r="L967" s="70" t="s">
        <v>2674</v>
      </c>
      <c r="M967" s="71" t="s">
        <v>2156</v>
      </c>
      <c r="N967" s="71" t="s">
        <v>261</v>
      </c>
      <c r="O967" s="71" t="s">
        <v>41</v>
      </c>
      <c r="P967" s="71" t="s">
        <v>42</v>
      </c>
      <c r="Q967" s="71"/>
    </row>
    <row r="968" spans="1:17" ht="165.75" x14ac:dyDescent="0.25">
      <c r="A968" s="5">
        <f t="shared" si="15"/>
        <v>966</v>
      </c>
      <c r="B968" s="62" t="s">
        <v>34</v>
      </c>
      <c r="C968" s="62">
        <v>891180084</v>
      </c>
      <c r="D968" s="62">
        <v>2</v>
      </c>
      <c r="E968" s="63" t="s">
        <v>2770</v>
      </c>
      <c r="F968" s="72">
        <v>12131921</v>
      </c>
      <c r="G968" s="65">
        <v>4</v>
      </c>
      <c r="H968" s="66" t="s">
        <v>2771</v>
      </c>
      <c r="I968" s="67" t="s">
        <v>2772</v>
      </c>
      <c r="J968" s="68" t="s">
        <v>2773</v>
      </c>
      <c r="K968" s="69">
        <v>12827867</v>
      </c>
      <c r="L968" s="70" t="s">
        <v>2774</v>
      </c>
      <c r="M968" s="71" t="s">
        <v>2156</v>
      </c>
      <c r="N968" s="71" t="s">
        <v>261</v>
      </c>
      <c r="O968" s="71" t="s">
        <v>41</v>
      </c>
      <c r="P968" s="71" t="s">
        <v>42</v>
      </c>
      <c r="Q968" s="71"/>
    </row>
    <row r="969" spans="1:17" ht="153" x14ac:dyDescent="0.25">
      <c r="A969" s="5">
        <f t="shared" si="15"/>
        <v>967</v>
      </c>
      <c r="B969" s="62" t="s">
        <v>34</v>
      </c>
      <c r="C969" s="62">
        <v>891180084</v>
      </c>
      <c r="D969" s="62">
        <v>2</v>
      </c>
      <c r="E969" s="63" t="s">
        <v>2775</v>
      </c>
      <c r="F969" s="72">
        <v>36301583</v>
      </c>
      <c r="G969" s="65">
        <v>5</v>
      </c>
      <c r="H969" s="66" t="s">
        <v>2776</v>
      </c>
      <c r="I969" s="67" t="s">
        <v>2777</v>
      </c>
      <c r="J969" s="68" t="s">
        <v>2778</v>
      </c>
      <c r="K969" s="69">
        <v>12460292</v>
      </c>
      <c r="L969" s="70" t="s">
        <v>2197</v>
      </c>
      <c r="M969" s="71" t="s">
        <v>2156</v>
      </c>
      <c r="N969" s="71" t="s">
        <v>261</v>
      </c>
      <c r="O969" s="71" t="s">
        <v>41</v>
      </c>
      <c r="P969" s="71" t="s">
        <v>42</v>
      </c>
      <c r="Q969" s="71"/>
    </row>
    <row r="970" spans="1:17" ht="114.75" x14ac:dyDescent="0.25">
      <c r="A970" s="5">
        <f t="shared" si="15"/>
        <v>968</v>
      </c>
      <c r="B970" s="62" t="s">
        <v>34</v>
      </c>
      <c r="C970" s="62">
        <v>891180084</v>
      </c>
      <c r="D970" s="62">
        <v>2</v>
      </c>
      <c r="E970" s="63" t="s">
        <v>2779</v>
      </c>
      <c r="F970" s="72">
        <v>1075237649</v>
      </c>
      <c r="G970" s="65">
        <v>1</v>
      </c>
      <c r="H970" s="66" t="s">
        <v>2780</v>
      </c>
      <c r="I970" s="67" t="s">
        <v>2781</v>
      </c>
      <c r="J970" s="68" t="s">
        <v>2782</v>
      </c>
      <c r="K970" s="69">
        <v>3000000</v>
      </c>
      <c r="L970" s="70" t="s">
        <v>2155</v>
      </c>
      <c r="M970" s="71" t="s">
        <v>2156</v>
      </c>
      <c r="N970" s="71" t="s">
        <v>261</v>
      </c>
      <c r="O970" s="71" t="s">
        <v>41</v>
      </c>
      <c r="P970" s="71" t="s">
        <v>42</v>
      </c>
      <c r="Q970" s="71"/>
    </row>
    <row r="971" spans="1:17" ht="140.25" x14ac:dyDescent="0.25">
      <c r="A971" s="5">
        <f t="shared" si="15"/>
        <v>969</v>
      </c>
      <c r="B971" s="62" t="s">
        <v>34</v>
      </c>
      <c r="C971" s="62">
        <v>891180084</v>
      </c>
      <c r="D971" s="62">
        <v>2</v>
      </c>
      <c r="E971" s="63" t="s">
        <v>2775</v>
      </c>
      <c r="F971" s="72">
        <v>36301583</v>
      </c>
      <c r="G971" s="65">
        <v>5</v>
      </c>
      <c r="H971" s="66" t="s">
        <v>2783</v>
      </c>
      <c r="I971" s="67" t="s">
        <v>2784</v>
      </c>
      <c r="J971" s="68" t="s">
        <v>2785</v>
      </c>
      <c r="K971" s="69">
        <v>211357968</v>
      </c>
      <c r="L971" s="70" t="s">
        <v>2197</v>
      </c>
      <c r="M971" s="71" t="s">
        <v>2156</v>
      </c>
      <c r="N971" s="71" t="s">
        <v>261</v>
      </c>
      <c r="O971" s="71" t="s">
        <v>41</v>
      </c>
      <c r="P971" s="71" t="s">
        <v>42</v>
      </c>
      <c r="Q971" s="71"/>
    </row>
    <row r="972" spans="1:17" ht="114.75" x14ac:dyDescent="0.25">
      <c r="A972" s="5">
        <f t="shared" si="15"/>
        <v>970</v>
      </c>
      <c r="B972" s="62" t="s">
        <v>34</v>
      </c>
      <c r="C972" s="62">
        <v>891180084</v>
      </c>
      <c r="D972" s="62">
        <v>2</v>
      </c>
      <c r="E972" s="63" t="s">
        <v>1817</v>
      </c>
      <c r="F972" s="72">
        <v>12137281</v>
      </c>
      <c r="G972" s="65">
        <v>6</v>
      </c>
      <c r="H972" s="66" t="s">
        <v>2786</v>
      </c>
      <c r="I972" s="67" t="s">
        <v>2787</v>
      </c>
      <c r="J972" s="68" t="s">
        <v>152</v>
      </c>
      <c r="K972" s="69">
        <v>720250</v>
      </c>
      <c r="L972" s="70" t="s">
        <v>2197</v>
      </c>
      <c r="M972" s="71" t="s">
        <v>2156</v>
      </c>
      <c r="N972" s="71" t="s">
        <v>261</v>
      </c>
      <c r="O972" s="71" t="s">
        <v>41</v>
      </c>
      <c r="P972" s="71" t="s">
        <v>42</v>
      </c>
      <c r="Q972" s="71"/>
    </row>
    <row r="973" spans="1:17" ht="102" x14ac:dyDescent="0.25">
      <c r="A973" s="5">
        <f t="shared" si="15"/>
        <v>971</v>
      </c>
      <c r="B973" s="62" t="s">
        <v>34</v>
      </c>
      <c r="C973" s="62">
        <v>891180084</v>
      </c>
      <c r="D973" s="62">
        <v>2</v>
      </c>
      <c r="E973" s="63" t="s">
        <v>2788</v>
      </c>
      <c r="F973" s="72">
        <v>860003949</v>
      </c>
      <c r="G973" s="65">
        <v>8</v>
      </c>
      <c r="H973" s="66" t="s">
        <v>2789</v>
      </c>
      <c r="I973" s="67" t="s">
        <v>2790</v>
      </c>
      <c r="J973" s="68" t="s">
        <v>152</v>
      </c>
      <c r="K973" s="69">
        <v>516560</v>
      </c>
      <c r="L973" s="70" t="s">
        <v>2197</v>
      </c>
      <c r="M973" s="71" t="s">
        <v>2156</v>
      </c>
      <c r="N973" s="71" t="s">
        <v>261</v>
      </c>
      <c r="O973" s="71" t="s">
        <v>41</v>
      </c>
      <c r="P973" s="71" t="s">
        <v>42</v>
      </c>
      <c r="Q973" s="71"/>
    </row>
    <row r="974" spans="1:17" ht="114.75" x14ac:dyDescent="0.25">
      <c r="A974" s="5">
        <f t="shared" si="15"/>
        <v>972</v>
      </c>
      <c r="B974" s="62" t="s">
        <v>34</v>
      </c>
      <c r="C974" s="62">
        <v>891180084</v>
      </c>
      <c r="D974" s="62">
        <v>2</v>
      </c>
      <c r="E974" s="63" t="s">
        <v>565</v>
      </c>
      <c r="F974" s="72">
        <v>891100801</v>
      </c>
      <c r="G974" s="65">
        <v>5</v>
      </c>
      <c r="H974" s="66" t="s">
        <v>2791</v>
      </c>
      <c r="I974" s="67" t="s">
        <v>2792</v>
      </c>
      <c r="J974" s="68" t="s">
        <v>152</v>
      </c>
      <c r="K974" s="69">
        <v>16775000</v>
      </c>
      <c r="L974" s="70" t="s">
        <v>2197</v>
      </c>
      <c r="M974" s="71" t="s">
        <v>2156</v>
      </c>
      <c r="N974" s="71" t="s">
        <v>261</v>
      </c>
      <c r="O974" s="71" t="s">
        <v>41</v>
      </c>
      <c r="P974" s="71" t="s">
        <v>42</v>
      </c>
      <c r="Q974" s="71"/>
    </row>
    <row r="975" spans="1:17" ht="102" x14ac:dyDescent="0.25">
      <c r="A975" s="5">
        <f t="shared" si="15"/>
        <v>973</v>
      </c>
      <c r="B975" s="62" t="s">
        <v>34</v>
      </c>
      <c r="C975" s="62">
        <v>891180084</v>
      </c>
      <c r="D975" s="62">
        <v>2</v>
      </c>
      <c r="E975" s="63" t="s">
        <v>2793</v>
      </c>
      <c r="F975" s="72">
        <v>860518394</v>
      </c>
      <c r="G975" s="65">
        <v>1</v>
      </c>
      <c r="H975" s="66" t="s">
        <v>2794</v>
      </c>
      <c r="I975" s="67" t="s">
        <v>2795</v>
      </c>
      <c r="J975" s="68" t="s">
        <v>2796</v>
      </c>
      <c r="K975" s="69">
        <v>1113600</v>
      </c>
      <c r="L975" s="70" t="s">
        <v>2197</v>
      </c>
      <c r="M975" s="71" t="s">
        <v>2156</v>
      </c>
      <c r="N975" s="71" t="s">
        <v>261</v>
      </c>
      <c r="O975" s="71" t="s">
        <v>41</v>
      </c>
      <c r="P975" s="71" t="s">
        <v>42</v>
      </c>
      <c r="Q975" s="71"/>
    </row>
    <row r="976" spans="1:17" ht="127.5" x14ac:dyDescent="0.25">
      <c r="A976" s="5">
        <f t="shared" si="15"/>
        <v>974</v>
      </c>
      <c r="B976" s="62" t="s">
        <v>34</v>
      </c>
      <c r="C976" s="62">
        <v>891180084</v>
      </c>
      <c r="D976" s="62">
        <v>2</v>
      </c>
      <c r="E976" s="63" t="s">
        <v>2205</v>
      </c>
      <c r="F976" s="72">
        <v>22460702</v>
      </c>
      <c r="G976" s="65">
        <v>5</v>
      </c>
      <c r="H976" s="66" t="s">
        <v>2797</v>
      </c>
      <c r="I976" s="67" t="s">
        <v>2798</v>
      </c>
      <c r="J976" s="68" t="s">
        <v>2796</v>
      </c>
      <c r="K976" s="69">
        <v>4320000</v>
      </c>
      <c r="L976" s="70" t="s">
        <v>2155</v>
      </c>
      <c r="M976" s="71" t="s">
        <v>2156</v>
      </c>
      <c r="N976" s="71" t="s">
        <v>261</v>
      </c>
      <c r="O976" s="71" t="s">
        <v>41</v>
      </c>
      <c r="P976" s="71" t="s">
        <v>42</v>
      </c>
      <c r="Q976" s="71"/>
    </row>
    <row r="977" spans="1:17" ht="127.5" x14ac:dyDescent="0.25">
      <c r="A977" s="5">
        <f t="shared" si="15"/>
        <v>975</v>
      </c>
      <c r="B977" s="62" t="s">
        <v>34</v>
      </c>
      <c r="C977" s="62">
        <v>891180084</v>
      </c>
      <c r="D977" s="62">
        <v>2</v>
      </c>
      <c r="E977" s="63" t="s">
        <v>2208</v>
      </c>
      <c r="F977" s="72">
        <v>26467531</v>
      </c>
      <c r="G977" s="65">
        <v>9</v>
      </c>
      <c r="H977" s="66" t="s">
        <v>2799</v>
      </c>
      <c r="I977" s="67" t="s">
        <v>2800</v>
      </c>
      <c r="J977" s="68" t="s">
        <v>2796</v>
      </c>
      <c r="K977" s="69">
        <v>6480000</v>
      </c>
      <c r="L977" s="70" t="s">
        <v>2155</v>
      </c>
      <c r="M977" s="71" t="s">
        <v>2156</v>
      </c>
      <c r="N977" s="71" t="s">
        <v>261</v>
      </c>
      <c r="O977" s="71" t="s">
        <v>41</v>
      </c>
      <c r="P977" s="71" t="s">
        <v>42</v>
      </c>
      <c r="Q977" s="71"/>
    </row>
    <row r="978" spans="1:17" ht="178.5" x14ac:dyDescent="0.25">
      <c r="A978" s="5">
        <f t="shared" si="15"/>
        <v>976</v>
      </c>
      <c r="B978" s="62" t="s">
        <v>34</v>
      </c>
      <c r="C978" s="62">
        <v>891180084</v>
      </c>
      <c r="D978" s="62">
        <v>2</v>
      </c>
      <c r="E978" s="63" t="s">
        <v>172</v>
      </c>
      <c r="F978" s="72">
        <v>900088434</v>
      </c>
      <c r="G978" s="65">
        <v>6</v>
      </c>
      <c r="H978" s="66" t="s">
        <v>2801</v>
      </c>
      <c r="I978" s="67" t="s">
        <v>2802</v>
      </c>
      <c r="J978" s="68" t="s">
        <v>2803</v>
      </c>
      <c r="K978" s="69">
        <v>71000000</v>
      </c>
      <c r="L978" s="70" t="s">
        <v>2197</v>
      </c>
      <c r="M978" s="71" t="s">
        <v>2156</v>
      </c>
      <c r="N978" s="71" t="s">
        <v>261</v>
      </c>
      <c r="O978" s="71" t="s">
        <v>41</v>
      </c>
      <c r="P978" s="71" t="s">
        <v>42</v>
      </c>
      <c r="Q978" s="71"/>
    </row>
    <row r="979" spans="1:17" ht="89.25" x14ac:dyDescent="0.25">
      <c r="A979" s="5">
        <f t="shared" si="15"/>
        <v>977</v>
      </c>
      <c r="B979" s="62" t="s">
        <v>34</v>
      </c>
      <c r="C979" s="62">
        <v>891180084</v>
      </c>
      <c r="D979" s="62">
        <v>2</v>
      </c>
      <c r="E979" s="63" t="s">
        <v>2804</v>
      </c>
      <c r="F979" s="72">
        <v>12139876</v>
      </c>
      <c r="G979" s="65">
        <v>7</v>
      </c>
      <c r="H979" s="66" t="s">
        <v>2805</v>
      </c>
      <c r="I979" s="67" t="s">
        <v>2806</v>
      </c>
      <c r="J979" s="68" t="s">
        <v>2807</v>
      </c>
      <c r="K979" s="69">
        <v>2000657</v>
      </c>
      <c r="L979" s="70" t="s">
        <v>2155</v>
      </c>
      <c r="M979" s="71" t="s">
        <v>2156</v>
      </c>
      <c r="N979" s="71" t="s">
        <v>261</v>
      </c>
      <c r="O979" s="71" t="s">
        <v>41</v>
      </c>
      <c r="P979" s="71" t="s">
        <v>42</v>
      </c>
      <c r="Q979" s="71"/>
    </row>
    <row r="980" spans="1:17" ht="216.75" x14ac:dyDescent="0.25">
      <c r="A980" s="5">
        <f t="shared" si="15"/>
        <v>978</v>
      </c>
      <c r="B980" s="62" t="s">
        <v>34</v>
      </c>
      <c r="C980" s="62">
        <v>891180084</v>
      </c>
      <c r="D980" s="62">
        <v>2</v>
      </c>
      <c r="E980" s="63" t="s">
        <v>2808</v>
      </c>
      <c r="F980" s="72">
        <v>1083865626</v>
      </c>
      <c r="G980" s="65">
        <v>5</v>
      </c>
      <c r="H980" s="66" t="s">
        <v>2809</v>
      </c>
      <c r="I980" s="67" t="s">
        <v>2810</v>
      </c>
      <c r="J980" s="68" t="s">
        <v>2807</v>
      </c>
      <c r="K980" s="69">
        <v>4000000</v>
      </c>
      <c r="L980" s="70" t="s">
        <v>2155</v>
      </c>
      <c r="M980" s="71" t="s">
        <v>2156</v>
      </c>
      <c r="N980" s="71" t="s">
        <v>261</v>
      </c>
      <c r="O980" s="71" t="s">
        <v>41</v>
      </c>
      <c r="P980" s="71" t="s">
        <v>42</v>
      </c>
      <c r="Q980" s="71"/>
    </row>
    <row r="981" spans="1:17" ht="127.5" x14ac:dyDescent="0.25">
      <c r="A981" s="5">
        <f t="shared" si="15"/>
        <v>979</v>
      </c>
      <c r="B981" s="62" t="s">
        <v>34</v>
      </c>
      <c r="C981" s="62">
        <v>891180084</v>
      </c>
      <c r="D981" s="62">
        <v>2</v>
      </c>
      <c r="E981" s="63" t="s">
        <v>2543</v>
      </c>
      <c r="F981" s="72">
        <v>1079508503</v>
      </c>
      <c r="G981" s="65">
        <v>3</v>
      </c>
      <c r="H981" s="66" t="s">
        <v>2811</v>
      </c>
      <c r="I981" s="67" t="s">
        <v>2812</v>
      </c>
      <c r="J981" s="68" t="s">
        <v>2813</v>
      </c>
      <c r="K981" s="69">
        <v>5667000</v>
      </c>
      <c r="L981" s="70" t="s">
        <v>2155</v>
      </c>
      <c r="M981" s="71" t="s">
        <v>2156</v>
      </c>
      <c r="N981" s="71" t="s">
        <v>261</v>
      </c>
      <c r="O981" s="71" t="s">
        <v>41</v>
      </c>
      <c r="P981" s="71" t="s">
        <v>42</v>
      </c>
      <c r="Q981" s="71"/>
    </row>
    <row r="982" spans="1:17" ht="102" x14ac:dyDescent="0.25">
      <c r="A982" s="5">
        <f t="shared" si="15"/>
        <v>980</v>
      </c>
      <c r="B982" s="62" t="s">
        <v>34</v>
      </c>
      <c r="C982" s="62">
        <v>891180084</v>
      </c>
      <c r="D982" s="62">
        <v>2</v>
      </c>
      <c r="E982" s="63" t="s">
        <v>2355</v>
      </c>
      <c r="F982" s="72">
        <v>36293463</v>
      </c>
      <c r="G982" s="65">
        <v>4</v>
      </c>
      <c r="H982" s="66" t="s">
        <v>2814</v>
      </c>
      <c r="I982" s="67" t="s">
        <v>2815</v>
      </c>
      <c r="J982" s="68" t="s">
        <v>2813</v>
      </c>
      <c r="K982" s="69">
        <v>16400000</v>
      </c>
      <c r="L982" s="70" t="s">
        <v>2155</v>
      </c>
      <c r="M982" s="71" t="s">
        <v>2156</v>
      </c>
      <c r="N982" s="71" t="s">
        <v>261</v>
      </c>
      <c r="O982" s="71" t="s">
        <v>41</v>
      </c>
      <c r="P982" s="71" t="s">
        <v>42</v>
      </c>
      <c r="Q982" s="71"/>
    </row>
    <row r="983" spans="1:17" ht="127.5" x14ac:dyDescent="0.25">
      <c r="A983" s="5">
        <f t="shared" si="15"/>
        <v>981</v>
      </c>
      <c r="B983" s="62" t="s">
        <v>34</v>
      </c>
      <c r="C983" s="62">
        <v>891180084</v>
      </c>
      <c r="D983" s="62">
        <v>2</v>
      </c>
      <c r="E983" s="63" t="s">
        <v>2304</v>
      </c>
      <c r="F983" s="72">
        <v>1082773017</v>
      </c>
      <c r="G983" s="65">
        <v>0</v>
      </c>
      <c r="H983" s="66" t="s">
        <v>2816</v>
      </c>
      <c r="I983" s="67" t="s">
        <v>2817</v>
      </c>
      <c r="J983" s="68" t="s">
        <v>2813</v>
      </c>
      <c r="K983" s="69">
        <v>1500000</v>
      </c>
      <c r="L983" s="70" t="s">
        <v>2155</v>
      </c>
      <c r="M983" s="71" t="s">
        <v>2156</v>
      </c>
      <c r="N983" s="71" t="s">
        <v>261</v>
      </c>
      <c r="O983" s="71" t="s">
        <v>41</v>
      </c>
      <c r="P983" s="71" t="s">
        <v>42</v>
      </c>
      <c r="Q983" s="71"/>
    </row>
    <row r="984" spans="1:17" ht="165.75" x14ac:dyDescent="0.25">
      <c r="A984" s="5">
        <f t="shared" si="15"/>
        <v>982</v>
      </c>
      <c r="B984" s="62" t="s">
        <v>34</v>
      </c>
      <c r="C984" s="62">
        <v>891180084</v>
      </c>
      <c r="D984" s="62">
        <v>2</v>
      </c>
      <c r="E984" s="63" t="s">
        <v>2818</v>
      </c>
      <c r="F984" s="72">
        <v>1075223801</v>
      </c>
      <c r="G984" s="65">
        <v>4</v>
      </c>
      <c r="H984" s="66" t="s">
        <v>2819</v>
      </c>
      <c r="I984" s="67" t="s">
        <v>2820</v>
      </c>
      <c r="J984" s="68" t="s">
        <v>2813</v>
      </c>
      <c r="K984" s="69">
        <v>2500000</v>
      </c>
      <c r="L984" s="70" t="s">
        <v>2155</v>
      </c>
      <c r="M984" s="71" t="s">
        <v>2156</v>
      </c>
      <c r="N984" s="71" t="s">
        <v>261</v>
      </c>
      <c r="O984" s="71" t="s">
        <v>41</v>
      </c>
      <c r="P984" s="71" t="s">
        <v>42</v>
      </c>
      <c r="Q984" s="71"/>
    </row>
    <row r="985" spans="1:17" ht="127.5" x14ac:dyDescent="0.25">
      <c r="A985" s="5">
        <f t="shared" si="15"/>
        <v>983</v>
      </c>
      <c r="B985" s="62" t="s">
        <v>34</v>
      </c>
      <c r="C985" s="62">
        <v>891180084</v>
      </c>
      <c r="D985" s="62">
        <v>2</v>
      </c>
      <c r="E985" s="63" t="s">
        <v>2347</v>
      </c>
      <c r="F985" s="72">
        <v>7726591</v>
      </c>
      <c r="G985" s="65">
        <v>3</v>
      </c>
      <c r="H985" s="66" t="s">
        <v>2821</v>
      </c>
      <c r="I985" s="67" t="s">
        <v>2822</v>
      </c>
      <c r="J985" s="68" t="s">
        <v>2813</v>
      </c>
      <c r="K985" s="69">
        <v>23200000</v>
      </c>
      <c r="L985" s="70" t="s">
        <v>2155</v>
      </c>
      <c r="M985" s="71" t="s">
        <v>2156</v>
      </c>
      <c r="N985" s="71" t="s">
        <v>261</v>
      </c>
      <c r="O985" s="71" t="s">
        <v>41</v>
      </c>
      <c r="P985" s="71" t="s">
        <v>42</v>
      </c>
      <c r="Q985" s="71"/>
    </row>
    <row r="986" spans="1:17" ht="89.25" x14ac:dyDescent="0.25">
      <c r="A986" s="5">
        <f t="shared" si="15"/>
        <v>984</v>
      </c>
      <c r="B986" s="62" t="s">
        <v>34</v>
      </c>
      <c r="C986" s="62">
        <v>891180084</v>
      </c>
      <c r="D986" s="62">
        <v>2</v>
      </c>
      <c r="E986" s="63" t="s">
        <v>2823</v>
      </c>
      <c r="F986" s="72">
        <v>1111197664</v>
      </c>
      <c r="G986" s="65">
        <v>1</v>
      </c>
      <c r="H986" s="66" t="s">
        <v>2824</v>
      </c>
      <c r="I986" s="67" t="s">
        <v>2825</v>
      </c>
      <c r="J986" s="68" t="s">
        <v>2813</v>
      </c>
      <c r="K986" s="69">
        <v>6400000</v>
      </c>
      <c r="L986" s="70" t="s">
        <v>2155</v>
      </c>
      <c r="M986" s="71" t="s">
        <v>2156</v>
      </c>
      <c r="N986" s="71" t="s">
        <v>261</v>
      </c>
      <c r="O986" s="71" t="s">
        <v>41</v>
      </c>
      <c r="P986" s="71" t="s">
        <v>42</v>
      </c>
      <c r="Q986" s="71"/>
    </row>
    <row r="987" spans="1:17" ht="89.25" x14ac:dyDescent="0.25">
      <c r="A987" s="5">
        <f t="shared" si="15"/>
        <v>985</v>
      </c>
      <c r="B987" s="62" t="s">
        <v>34</v>
      </c>
      <c r="C987" s="62">
        <v>891180084</v>
      </c>
      <c r="D987" s="62">
        <v>2</v>
      </c>
      <c r="E987" s="63" t="s">
        <v>2826</v>
      </c>
      <c r="F987" s="72">
        <v>1075222201</v>
      </c>
      <c r="G987" s="65">
        <v>0</v>
      </c>
      <c r="H987" s="66" t="s">
        <v>2827</v>
      </c>
      <c r="I987" s="67" t="s">
        <v>2825</v>
      </c>
      <c r="J987" s="68" t="s">
        <v>2813</v>
      </c>
      <c r="K987" s="69">
        <v>6400000</v>
      </c>
      <c r="L987" s="70" t="s">
        <v>2155</v>
      </c>
      <c r="M987" s="71" t="s">
        <v>2156</v>
      </c>
      <c r="N987" s="71" t="s">
        <v>261</v>
      </c>
      <c r="O987" s="71" t="s">
        <v>41</v>
      </c>
      <c r="P987" s="71" t="s">
        <v>42</v>
      </c>
      <c r="Q987" s="71"/>
    </row>
    <row r="988" spans="1:17" ht="102" x14ac:dyDescent="0.25">
      <c r="A988" s="5">
        <f t="shared" si="15"/>
        <v>986</v>
      </c>
      <c r="B988" s="62" t="s">
        <v>34</v>
      </c>
      <c r="C988" s="62">
        <v>891180084</v>
      </c>
      <c r="D988" s="62">
        <v>2</v>
      </c>
      <c r="E988" s="63" t="s">
        <v>2358</v>
      </c>
      <c r="F988" s="72">
        <v>80245202</v>
      </c>
      <c r="G988" s="65">
        <v>4</v>
      </c>
      <c r="H988" s="66" t="s">
        <v>2828</v>
      </c>
      <c r="I988" s="67" t="s">
        <v>2829</v>
      </c>
      <c r="J988" s="68" t="s">
        <v>2813</v>
      </c>
      <c r="K988" s="69">
        <v>16400000</v>
      </c>
      <c r="L988" s="70" t="s">
        <v>2155</v>
      </c>
      <c r="M988" s="71" t="s">
        <v>2156</v>
      </c>
      <c r="N988" s="71" t="s">
        <v>261</v>
      </c>
      <c r="O988" s="71" t="s">
        <v>41</v>
      </c>
      <c r="P988" s="71" t="s">
        <v>42</v>
      </c>
      <c r="Q988" s="71"/>
    </row>
    <row r="989" spans="1:17" ht="102" x14ac:dyDescent="0.25">
      <c r="A989" s="5">
        <f t="shared" si="15"/>
        <v>987</v>
      </c>
      <c r="B989" s="62" t="s">
        <v>34</v>
      </c>
      <c r="C989" s="62">
        <v>891180084</v>
      </c>
      <c r="D989" s="62">
        <v>2</v>
      </c>
      <c r="E989" s="63" t="s">
        <v>2264</v>
      </c>
      <c r="F989" s="72">
        <v>1075215818</v>
      </c>
      <c r="G989" s="65">
        <v>5</v>
      </c>
      <c r="H989" s="66" t="s">
        <v>2830</v>
      </c>
      <c r="I989" s="67" t="s">
        <v>2831</v>
      </c>
      <c r="J989" s="68" t="s">
        <v>2813</v>
      </c>
      <c r="K989" s="69">
        <v>6400000</v>
      </c>
      <c r="L989" s="70" t="s">
        <v>2155</v>
      </c>
      <c r="M989" s="71" t="s">
        <v>2156</v>
      </c>
      <c r="N989" s="71" t="s">
        <v>261</v>
      </c>
      <c r="O989" s="71" t="s">
        <v>41</v>
      </c>
      <c r="P989" s="71" t="s">
        <v>42</v>
      </c>
      <c r="Q989" s="71"/>
    </row>
    <row r="990" spans="1:17" ht="153" x14ac:dyDescent="0.25">
      <c r="A990" s="5">
        <f t="shared" si="15"/>
        <v>988</v>
      </c>
      <c r="B990" s="62" t="s">
        <v>34</v>
      </c>
      <c r="C990" s="62">
        <v>891180084</v>
      </c>
      <c r="D990" s="62">
        <v>2</v>
      </c>
      <c r="E990" s="63" t="s">
        <v>2832</v>
      </c>
      <c r="F990" s="72">
        <v>7717598</v>
      </c>
      <c r="G990" s="65">
        <v>6</v>
      </c>
      <c r="H990" s="66" t="s">
        <v>2833</v>
      </c>
      <c r="I990" s="67" t="s">
        <v>2834</v>
      </c>
      <c r="J990" s="68" t="s">
        <v>2813</v>
      </c>
      <c r="K990" s="69">
        <v>14800000</v>
      </c>
      <c r="L990" s="70" t="s">
        <v>2155</v>
      </c>
      <c r="M990" s="71" t="s">
        <v>2156</v>
      </c>
      <c r="N990" s="71" t="s">
        <v>261</v>
      </c>
      <c r="O990" s="71" t="s">
        <v>41</v>
      </c>
      <c r="P990" s="71" t="s">
        <v>42</v>
      </c>
      <c r="Q990" s="71"/>
    </row>
    <row r="991" spans="1:17" ht="153" x14ac:dyDescent="0.25">
      <c r="A991" s="5">
        <f t="shared" si="15"/>
        <v>989</v>
      </c>
      <c r="B991" s="62" t="s">
        <v>34</v>
      </c>
      <c r="C991" s="62">
        <v>891180084</v>
      </c>
      <c r="D991" s="62">
        <v>2</v>
      </c>
      <c r="E991" s="63" t="s">
        <v>2400</v>
      </c>
      <c r="F991" s="72">
        <v>83042750</v>
      </c>
      <c r="G991" s="65">
        <v>8</v>
      </c>
      <c r="H991" s="66" t="s">
        <v>2835</v>
      </c>
      <c r="I991" s="67" t="s">
        <v>2836</v>
      </c>
      <c r="J991" s="68" t="s">
        <v>2813</v>
      </c>
      <c r="K991" s="69">
        <v>6000000</v>
      </c>
      <c r="L991" s="70" t="s">
        <v>2155</v>
      </c>
      <c r="M991" s="71" t="s">
        <v>2156</v>
      </c>
      <c r="N991" s="71" t="s">
        <v>261</v>
      </c>
      <c r="O991" s="71" t="s">
        <v>41</v>
      </c>
      <c r="P991" s="71" t="s">
        <v>42</v>
      </c>
      <c r="Q991" s="71"/>
    </row>
    <row r="992" spans="1:17" ht="127.5" x14ac:dyDescent="0.25">
      <c r="A992" s="5">
        <f t="shared" si="15"/>
        <v>990</v>
      </c>
      <c r="B992" s="62" t="s">
        <v>34</v>
      </c>
      <c r="C992" s="62">
        <v>891180084</v>
      </c>
      <c r="D992" s="62">
        <v>2</v>
      </c>
      <c r="E992" s="63" t="s">
        <v>673</v>
      </c>
      <c r="F992" s="72">
        <v>800224833</v>
      </c>
      <c r="G992" s="65">
        <v>2</v>
      </c>
      <c r="H992" s="66" t="s">
        <v>2837</v>
      </c>
      <c r="I992" s="67" t="s">
        <v>2838</v>
      </c>
      <c r="J992" s="68" t="s">
        <v>156</v>
      </c>
      <c r="K992" s="69">
        <v>5017096</v>
      </c>
      <c r="L992" s="70" t="s">
        <v>2197</v>
      </c>
      <c r="M992" s="71" t="s">
        <v>2156</v>
      </c>
      <c r="N992" s="71" t="s">
        <v>261</v>
      </c>
      <c r="O992" s="71" t="s">
        <v>41</v>
      </c>
      <c r="P992" s="71" t="s">
        <v>42</v>
      </c>
      <c r="Q992" s="71"/>
    </row>
    <row r="993" spans="1:17" ht="127.5" x14ac:dyDescent="0.25">
      <c r="A993" s="5">
        <f t="shared" si="15"/>
        <v>991</v>
      </c>
      <c r="B993" s="62" t="s">
        <v>34</v>
      </c>
      <c r="C993" s="62">
        <v>891180084</v>
      </c>
      <c r="D993" s="62">
        <v>2</v>
      </c>
      <c r="E993" s="63" t="s">
        <v>2839</v>
      </c>
      <c r="F993" s="72">
        <v>817001112</v>
      </c>
      <c r="G993" s="65">
        <v>5</v>
      </c>
      <c r="H993" s="66" t="s">
        <v>2840</v>
      </c>
      <c r="I993" s="67" t="s">
        <v>2841</v>
      </c>
      <c r="J993" s="68" t="s">
        <v>156</v>
      </c>
      <c r="K993" s="69">
        <v>11818800</v>
      </c>
      <c r="L993" s="70" t="s">
        <v>2197</v>
      </c>
      <c r="M993" s="71" t="s">
        <v>2156</v>
      </c>
      <c r="N993" s="71" t="s">
        <v>261</v>
      </c>
      <c r="O993" s="71" t="s">
        <v>41</v>
      </c>
      <c r="P993" s="71" t="s">
        <v>42</v>
      </c>
      <c r="Q993" s="71"/>
    </row>
    <row r="994" spans="1:17" ht="127.5" x14ac:dyDescent="0.25">
      <c r="A994" s="5">
        <f t="shared" si="15"/>
        <v>992</v>
      </c>
      <c r="B994" s="62" t="s">
        <v>34</v>
      </c>
      <c r="C994" s="62">
        <v>891180084</v>
      </c>
      <c r="D994" s="62">
        <v>2</v>
      </c>
      <c r="E994" s="63" t="s">
        <v>2842</v>
      </c>
      <c r="F994" s="72">
        <v>79554409</v>
      </c>
      <c r="G994" s="65">
        <v>3</v>
      </c>
      <c r="H994" s="66" t="s">
        <v>2843</v>
      </c>
      <c r="I994" s="67" t="s">
        <v>2844</v>
      </c>
      <c r="J994" s="68" t="s">
        <v>156</v>
      </c>
      <c r="K994" s="69">
        <v>26128000</v>
      </c>
      <c r="L994" s="70" t="s">
        <v>2197</v>
      </c>
      <c r="M994" s="71" t="s">
        <v>2156</v>
      </c>
      <c r="N994" s="71" t="s">
        <v>261</v>
      </c>
      <c r="O994" s="71" t="s">
        <v>41</v>
      </c>
      <c r="P994" s="71" t="s">
        <v>42</v>
      </c>
      <c r="Q994" s="71"/>
    </row>
    <row r="995" spans="1:17" ht="178.5" x14ac:dyDescent="0.25">
      <c r="A995" s="5">
        <f t="shared" si="15"/>
        <v>993</v>
      </c>
      <c r="B995" s="62" t="s">
        <v>34</v>
      </c>
      <c r="C995" s="62">
        <v>891180084</v>
      </c>
      <c r="D995" s="62">
        <v>2</v>
      </c>
      <c r="E995" s="63" t="s">
        <v>2845</v>
      </c>
      <c r="F995" s="72">
        <v>4112610</v>
      </c>
      <c r="G995" s="65">
        <v>9</v>
      </c>
      <c r="H995" s="66" t="s">
        <v>2846</v>
      </c>
      <c r="I995" s="67" t="s">
        <v>2847</v>
      </c>
      <c r="J995" s="68" t="s">
        <v>2848</v>
      </c>
      <c r="K995" s="69">
        <v>8400000</v>
      </c>
      <c r="L995" s="70" t="s">
        <v>2197</v>
      </c>
      <c r="M995" s="71" t="s">
        <v>2156</v>
      </c>
      <c r="N995" s="71" t="s">
        <v>261</v>
      </c>
      <c r="O995" s="71" t="s">
        <v>41</v>
      </c>
      <c r="P995" s="71" t="s">
        <v>42</v>
      </c>
      <c r="Q995" s="71"/>
    </row>
    <row r="996" spans="1:17" ht="178.5" x14ac:dyDescent="0.25">
      <c r="A996" s="5">
        <f t="shared" si="15"/>
        <v>994</v>
      </c>
      <c r="B996" s="62" t="s">
        <v>34</v>
      </c>
      <c r="C996" s="62">
        <v>891180084</v>
      </c>
      <c r="D996" s="62">
        <v>2</v>
      </c>
      <c r="E996" s="63" t="s">
        <v>2849</v>
      </c>
      <c r="F996" s="72">
        <v>800224833</v>
      </c>
      <c r="G996" s="65">
        <v>2</v>
      </c>
      <c r="H996" s="66" t="s">
        <v>2850</v>
      </c>
      <c r="I996" s="67" t="s">
        <v>2851</v>
      </c>
      <c r="J996" s="68" t="s">
        <v>2848</v>
      </c>
      <c r="K996" s="69">
        <v>18406000</v>
      </c>
      <c r="L996" s="70" t="s">
        <v>2197</v>
      </c>
      <c r="M996" s="71" t="s">
        <v>2156</v>
      </c>
      <c r="N996" s="71" t="s">
        <v>261</v>
      </c>
      <c r="O996" s="71" t="s">
        <v>41</v>
      </c>
      <c r="P996" s="71" t="s">
        <v>42</v>
      </c>
      <c r="Q996" s="71"/>
    </row>
    <row r="997" spans="1:17" ht="153" x14ac:dyDescent="0.25">
      <c r="A997" s="5">
        <f t="shared" si="15"/>
        <v>995</v>
      </c>
      <c r="B997" s="62" t="s">
        <v>34</v>
      </c>
      <c r="C997" s="62">
        <v>891180084</v>
      </c>
      <c r="D997" s="62">
        <v>2</v>
      </c>
      <c r="E997" s="63" t="s">
        <v>2852</v>
      </c>
      <c r="F997" s="72">
        <v>817001112</v>
      </c>
      <c r="G997" s="65">
        <v>5</v>
      </c>
      <c r="H997" s="66" t="s">
        <v>2853</v>
      </c>
      <c r="I997" s="67" t="s">
        <v>2854</v>
      </c>
      <c r="J997" s="68" t="s">
        <v>159</v>
      </c>
      <c r="K997" s="69">
        <v>3151720</v>
      </c>
      <c r="L997" s="70" t="s">
        <v>2197</v>
      </c>
      <c r="M997" s="71" t="s">
        <v>2156</v>
      </c>
      <c r="N997" s="71" t="s">
        <v>261</v>
      </c>
      <c r="O997" s="71" t="s">
        <v>41</v>
      </c>
      <c r="P997" s="71" t="s">
        <v>42</v>
      </c>
      <c r="Q997" s="71"/>
    </row>
    <row r="998" spans="1:17" ht="178.5" x14ac:dyDescent="0.25">
      <c r="A998" s="5">
        <f t="shared" si="15"/>
        <v>996</v>
      </c>
      <c r="B998" s="62" t="s">
        <v>34</v>
      </c>
      <c r="C998" s="62">
        <v>891180084</v>
      </c>
      <c r="D998" s="62">
        <v>2</v>
      </c>
      <c r="E998" s="63" t="s">
        <v>2855</v>
      </c>
      <c r="F998" s="72">
        <v>26430065</v>
      </c>
      <c r="G998" s="65">
        <v>8</v>
      </c>
      <c r="H998" s="66" t="s">
        <v>2856</v>
      </c>
      <c r="I998" s="67" t="s">
        <v>2857</v>
      </c>
      <c r="J998" s="68" t="s">
        <v>159</v>
      </c>
      <c r="K998" s="69">
        <v>2000000</v>
      </c>
      <c r="L998" s="70" t="s">
        <v>2155</v>
      </c>
      <c r="M998" s="71" t="s">
        <v>2156</v>
      </c>
      <c r="N998" s="71" t="s">
        <v>261</v>
      </c>
      <c r="O998" s="71" t="s">
        <v>41</v>
      </c>
      <c r="P998" s="71" t="s">
        <v>42</v>
      </c>
      <c r="Q998" s="71"/>
    </row>
    <row r="999" spans="1:17" ht="178.5" x14ac:dyDescent="0.25">
      <c r="A999" s="5">
        <f t="shared" si="15"/>
        <v>997</v>
      </c>
      <c r="B999" s="62" t="s">
        <v>34</v>
      </c>
      <c r="C999" s="62">
        <v>891180084</v>
      </c>
      <c r="D999" s="62">
        <v>2</v>
      </c>
      <c r="E999" s="63" t="s">
        <v>937</v>
      </c>
      <c r="F999" s="72">
        <v>55164704</v>
      </c>
      <c r="G999" s="65">
        <v>0</v>
      </c>
      <c r="H999" s="66" t="s">
        <v>2858</v>
      </c>
      <c r="I999" s="67" t="s">
        <v>2859</v>
      </c>
      <c r="J999" s="68" t="s">
        <v>159</v>
      </c>
      <c r="K999" s="69">
        <v>1556000</v>
      </c>
      <c r="L999" s="70" t="s">
        <v>2155</v>
      </c>
      <c r="M999" s="71" t="s">
        <v>2156</v>
      </c>
      <c r="N999" s="71" t="s">
        <v>261</v>
      </c>
      <c r="O999" s="71" t="s">
        <v>41</v>
      </c>
      <c r="P999" s="71" t="s">
        <v>42</v>
      </c>
      <c r="Q999" s="71"/>
    </row>
    <row r="1000" spans="1:17" ht="127.5" x14ac:dyDescent="0.25">
      <c r="A1000" s="5">
        <f t="shared" si="15"/>
        <v>998</v>
      </c>
      <c r="B1000" s="62" t="s">
        <v>34</v>
      </c>
      <c r="C1000" s="62">
        <v>891180084</v>
      </c>
      <c r="D1000" s="62">
        <v>2</v>
      </c>
      <c r="E1000" s="63" t="s">
        <v>1540</v>
      </c>
      <c r="F1000" s="72">
        <v>860020309</v>
      </c>
      <c r="G1000" s="65">
        <v>6</v>
      </c>
      <c r="H1000" s="66" t="s">
        <v>2860</v>
      </c>
      <c r="I1000" s="67" t="s">
        <v>2861</v>
      </c>
      <c r="J1000" s="68" t="s">
        <v>159</v>
      </c>
      <c r="K1000" s="69">
        <v>7725800</v>
      </c>
      <c r="L1000" s="70" t="s">
        <v>2197</v>
      </c>
      <c r="M1000" s="71" t="s">
        <v>2156</v>
      </c>
      <c r="N1000" s="71" t="s">
        <v>261</v>
      </c>
      <c r="O1000" s="71" t="s">
        <v>41</v>
      </c>
      <c r="P1000" s="71" t="s">
        <v>42</v>
      </c>
      <c r="Q1000" s="71"/>
    </row>
    <row r="1001" spans="1:17" ht="89.25" x14ac:dyDescent="0.25">
      <c r="A1001" s="5">
        <f t="shared" si="15"/>
        <v>999</v>
      </c>
      <c r="B1001" s="62" t="s">
        <v>34</v>
      </c>
      <c r="C1001" s="62">
        <v>891180084</v>
      </c>
      <c r="D1001" s="62">
        <v>2</v>
      </c>
      <c r="E1001" s="63" t="s">
        <v>2862</v>
      </c>
      <c r="F1001" s="72">
        <v>52818227</v>
      </c>
      <c r="G1001" s="65">
        <v>6</v>
      </c>
      <c r="H1001" s="66" t="s">
        <v>2863</v>
      </c>
      <c r="I1001" s="67" t="s">
        <v>2864</v>
      </c>
      <c r="J1001" s="68" t="s">
        <v>2865</v>
      </c>
      <c r="K1001" s="69">
        <v>6000000</v>
      </c>
      <c r="L1001" s="70" t="s">
        <v>2155</v>
      </c>
      <c r="M1001" s="71" t="s">
        <v>2156</v>
      </c>
      <c r="N1001" s="71" t="s">
        <v>261</v>
      </c>
      <c r="O1001" s="71" t="s">
        <v>41</v>
      </c>
      <c r="P1001" s="71" t="s">
        <v>42</v>
      </c>
      <c r="Q1001" s="71"/>
    </row>
    <row r="1002" spans="1:17" ht="76.5" x14ac:dyDescent="0.25">
      <c r="A1002" s="5">
        <f t="shared" si="15"/>
        <v>1000</v>
      </c>
      <c r="B1002" s="62" t="s">
        <v>34</v>
      </c>
      <c r="C1002" s="62">
        <v>891180084</v>
      </c>
      <c r="D1002" s="62">
        <v>2</v>
      </c>
      <c r="E1002" s="63" t="s">
        <v>2866</v>
      </c>
      <c r="F1002" s="72">
        <v>79581056</v>
      </c>
      <c r="G1002" s="65">
        <v>1</v>
      </c>
      <c r="H1002" s="66" t="s">
        <v>2867</v>
      </c>
      <c r="I1002" s="67" t="s">
        <v>2868</v>
      </c>
      <c r="J1002" s="68" t="s">
        <v>2865</v>
      </c>
      <c r="K1002" s="69">
        <v>16800000</v>
      </c>
      <c r="L1002" s="70" t="s">
        <v>2155</v>
      </c>
      <c r="M1002" s="71" t="s">
        <v>2156</v>
      </c>
      <c r="N1002" s="71" t="s">
        <v>261</v>
      </c>
      <c r="O1002" s="71" t="s">
        <v>41</v>
      </c>
      <c r="P1002" s="71" t="s">
        <v>42</v>
      </c>
      <c r="Q1002" s="71"/>
    </row>
    <row r="1003" spans="1:17" ht="204" x14ac:dyDescent="0.25">
      <c r="A1003" s="5">
        <f t="shared" si="15"/>
        <v>1001</v>
      </c>
      <c r="B1003" s="62" t="s">
        <v>34</v>
      </c>
      <c r="C1003" s="62">
        <v>891180084</v>
      </c>
      <c r="D1003" s="62">
        <v>2</v>
      </c>
      <c r="E1003" s="63" t="s">
        <v>2869</v>
      </c>
      <c r="F1003" s="72">
        <v>814003583</v>
      </c>
      <c r="G1003" s="65">
        <v>9</v>
      </c>
      <c r="H1003" s="66" t="s">
        <v>2870</v>
      </c>
      <c r="I1003" s="67" t="s">
        <v>2871</v>
      </c>
      <c r="J1003" s="68" t="s">
        <v>2872</v>
      </c>
      <c r="K1003" s="69">
        <v>67340000</v>
      </c>
      <c r="L1003" s="70" t="s">
        <v>2197</v>
      </c>
      <c r="M1003" s="71" t="s">
        <v>2156</v>
      </c>
      <c r="N1003" s="71" t="s">
        <v>261</v>
      </c>
      <c r="O1003" s="71" t="s">
        <v>41</v>
      </c>
      <c r="P1003" s="71" t="s">
        <v>42</v>
      </c>
      <c r="Q1003" s="71"/>
    </row>
    <row r="1004" spans="1:17" ht="165.75" x14ac:dyDescent="0.25">
      <c r="A1004" s="5">
        <f t="shared" si="15"/>
        <v>1002</v>
      </c>
      <c r="B1004" s="62" t="s">
        <v>34</v>
      </c>
      <c r="C1004" s="62">
        <v>891180084</v>
      </c>
      <c r="D1004" s="62">
        <v>2</v>
      </c>
      <c r="E1004" s="63" t="s">
        <v>2873</v>
      </c>
      <c r="F1004" s="72">
        <v>91439962</v>
      </c>
      <c r="G1004" s="65">
        <v>7</v>
      </c>
      <c r="H1004" s="66" t="s">
        <v>2874</v>
      </c>
      <c r="I1004" s="67" t="s">
        <v>2875</v>
      </c>
      <c r="J1004" s="68" t="s">
        <v>2872</v>
      </c>
      <c r="K1004" s="69">
        <v>14000000</v>
      </c>
      <c r="L1004" s="70" t="s">
        <v>2197</v>
      </c>
      <c r="M1004" s="71" t="s">
        <v>2156</v>
      </c>
      <c r="N1004" s="71" t="s">
        <v>261</v>
      </c>
      <c r="O1004" s="71" t="s">
        <v>41</v>
      </c>
      <c r="P1004" s="71" t="s">
        <v>42</v>
      </c>
      <c r="Q1004" s="71"/>
    </row>
    <row r="1005" spans="1:17" ht="102" x14ac:dyDescent="0.25">
      <c r="A1005" s="5">
        <f t="shared" si="15"/>
        <v>1003</v>
      </c>
      <c r="B1005" s="62" t="s">
        <v>34</v>
      </c>
      <c r="C1005" s="62">
        <v>891180084</v>
      </c>
      <c r="D1005" s="62">
        <v>2</v>
      </c>
      <c r="E1005" s="63" t="s">
        <v>334</v>
      </c>
      <c r="F1005" s="72">
        <v>12127303</v>
      </c>
      <c r="G1005" s="65">
        <v>7</v>
      </c>
      <c r="H1005" s="66" t="s">
        <v>2876</v>
      </c>
      <c r="I1005" s="67" t="s">
        <v>2877</v>
      </c>
      <c r="J1005" s="68" t="s">
        <v>2872</v>
      </c>
      <c r="K1005" s="69">
        <v>6000000</v>
      </c>
      <c r="L1005" s="70" t="s">
        <v>2197</v>
      </c>
      <c r="M1005" s="71" t="s">
        <v>2156</v>
      </c>
      <c r="N1005" s="71" t="s">
        <v>261</v>
      </c>
      <c r="O1005" s="71" t="s">
        <v>41</v>
      </c>
      <c r="P1005" s="71" t="s">
        <v>42</v>
      </c>
      <c r="Q1005" s="71"/>
    </row>
    <row r="1006" spans="1:17" ht="153" x14ac:dyDescent="0.25">
      <c r="A1006" s="5">
        <f t="shared" si="15"/>
        <v>1004</v>
      </c>
      <c r="B1006" s="62" t="s">
        <v>34</v>
      </c>
      <c r="C1006" s="62">
        <v>891180084</v>
      </c>
      <c r="D1006" s="62">
        <v>2</v>
      </c>
      <c r="E1006" s="63" t="s">
        <v>2878</v>
      </c>
      <c r="F1006" s="72">
        <v>800079832</v>
      </c>
      <c r="G1006" s="65">
        <v>3</v>
      </c>
      <c r="H1006" s="66" t="s">
        <v>2879</v>
      </c>
      <c r="I1006" s="67" t="s">
        <v>2880</v>
      </c>
      <c r="J1006" s="68" t="s">
        <v>2872</v>
      </c>
      <c r="K1006" s="69">
        <v>390000</v>
      </c>
      <c r="L1006" s="70" t="s">
        <v>2197</v>
      </c>
      <c r="M1006" s="71" t="s">
        <v>2156</v>
      </c>
      <c r="N1006" s="71" t="s">
        <v>261</v>
      </c>
      <c r="O1006" s="71" t="s">
        <v>41</v>
      </c>
      <c r="P1006" s="71" t="s">
        <v>42</v>
      </c>
      <c r="Q1006" s="71"/>
    </row>
    <row r="1007" spans="1:17" ht="153" x14ac:dyDescent="0.25">
      <c r="A1007" s="5">
        <f t="shared" si="15"/>
        <v>1005</v>
      </c>
      <c r="B1007" s="62" t="s">
        <v>34</v>
      </c>
      <c r="C1007" s="62">
        <v>891180084</v>
      </c>
      <c r="D1007" s="62">
        <v>2</v>
      </c>
      <c r="E1007" s="63" t="s">
        <v>220</v>
      </c>
      <c r="F1007" s="72">
        <v>890935513</v>
      </c>
      <c r="G1007" s="65">
        <v>9</v>
      </c>
      <c r="H1007" s="66" t="s">
        <v>2881</v>
      </c>
      <c r="I1007" s="67" t="s">
        <v>2882</v>
      </c>
      <c r="J1007" s="68" t="s">
        <v>2883</v>
      </c>
      <c r="K1007" s="69">
        <v>15000000</v>
      </c>
      <c r="L1007" s="70" t="s">
        <v>2197</v>
      </c>
      <c r="M1007" s="71" t="s">
        <v>2156</v>
      </c>
      <c r="N1007" s="71" t="s">
        <v>261</v>
      </c>
      <c r="O1007" s="71" t="s">
        <v>41</v>
      </c>
      <c r="P1007" s="71" t="s">
        <v>42</v>
      </c>
      <c r="Q1007" s="71"/>
    </row>
    <row r="1008" spans="1:17" ht="165.75" x14ac:dyDescent="0.25">
      <c r="A1008" s="5">
        <f t="shared" si="15"/>
        <v>1006</v>
      </c>
      <c r="B1008" s="62" t="s">
        <v>34</v>
      </c>
      <c r="C1008" s="62">
        <v>891180084</v>
      </c>
      <c r="D1008" s="62">
        <v>2</v>
      </c>
      <c r="E1008" s="63" t="s">
        <v>2884</v>
      </c>
      <c r="F1008" s="72">
        <v>28717332</v>
      </c>
      <c r="G1008" s="65">
        <v>0</v>
      </c>
      <c r="H1008" s="66" t="s">
        <v>2885</v>
      </c>
      <c r="I1008" s="67" t="s">
        <v>2886</v>
      </c>
      <c r="J1008" s="68" t="s">
        <v>181</v>
      </c>
      <c r="K1008" s="69">
        <v>17184000</v>
      </c>
      <c r="L1008" s="70" t="s">
        <v>2197</v>
      </c>
      <c r="M1008" s="71" t="s">
        <v>2156</v>
      </c>
      <c r="N1008" s="71" t="s">
        <v>261</v>
      </c>
      <c r="O1008" s="71" t="s">
        <v>41</v>
      </c>
      <c r="P1008" s="71" t="s">
        <v>42</v>
      </c>
      <c r="Q1008" s="71"/>
    </row>
    <row r="1009" spans="1:17" ht="140.25" x14ac:dyDescent="0.25">
      <c r="A1009" s="5">
        <f t="shared" si="15"/>
        <v>1007</v>
      </c>
      <c r="B1009" s="62" t="s">
        <v>34</v>
      </c>
      <c r="C1009" s="62">
        <v>891180084</v>
      </c>
      <c r="D1009" s="62">
        <v>2</v>
      </c>
      <c r="E1009" s="63" t="s">
        <v>1121</v>
      </c>
      <c r="F1009" s="72">
        <v>813000298</v>
      </c>
      <c r="G1009" s="65">
        <v>7</v>
      </c>
      <c r="H1009" s="66" t="s">
        <v>2887</v>
      </c>
      <c r="I1009" s="67" t="s">
        <v>2888</v>
      </c>
      <c r="J1009" s="68" t="s">
        <v>181</v>
      </c>
      <c r="K1009" s="69">
        <v>6000000</v>
      </c>
      <c r="L1009" s="70" t="s">
        <v>2197</v>
      </c>
      <c r="M1009" s="71" t="s">
        <v>2156</v>
      </c>
      <c r="N1009" s="71" t="s">
        <v>261</v>
      </c>
      <c r="O1009" s="71" t="s">
        <v>41</v>
      </c>
      <c r="P1009" s="71" t="s">
        <v>42</v>
      </c>
      <c r="Q1009" s="71"/>
    </row>
    <row r="1010" spans="1:17" ht="140.25" x14ac:dyDescent="0.25">
      <c r="A1010" s="5">
        <f t="shared" si="15"/>
        <v>1008</v>
      </c>
      <c r="B1010" s="62" t="s">
        <v>34</v>
      </c>
      <c r="C1010" s="62">
        <v>891180084</v>
      </c>
      <c r="D1010" s="62">
        <v>2</v>
      </c>
      <c r="E1010" s="63" t="s">
        <v>2889</v>
      </c>
      <c r="F1010" s="72">
        <v>860031028</v>
      </c>
      <c r="G1010" s="65">
        <v>9</v>
      </c>
      <c r="H1010" s="66" t="s">
        <v>2890</v>
      </c>
      <c r="I1010" s="67" t="s">
        <v>2891</v>
      </c>
      <c r="J1010" s="30" t="s">
        <v>181</v>
      </c>
      <c r="K1010" s="69">
        <v>3970000</v>
      </c>
      <c r="L1010" s="70" t="s">
        <v>2197</v>
      </c>
      <c r="M1010" s="71" t="s">
        <v>2156</v>
      </c>
      <c r="N1010" s="71" t="s">
        <v>261</v>
      </c>
      <c r="O1010" s="71" t="s">
        <v>41</v>
      </c>
      <c r="P1010" s="71" t="s">
        <v>42</v>
      </c>
      <c r="Q1010" s="71"/>
    </row>
    <row r="1011" spans="1:17" ht="140.25" x14ac:dyDescent="0.25">
      <c r="A1011" s="5">
        <f t="shared" si="15"/>
        <v>1009</v>
      </c>
      <c r="B1011" s="62" t="s">
        <v>34</v>
      </c>
      <c r="C1011" s="62">
        <v>891180084</v>
      </c>
      <c r="D1011" s="62">
        <v>2</v>
      </c>
      <c r="E1011" s="63" t="s">
        <v>2892</v>
      </c>
      <c r="F1011" s="72"/>
      <c r="G1011" s="65"/>
      <c r="H1011" s="66" t="s">
        <v>2893</v>
      </c>
      <c r="I1011" s="67" t="s">
        <v>2894</v>
      </c>
      <c r="J1011" s="30" t="s">
        <v>2895</v>
      </c>
      <c r="K1011" s="69">
        <v>500000</v>
      </c>
      <c r="L1011" s="70" t="s">
        <v>2197</v>
      </c>
      <c r="M1011" s="71" t="s">
        <v>2156</v>
      </c>
      <c r="N1011" s="71" t="s">
        <v>261</v>
      </c>
      <c r="O1011" s="71" t="s">
        <v>41</v>
      </c>
      <c r="P1011" s="71" t="s">
        <v>42</v>
      </c>
      <c r="Q1011" s="71"/>
    </row>
    <row r="1012" spans="1:17" ht="165.75" x14ac:dyDescent="0.25">
      <c r="A1012" s="5">
        <f t="shared" si="15"/>
        <v>1010</v>
      </c>
      <c r="B1012" s="62" t="s">
        <v>34</v>
      </c>
      <c r="C1012" s="62">
        <v>891180084</v>
      </c>
      <c r="D1012" s="62">
        <v>2</v>
      </c>
      <c r="E1012" s="63" t="s">
        <v>2896</v>
      </c>
      <c r="F1012" s="72">
        <v>16624612</v>
      </c>
      <c r="G1012" s="65">
        <v>4</v>
      </c>
      <c r="H1012" s="66" t="s">
        <v>2897</v>
      </c>
      <c r="I1012" s="67" t="s">
        <v>2898</v>
      </c>
      <c r="J1012" s="30" t="s">
        <v>2899</v>
      </c>
      <c r="K1012" s="69">
        <v>12947200</v>
      </c>
      <c r="L1012" s="70" t="s">
        <v>2197</v>
      </c>
      <c r="M1012" s="71" t="s">
        <v>2156</v>
      </c>
      <c r="N1012" s="71" t="s">
        <v>261</v>
      </c>
      <c r="O1012" s="71" t="s">
        <v>41</v>
      </c>
      <c r="P1012" s="71" t="s">
        <v>42</v>
      </c>
      <c r="Q1012" s="71"/>
    </row>
    <row r="1013" spans="1:17" ht="178.5" x14ac:dyDescent="0.25">
      <c r="A1013" s="5">
        <f t="shared" si="15"/>
        <v>1011</v>
      </c>
      <c r="B1013" s="62" t="s">
        <v>34</v>
      </c>
      <c r="C1013" s="62">
        <v>891180084</v>
      </c>
      <c r="D1013" s="62">
        <v>2</v>
      </c>
      <c r="E1013" s="63" t="s">
        <v>2900</v>
      </c>
      <c r="F1013" s="72">
        <v>63444405</v>
      </c>
      <c r="G1013" s="65">
        <v>4</v>
      </c>
      <c r="H1013" s="66" t="s">
        <v>2901</v>
      </c>
      <c r="I1013" s="67" t="s">
        <v>2902</v>
      </c>
      <c r="J1013" s="68" t="s">
        <v>2899</v>
      </c>
      <c r="K1013" s="69">
        <v>4212000</v>
      </c>
      <c r="L1013" s="70" t="s">
        <v>2197</v>
      </c>
      <c r="M1013" s="71" t="s">
        <v>2156</v>
      </c>
      <c r="N1013" s="71" t="s">
        <v>261</v>
      </c>
      <c r="O1013" s="71" t="s">
        <v>41</v>
      </c>
      <c r="P1013" s="71" t="s">
        <v>42</v>
      </c>
      <c r="Q1013" s="71"/>
    </row>
    <row r="1014" spans="1:17" ht="127.5" x14ac:dyDescent="0.25">
      <c r="A1014" s="5">
        <f t="shared" si="15"/>
        <v>1012</v>
      </c>
      <c r="B1014" s="62" t="s">
        <v>34</v>
      </c>
      <c r="C1014" s="62">
        <v>891180084</v>
      </c>
      <c r="D1014" s="62">
        <v>2</v>
      </c>
      <c r="E1014" s="63" t="s">
        <v>2903</v>
      </c>
      <c r="F1014" s="72">
        <v>12098693</v>
      </c>
      <c r="G1014" s="65">
        <v>9</v>
      </c>
      <c r="H1014" s="66" t="s">
        <v>2904</v>
      </c>
      <c r="I1014" s="67" t="s">
        <v>2905</v>
      </c>
      <c r="J1014" s="30" t="s">
        <v>2899</v>
      </c>
      <c r="K1014" s="69">
        <v>1500000</v>
      </c>
      <c r="L1014" s="70" t="s">
        <v>2197</v>
      </c>
      <c r="M1014" s="71" t="s">
        <v>2156</v>
      </c>
      <c r="N1014" s="71" t="s">
        <v>261</v>
      </c>
      <c r="O1014" s="71" t="s">
        <v>41</v>
      </c>
      <c r="P1014" s="71" t="s">
        <v>42</v>
      </c>
      <c r="Q1014" s="71"/>
    </row>
    <row r="1015" spans="1:17" ht="127.5" x14ac:dyDescent="0.25">
      <c r="A1015" s="5">
        <f t="shared" si="15"/>
        <v>1013</v>
      </c>
      <c r="B1015" s="62" t="s">
        <v>34</v>
      </c>
      <c r="C1015" s="62">
        <v>891180084</v>
      </c>
      <c r="D1015" s="62">
        <v>2</v>
      </c>
      <c r="E1015" s="63" t="s">
        <v>2288</v>
      </c>
      <c r="F1015" s="72">
        <v>12203568</v>
      </c>
      <c r="G1015" s="65">
        <v>7</v>
      </c>
      <c r="H1015" s="66" t="s">
        <v>2906</v>
      </c>
      <c r="I1015" s="67" t="s">
        <v>2907</v>
      </c>
      <c r="J1015" s="30" t="s">
        <v>186</v>
      </c>
      <c r="K1015" s="69">
        <v>4000000</v>
      </c>
      <c r="L1015" s="70" t="s">
        <v>2155</v>
      </c>
      <c r="M1015" s="71" t="s">
        <v>2156</v>
      </c>
      <c r="N1015" s="71" t="s">
        <v>261</v>
      </c>
      <c r="O1015" s="71" t="s">
        <v>41</v>
      </c>
      <c r="P1015" s="71" t="s">
        <v>42</v>
      </c>
      <c r="Q1015" s="71"/>
    </row>
    <row r="1016" spans="1:17" ht="140.25" x14ac:dyDescent="0.25">
      <c r="A1016" s="5">
        <f t="shared" si="15"/>
        <v>1014</v>
      </c>
      <c r="B1016" s="62" t="s">
        <v>34</v>
      </c>
      <c r="C1016" s="62">
        <v>891180084</v>
      </c>
      <c r="D1016" s="62">
        <v>2</v>
      </c>
      <c r="E1016" s="63" t="s">
        <v>2908</v>
      </c>
      <c r="F1016" s="72">
        <v>17325228</v>
      </c>
      <c r="G1016" s="65">
        <v>1</v>
      </c>
      <c r="H1016" s="66" t="s">
        <v>2909</v>
      </c>
      <c r="I1016" s="67" t="s">
        <v>2910</v>
      </c>
      <c r="J1016" s="30" t="s">
        <v>2911</v>
      </c>
      <c r="K1016" s="69">
        <v>13064000</v>
      </c>
      <c r="L1016" s="70" t="s">
        <v>2197</v>
      </c>
      <c r="M1016" s="71" t="s">
        <v>2156</v>
      </c>
      <c r="N1016" s="71" t="s">
        <v>261</v>
      </c>
      <c r="O1016" s="71" t="s">
        <v>41</v>
      </c>
      <c r="P1016" s="71" t="s">
        <v>42</v>
      </c>
      <c r="Q1016" s="71"/>
    </row>
    <row r="1017" spans="1:17" ht="114.75" x14ac:dyDescent="0.25">
      <c r="A1017" s="5">
        <f t="shared" si="15"/>
        <v>1015</v>
      </c>
      <c r="B1017" s="62" t="s">
        <v>34</v>
      </c>
      <c r="C1017" s="62">
        <v>891180084</v>
      </c>
      <c r="D1017" s="62">
        <v>2</v>
      </c>
      <c r="E1017" s="63" t="s">
        <v>2912</v>
      </c>
      <c r="F1017" s="72">
        <v>63362474</v>
      </c>
      <c r="G1017" s="65">
        <v>1</v>
      </c>
      <c r="H1017" s="66" t="s">
        <v>2913</v>
      </c>
      <c r="I1017" s="67" t="s">
        <v>2914</v>
      </c>
      <c r="J1017" s="30" t="s">
        <v>2911</v>
      </c>
      <c r="K1017" s="69">
        <v>12636000</v>
      </c>
      <c r="L1017" s="70" t="s">
        <v>2197</v>
      </c>
      <c r="M1017" s="71" t="s">
        <v>2156</v>
      </c>
      <c r="N1017" s="71" t="s">
        <v>261</v>
      </c>
      <c r="O1017" s="71" t="s">
        <v>41</v>
      </c>
      <c r="P1017" s="71" t="s">
        <v>42</v>
      </c>
      <c r="Q1017" s="71"/>
    </row>
    <row r="1018" spans="1:17" ht="140.25" x14ac:dyDescent="0.25">
      <c r="A1018" s="5">
        <f t="shared" si="15"/>
        <v>1016</v>
      </c>
      <c r="B1018" s="62" t="s">
        <v>34</v>
      </c>
      <c r="C1018" s="62">
        <v>891180084</v>
      </c>
      <c r="D1018" s="62">
        <v>2</v>
      </c>
      <c r="E1018" s="63" t="s">
        <v>2915</v>
      </c>
      <c r="F1018" s="72">
        <v>804006483</v>
      </c>
      <c r="G1018" s="65">
        <v>8</v>
      </c>
      <c r="H1018" s="66" t="s">
        <v>2916</v>
      </c>
      <c r="I1018" s="67" t="s">
        <v>2917</v>
      </c>
      <c r="J1018" s="30" t="s">
        <v>2911</v>
      </c>
      <c r="K1018" s="69">
        <v>9450000</v>
      </c>
      <c r="L1018" s="70" t="s">
        <v>2197</v>
      </c>
      <c r="M1018" s="71" t="s">
        <v>2156</v>
      </c>
      <c r="N1018" s="71" t="s">
        <v>261</v>
      </c>
      <c r="O1018" s="71" t="s">
        <v>41</v>
      </c>
      <c r="P1018" s="71" t="s">
        <v>42</v>
      </c>
      <c r="Q1018" s="71"/>
    </row>
    <row r="1019" spans="1:17" ht="38.25" x14ac:dyDescent="0.25">
      <c r="A1019" s="5">
        <f t="shared" si="15"/>
        <v>1017</v>
      </c>
      <c r="B1019" s="62" t="s">
        <v>34</v>
      </c>
      <c r="C1019" s="62">
        <v>891180084</v>
      </c>
      <c r="D1019" s="62">
        <v>2</v>
      </c>
      <c r="E1019" s="63" t="s">
        <v>2397</v>
      </c>
      <c r="F1019" s="72">
        <v>900170943</v>
      </c>
      <c r="G1019" s="65">
        <v>3</v>
      </c>
      <c r="H1019" s="66" t="s">
        <v>2918</v>
      </c>
      <c r="I1019" s="67" t="s">
        <v>2919</v>
      </c>
      <c r="J1019" s="30" t="s">
        <v>2911</v>
      </c>
      <c r="K1019" s="69">
        <v>376133</v>
      </c>
      <c r="L1019" s="70" t="s">
        <v>2197</v>
      </c>
      <c r="M1019" s="71" t="s">
        <v>2156</v>
      </c>
      <c r="N1019" s="71" t="s">
        <v>261</v>
      </c>
      <c r="O1019" s="71" t="s">
        <v>41</v>
      </c>
      <c r="P1019" s="71" t="s">
        <v>42</v>
      </c>
      <c r="Q1019" s="71"/>
    </row>
    <row r="1020" spans="1:17" ht="153" x14ac:dyDescent="0.25">
      <c r="A1020" s="5">
        <f t="shared" si="15"/>
        <v>1018</v>
      </c>
      <c r="B1020" s="62" t="s">
        <v>34</v>
      </c>
      <c r="C1020" s="62">
        <v>891180084</v>
      </c>
      <c r="D1020" s="62">
        <v>2</v>
      </c>
      <c r="E1020" s="63" t="s">
        <v>2920</v>
      </c>
      <c r="F1020" s="72">
        <v>12139494</v>
      </c>
      <c r="G1020" s="65">
        <v>7</v>
      </c>
      <c r="H1020" s="66" t="s">
        <v>2921</v>
      </c>
      <c r="I1020" s="67" t="s">
        <v>2922</v>
      </c>
      <c r="J1020" s="30" t="s">
        <v>2911</v>
      </c>
      <c r="K1020" s="69">
        <v>4750000</v>
      </c>
      <c r="L1020" s="70" t="s">
        <v>2197</v>
      </c>
      <c r="M1020" s="71" t="s">
        <v>2156</v>
      </c>
      <c r="N1020" s="71" t="s">
        <v>261</v>
      </c>
      <c r="O1020" s="71" t="s">
        <v>41</v>
      </c>
      <c r="P1020" s="71" t="s">
        <v>42</v>
      </c>
      <c r="Q1020" s="71"/>
    </row>
    <row r="1021" spans="1:17" ht="127.5" x14ac:dyDescent="0.25">
      <c r="A1021" s="5">
        <f t="shared" si="15"/>
        <v>1019</v>
      </c>
      <c r="B1021" s="62" t="s">
        <v>34</v>
      </c>
      <c r="C1021" s="62">
        <v>891180084</v>
      </c>
      <c r="D1021" s="62">
        <v>2</v>
      </c>
      <c r="E1021" s="63" t="s">
        <v>2352</v>
      </c>
      <c r="F1021" s="72">
        <v>80199244</v>
      </c>
      <c r="G1021" s="65">
        <v>6</v>
      </c>
      <c r="H1021" s="66" t="s">
        <v>2923</v>
      </c>
      <c r="I1021" s="67" t="s">
        <v>2924</v>
      </c>
      <c r="J1021" s="30" t="s">
        <v>196</v>
      </c>
      <c r="K1021" s="69">
        <v>2500000</v>
      </c>
      <c r="L1021" s="70" t="s">
        <v>2155</v>
      </c>
      <c r="M1021" s="71" t="s">
        <v>2156</v>
      </c>
      <c r="N1021" s="71" t="s">
        <v>261</v>
      </c>
      <c r="O1021" s="71" t="s">
        <v>41</v>
      </c>
      <c r="P1021" s="71" t="s">
        <v>42</v>
      </c>
      <c r="Q1021" s="71"/>
    </row>
    <row r="1022" spans="1:17" ht="140.25" x14ac:dyDescent="0.25">
      <c r="A1022" s="5">
        <f t="shared" si="15"/>
        <v>1020</v>
      </c>
      <c r="B1022" s="62" t="s">
        <v>34</v>
      </c>
      <c r="C1022" s="62">
        <v>891180084</v>
      </c>
      <c r="D1022" s="62">
        <v>2</v>
      </c>
      <c r="E1022" s="63" t="s">
        <v>2267</v>
      </c>
      <c r="F1022" s="72">
        <v>7722858</v>
      </c>
      <c r="G1022" s="65">
        <v>6</v>
      </c>
      <c r="H1022" s="66" t="s">
        <v>2925</v>
      </c>
      <c r="I1022" s="67" t="s">
        <v>2926</v>
      </c>
      <c r="J1022" s="30" t="s">
        <v>196</v>
      </c>
      <c r="K1022" s="69">
        <v>2500000</v>
      </c>
      <c r="L1022" s="70" t="s">
        <v>2155</v>
      </c>
      <c r="M1022" s="71" t="s">
        <v>2156</v>
      </c>
      <c r="N1022" s="71" t="s">
        <v>261</v>
      </c>
      <c r="O1022" s="71" t="s">
        <v>41</v>
      </c>
      <c r="P1022" s="71" t="s">
        <v>42</v>
      </c>
      <c r="Q1022" s="71"/>
    </row>
    <row r="1023" spans="1:17" ht="140.25" x14ac:dyDescent="0.25">
      <c r="A1023" s="5">
        <f t="shared" si="15"/>
        <v>1021</v>
      </c>
      <c r="B1023" s="62" t="s">
        <v>34</v>
      </c>
      <c r="C1023" s="62">
        <v>891180084</v>
      </c>
      <c r="D1023" s="62">
        <v>2</v>
      </c>
      <c r="E1023" s="63" t="s">
        <v>2927</v>
      </c>
      <c r="F1023" s="72">
        <v>36069669</v>
      </c>
      <c r="G1023" s="65">
        <v>5</v>
      </c>
      <c r="H1023" s="66" t="s">
        <v>2928</v>
      </c>
      <c r="I1023" s="67" t="s">
        <v>2929</v>
      </c>
      <c r="J1023" s="30" t="s">
        <v>196</v>
      </c>
      <c r="K1023" s="69">
        <v>3200000</v>
      </c>
      <c r="L1023" s="70" t="s">
        <v>2155</v>
      </c>
      <c r="M1023" s="71" t="s">
        <v>2156</v>
      </c>
      <c r="N1023" s="71" t="s">
        <v>261</v>
      </c>
      <c r="O1023" s="71" t="s">
        <v>41</v>
      </c>
      <c r="P1023" s="71" t="s">
        <v>42</v>
      </c>
      <c r="Q1023" s="71"/>
    </row>
    <row r="1024" spans="1:17" ht="102" x14ac:dyDescent="0.25">
      <c r="A1024" s="5">
        <f t="shared" si="15"/>
        <v>1022</v>
      </c>
      <c r="B1024" s="62" t="s">
        <v>34</v>
      </c>
      <c r="C1024" s="62">
        <v>891180084</v>
      </c>
      <c r="D1024" s="62">
        <v>2</v>
      </c>
      <c r="E1024" s="63" t="s">
        <v>2930</v>
      </c>
      <c r="F1024" s="72">
        <v>28423451</v>
      </c>
      <c r="G1024" s="65">
        <v>6</v>
      </c>
      <c r="H1024" s="66" t="s">
        <v>2931</v>
      </c>
      <c r="I1024" s="67" t="s">
        <v>2932</v>
      </c>
      <c r="J1024" s="30" t="s">
        <v>2933</v>
      </c>
      <c r="K1024" s="69">
        <v>8400000</v>
      </c>
      <c r="L1024" s="70" t="s">
        <v>2197</v>
      </c>
      <c r="M1024" s="71" t="s">
        <v>2156</v>
      </c>
      <c r="N1024" s="71" t="s">
        <v>261</v>
      </c>
      <c r="O1024" s="71" t="s">
        <v>41</v>
      </c>
      <c r="P1024" s="71" t="s">
        <v>42</v>
      </c>
      <c r="Q1024" s="71"/>
    </row>
    <row r="1025" spans="1:17" ht="114.75" x14ac:dyDescent="0.25">
      <c r="A1025" s="5">
        <f t="shared" si="15"/>
        <v>1023</v>
      </c>
      <c r="B1025" s="62" t="s">
        <v>34</v>
      </c>
      <c r="C1025" s="62">
        <v>891180084</v>
      </c>
      <c r="D1025" s="62">
        <v>2</v>
      </c>
      <c r="E1025" s="63" t="s">
        <v>2934</v>
      </c>
      <c r="F1025" s="72">
        <v>41242898</v>
      </c>
      <c r="G1025" s="65">
        <v>4</v>
      </c>
      <c r="H1025" s="66" t="s">
        <v>2935</v>
      </c>
      <c r="I1025" s="67" t="s">
        <v>2936</v>
      </c>
      <c r="J1025" s="30" t="s">
        <v>2933</v>
      </c>
      <c r="K1025" s="69">
        <v>11512800</v>
      </c>
      <c r="L1025" s="70" t="s">
        <v>2197</v>
      </c>
      <c r="M1025" s="71" t="s">
        <v>2156</v>
      </c>
      <c r="N1025" s="71" t="s">
        <v>261</v>
      </c>
      <c r="O1025" s="71" t="s">
        <v>41</v>
      </c>
      <c r="P1025" s="71" t="s">
        <v>42</v>
      </c>
      <c r="Q1025" s="71"/>
    </row>
    <row r="1026" spans="1:17" ht="89.25" x14ac:dyDescent="0.25">
      <c r="A1026" s="5">
        <f t="shared" si="15"/>
        <v>1024</v>
      </c>
      <c r="B1026" s="62" t="s">
        <v>34</v>
      </c>
      <c r="C1026" s="62">
        <v>891180084</v>
      </c>
      <c r="D1026" s="62">
        <v>2</v>
      </c>
      <c r="E1026" s="63" t="s">
        <v>2937</v>
      </c>
      <c r="F1026" s="72">
        <v>26422061</v>
      </c>
      <c r="G1026" s="65">
        <v>5</v>
      </c>
      <c r="H1026" s="66" t="s">
        <v>2938</v>
      </c>
      <c r="I1026" s="67" t="s">
        <v>2730</v>
      </c>
      <c r="J1026" s="30" t="s">
        <v>2933</v>
      </c>
      <c r="K1026" s="69">
        <v>12721285</v>
      </c>
      <c r="L1026" s="70" t="s">
        <v>2674</v>
      </c>
      <c r="M1026" s="71" t="s">
        <v>2156</v>
      </c>
      <c r="N1026" s="71" t="s">
        <v>261</v>
      </c>
      <c r="O1026" s="71" t="s">
        <v>41</v>
      </c>
      <c r="P1026" s="71" t="s">
        <v>42</v>
      </c>
      <c r="Q1026" s="71"/>
    </row>
    <row r="1027" spans="1:17" ht="153" x14ac:dyDescent="0.25">
      <c r="A1027" s="5">
        <f t="shared" si="15"/>
        <v>1025</v>
      </c>
      <c r="B1027" s="62" t="s">
        <v>34</v>
      </c>
      <c r="C1027" s="62">
        <v>891180084</v>
      </c>
      <c r="D1027" s="62">
        <v>2</v>
      </c>
      <c r="E1027" s="63" t="s">
        <v>2939</v>
      </c>
      <c r="F1027" s="72">
        <v>800018856</v>
      </c>
      <c r="G1027" s="65">
        <v>9</v>
      </c>
      <c r="H1027" s="66" t="s">
        <v>2940</v>
      </c>
      <c r="I1027" s="67" t="s">
        <v>2941</v>
      </c>
      <c r="J1027" s="30" t="s">
        <v>2942</v>
      </c>
      <c r="K1027" s="69">
        <v>1009200</v>
      </c>
      <c r="L1027" s="70" t="s">
        <v>2943</v>
      </c>
      <c r="M1027" s="71" t="s">
        <v>2156</v>
      </c>
      <c r="N1027" s="71" t="s">
        <v>261</v>
      </c>
      <c r="O1027" s="71" t="s">
        <v>41</v>
      </c>
      <c r="P1027" s="71" t="s">
        <v>42</v>
      </c>
      <c r="Q1027" s="71"/>
    </row>
    <row r="1028" spans="1:17" ht="178.5" x14ac:dyDescent="0.25">
      <c r="A1028" s="5">
        <f t="shared" si="15"/>
        <v>1026</v>
      </c>
      <c r="B1028" s="62" t="s">
        <v>34</v>
      </c>
      <c r="C1028" s="62">
        <v>891180084</v>
      </c>
      <c r="D1028" s="62">
        <v>2</v>
      </c>
      <c r="E1028" s="63" t="s">
        <v>2944</v>
      </c>
      <c r="F1028" s="72">
        <v>900337274</v>
      </c>
      <c r="G1028" s="65">
        <v>3</v>
      </c>
      <c r="H1028" s="66" t="s">
        <v>2945</v>
      </c>
      <c r="I1028" s="67" t="s">
        <v>2946</v>
      </c>
      <c r="J1028" s="30" t="s">
        <v>189</v>
      </c>
      <c r="K1028" s="69">
        <v>3107200</v>
      </c>
      <c r="L1028" s="70" t="s">
        <v>2197</v>
      </c>
      <c r="M1028" s="71" t="s">
        <v>2156</v>
      </c>
      <c r="N1028" s="71" t="s">
        <v>261</v>
      </c>
      <c r="O1028" s="71" t="s">
        <v>41</v>
      </c>
      <c r="P1028" s="71" t="s">
        <v>42</v>
      </c>
      <c r="Q1028" s="71"/>
    </row>
    <row r="1029" spans="1:17" ht="178.5" x14ac:dyDescent="0.25">
      <c r="A1029" s="5">
        <f t="shared" ref="A1029:A1092" si="16">A1028+1</f>
        <v>1027</v>
      </c>
      <c r="B1029" s="62" t="s">
        <v>34</v>
      </c>
      <c r="C1029" s="62">
        <v>891180084</v>
      </c>
      <c r="D1029" s="62">
        <v>2</v>
      </c>
      <c r="E1029" s="63" t="s">
        <v>2947</v>
      </c>
      <c r="F1029" s="72">
        <v>900468944</v>
      </c>
      <c r="G1029" s="65">
        <v>1</v>
      </c>
      <c r="H1029" s="66" t="s">
        <v>2948</v>
      </c>
      <c r="I1029" s="67" t="s">
        <v>2949</v>
      </c>
      <c r="J1029" s="30" t="s">
        <v>189</v>
      </c>
      <c r="K1029" s="69">
        <v>2201100</v>
      </c>
      <c r="L1029" s="70" t="s">
        <v>2197</v>
      </c>
      <c r="M1029" s="71" t="s">
        <v>2156</v>
      </c>
      <c r="N1029" s="71" t="s">
        <v>261</v>
      </c>
      <c r="O1029" s="71" t="s">
        <v>41</v>
      </c>
      <c r="P1029" s="71" t="s">
        <v>42</v>
      </c>
      <c r="Q1029" s="71"/>
    </row>
    <row r="1030" spans="1:17" ht="102" x14ac:dyDescent="0.25">
      <c r="A1030" s="5">
        <f t="shared" si="16"/>
        <v>1028</v>
      </c>
      <c r="B1030" s="62" t="s">
        <v>34</v>
      </c>
      <c r="C1030" s="62">
        <v>891180084</v>
      </c>
      <c r="D1030" s="62">
        <v>2</v>
      </c>
      <c r="E1030" s="63" t="s">
        <v>2950</v>
      </c>
      <c r="F1030" s="72">
        <v>12108468</v>
      </c>
      <c r="G1030" s="65">
        <v>2</v>
      </c>
      <c r="H1030" s="66" t="s">
        <v>2951</v>
      </c>
      <c r="I1030" s="67" t="s">
        <v>2952</v>
      </c>
      <c r="J1030" s="30" t="s">
        <v>189</v>
      </c>
      <c r="K1030" s="69">
        <v>1999933</v>
      </c>
      <c r="L1030" s="70" t="s">
        <v>2197</v>
      </c>
      <c r="M1030" s="71" t="s">
        <v>2156</v>
      </c>
      <c r="N1030" s="71" t="s">
        <v>261</v>
      </c>
      <c r="O1030" s="71" t="s">
        <v>41</v>
      </c>
      <c r="P1030" s="71" t="s">
        <v>42</v>
      </c>
      <c r="Q1030" s="71"/>
    </row>
    <row r="1031" spans="1:17" ht="102" x14ac:dyDescent="0.25">
      <c r="A1031" s="5">
        <f t="shared" si="16"/>
        <v>1029</v>
      </c>
      <c r="B1031" s="62" t="s">
        <v>34</v>
      </c>
      <c r="C1031" s="62">
        <v>891180084</v>
      </c>
      <c r="D1031" s="62">
        <v>2</v>
      </c>
      <c r="E1031" s="63" t="s">
        <v>2953</v>
      </c>
      <c r="F1031" s="72">
        <v>36274439</v>
      </c>
      <c r="G1031" s="65">
        <v>6</v>
      </c>
      <c r="H1031" s="66" t="s">
        <v>2954</v>
      </c>
      <c r="I1031" s="67" t="s">
        <v>2955</v>
      </c>
      <c r="J1031" s="30" t="s">
        <v>2956</v>
      </c>
      <c r="K1031" s="69">
        <v>2000000</v>
      </c>
      <c r="L1031" s="70" t="s">
        <v>2155</v>
      </c>
      <c r="M1031" s="71" t="s">
        <v>2156</v>
      </c>
      <c r="N1031" s="71" t="s">
        <v>261</v>
      </c>
      <c r="O1031" s="71" t="s">
        <v>41</v>
      </c>
      <c r="P1031" s="71" t="s">
        <v>42</v>
      </c>
      <c r="Q1031" s="71"/>
    </row>
    <row r="1032" spans="1:17" ht="165.75" x14ac:dyDescent="0.25">
      <c r="A1032" s="5">
        <f t="shared" si="16"/>
        <v>1030</v>
      </c>
      <c r="B1032" s="62" t="s">
        <v>34</v>
      </c>
      <c r="C1032" s="62">
        <v>891180084</v>
      </c>
      <c r="D1032" s="62">
        <v>2</v>
      </c>
      <c r="E1032" s="63" t="s">
        <v>2957</v>
      </c>
      <c r="F1032" s="72">
        <v>900310826</v>
      </c>
      <c r="G1032" s="65">
        <v>1</v>
      </c>
      <c r="H1032" s="66" t="s">
        <v>2958</v>
      </c>
      <c r="I1032" s="67" t="s">
        <v>2959</v>
      </c>
      <c r="J1032" s="30" t="s">
        <v>2960</v>
      </c>
      <c r="K1032" s="69">
        <v>28332000</v>
      </c>
      <c r="L1032" s="70" t="s">
        <v>2197</v>
      </c>
      <c r="M1032" s="71" t="s">
        <v>2156</v>
      </c>
      <c r="N1032" s="71" t="s">
        <v>261</v>
      </c>
      <c r="O1032" s="71" t="s">
        <v>41</v>
      </c>
      <c r="P1032" s="71" t="s">
        <v>42</v>
      </c>
      <c r="Q1032" s="71"/>
    </row>
    <row r="1033" spans="1:17" ht="140.25" x14ac:dyDescent="0.25">
      <c r="A1033" s="5">
        <f t="shared" si="16"/>
        <v>1031</v>
      </c>
      <c r="B1033" s="62" t="s">
        <v>34</v>
      </c>
      <c r="C1033" s="62">
        <v>891180084</v>
      </c>
      <c r="D1033" s="62">
        <v>2</v>
      </c>
      <c r="E1033" s="63" t="s">
        <v>2961</v>
      </c>
      <c r="F1033" s="72">
        <v>79149896</v>
      </c>
      <c r="G1033" s="65">
        <v>0</v>
      </c>
      <c r="H1033" s="66" t="s">
        <v>2962</v>
      </c>
      <c r="I1033" s="67" t="s">
        <v>2963</v>
      </c>
      <c r="J1033" s="30" t="s">
        <v>2960</v>
      </c>
      <c r="K1033" s="69">
        <v>3000000</v>
      </c>
      <c r="L1033" s="70" t="s">
        <v>2155</v>
      </c>
      <c r="M1033" s="71" t="s">
        <v>2156</v>
      </c>
      <c r="N1033" s="71" t="s">
        <v>261</v>
      </c>
      <c r="O1033" s="71" t="s">
        <v>41</v>
      </c>
      <c r="P1033" s="71" t="s">
        <v>42</v>
      </c>
      <c r="Q1033" s="71"/>
    </row>
    <row r="1034" spans="1:17" ht="191.25" x14ac:dyDescent="0.25">
      <c r="A1034" s="5">
        <f t="shared" si="16"/>
        <v>1032</v>
      </c>
      <c r="B1034" s="62" t="s">
        <v>34</v>
      </c>
      <c r="C1034" s="62">
        <v>891180084</v>
      </c>
      <c r="D1034" s="62">
        <v>2</v>
      </c>
      <c r="E1034" s="63" t="s">
        <v>2964</v>
      </c>
      <c r="F1034" s="72">
        <v>900365845</v>
      </c>
      <c r="G1034" s="65">
        <v>8</v>
      </c>
      <c r="H1034" s="66" t="s">
        <v>2965</v>
      </c>
      <c r="I1034" s="67" t="s">
        <v>2966</v>
      </c>
      <c r="J1034" s="30" t="s">
        <v>2960</v>
      </c>
      <c r="K1034" s="69">
        <v>1800000</v>
      </c>
      <c r="L1034" s="70" t="s">
        <v>2197</v>
      </c>
      <c r="M1034" s="71" t="s">
        <v>2156</v>
      </c>
      <c r="N1034" s="71" t="s">
        <v>261</v>
      </c>
      <c r="O1034" s="71" t="s">
        <v>41</v>
      </c>
      <c r="P1034" s="71" t="s">
        <v>42</v>
      </c>
      <c r="Q1034" s="71"/>
    </row>
    <row r="1035" spans="1:17" ht="114.75" x14ac:dyDescent="0.25">
      <c r="A1035" s="5">
        <f t="shared" si="16"/>
        <v>1033</v>
      </c>
      <c r="B1035" s="62" t="s">
        <v>34</v>
      </c>
      <c r="C1035" s="62">
        <v>891180084</v>
      </c>
      <c r="D1035" s="62">
        <v>2</v>
      </c>
      <c r="E1035" s="63" t="s">
        <v>2967</v>
      </c>
      <c r="F1035" s="72">
        <v>1075209507</v>
      </c>
      <c r="G1035" s="65">
        <v>5</v>
      </c>
      <c r="H1035" s="66" t="s">
        <v>2968</v>
      </c>
      <c r="I1035" s="67" t="s">
        <v>2969</v>
      </c>
      <c r="J1035" s="30" t="s">
        <v>2960</v>
      </c>
      <c r="K1035" s="69">
        <v>4500000</v>
      </c>
      <c r="L1035" s="70" t="s">
        <v>2155</v>
      </c>
      <c r="M1035" s="71" t="s">
        <v>2156</v>
      </c>
      <c r="N1035" s="71" t="s">
        <v>261</v>
      </c>
      <c r="O1035" s="71" t="s">
        <v>41</v>
      </c>
      <c r="P1035" s="71" t="s">
        <v>42</v>
      </c>
      <c r="Q1035" s="71"/>
    </row>
    <row r="1036" spans="1:17" ht="153" x14ac:dyDescent="0.25">
      <c r="A1036" s="5">
        <f t="shared" si="16"/>
        <v>1034</v>
      </c>
      <c r="B1036" s="62" t="s">
        <v>34</v>
      </c>
      <c r="C1036" s="62">
        <v>891180084</v>
      </c>
      <c r="D1036" s="62">
        <v>2</v>
      </c>
      <c r="E1036" s="63" t="s">
        <v>2970</v>
      </c>
      <c r="F1036" s="72">
        <v>900081725</v>
      </c>
      <c r="G1036" s="65">
        <v>2</v>
      </c>
      <c r="H1036" s="66" t="s">
        <v>2971</v>
      </c>
      <c r="I1036" s="67" t="s">
        <v>2972</v>
      </c>
      <c r="J1036" s="30" t="s">
        <v>2960</v>
      </c>
      <c r="K1036" s="69">
        <v>6570000</v>
      </c>
      <c r="L1036" s="70" t="s">
        <v>2197</v>
      </c>
      <c r="M1036" s="71" t="s">
        <v>2156</v>
      </c>
      <c r="N1036" s="71" t="s">
        <v>261</v>
      </c>
      <c r="O1036" s="71" t="s">
        <v>41</v>
      </c>
      <c r="P1036" s="71" t="s">
        <v>42</v>
      </c>
      <c r="Q1036" s="71"/>
    </row>
    <row r="1037" spans="1:17" ht="229.5" x14ac:dyDescent="0.25">
      <c r="A1037" s="5">
        <f t="shared" si="16"/>
        <v>1035</v>
      </c>
      <c r="B1037" s="62" t="s">
        <v>34</v>
      </c>
      <c r="C1037" s="62">
        <v>891180084</v>
      </c>
      <c r="D1037" s="62">
        <v>2</v>
      </c>
      <c r="E1037" s="63" t="s">
        <v>2973</v>
      </c>
      <c r="F1037" s="72">
        <v>12109246</v>
      </c>
      <c r="G1037" s="65">
        <v>9</v>
      </c>
      <c r="H1037" s="66" t="s">
        <v>2974</v>
      </c>
      <c r="I1037" s="67" t="s">
        <v>2975</v>
      </c>
      <c r="J1037" s="30" t="s">
        <v>2960</v>
      </c>
      <c r="K1037" s="69">
        <v>18200000</v>
      </c>
      <c r="L1037" s="70" t="s">
        <v>2197</v>
      </c>
      <c r="M1037" s="71" t="s">
        <v>2156</v>
      </c>
      <c r="N1037" s="71" t="s">
        <v>261</v>
      </c>
      <c r="O1037" s="71" t="s">
        <v>41</v>
      </c>
      <c r="P1037" s="71" t="s">
        <v>42</v>
      </c>
      <c r="Q1037" s="71"/>
    </row>
    <row r="1038" spans="1:17" ht="140.25" x14ac:dyDescent="0.25">
      <c r="A1038" s="5">
        <f t="shared" si="16"/>
        <v>1036</v>
      </c>
      <c r="B1038" s="62" t="s">
        <v>34</v>
      </c>
      <c r="C1038" s="62">
        <v>891180084</v>
      </c>
      <c r="D1038" s="62">
        <v>2</v>
      </c>
      <c r="E1038" s="63" t="s">
        <v>1940</v>
      </c>
      <c r="F1038" s="72">
        <v>891100279</v>
      </c>
      <c r="G1038" s="65">
        <v>1</v>
      </c>
      <c r="H1038" s="66" t="s">
        <v>2976</v>
      </c>
      <c r="I1038" s="67" t="s">
        <v>2977</v>
      </c>
      <c r="J1038" s="30" t="s">
        <v>2960</v>
      </c>
      <c r="K1038" s="69">
        <v>820000</v>
      </c>
      <c r="L1038" s="70" t="s">
        <v>2197</v>
      </c>
      <c r="M1038" s="71" t="s">
        <v>2156</v>
      </c>
      <c r="N1038" s="71" t="s">
        <v>261</v>
      </c>
      <c r="O1038" s="71" t="s">
        <v>41</v>
      </c>
      <c r="P1038" s="71" t="s">
        <v>42</v>
      </c>
      <c r="Q1038" s="71"/>
    </row>
    <row r="1039" spans="1:17" ht="140.25" x14ac:dyDescent="0.25">
      <c r="A1039" s="5">
        <f t="shared" si="16"/>
        <v>1037</v>
      </c>
      <c r="B1039" s="62" t="s">
        <v>34</v>
      </c>
      <c r="C1039" s="62">
        <v>891180084</v>
      </c>
      <c r="D1039" s="62">
        <v>2</v>
      </c>
      <c r="E1039" s="63" t="s">
        <v>2978</v>
      </c>
      <c r="F1039" s="72">
        <v>1075538162</v>
      </c>
      <c r="G1039" s="65">
        <v>9</v>
      </c>
      <c r="H1039" s="66" t="s">
        <v>2979</v>
      </c>
      <c r="I1039" s="67" t="s">
        <v>2980</v>
      </c>
      <c r="J1039" s="30" t="s">
        <v>2960</v>
      </c>
      <c r="K1039" s="69">
        <v>15000000</v>
      </c>
      <c r="L1039" s="70" t="s">
        <v>2155</v>
      </c>
      <c r="M1039" s="71" t="s">
        <v>2156</v>
      </c>
      <c r="N1039" s="71" t="s">
        <v>261</v>
      </c>
      <c r="O1039" s="71" t="s">
        <v>41</v>
      </c>
      <c r="P1039" s="71" t="s">
        <v>42</v>
      </c>
      <c r="Q1039" s="71"/>
    </row>
    <row r="1040" spans="1:17" ht="102" x14ac:dyDescent="0.25">
      <c r="A1040" s="5">
        <f t="shared" si="16"/>
        <v>1038</v>
      </c>
      <c r="B1040" s="62" t="s">
        <v>34</v>
      </c>
      <c r="C1040" s="62">
        <v>891180084</v>
      </c>
      <c r="D1040" s="62">
        <v>2</v>
      </c>
      <c r="E1040" s="63" t="s">
        <v>325</v>
      </c>
      <c r="F1040" s="72">
        <v>900036523</v>
      </c>
      <c r="G1040" s="65">
        <v>0</v>
      </c>
      <c r="H1040" s="66" t="s">
        <v>2981</v>
      </c>
      <c r="I1040" s="67" t="s">
        <v>2982</v>
      </c>
      <c r="J1040" s="30" t="s">
        <v>2960</v>
      </c>
      <c r="K1040" s="69">
        <v>6120000</v>
      </c>
      <c r="L1040" s="70" t="s">
        <v>2197</v>
      </c>
      <c r="M1040" s="71" t="s">
        <v>2156</v>
      </c>
      <c r="N1040" s="71" t="s">
        <v>261</v>
      </c>
      <c r="O1040" s="71" t="s">
        <v>41</v>
      </c>
      <c r="P1040" s="71" t="s">
        <v>42</v>
      </c>
      <c r="Q1040" s="71"/>
    </row>
    <row r="1041" spans="1:17" ht="153" x14ac:dyDescent="0.25">
      <c r="A1041" s="5">
        <f t="shared" si="16"/>
        <v>1039</v>
      </c>
      <c r="B1041" s="62" t="s">
        <v>34</v>
      </c>
      <c r="C1041" s="62">
        <v>891180084</v>
      </c>
      <c r="D1041" s="62">
        <v>2</v>
      </c>
      <c r="E1041" s="63" t="s">
        <v>2983</v>
      </c>
      <c r="F1041" s="72">
        <v>7724303</v>
      </c>
      <c r="G1041" s="65">
        <v>1</v>
      </c>
      <c r="H1041" s="66" t="s">
        <v>2984</v>
      </c>
      <c r="I1041" s="67" t="s">
        <v>2985</v>
      </c>
      <c r="J1041" s="30" t="s">
        <v>2960</v>
      </c>
      <c r="K1041" s="69">
        <v>1500000</v>
      </c>
      <c r="L1041" s="70" t="s">
        <v>2155</v>
      </c>
      <c r="M1041" s="71" t="s">
        <v>2156</v>
      </c>
      <c r="N1041" s="71" t="s">
        <v>261</v>
      </c>
      <c r="O1041" s="71" t="s">
        <v>41</v>
      </c>
      <c r="P1041" s="71" t="s">
        <v>42</v>
      </c>
      <c r="Q1041" s="71"/>
    </row>
    <row r="1042" spans="1:17" ht="204" x14ac:dyDescent="0.25">
      <c r="A1042" s="5">
        <f t="shared" si="16"/>
        <v>1040</v>
      </c>
      <c r="B1042" s="62" t="s">
        <v>34</v>
      </c>
      <c r="C1042" s="62">
        <v>891180084</v>
      </c>
      <c r="D1042" s="62">
        <v>2</v>
      </c>
      <c r="E1042" s="63" t="s">
        <v>2986</v>
      </c>
      <c r="F1042" s="72">
        <v>4830549</v>
      </c>
      <c r="G1042" s="65">
        <v>7</v>
      </c>
      <c r="H1042" s="66" t="s">
        <v>2987</v>
      </c>
      <c r="I1042" s="67" t="s">
        <v>2988</v>
      </c>
      <c r="J1042" s="30" t="s">
        <v>2989</v>
      </c>
      <c r="K1042" s="69">
        <v>31020000</v>
      </c>
      <c r="L1042" s="70" t="s">
        <v>2197</v>
      </c>
      <c r="M1042" s="71" t="s">
        <v>2156</v>
      </c>
      <c r="N1042" s="71" t="s">
        <v>261</v>
      </c>
      <c r="O1042" s="71" t="s">
        <v>41</v>
      </c>
      <c r="P1042" s="71" t="s">
        <v>42</v>
      </c>
      <c r="Q1042" s="71"/>
    </row>
    <row r="1043" spans="1:17" ht="127.5" x14ac:dyDescent="0.25">
      <c r="A1043" s="5">
        <f t="shared" si="16"/>
        <v>1041</v>
      </c>
      <c r="B1043" s="62" t="s">
        <v>34</v>
      </c>
      <c r="C1043" s="62">
        <v>891180084</v>
      </c>
      <c r="D1043" s="62">
        <v>2</v>
      </c>
      <c r="E1043" s="63" t="s">
        <v>2990</v>
      </c>
      <c r="F1043" s="72">
        <v>40372865</v>
      </c>
      <c r="G1043" s="65">
        <v>5</v>
      </c>
      <c r="H1043" s="66" t="s">
        <v>2991</v>
      </c>
      <c r="I1043" s="67" t="s">
        <v>2992</v>
      </c>
      <c r="J1043" s="30" t="s">
        <v>2989</v>
      </c>
      <c r="K1043" s="69">
        <v>10800000</v>
      </c>
      <c r="L1043" s="70" t="s">
        <v>2197</v>
      </c>
      <c r="M1043" s="71" t="s">
        <v>2156</v>
      </c>
      <c r="N1043" s="71" t="s">
        <v>261</v>
      </c>
      <c r="O1043" s="71" t="s">
        <v>41</v>
      </c>
      <c r="P1043" s="71" t="s">
        <v>42</v>
      </c>
      <c r="Q1043" s="71"/>
    </row>
    <row r="1044" spans="1:17" ht="89.25" x14ac:dyDescent="0.25">
      <c r="A1044" s="5">
        <f t="shared" si="16"/>
        <v>1042</v>
      </c>
      <c r="B1044" s="62" t="s">
        <v>34</v>
      </c>
      <c r="C1044" s="62">
        <v>891180084</v>
      </c>
      <c r="D1044" s="62">
        <v>2</v>
      </c>
      <c r="E1044" s="63" t="s">
        <v>2993</v>
      </c>
      <c r="F1044" s="72">
        <v>800137399</v>
      </c>
      <c r="G1044" s="65">
        <v>4</v>
      </c>
      <c r="H1044" s="66" t="s">
        <v>2994</v>
      </c>
      <c r="I1044" s="67" t="s">
        <v>2995</v>
      </c>
      <c r="J1044" s="30" t="s">
        <v>2989</v>
      </c>
      <c r="K1044" s="69">
        <v>4441565</v>
      </c>
      <c r="L1044" s="70" t="s">
        <v>2197</v>
      </c>
      <c r="M1044" s="71" t="s">
        <v>2156</v>
      </c>
      <c r="N1044" s="71" t="s">
        <v>261</v>
      </c>
      <c r="O1044" s="71" t="s">
        <v>41</v>
      </c>
      <c r="P1044" s="71" t="s">
        <v>42</v>
      </c>
      <c r="Q1044" s="71"/>
    </row>
    <row r="1045" spans="1:17" ht="63.75" x14ac:dyDescent="0.25">
      <c r="A1045" s="5">
        <f t="shared" si="16"/>
        <v>1043</v>
      </c>
      <c r="B1045" s="62" t="s">
        <v>34</v>
      </c>
      <c r="C1045" s="62">
        <v>891180084</v>
      </c>
      <c r="D1045" s="62">
        <v>2</v>
      </c>
      <c r="E1045" s="63" t="s">
        <v>2996</v>
      </c>
      <c r="F1045" s="72">
        <v>7732411</v>
      </c>
      <c r="G1045" s="65">
        <v>0</v>
      </c>
      <c r="H1045" s="66" t="s">
        <v>2997</v>
      </c>
      <c r="I1045" s="67" t="s">
        <v>2998</v>
      </c>
      <c r="J1045" s="30" t="s">
        <v>2989</v>
      </c>
      <c r="K1045" s="69">
        <v>2250000</v>
      </c>
      <c r="L1045" s="70" t="s">
        <v>2155</v>
      </c>
      <c r="M1045" s="71" t="s">
        <v>2156</v>
      </c>
      <c r="N1045" s="71" t="s">
        <v>261</v>
      </c>
      <c r="O1045" s="71" t="s">
        <v>41</v>
      </c>
      <c r="P1045" s="71" t="s">
        <v>42</v>
      </c>
      <c r="Q1045" s="71"/>
    </row>
    <row r="1046" spans="1:17" ht="127.5" x14ac:dyDescent="0.25">
      <c r="A1046" s="5">
        <f t="shared" si="16"/>
        <v>1044</v>
      </c>
      <c r="B1046" s="62" t="s">
        <v>34</v>
      </c>
      <c r="C1046" s="62">
        <v>891180084</v>
      </c>
      <c r="D1046" s="62">
        <v>2</v>
      </c>
      <c r="E1046" s="63" t="s">
        <v>2999</v>
      </c>
      <c r="F1046" s="72">
        <v>813012892</v>
      </c>
      <c r="G1046" s="65">
        <v>4</v>
      </c>
      <c r="H1046" s="66" t="s">
        <v>3000</v>
      </c>
      <c r="I1046" s="67" t="s">
        <v>3001</v>
      </c>
      <c r="J1046" s="30" t="s">
        <v>2989</v>
      </c>
      <c r="K1046" s="69">
        <v>2200000</v>
      </c>
      <c r="L1046" s="70" t="s">
        <v>2155</v>
      </c>
      <c r="M1046" s="71" t="s">
        <v>2156</v>
      </c>
      <c r="N1046" s="71" t="s">
        <v>261</v>
      </c>
      <c r="O1046" s="71" t="s">
        <v>41</v>
      </c>
      <c r="P1046" s="71" t="s">
        <v>42</v>
      </c>
      <c r="Q1046" s="71"/>
    </row>
    <row r="1047" spans="1:17" ht="89.25" x14ac:dyDescent="0.25">
      <c r="A1047" s="5">
        <f t="shared" si="16"/>
        <v>1045</v>
      </c>
      <c r="B1047" s="62" t="s">
        <v>34</v>
      </c>
      <c r="C1047" s="62">
        <v>891180084</v>
      </c>
      <c r="D1047" s="62">
        <v>2</v>
      </c>
      <c r="E1047" s="63" t="s">
        <v>3002</v>
      </c>
      <c r="F1047" s="72">
        <v>36307972</v>
      </c>
      <c r="G1047" s="65">
        <v>4</v>
      </c>
      <c r="H1047" s="66" t="s">
        <v>3003</v>
      </c>
      <c r="I1047" s="67" t="s">
        <v>3004</v>
      </c>
      <c r="J1047" s="30" t="s">
        <v>2989</v>
      </c>
      <c r="K1047" s="69">
        <v>1000000</v>
      </c>
      <c r="L1047" s="70" t="s">
        <v>2155</v>
      </c>
      <c r="M1047" s="71" t="s">
        <v>2156</v>
      </c>
      <c r="N1047" s="71" t="s">
        <v>261</v>
      </c>
      <c r="O1047" s="71" t="s">
        <v>41</v>
      </c>
      <c r="P1047" s="71" t="s">
        <v>42</v>
      </c>
      <c r="Q1047" s="71"/>
    </row>
    <row r="1048" spans="1:17" ht="127.5" x14ac:dyDescent="0.25">
      <c r="A1048" s="5">
        <f t="shared" si="16"/>
        <v>1046</v>
      </c>
      <c r="B1048" s="62" t="s">
        <v>34</v>
      </c>
      <c r="C1048" s="62">
        <v>891180084</v>
      </c>
      <c r="D1048" s="62">
        <v>2</v>
      </c>
      <c r="E1048" s="63" t="s">
        <v>3005</v>
      </c>
      <c r="F1048" s="72">
        <v>12131743</v>
      </c>
      <c r="G1048" s="65">
        <v>1</v>
      </c>
      <c r="H1048" s="66" t="s">
        <v>3006</v>
      </c>
      <c r="I1048" s="67" t="s">
        <v>3007</v>
      </c>
      <c r="J1048" s="30" t="s">
        <v>2989</v>
      </c>
      <c r="K1048" s="69">
        <v>9400000</v>
      </c>
      <c r="L1048" s="70" t="s">
        <v>2155</v>
      </c>
      <c r="M1048" s="71" t="s">
        <v>2156</v>
      </c>
      <c r="N1048" s="71" t="s">
        <v>261</v>
      </c>
      <c r="O1048" s="71" t="s">
        <v>41</v>
      </c>
      <c r="P1048" s="71" t="s">
        <v>42</v>
      </c>
      <c r="Q1048" s="71"/>
    </row>
    <row r="1049" spans="1:17" ht="76.5" x14ac:dyDescent="0.25">
      <c r="A1049" s="5">
        <f t="shared" si="16"/>
        <v>1047</v>
      </c>
      <c r="B1049" s="62" t="s">
        <v>34</v>
      </c>
      <c r="C1049" s="62">
        <v>891180084</v>
      </c>
      <c r="D1049" s="62">
        <v>2</v>
      </c>
      <c r="E1049" s="63" t="s">
        <v>3008</v>
      </c>
      <c r="F1049" s="72">
        <v>7730329</v>
      </c>
      <c r="G1049" s="65">
        <v>5</v>
      </c>
      <c r="H1049" s="66" t="s">
        <v>3009</v>
      </c>
      <c r="I1049" s="67" t="s">
        <v>3010</v>
      </c>
      <c r="J1049" s="30" t="s">
        <v>2989</v>
      </c>
      <c r="K1049" s="69">
        <v>1595000</v>
      </c>
      <c r="L1049" s="70" t="s">
        <v>2155</v>
      </c>
      <c r="M1049" s="71" t="s">
        <v>2156</v>
      </c>
      <c r="N1049" s="71" t="s">
        <v>261</v>
      </c>
      <c r="O1049" s="71" t="s">
        <v>41</v>
      </c>
      <c r="P1049" s="71" t="s">
        <v>42</v>
      </c>
      <c r="Q1049" s="71"/>
    </row>
    <row r="1050" spans="1:17" ht="114.75" x14ac:dyDescent="0.25">
      <c r="A1050" s="5">
        <f t="shared" si="16"/>
        <v>1048</v>
      </c>
      <c r="B1050" s="62" t="s">
        <v>34</v>
      </c>
      <c r="C1050" s="62">
        <v>891180084</v>
      </c>
      <c r="D1050" s="62">
        <v>2</v>
      </c>
      <c r="E1050" s="63" t="s">
        <v>3011</v>
      </c>
      <c r="F1050" s="72">
        <v>36300929</v>
      </c>
      <c r="G1050" s="65">
        <v>5</v>
      </c>
      <c r="H1050" s="66" t="s">
        <v>3012</v>
      </c>
      <c r="I1050" s="67" t="s">
        <v>3013</v>
      </c>
      <c r="J1050" s="30" t="s">
        <v>2989</v>
      </c>
      <c r="K1050" s="69">
        <v>108063000</v>
      </c>
      <c r="L1050" s="70" t="s">
        <v>2155</v>
      </c>
      <c r="M1050" s="71" t="s">
        <v>2156</v>
      </c>
      <c r="N1050" s="71" t="s">
        <v>261</v>
      </c>
      <c r="O1050" s="71" t="s">
        <v>41</v>
      </c>
      <c r="P1050" s="71" t="s">
        <v>42</v>
      </c>
      <c r="Q1050" s="71"/>
    </row>
    <row r="1051" spans="1:17" ht="140.25" x14ac:dyDescent="0.25">
      <c r="A1051" s="5">
        <f t="shared" si="16"/>
        <v>1049</v>
      </c>
      <c r="B1051" s="62" t="s">
        <v>34</v>
      </c>
      <c r="C1051" s="62">
        <v>891180084</v>
      </c>
      <c r="D1051" s="62">
        <v>2</v>
      </c>
      <c r="E1051" s="63" t="s">
        <v>1347</v>
      </c>
      <c r="F1051" s="72">
        <v>900067362</v>
      </c>
      <c r="G1051" s="65">
        <v>4</v>
      </c>
      <c r="H1051" s="66" t="s">
        <v>3014</v>
      </c>
      <c r="I1051" s="67" t="s">
        <v>3015</v>
      </c>
      <c r="J1051" s="30" t="s">
        <v>2989</v>
      </c>
      <c r="K1051" s="69">
        <v>5000000</v>
      </c>
      <c r="L1051" s="70" t="s">
        <v>2155</v>
      </c>
      <c r="M1051" s="71" t="s">
        <v>2156</v>
      </c>
      <c r="N1051" s="71" t="s">
        <v>261</v>
      </c>
      <c r="O1051" s="71" t="s">
        <v>41</v>
      </c>
      <c r="P1051" s="71" t="s">
        <v>42</v>
      </c>
      <c r="Q1051" s="71"/>
    </row>
    <row r="1052" spans="1:17" ht="127.5" x14ac:dyDescent="0.25">
      <c r="A1052" s="5">
        <f t="shared" si="16"/>
        <v>1050</v>
      </c>
      <c r="B1052" s="62" t="s">
        <v>34</v>
      </c>
      <c r="C1052" s="62">
        <v>891180084</v>
      </c>
      <c r="D1052" s="62">
        <v>2</v>
      </c>
      <c r="E1052" s="63" t="s">
        <v>2629</v>
      </c>
      <c r="F1052" s="72">
        <v>900129279</v>
      </c>
      <c r="G1052" s="65">
        <v>8</v>
      </c>
      <c r="H1052" s="66" t="s">
        <v>3016</v>
      </c>
      <c r="I1052" s="67" t="s">
        <v>3017</v>
      </c>
      <c r="J1052" s="30" t="s">
        <v>2989</v>
      </c>
      <c r="K1052" s="69">
        <v>3000000</v>
      </c>
      <c r="L1052" s="70" t="s">
        <v>2155</v>
      </c>
      <c r="M1052" s="71" t="s">
        <v>2156</v>
      </c>
      <c r="N1052" s="71" t="s">
        <v>261</v>
      </c>
      <c r="O1052" s="71" t="s">
        <v>41</v>
      </c>
      <c r="P1052" s="71" t="s">
        <v>42</v>
      </c>
      <c r="Q1052" s="71"/>
    </row>
    <row r="1053" spans="1:17" ht="114.75" x14ac:dyDescent="0.25">
      <c r="A1053" s="5">
        <f t="shared" si="16"/>
        <v>1051</v>
      </c>
      <c r="B1053" s="62" t="s">
        <v>34</v>
      </c>
      <c r="C1053" s="62">
        <v>891180084</v>
      </c>
      <c r="D1053" s="62">
        <v>2</v>
      </c>
      <c r="E1053" s="63" t="s">
        <v>3018</v>
      </c>
      <c r="F1053" s="72">
        <v>813013007</v>
      </c>
      <c r="G1053" s="65">
        <v>7</v>
      </c>
      <c r="H1053" s="66" t="s">
        <v>3019</v>
      </c>
      <c r="I1053" s="67" t="s">
        <v>3020</v>
      </c>
      <c r="J1053" s="30" t="s">
        <v>2989</v>
      </c>
      <c r="K1053" s="69">
        <v>3000000</v>
      </c>
      <c r="L1053" s="70" t="s">
        <v>2155</v>
      </c>
      <c r="M1053" s="71" t="s">
        <v>2156</v>
      </c>
      <c r="N1053" s="71" t="s">
        <v>261</v>
      </c>
      <c r="O1053" s="71" t="s">
        <v>41</v>
      </c>
      <c r="P1053" s="71" t="s">
        <v>42</v>
      </c>
      <c r="Q1053" s="71"/>
    </row>
    <row r="1054" spans="1:17" ht="114.75" x14ac:dyDescent="0.25">
      <c r="A1054" s="5">
        <f t="shared" si="16"/>
        <v>1052</v>
      </c>
      <c r="B1054" s="62" t="s">
        <v>34</v>
      </c>
      <c r="C1054" s="62">
        <v>891180084</v>
      </c>
      <c r="D1054" s="62">
        <v>2</v>
      </c>
      <c r="E1054" s="63" t="s">
        <v>2978</v>
      </c>
      <c r="F1054" s="72">
        <v>1075538162</v>
      </c>
      <c r="G1054" s="65">
        <v>9</v>
      </c>
      <c r="H1054" s="66" t="s">
        <v>3021</v>
      </c>
      <c r="I1054" s="67" t="s">
        <v>3022</v>
      </c>
      <c r="J1054" s="30" t="s">
        <v>2989</v>
      </c>
      <c r="K1054" s="69">
        <v>1000000</v>
      </c>
      <c r="L1054" s="70" t="s">
        <v>2155</v>
      </c>
      <c r="M1054" s="71" t="s">
        <v>2156</v>
      </c>
      <c r="N1054" s="71" t="s">
        <v>261</v>
      </c>
      <c r="O1054" s="71" t="s">
        <v>41</v>
      </c>
      <c r="P1054" s="71" t="s">
        <v>42</v>
      </c>
      <c r="Q1054" s="71"/>
    </row>
    <row r="1055" spans="1:17" ht="127.5" x14ac:dyDescent="0.25">
      <c r="A1055" s="5">
        <f t="shared" si="16"/>
        <v>1053</v>
      </c>
      <c r="B1055" s="62" t="s">
        <v>34</v>
      </c>
      <c r="C1055" s="62">
        <v>891180084</v>
      </c>
      <c r="D1055" s="62">
        <v>2</v>
      </c>
      <c r="E1055" s="63" t="s">
        <v>3023</v>
      </c>
      <c r="F1055" s="72">
        <v>900346747</v>
      </c>
      <c r="G1055" s="65">
        <v>3</v>
      </c>
      <c r="H1055" s="66" t="s">
        <v>3024</v>
      </c>
      <c r="I1055" s="67" t="s">
        <v>3025</v>
      </c>
      <c r="J1055" s="30" t="s">
        <v>2989</v>
      </c>
      <c r="K1055" s="69">
        <v>7499985</v>
      </c>
      <c r="L1055" s="70" t="s">
        <v>2155</v>
      </c>
      <c r="M1055" s="71" t="s">
        <v>2156</v>
      </c>
      <c r="N1055" s="71" t="s">
        <v>261</v>
      </c>
      <c r="O1055" s="71" t="s">
        <v>41</v>
      </c>
      <c r="P1055" s="71" t="s">
        <v>42</v>
      </c>
      <c r="Q1055" s="71"/>
    </row>
    <row r="1056" spans="1:17" ht="165.75" x14ac:dyDescent="0.25">
      <c r="A1056" s="5">
        <f t="shared" si="16"/>
        <v>1054</v>
      </c>
      <c r="B1056" s="62" t="s">
        <v>34</v>
      </c>
      <c r="C1056" s="62">
        <v>891180084</v>
      </c>
      <c r="D1056" s="62">
        <v>2</v>
      </c>
      <c r="E1056" s="63" t="s">
        <v>3026</v>
      </c>
      <c r="F1056" s="72">
        <v>813008520</v>
      </c>
      <c r="G1056" s="65">
        <v>4</v>
      </c>
      <c r="H1056" s="66" t="s">
        <v>3027</v>
      </c>
      <c r="I1056" s="67" t="s">
        <v>3028</v>
      </c>
      <c r="J1056" s="30" t="s">
        <v>2989</v>
      </c>
      <c r="K1056" s="69">
        <v>1470000</v>
      </c>
      <c r="L1056" s="70" t="s">
        <v>2197</v>
      </c>
      <c r="M1056" s="71" t="s">
        <v>2156</v>
      </c>
      <c r="N1056" s="71" t="s">
        <v>261</v>
      </c>
      <c r="O1056" s="71" t="s">
        <v>41</v>
      </c>
      <c r="P1056" s="71" t="s">
        <v>42</v>
      </c>
      <c r="Q1056" s="71"/>
    </row>
    <row r="1057" spans="1:17" ht="51" x14ac:dyDescent="0.25">
      <c r="A1057" s="5">
        <f t="shared" si="16"/>
        <v>1055</v>
      </c>
      <c r="B1057" s="62" t="s">
        <v>34</v>
      </c>
      <c r="C1057" s="62">
        <v>891180084</v>
      </c>
      <c r="D1057" s="62">
        <v>2</v>
      </c>
      <c r="E1057" s="63" t="s">
        <v>3029</v>
      </c>
      <c r="F1057" s="72">
        <v>1075208849</v>
      </c>
      <c r="G1057" s="65">
        <v>4</v>
      </c>
      <c r="H1057" s="66" t="s">
        <v>3030</v>
      </c>
      <c r="I1057" s="67" t="s">
        <v>3031</v>
      </c>
      <c r="J1057" s="30" t="s">
        <v>3032</v>
      </c>
      <c r="K1057" s="69">
        <v>4000000</v>
      </c>
      <c r="L1057" s="70" t="s">
        <v>2155</v>
      </c>
      <c r="M1057" s="71" t="s">
        <v>2156</v>
      </c>
      <c r="N1057" s="71" t="s">
        <v>261</v>
      </c>
      <c r="O1057" s="71" t="s">
        <v>41</v>
      </c>
      <c r="P1057" s="71" t="s">
        <v>42</v>
      </c>
      <c r="Q1057" s="71"/>
    </row>
    <row r="1058" spans="1:17" ht="191.25" x14ac:dyDescent="0.25">
      <c r="A1058" s="5">
        <f t="shared" si="16"/>
        <v>1056</v>
      </c>
      <c r="B1058" s="62" t="s">
        <v>34</v>
      </c>
      <c r="C1058" s="62">
        <v>891180084</v>
      </c>
      <c r="D1058" s="62">
        <v>2</v>
      </c>
      <c r="E1058" s="63" t="s">
        <v>3033</v>
      </c>
      <c r="F1058" s="72">
        <v>890200110</v>
      </c>
      <c r="G1058" s="65">
        <v>1</v>
      </c>
      <c r="H1058" s="66" t="s">
        <v>3034</v>
      </c>
      <c r="I1058" s="67" t="s">
        <v>3035</v>
      </c>
      <c r="J1058" s="30" t="s">
        <v>3032</v>
      </c>
      <c r="K1058" s="69">
        <v>55770000</v>
      </c>
      <c r="L1058" s="70" t="s">
        <v>2197</v>
      </c>
      <c r="M1058" s="71" t="s">
        <v>2156</v>
      </c>
      <c r="N1058" s="71" t="s">
        <v>261</v>
      </c>
      <c r="O1058" s="71" t="s">
        <v>41</v>
      </c>
      <c r="P1058" s="71" t="s">
        <v>42</v>
      </c>
      <c r="Q1058" s="71"/>
    </row>
    <row r="1059" spans="1:17" ht="89.25" x14ac:dyDescent="0.25">
      <c r="A1059" s="5">
        <f t="shared" si="16"/>
        <v>1057</v>
      </c>
      <c r="B1059" s="62" t="s">
        <v>34</v>
      </c>
      <c r="C1059" s="62">
        <v>891180084</v>
      </c>
      <c r="D1059" s="62">
        <v>2</v>
      </c>
      <c r="E1059" s="63" t="s">
        <v>3036</v>
      </c>
      <c r="F1059" s="72">
        <v>26417696</v>
      </c>
      <c r="G1059" s="65">
        <v>1</v>
      </c>
      <c r="H1059" s="66" t="s">
        <v>3037</v>
      </c>
      <c r="I1059" s="67" t="s">
        <v>3038</v>
      </c>
      <c r="J1059" s="30" t="s">
        <v>3039</v>
      </c>
      <c r="K1059" s="69">
        <v>26679870</v>
      </c>
      <c r="L1059" s="70" t="s">
        <v>2197</v>
      </c>
      <c r="M1059" s="71" t="s">
        <v>2156</v>
      </c>
      <c r="N1059" s="71" t="s">
        <v>261</v>
      </c>
      <c r="O1059" s="71" t="s">
        <v>41</v>
      </c>
      <c r="P1059" s="71" t="s">
        <v>42</v>
      </c>
      <c r="Q1059" s="71"/>
    </row>
    <row r="1060" spans="1:17" ht="140.25" x14ac:dyDescent="0.25">
      <c r="A1060" s="5">
        <f t="shared" si="16"/>
        <v>1058</v>
      </c>
      <c r="B1060" s="62" t="s">
        <v>34</v>
      </c>
      <c r="C1060" s="62">
        <v>891180084</v>
      </c>
      <c r="D1060" s="62">
        <v>2</v>
      </c>
      <c r="E1060" s="63" t="s">
        <v>3040</v>
      </c>
      <c r="F1060" s="72">
        <v>36153631</v>
      </c>
      <c r="G1060" s="65">
        <v>5</v>
      </c>
      <c r="H1060" s="66" t="s">
        <v>3041</v>
      </c>
      <c r="I1060" s="67" t="s">
        <v>3042</v>
      </c>
      <c r="J1060" s="30" t="s">
        <v>3039</v>
      </c>
      <c r="K1060" s="69">
        <v>1000000</v>
      </c>
      <c r="L1060" s="70" t="s">
        <v>2197</v>
      </c>
      <c r="M1060" s="71" t="s">
        <v>2156</v>
      </c>
      <c r="N1060" s="71" t="s">
        <v>261</v>
      </c>
      <c r="O1060" s="71" t="s">
        <v>41</v>
      </c>
      <c r="P1060" s="71" t="s">
        <v>42</v>
      </c>
      <c r="Q1060" s="71"/>
    </row>
    <row r="1061" spans="1:17" ht="102" x14ac:dyDescent="0.25">
      <c r="A1061" s="5">
        <f t="shared" si="16"/>
        <v>1059</v>
      </c>
      <c r="B1061" s="62" t="s">
        <v>34</v>
      </c>
      <c r="C1061" s="62">
        <v>891180084</v>
      </c>
      <c r="D1061" s="62">
        <v>2</v>
      </c>
      <c r="E1061" s="63" t="s">
        <v>565</v>
      </c>
      <c r="F1061" s="72">
        <v>891100801</v>
      </c>
      <c r="G1061" s="65">
        <v>5</v>
      </c>
      <c r="H1061" s="66" t="s">
        <v>3043</v>
      </c>
      <c r="I1061" s="67" t="s">
        <v>3044</v>
      </c>
      <c r="J1061" s="30" t="s">
        <v>3039</v>
      </c>
      <c r="K1061" s="69">
        <v>1000000</v>
      </c>
      <c r="L1061" s="70" t="s">
        <v>2197</v>
      </c>
      <c r="M1061" s="71" t="s">
        <v>2156</v>
      </c>
      <c r="N1061" s="71" t="s">
        <v>261</v>
      </c>
      <c r="O1061" s="71" t="s">
        <v>41</v>
      </c>
      <c r="P1061" s="71" t="s">
        <v>42</v>
      </c>
      <c r="Q1061" s="71"/>
    </row>
    <row r="1062" spans="1:17" ht="165.75" x14ac:dyDescent="0.25">
      <c r="A1062" s="5">
        <f t="shared" si="16"/>
        <v>1060</v>
      </c>
      <c r="B1062" s="62" t="s">
        <v>34</v>
      </c>
      <c r="C1062" s="62">
        <v>891180084</v>
      </c>
      <c r="D1062" s="62">
        <v>2</v>
      </c>
      <c r="E1062" s="63" t="s">
        <v>3045</v>
      </c>
      <c r="F1062" s="72">
        <v>7696689</v>
      </c>
      <c r="G1062" s="65">
        <v>6</v>
      </c>
      <c r="H1062" s="66" t="s">
        <v>3046</v>
      </c>
      <c r="I1062" s="67" t="s">
        <v>3047</v>
      </c>
      <c r="J1062" s="30" t="s">
        <v>3048</v>
      </c>
      <c r="K1062" s="69">
        <v>3200000</v>
      </c>
      <c r="L1062" s="70" t="s">
        <v>2155</v>
      </c>
      <c r="M1062" s="71" t="s">
        <v>2156</v>
      </c>
      <c r="N1062" s="71" t="s">
        <v>261</v>
      </c>
      <c r="O1062" s="71" t="s">
        <v>41</v>
      </c>
      <c r="P1062" s="71" t="s">
        <v>42</v>
      </c>
      <c r="Q1062" s="71"/>
    </row>
    <row r="1063" spans="1:17" ht="114.75" x14ac:dyDescent="0.25">
      <c r="A1063" s="5">
        <f t="shared" si="16"/>
        <v>1061</v>
      </c>
      <c r="B1063" s="62" t="s">
        <v>34</v>
      </c>
      <c r="C1063" s="62">
        <v>891180084</v>
      </c>
      <c r="D1063" s="62">
        <v>2</v>
      </c>
      <c r="E1063" s="63" t="s">
        <v>302</v>
      </c>
      <c r="F1063" s="72">
        <v>7075244222</v>
      </c>
      <c r="G1063" s="65">
        <v>1</v>
      </c>
      <c r="H1063" s="66" t="s">
        <v>3049</v>
      </c>
      <c r="I1063" s="67" t="s">
        <v>3050</v>
      </c>
      <c r="J1063" s="30" t="s">
        <v>3048</v>
      </c>
      <c r="K1063" s="69">
        <v>1700000</v>
      </c>
      <c r="L1063" s="70" t="s">
        <v>2155</v>
      </c>
      <c r="M1063" s="71" t="s">
        <v>2156</v>
      </c>
      <c r="N1063" s="71" t="s">
        <v>261</v>
      </c>
      <c r="O1063" s="71" t="s">
        <v>41</v>
      </c>
      <c r="P1063" s="71" t="s">
        <v>42</v>
      </c>
      <c r="Q1063" s="71"/>
    </row>
    <row r="1064" spans="1:17" ht="191.25" x14ac:dyDescent="0.25">
      <c r="A1064" s="5">
        <f t="shared" si="16"/>
        <v>1062</v>
      </c>
      <c r="B1064" s="62" t="s">
        <v>34</v>
      </c>
      <c r="C1064" s="62">
        <v>891180084</v>
      </c>
      <c r="D1064" s="62">
        <v>2</v>
      </c>
      <c r="E1064" s="63" t="s">
        <v>3051</v>
      </c>
      <c r="F1064" s="72">
        <v>822002197</v>
      </c>
      <c r="G1064" s="65">
        <v>3</v>
      </c>
      <c r="H1064" s="66" t="s">
        <v>3052</v>
      </c>
      <c r="I1064" s="67" t="s">
        <v>3053</v>
      </c>
      <c r="J1064" s="30" t="s">
        <v>3048</v>
      </c>
      <c r="K1064" s="69">
        <v>1275000</v>
      </c>
      <c r="L1064" s="70" t="s">
        <v>2155</v>
      </c>
      <c r="M1064" s="71" t="s">
        <v>2156</v>
      </c>
      <c r="N1064" s="71" t="s">
        <v>261</v>
      </c>
      <c r="O1064" s="71" t="s">
        <v>41</v>
      </c>
      <c r="P1064" s="71" t="s">
        <v>42</v>
      </c>
      <c r="Q1064" s="71"/>
    </row>
    <row r="1065" spans="1:17" ht="114.75" x14ac:dyDescent="0.25">
      <c r="A1065" s="5">
        <f t="shared" si="16"/>
        <v>1063</v>
      </c>
      <c r="B1065" s="62" t="s">
        <v>34</v>
      </c>
      <c r="C1065" s="62">
        <v>891180084</v>
      </c>
      <c r="D1065" s="62">
        <v>2</v>
      </c>
      <c r="E1065" s="63" t="s">
        <v>1876</v>
      </c>
      <c r="F1065" s="72">
        <v>19230040</v>
      </c>
      <c r="G1065" s="65">
        <v>0</v>
      </c>
      <c r="H1065" s="66" t="s">
        <v>3054</v>
      </c>
      <c r="I1065" s="67" t="s">
        <v>3055</v>
      </c>
      <c r="J1065" s="30" t="s">
        <v>3048</v>
      </c>
      <c r="K1065" s="69">
        <v>6600000</v>
      </c>
      <c r="L1065" s="70" t="s">
        <v>2197</v>
      </c>
      <c r="M1065" s="71" t="s">
        <v>2156</v>
      </c>
      <c r="N1065" s="71" t="s">
        <v>261</v>
      </c>
      <c r="O1065" s="71" t="s">
        <v>41</v>
      </c>
      <c r="P1065" s="71" t="s">
        <v>42</v>
      </c>
      <c r="Q1065" s="71"/>
    </row>
    <row r="1066" spans="1:17" ht="127.5" x14ac:dyDescent="0.25">
      <c r="A1066" s="5">
        <f t="shared" si="16"/>
        <v>1064</v>
      </c>
      <c r="B1066" s="62" t="s">
        <v>34</v>
      </c>
      <c r="C1066" s="62">
        <v>891180084</v>
      </c>
      <c r="D1066" s="62">
        <v>2</v>
      </c>
      <c r="E1066" s="63" t="s">
        <v>3056</v>
      </c>
      <c r="F1066" s="72">
        <v>53069928</v>
      </c>
      <c r="G1066" s="65">
        <v>1</v>
      </c>
      <c r="H1066" s="66" t="s">
        <v>3057</v>
      </c>
      <c r="I1066" s="67" t="s">
        <v>3058</v>
      </c>
      <c r="J1066" s="30" t="s">
        <v>3048</v>
      </c>
      <c r="K1066" s="69">
        <v>3500000</v>
      </c>
      <c r="L1066" s="70" t="s">
        <v>2155</v>
      </c>
      <c r="M1066" s="71" t="s">
        <v>2156</v>
      </c>
      <c r="N1066" s="71" t="s">
        <v>261</v>
      </c>
      <c r="O1066" s="71" t="s">
        <v>41</v>
      </c>
      <c r="P1066" s="71" t="s">
        <v>42</v>
      </c>
      <c r="Q1066" s="71"/>
    </row>
    <row r="1067" spans="1:17" ht="153" x14ac:dyDescent="0.25">
      <c r="A1067" s="5">
        <f t="shared" si="16"/>
        <v>1065</v>
      </c>
      <c r="B1067" s="62" t="s">
        <v>34</v>
      </c>
      <c r="C1067" s="62">
        <v>891180084</v>
      </c>
      <c r="D1067" s="62">
        <v>2</v>
      </c>
      <c r="E1067" s="63" t="s">
        <v>3059</v>
      </c>
      <c r="F1067" s="72">
        <v>860007701</v>
      </c>
      <c r="G1067" s="65">
        <v>7</v>
      </c>
      <c r="H1067" s="66" t="s">
        <v>3060</v>
      </c>
      <c r="I1067" s="67" t="s">
        <v>3061</v>
      </c>
      <c r="J1067" s="30" t="s">
        <v>3062</v>
      </c>
      <c r="K1067" s="69">
        <v>3500000</v>
      </c>
      <c r="L1067" s="70" t="s">
        <v>2155</v>
      </c>
      <c r="M1067" s="71" t="s">
        <v>2156</v>
      </c>
      <c r="N1067" s="71" t="s">
        <v>261</v>
      </c>
      <c r="O1067" s="71" t="s">
        <v>41</v>
      </c>
      <c r="P1067" s="71" t="s">
        <v>42</v>
      </c>
      <c r="Q1067" s="71"/>
    </row>
    <row r="1068" spans="1:17" ht="114.75" x14ac:dyDescent="0.25">
      <c r="A1068" s="5">
        <f t="shared" si="16"/>
        <v>1066</v>
      </c>
      <c r="B1068" s="62" t="s">
        <v>34</v>
      </c>
      <c r="C1068" s="62">
        <v>891180084</v>
      </c>
      <c r="D1068" s="62">
        <v>2</v>
      </c>
      <c r="E1068" s="63" t="s">
        <v>3063</v>
      </c>
      <c r="F1068" s="72">
        <v>1075220849</v>
      </c>
      <c r="G1068" s="65">
        <v>3</v>
      </c>
      <c r="H1068" s="66" t="s">
        <v>3064</v>
      </c>
      <c r="I1068" s="67" t="s">
        <v>3065</v>
      </c>
      <c r="J1068" s="30" t="s">
        <v>3066</v>
      </c>
      <c r="K1068" s="69">
        <v>1300500</v>
      </c>
      <c r="L1068" s="70" t="s">
        <v>2155</v>
      </c>
      <c r="M1068" s="71" t="s">
        <v>2156</v>
      </c>
      <c r="N1068" s="71" t="s">
        <v>261</v>
      </c>
      <c r="O1068" s="71" t="s">
        <v>41</v>
      </c>
      <c r="P1068" s="71" t="s">
        <v>42</v>
      </c>
      <c r="Q1068" s="71"/>
    </row>
    <row r="1069" spans="1:17" ht="102" x14ac:dyDescent="0.25">
      <c r="A1069" s="5">
        <f t="shared" si="16"/>
        <v>1067</v>
      </c>
      <c r="B1069" s="62" t="s">
        <v>34</v>
      </c>
      <c r="C1069" s="62">
        <v>891180084</v>
      </c>
      <c r="D1069" s="62">
        <v>2</v>
      </c>
      <c r="E1069" s="63" t="s">
        <v>3067</v>
      </c>
      <c r="F1069" s="72">
        <v>36066439</v>
      </c>
      <c r="G1069" s="65">
        <v>4</v>
      </c>
      <c r="H1069" s="66" t="s">
        <v>3068</v>
      </c>
      <c r="I1069" s="67" t="s">
        <v>3069</v>
      </c>
      <c r="J1069" s="30" t="s">
        <v>3066</v>
      </c>
      <c r="K1069" s="69">
        <v>2000000</v>
      </c>
      <c r="L1069" s="70" t="s">
        <v>2155</v>
      </c>
      <c r="M1069" s="71" t="s">
        <v>2156</v>
      </c>
      <c r="N1069" s="71" t="s">
        <v>261</v>
      </c>
      <c r="O1069" s="71" t="s">
        <v>41</v>
      </c>
      <c r="P1069" s="71" t="s">
        <v>42</v>
      </c>
      <c r="Q1069" s="71"/>
    </row>
    <row r="1070" spans="1:17" ht="127.5" x14ac:dyDescent="0.25">
      <c r="A1070" s="5">
        <f t="shared" si="16"/>
        <v>1068</v>
      </c>
      <c r="B1070" s="62" t="s">
        <v>34</v>
      </c>
      <c r="C1070" s="62">
        <v>891180084</v>
      </c>
      <c r="D1070" s="62">
        <v>2</v>
      </c>
      <c r="E1070" s="63" t="s">
        <v>3070</v>
      </c>
      <c r="F1070" s="72">
        <v>7704251</v>
      </c>
      <c r="G1070" s="65">
        <v>1</v>
      </c>
      <c r="H1070" s="66" t="s">
        <v>3071</v>
      </c>
      <c r="I1070" s="67" t="s">
        <v>3072</v>
      </c>
      <c r="J1070" s="30" t="s">
        <v>3066</v>
      </c>
      <c r="K1070" s="69">
        <v>3600000</v>
      </c>
      <c r="L1070" s="70" t="s">
        <v>2155</v>
      </c>
      <c r="M1070" s="71" t="s">
        <v>2156</v>
      </c>
      <c r="N1070" s="71" t="s">
        <v>261</v>
      </c>
      <c r="O1070" s="71" t="s">
        <v>41</v>
      </c>
      <c r="P1070" s="71" t="s">
        <v>42</v>
      </c>
      <c r="Q1070" s="71"/>
    </row>
    <row r="1071" spans="1:17" ht="140.25" x14ac:dyDescent="0.25">
      <c r="A1071" s="5">
        <f t="shared" si="16"/>
        <v>1069</v>
      </c>
      <c r="B1071" s="62" t="s">
        <v>34</v>
      </c>
      <c r="C1071" s="62">
        <v>891180084</v>
      </c>
      <c r="D1071" s="62">
        <v>2</v>
      </c>
      <c r="E1071" s="63" t="s">
        <v>3073</v>
      </c>
      <c r="F1071" s="72">
        <v>79320922</v>
      </c>
      <c r="G1071" s="65">
        <v>6</v>
      </c>
      <c r="H1071" s="66" t="s">
        <v>3074</v>
      </c>
      <c r="I1071" s="67" t="s">
        <v>3075</v>
      </c>
      <c r="J1071" s="30" t="s">
        <v>3066</v>
      </c>
      <c r="K1071" s="69">
        <v>3500000</v>
      </c>
      <c r="L1071" s="70" t="s">
        <v>2155</v>
      </c>
      <c r="M1071" s="71" t="s">
        <v>2156</v>
      </c>
      <c r="N1071" s="71" t="s">
        <v>261</v>
      </c>
      <c r="O1071" s="71" t="s">
        <v>41</v>
      </c>
      <c r="P1071" s="71" t="s">
        <v>42</v>
      </c>
      <c r="Q1071" s="71"/>
    </row>
    <row r="1072" spans="1:17" ht="178.5" x14ac:dyDescent="0.25">
      <c r="A1072" s="5">
        <f t="shared" si="16"/>
        <v>1070</v>
      </c>
      <c r="B1072" s="62" t="s">
        <v>34</v>
      </c>
      <c r="C1072" s="62">
        <v>891180084</v>
      </c>
      <c r="D1072" s="62">
        <v>2</v>
      </c>
      <c r="E1072" s="63" t="s">
        <v>3076</v>
      </c>
      <c r="F1072" s="72">
        <v>900206119</v>
      </c>
      <c r="G1072" s="65">
        <v>8</v>
      </c>
      <c r="H1072" s="66" t="s">
        <v>3077</v>
      </c>
      <c r="I1072" s="67" t="s">
        <v>3078</v>
      </c>
      <c r="J1072" s="30" t="s">
        <v>3079</v>
      </c>
      <c r="K1072" s="69">
        <v>12249600</v>
      </c>
      <c r="L1072" s="70" t="s">
        <v>2197</v>
      </c>
      <c r="M1072" s="71" t="s">
        <v>2156</v>
      </c>
      <c r="N1072" s="71" t="s">
        <v>261</v>
      </c>
      <c r="O1072" s="71" t="s">
        <v>41</v>
      </c>
      <c r="P1072" s="71" t="s">
        <v>42</v>
      </c>
      <c r="Q1072" s="71"/>
    </row>
    <row r="1073" spans="1:17" ht="178.5" x14ac:dyDescent="0.25">
      <c r="A1073" s="5">
        <f t="shared" si="16"/>
        <v>1071</v>
      </c>
      <c r="B1073" s="62" t="s">
        <v>34</v>
      </c>
      <c r="C1073" s="62">
        <v>891180084</v>
      </c>
      <c r="D1073" s="62">
        <v>2</v>
      </c>
      <c r="E1073" s="63" t="s">
        <v>3080</v>
      </c>
      <c r="F1073" s="72">
        <v>800084463</v>
      </c>
      <c r="G1073" s="65">
        <v>9</v>
      </c>
      <c r="H1073" s="66" t="s">
        <v>3081</v>
      </c>
      <c r="I1073" s="67" t="s">
        <v>3082</v>
      </c>
      <c r="J1073" s="30" t="s">
        <v>3079</v>
      </c>
      <c r="K1073" s="69">
        <v>33792000</v>
      </c>
      <c r="L1073" s="70" t="s">
        <v>2197</v>
      </c>
      <c r="M1073" s="71" t="s">
        <v>2156</v>
      </c>
      <c r="N1073" s="71" t="s">
        <v>261</v>
      </c>
      <c r="O1073" s="71" t="s">
        <v>41</v>
      </c>
      <c r="P1073" s="71" t="s">
        <v>42</v>
      </c>
      <c r="Q1073" s="71"/>
    </row>
    <row r="1074" spans="1:17" ht="114.75" x14ac:dyDescent="0.25">
      <c r="A1074" s="5">
        <f t="shared" si="16"/>
        <v>1072</v>
      </c>
      <c r="B1074" s="62" t="s">
        <v>34</v>
      </c>
      <c r="C1074" s="62">
        <v>891180084</v>
      </c>
      <c r="D1074" s="62">
        <v>2</v>
      </c>
      <c r="E1074" s="63" t="s">
        <v>3083</v>
      </c>
      <c r="F1074" s="72">
        <v>12137978</v>
      </c>
      <c r="G1074" s="65">
        <v>0</v>
      </c>
      <c r="H1074" s="66" t="s">
        <v>3084</v>
      </c>
      <c r="I1074" s="67" t="s">
        <v>3085</v>
      </c>
      <c r="J1074" s="30" t="s">
        <v>3079</v>
      </c>
      <c r="K1074" s="69">
        <v>1950000</v>
      </c>
      <c r="L1074" s="70" t="s">
        <v>2155</v>
      </c>
      <c r="M1074" s="71" t="s">
        <v>2156</v>
      </c>
      <c r="N1074" s="71" t="s">
        <v>261</v>
      </c>
      <c r="O1074" s="71" t="s">
        <v>41</v>
      </c>
      <c r="P1074" s="71" t="s">
        <v>42</v>
      </c>
      <c r="Q1074" s="71"/>
    </row>
    <row r="1075" spans="1:17" ht="165.75" x14ac:dyDescent="0.25">
      <c r="A1075" s="5">
        <f t="shared" si="16"/>
        <v>1073</v>
      </c>
      <c r="B1075" s="62" t="s">
        <v>34</v>
      </c>
      <c r="C1075" s="62">
        <v>891180084</v>
      </c>
      <c r="D1075" s="62">
        <v>2</v>
      </c>
      <c r="E1075" s="63" t="s">
        <v>3086</v>
      </c>
      <c r="F1075" s="72">
        <v>804005190</v>
      </c>
      <c r="G1075" s="65">
        <v>0</v>
      </c>
      <c r="H1075" s="66" t="s">
        <v>3087</v>
      </c>
      <c r="I1075" s="67" t="s">
        <v>3088</v>
      </c>
      <c r="J1075" s="30" t="s">
        <v>3079</v>
      </c>
      <c r="K1075" s="69">
        <v>3841000</v>
      </c>
      <c r="L1075" s="70" t="s">
        <v>2197</v>
      </c>
      <c r="M1075" s="71" t="s">
        <v>2156</v>
      </c>
      <c r="N1075" s="71" t="s">
        <v>261</v>
      </c>
      <c r="O1075" s="71" t="s">
        <v>41</v>
      </c>
      <c r="P1075" s="71" t="s">
        <v>42</v>
      </c>
      <c r="Q1075" s="71"/>
    </row>
    <row r="1076" spans="1:17" ht="242.25" x14ac:dyDescent="0.25">
      <c r="A1076" s="5">
        <f t="shared" si="16"/>
        <v>1074</v>
      </c>
      <c r="B1076" s="62" t="s">
        <v>34</v>
      </c>
      <c r="C1076" s="62">
        <v>891180084</v>
      </c>
      <c r="D1076" s="62">
        <v>2</v>
      </c>
      <c r="E1076" s="63" t="s">
        <v>3089</v>
      </c>
      <c r="F1076" s="72">
        <v>900309823</v>
      </c>
      <c r="G1076" s="65">
        <v>8</v>
      </c>
      <c r="H1076" s="66" t="s">
        <v>3087</v>
      </c>
      <c r="I1076" s="67" t="s">
        <v>3090</v>
      </c>
      <c r="J1076" s="30" t="s">
        <v>3091</v>
      </c>
      <c r="K1076" s="69">
        <v>4320000</v>
      </c>
      <c r="L1076" s="70" t="s">
        <v>2197</v>
      </c>
      <c r="M1076" s="71" t="s">
        <v>2156</v>
      </c>
      <c r="N1076" s="71" t="s">
        <v>261</v>
      </c>
      <c r="O1076" s="71" t="s">
        <v>41</v>
      </c>
      <c r="P1076" s="71" t="s">
        <v>42</v>
      </c>
      <c r="Q1076" s="71"/>
    </row>
    <row r="1077" spans="1:17" ht="165.75" x14ac:dyDescent="0.25">
      <c r="A1077" s="5">
        <f t="shared" si="16"/>
        <v>1075</v>
      </c>
      <c r="B1077" s="62" t="s">
        <v>34</v>
      </c>
      <c r="C1077" s="62">
        <v>891180084</v>
      </c>
      <c r="D1077" s="62">
        <v>2</v>
      </c>
      <c r="E1077" s="63" t="s">
        <v>3092</v>
      </c>
      <c r="F1077" s="72">
        <v>11809713</v>
      </c>
      <c r="G1077" s="65">
        <v>7</v>
      </c>
      <c r="H1077" s="66" t="s">
        <v>3093</v>
      </c>
      <c r="I1077" s="67" t="s">
        <v>3094</v>
      </c>
      <c r="J1077" s="30" t="s">
        <v>3079</v>
      </c>
      <c r="K1077" s="69">
        <v>10560000</v>
      </c>
      <c r="L1077" s="70" t="s">
        <v>2197</v>
      </c>
      <c r="M1077" s="71" t="s">
        <v>2156</v>
      </c>
      <c r="N1077" s="71" t="s">
        <v>261</v>
      </c>
      <c r="O1077" s="71" t="s">
        <v>41</v>
      </c>
      <c r="P1077" s="71" t="s">
        <v>42</v>
      </c>
      <c r="Q1077" s="71"/>
    </row>
    <row r="1078" spans="1:17" ht="114.75" x14ac:dyDescent="0.25">
      <c r="A1078" s="5">
        <f t="shared" si="16"/>
        <v>1076</v>
      </c>
      <c r="B1078" s="62" t="s">
        <v>34</v>
      </c>
      <c r="C1078" s="62">
        <v>891180084</v>
      </c>
      <c r="D1078" s="62">
        <v>2</v>
      </c>
      <c r="E1078" s="63" t="s">
        <v>3095</v>
      </c>
      <c r="F1078" s="72">
        <v>800110570</v>
      </c>
      <c r="G1078" s="65">
        <v>0</v>
      </c>
      <c r="H1078" s="66" t="s">
        <v>3093</v>
      </c>
      <c r="I1078" s="67" t="s">
        <v>3096</v>
      </c>
      <c r="J1078" s="30" t="s">
        <v>3091</v>
      </c>
      <c r="K1078" s="69">
        <v>23769445</v>
      </c>
      <c r="L1078" s="70" t="s">
        <v>2197</v>
      </c>
      <c r="M1078" s="71" t="s">
        <v>2156</v>
      </c>
      <c r="N1078" s="71" t="s">
        <v>261</v>
      </c>
      <c r="O1078" s="71" t="s">
        <v>41</v>
      </c>
      <c r="P1078" s="71" t="s">
        <v>42</v>
      </c>
      <c r="Q1078" s="71"/>
    </row>
    <row r="1079" spans="1:17" ht="293.25" x14ac:dyDescent="0.25">
      <c r="A1079" s="5">
        <f t="shared" si="16"/>
        <v>1077</v>
      </c>
      <c r="B1079" s="62" t="s">
        <v>34</v>
      </c>
      <c r="C1079" s="62">
        <v>891180084</v>
      </c>
      <c r="D1079" s="62">
        <v>2</v>
      </c>
      <c r="E1079" s="63" t="s">
        <v>3097</v>
      </c>
      <c r="F1079" s="72">
        <v>830112119</v>
      </c>
      <c r="G1079" s="65">
        <v>1</v>
      </c>
      <c r="H1079" s="66" t="s">
        <v>3098</v>
      </c>
      <c r="I1079" s="67" t="s">
        <v>3099</v>
      </c>
      <c r="J1079" s="30" t="s">
        <v>3100</v>
      </c>
      <c r="K1079" s="69">
        <v>101152734</v>
      </c>
      <c r="L1079" s="70" t="s">
        <v>2197</v>
      </c>
      <c r="M1079" s="71" t="s">
        <v>2156</v>
      </c>
      <c r="N1079" s="71" t="s">
        <v>261</v>
      </c>
      <c r="O1079" s="71" t="s">
        <v>41</v>
      </c>
      <c r="P1079" s="71" t="s">
        <v>42</v>
      </c>
      <c r="Q1079" s="71"/>
    </row>
    <row r="1080" spans="1:17" ht="140.25" x14ac:dyDescent="0.25">
      <c r="A1080" s="5">
        <f t="shared" si="16"/>
        <v>1078</v>
      </c>
      <c r="B1080" s="62" t="s">
        <v>34</v>
      </c>
      <c r="C1080" s="62">
        <v>891180084</v>
      </c>
      <c r="D1080" s="62">
        <v>2</v>
      </c>
      <c r="E1080" s="63" t="s">
        <v>2325</v>
      </c>
      <c r="F1080" s="72">
        <v>860072122</v>
      </c>
      <c r="G1080" s="65">
        <v>9</v>
      </c>
      <c r="H1080" s="66" t="s">
        <v>3101</v>
      </c>
      <c r="I1080" s="67" t="s">
        <v>3102</v>
      </c>
      <c r="J1080" s="30" t="s">
        <v>3079</v>
      </c>
      <c r="K1080" s="69">
        <v>33842768</v>
      </c>
      <c r="L1080" s="70" t="s">
        <v>2197</v>
      </c>
      <c r="M1080" s="71" t="s">
        <v>2156</v>
      </c>
      <c r="N1080" s="71" t="s">
        <v>261</v>
      </c>
      <c r="O1080" s="71" t="s">
        <v>41</v>
      </c>
      <c r="P1080" s="71" t="s">
        <v>42</v>
      </c>
      <c r="Q1080" s="71"/>
    </row>
    <row r="1081" spans="1:17" ht="114.75" x14ac:dyDescent="0.25">
      <c r="A1081" s="5">
        <f t="shared" si="16"/>
        <v>1079</v>
      </c>
      <c r="B1081" s="62" t="s">
        <v>34</v>
      </c>
      <c r="C1081" s="62">
        <v>891180084</v>
      </c>
      <c r="D1081" s="62">
        <v>2</v>
      </c>
      <c r="E1081" s="63" t="s">
        <v>3103</v>
      </c>
      <c r="F1081" s="72">
        <v>43903734</v>
      </c>
      <c r="G1081" s="65">
        <v>1</v>
      </c>
      <c r="H1081" s="66" t="s">
        <v>3104</v>
      </c>
      <c r="I1081" s="67" t="s">
        <v>3105</v>
      </c>
      <c r="J1081" s="30" t="s">
        <v>3100</v>
      </c>
      <c r="K1081" s="69">
        <v>6000000</v>
      </c>
      <c r="L1081" s="70" t="s">
        <v>2155</v>
      </c>
      <c r="M1081" s="71" t="s">
        <v>2156</v>
      </c>
      <c r="N1081" s="71" t="s">
        <v>261</v>
      </c>
      <c r="O1081" s="71" t="s">
        <v>41</v>
      </c>
      <c r="P1081" s="71" t="s">
        <v>42</v>
      </c>
      <c r="Q1081" s="71"/>
    </row>
    <row r="1082" spans="1:17" ht="51" x14ac:dyDescent="0.25">
      <c r="A1082" s="5">
        <f t="shared" si="16"/>
        <v>1080</v>
      </c>
      <c r="B1082" s="62" t="s">
        <v>34</v>
      </c>
      <c r="C1082" s="62">
        <v>891180084</v>
      </c>
      <c r="D1082" s="62">
        <v>2</v>
      </c>
      <c r="E1082" s="63" t="s">
        <v>3106</v>
      </c>
      <c r="F1082" s="72">
        <v>1128427140</v>
      </c>
      <c r="G1082" s="65">
        <v>2</v>
      </c>
      <c r="H1082" s="66" t="s">
        <v>3107</v>
      </c>
      <c r="I1082" s="67" t="s">
        <v>3108</v>
      </c>
      <c r="J1082" s="30" t="s">
        <v>3100</v>
      </c>
      <c r="K1082" s="69">
        <v>1500000</v>
      </c>
      <c r="L1082" s="70" t="s">
        <v>2155</v>
      </c>
      <c r="M1082" s="71" t="s">
        <v>2156</v>
      </c>
      <c r="N1082" s="71" t="s">
        <v>261</v>
      </c>
      <c r="O1082" s="71" t="s">
        <v>41</v>
      </c>
      <c r="P1082" s="71" t="s">
        <v>42</v>
      </c>
      <c r="Q1082" s="71"/>
    </row>
    <row r="1083" spans="1:17" ht="89.25" x14ac:dyDescent="0.25">
      <c r="A1083" s="5">
        <f t="shared" si="16"/>
        <v>1081</v>
      </c>
      <c r="B1083" s="62" t="s">
        <v>34</v>
      </c>
      <c r="C1083" s="62">
        <v>891180084</v>
      </c>
      <c r="D1083" s="62">
        <v>2</v>
      </c>
      <c r="E1083" s="63" t="s">
        <v>3109</v>
      </c>
      <c r="F1083" s="72">
        <v>80779575</v>
      </c>
      <c r="G1083" s="65">
        <v>8</v>
      </c>
      <c r="H1083" s="66" t="s">
        <v>3110</v>
      </c>
      <c r="I1083" s="67" t="s">
        <v>3111</v>
      </c>
      <c r="J1083" s="30" t="s">
        <v>3100</v>
      </c>
      <c r="K1083" s="69">
        <v>3999999</v>
      </c>
      <c r="L1083" s="70" t="s">
        <v>2155</v>
      </c>
      <c r="M1083" s="71" t="s">
        <v>2156</v>
      </c>
      <c r="N1083" s="71" t="s">
        <v>261</v>
      </c>
      <c r="O1083" s="71" t="s">
        <v>41</v>
      </c>
      <c r="P1083" s="71" t="s">
        <v>42</v>
      </c>
      <c r="Q1083" s="71"/>
    </row>
    <row r="1084" spans="1:17" ht="51" x14ac:dyDescent="0.25">
      <c r="A1084" s="5">
        <f t="shared" si="16"/>
        <v>1082</v>
      </c>
      <c r="B1084" s="62" t="s">
        <v>34</v>
      </c>
      <c r="C1084" s="62">
        <v>891180084</v>
      </c>
      <c r="D1084" s="62">
        <v>2</v>
      </c>
      <c r="E1084" s="63" t="s">
        <v>3112</v>
      </c>
      <c r="F1084" s="72">
        <v>87069302</v>
      </c>
      <c r="G1084" s="65">
        <v>3</v>
      </c>
      <c r="H1084" s="66" t="s">
        <v>3113</v>
      </c>
      <c r="I1084" s="67" t="s">
        <v>3114</v>
      </c>
      <c r="J1084" s="30" t="s">
        <v>3100</v>
      </c>
      <c r="K1084" s="69">
        <v>2399999</v>
      </c>
      <c r="L1084" s="70" t="s">
        <v>2155</v>
      </c>
      <c r="M1084" s="71" t="s">
        <v>2156</v>
      </c>
      <c r="N1084" s="71" t="s">
        <v>261</v>
      </c>
      <c r="O1084" s="71" t="s">
        <v>41</v>
      </c>
      <c r="P1084" s="71" t="s">
        <v>42</v>
      </c>
      <c r="Q1084" s="71"/>
    </row>
    <row r="1085" spans="1:17" ht="89.25" x14ac:dyDescent="0.25">
      <c r="A1085" s="5">
        <f t="shared" si="16"/>
        <v>1083</v>
      </c>
      <c r="B1085" s="62" t="s">
        <v>34</v>
      </c>
      <c r="C1085" s="62">
        <v>891180084</v>
      </c>
      <c r="D1085" s="62">
        <v>2</v>
      </c>
      <c r="E1085" s="63" t="s">
        <v>1661</v>
      </c>
      <c r="F1085" s="72">
        <v>800240039</v>
      </c>
      <c r="G1085" s="65">
        <v>8</v>
      </c>
      <c r="H1085" s="66" t="s">
        <v>3115</v>
      </c>
      <c r="I1085" s="67" t="s">
        <v>3116</v>
      </c>
      <c r="J1085" s="30" t="s">
        <v>3100</v>
      </c>
      <c r="K1085" s="69">
        <v>7927209</v>
      </c>
      <c r="L1085" s="70" t="s">
        <v>2197</v>
      </c>
      <c r="M1085" s="71" t="s">
        <v>2156</v>
      </c>
      <c r="N1085" s="71" t="s">
        <v>261</v>
      </c>
      <c r="O1085" s="71" t="s">
        <v>41</v>
      </c>
      <c r="P1085" s="71" t="s">
        <v>42</v>
      </c>
      <c r="Q1085" s="71"/>
    </row>
    <row r="1086" spans="1:17" ht="153" x14ac:dyDescent="0.25">
      <c r="A1086" s="5">
        <f t="shared" si="16"/>
        <v>1084</v>
      </c>
      <c r="B1086" s="62" t="s">
        <v>34</v>
      </c>
      <c r="C1086" s="62">
        <v>891180084</v>
      </c>
      <c r="D1086" s="62">
        <v>2</v>
      </c>
      <c r="E1086" s="63" t="s">
        <v>3117</v>
      </c>
      <c r="F1086" s="72">
        <v>36291340</v>
      </c>
      <c r="G1086" s="65">
        <v>8</v>
      </c>
      <c r="H1086" s="66" t="s">
        <v>3118</v>
      </c>
      <c r="I1086" s="67" t="s">
        <v>3119</v>
      </c>
      <c r="J1086" s="30" t="s">
        <v>3100</v>
      </c>
      <c r="K1086" s="69">
        <v>2800000</v>
      </c>
      <c r="L1086" s="70" t="s">
        <v>2155</v>
      </c>
      <c r="M1086" s="71" t="s">
        <v>2156</v>
      </c>
      <c r="N1086" s="71" t="s">
        <v>261</v>
      </c>
      <c r="O1086" s="71" t="s">
        <v>41</v>
      </c>
      <c r="P1086" s="71" t="s">
        <v>42</v>
      </c>
      <c r="Q1086" s="71"/>
    </row>
    <row r="1087" spans="1:17" ht="102" x14ac:dyDescent="0.25">
      <c r="A1087" s="5">
        <f t="shared" si="16"/>
        <v>1085</v>
      </c>
      <c r="B1087" s="62" t="s">
        <v>34</v>
      </c>
      <c r="C1087" s="62">
        <v>891180084</v>
      </c>
      <c r="D1087" s="62">
        <v>2</v>
      </c>
      <c r="E1087" s="63" t="s">
        <v>2300</v>
      </c>
      <c r="F1087" s="72">
        <v>26421639</v>
      </c>
      <c r="G1087" s="65">
        <v>7</v>
      </c>
      <c r="H1087" s="66" t="s">
        <v>3120</v>
      </c>
      <c r="I1087" s="67" t="s">
        <v>3121</v>
      </c>
      <c r="J1087" s="30" t="s">
        <v>3100</v>
      </c>
      <c r="K1087" s="69">
        <v>3000000</v>
      </c>
      <c r="L1087" s="70" t="s">
        <v>2155</v>
      </c>
      <c r="M1087" s="71" t="s">
        <v>2156</v>
      </c>
      <c r="N1087" s="71" t="s">
        <v>261</v>
      </c>
      <c r="O1087" s="71" t="s">
        <v>41</v>
      </c>
      <c r="P1087" s="71" t="s">
        <v>42</v>
      </c>
      <c r="Q1087" s="71"/>
    </row>
    <row r="1088" spans="1:17" ht="114.75" x14ac:dyDescent="0.25">
      <c r="A1088" s="5">
        <f t="shared" si="16"/>
        <v>1086</v>
      </c>
      <c r="B1088" s="62" t="s">
        <v>34</v>
      </c>
      <c r="C1088" s="62">
        <v>891180084</v>
      </c>
      <c r="D1088" s="62">
        <v>2</v>
      </c>
      <c r="E1088" s="63" t="s">
        <v>387</v>
      </c>
      <c r="F1088" s="72">
        <v>39572081</v>
      </c>
      <c r="G1088" s="65">
        <v>2</v>
      </c>
      <c r="H1088" s="66" t="s">
        <v>3122</v>
      </c>
      <c r="I1088" s="67" t="s">
        <v>3123</v>
      </c>
      <c r="J1088" s="30" t="s">
        <v>3100</v>
      </c>
      <c r="K1088" s="69">
        <v>1000000</v>
      </c>
      <c r="L1088" s="70" t="s">
        <v>2155</v>
      </c>
      <c r="M1088" s="71" t="s">
        <v>2156</v>
      </c>
      <c r="N1088" s="71" t="s">
        <v>261</v>
      </c>
      <c r="O1088" s="71" t="s">
        <v>41</v>
      </c>
      <c r="P1088" s="71" t="s">
        <v>42</v>
      </c>
      <c r="Q1088" s="71"/>
    </row>
    <row r="1089" spans="1:17" ht="89.25" x14ac:dyDescent="0.25">
      <c r="A1089" s="5">
        <f t="shared" si="16"/>
        <v>1087</v>
      </c>
      <c r="B1089" s="62" t="s">
        <v>34</v>
      </c>
      <c r="C1089" s="62">
        <v>891180084</v>
      </c>
      <c r="D1089" s="62">
        <v>2</v>
      </c>
      <c r="E1089" s="63" t="s">
        <v>2431</v>
      </c>
      <c r="F1089" s="72">
        <v>1075226363</v>
      </c>
      <c r="G1089" s="65">
        <v>3</v>
      </c>
      <c r="H1089" s="66" t="s">
        <v>3124</v>
      </c>
      <c r="I1089" s="67" t="s">
        <v>3125</v>
      </c>
      <c r="J1089" s="30" t="s">
        <v>3100</v>
      </c>
      <c r="K1089" s="69">
        <v>1000000</v>
      </c>
      <c r="L1089" s="70" t="s">
        <v>2155</v>
      </c>
      <c r="M1089" s="71" t="s">
        <v>2156</v>
      </c>
      <c r="N1089" s="71" t="s">
        <v>261</v>
      </c>
      <c r="O1089" s="71" t="s">
        <v>41</v>
      </c>
      <c r="P1089" s="71" t="s">
        <v>42</v>
      </c>
      <c r="Q1089" s="71"/>
    </row>
    <row r="1090" spans="1:17" ht="89.25" x14ac:dyDescent="0.25">
      <c r="A1090" s="5">
        <f t="shared" si="16"/>
        <v>1088</v>
      </c>
      <c r="B1090" s="62" t="s">
        <v>34</v>
      </c>
      <c r="C1090" s="62">
        <v>891180084</v>
      </c>
      <c r="D1090" s="62">
        <v>2</v>
      </c>
      <c r="E1090" s="63" t="s">
        <v>2428</v>
      </c>
      <c r="F1090" s="72">
        <v>1075220016</v>
      </c>
      <c r="G1090" s="65">
        <v>5</v>
      </c>
      <c r="H1090" s="66" t="s">
        <v>3126</v>
      </c>
      <c r="I1090" s="67" t="s">
        <v>3125</v>
      </c>
      <c r="J1090" s="30" t="s">
        <v>3100</v>
      </c>
      <c r="K1090" s="69">
        <v>1000000</v>
      </c>
      <c r="L1090" s="70" t="s">
        <v>2155</v>
      </c>
      <c r="M1090" s="71" t="s">
        <v>2156</v>
      </c>
      <c r="N1090" s="71" t="s">
        <v>261</v>
      </c>
      <c r="O1090" s="71" t="s">
        <v>41</v>
      </c>
      <c r="P1090" s="71" t="s">
        <v>42</v>
      </c>
      <c r="Q1090" s="71"/>
    </row>
    <row r="1091" spans="1:17" ht="140.25" x14ac:dyDescent="0.25">
      <c r="A1091" s="5">
        <f t="shared" si="16"/>
        <v>1089</v>
      </c>
      <c r="B1091" s="62" t="s">
        <v>34</v>
      </c>
      <c r="C1091" s="62">
        <v>891180084</v>
      </c>
      <c r="D1091" s="62">
        <v>2</v>
      </c>
      <c r="E1091" s="63" t="s">
        <v>2537</v>
      </c>
      <c r="F1091" s="72">
        <v>7730527</v>
      </c>
      <c r="G1091" s="65">
        <v>7</v>
      </c>
      <c r="H1091" s="66" t="s">
        <v>3127</v>
      </c>
      <c r="I1091" s="67" t="s">
        <v>3128</v>
      </c>
      <c r="J1091" s="30" t="s">
        <v>3100</v>
      </c>
      <c r="K1091" s="69">
        <v>1300000</v>
      </c>
      <c r="L1091" s="70" t="s">
        <v>2155</v>
      </c>
      <c r="M1091" s="71" t="s">
        <v>2156</v>
      </c>
      <c r="N1091" s="71" t="s">
        <v>261</v>
      </c>
      <c r="O1091" s="71" t="s">
        <v>41</v>
      </c>
      <c r="P1091" s="71" t="s">
        <v>42</v>
      </c>
      <c r="Q1091" s="71"/>
    </row>
    <row r="1092" spans="1:17" ht="63.75" x14ac:dyDescent="0.25">
      <c r="A1092" s="5">
        <f t="shared" si="16"/>
        <v>1090</v>
      </c>
      <c r="B1092" s="62" t="s">
        <v>34</v>
      </c>
      <c r="C1092" s="62">
        <v>891180084</v>
      </c>
      <c r="D1092" s="62">
        <v>2</v>
      </c>
      <c r="E1092" s="63" t="s">
        <v>3129</v>
      </c>
      <c r="F1092" s="72">
        <v>12210169</v>
      </c>
      <c r="G1092" s="65">
        <v>0</v>
      </c>
      <c r="H1092" s="66" t="s">
        <v>3130</v>
      </c>
      <c r="I1092" s="67" t="s">
        <v>3131</v>
      </c>
      <c r="J1092" s="30" t="s">
        <v>3100</v>
      </c>
      <c r="K1092" s="69">
        <v>1800000</v>
      </c>
      <c r="L1092" s="70" t="s">
        <v>2155</v>
      </c>
      <c r="M1092" s="71" t="s">
        <v>2156</v>
      </c>
      <c r="N1092" s="71" t="s">
        <v>261</v>
      </c>
      <c r="O1092" s="71" t="s">
        <v>41</v>
      </c>
      <c r="P1092" s="71" t="s">
        <v>42</v>
      </c>
      <c r="Q1092" s="71"/>
    </row>
    <row r="1093" spans="1:17" ht="114.75" x14ac:dyDescent="0.25">
      <c r="A1093" s="5">
        <f t="shared" ref="A1093:A1156" si="17">A1092+1</f>
        <v>1091</v>
      </c>
      <c r="B1093" s="62" t="s">
        <v>34</v>
      </c>
      <c r="C1093" s="62">
        <v>891180084</v>
      </c>
      <c r="D1093" s="62">
        <v>2</v>
      </c>
      <c r="E1093" s="63" t="s">
        <v>1506</v>
      </c>
      <c r="F1093" s="72">
        <v>55153458</v>
      </c>
      <c r="G1093" s="65">
        <v>6</v>
      </c>
      <c r="H1093" s="66" t="s">
        <v>3132</v>
      </c>
      <c r="I1093" s="67" t="s">
        <v>3133</v>
      </c>
      <c r="J1093" s="30" t="s">
        <v>3100</v>
      </c>
      <c r="K1093" s="69">
        <v>1475000</v>
      </c>
      <c r="L1093" s="70" t="s">
        <v>2155</v>
      </c>
      <c r="M1093" s="71" t="s">
        <v>2156</v>
      </c>
      <c r="N1093" s="71" t="s">
        <v>261</v>
      </c>
      <c r="O1093" s="71" t="s">
        <v>41</v>
      </c>
      <c r="P1093" s="71" t="s">
        <v>42</v>
      </c>
      <c r="Q1093" s="71"/>
    </row>
    <row r="1094" spans="1:17" ht="140.25" x14ac:dyDescent="0.25">
      <c r="A1094" s="5">
        <f t="shared" si="17"/>
        <v>1092</v>
      </c>
      <c r="B1094" s="62" t="s">
        <v>34</v>
      </c>
      <c r="C1094" s="62">
        <v>891180084</v>
      </c>
      <c r="D1094" s="62">
        <v>2</v>
      </c>
      <c r="E1094" s="63" t="s">
        <v>3134</v>
      </c>
      <c r="F1094" s="72">
        <v>80176614</v>
      </c>
      <c r="G1094" s="65">
        <v>9</v>
      </c>
      <c r="H1094" s="66" t="s">
        <v>3135</v>
      </c>
      <c r="I1094" s="67" t="s">
        <v>3136</v>
      </c>
      <c r="J1094" s="30" t="s">
        <v>3100</v>
      </c>
      <c r="K1094" s="69">
        <v>504000</v>
      </c>
      <c r="L1094" s="70" t="s">
        <v>2197</v>
      </c>
      <c r="M1094" s="71" t="s">
        <v>2156</v>
      </c>
      <c r="N1094" s="71" t="s">
        <v>261</v>
      </c>
      <c r="O1094" s="71" t="s">
        <v>41</v>
      </c>
      <c r="P1094" s="71" t="s">
        <v>42</v>
      </c>
      <c r="Q1094" s="71"/>
    </row>
    <row r="1095" spans="1:17" ht="114.75" x14ac:dyDescent="0.25">
      <c r="A1095" s="5">
        <f t="shared" si="17"/>
        <v>1093</v>
      </c>
      <c r="B1095" s="62" t="s">
        <v>34</v>
      </c>
      <c r="C1095" s="62">
        <v>891180084</v>
      </c>
      <c r="D1095" s="62">
        <v>2</v>
      </c>
      <c r="E1095" s="63" t="s">
        <v>3137</v>
      </c>
      <c r="F1095" s="72">
        <v>80094599</v>
      </c>
      <c r="G1095" s="65">
        <v>3</v>
      </c>
      <c r="H1095" s="66" t="s">
        <v>3138</v>
      </c>
      <c r="I1095" s="67" t="s">
        <v>3139</v>
      </c>
      <c r="J1095" s="30" t="s">
        <v>3100</v>
      </c>
      <c r="K1095" s="69">
        <v>6375000</v>
      </c>
      <c r="L1095" s="70" t="s">
        <v>2155</v>
      </c>
      <c r="M1095" s="71" t="s">
        <v>2156</v>
      </c>
      <c r="N1095" s="71" t="s">
        <v>261</v>
      </c>
      <c r="O1095" s="71" t="s">
        <v>41</v>
      </c>
      <c r="P1095" s="71" t="s">
        <v>42</v>
      </c>
      <c r="Q1095" s="71"/>
    </row>
    <row r="1096" spans="1:17" ht="127.5" x14ac:dyDescent="0.25">
      <c r="A1096" s="5">
        <f t="shared" si="17"/>
        <v>1094</v>
      </c>
      <c r="B1096" s="62" t="s">
        <v>34</v>
      </c>
      <c r="C1096" s="62">
        <v>891180084</v>
      </c>
      <c r="D1096" s="62">
        <v>2</v>
      </c>
      <c r="E1096" s="63" t="s">
        <v>3140</v>
      </c>
      <c r="F1096" s="72">
        <v>9800239</v>
      </c>
      <c r="G1096" s="65"/>
      <c r="H1096" s="66" t="s">
        <v>3141</v>
      </c>
      <c r="I1096" s="67" t="s">
        <v>3142</v>
      </c>
      <c r="J1096" s="30" t="s">
        <v>3143</v>
      </c>
      <c r="K1096" s="69">
        <v>1500000</v>
      </c>
      <c r="L1096" s="70" t="s">
        <v>2155</v>
      </c>
      <c r="M1096" s="71" t="s">
        <v>2156</v>
      </c>
      <c r="N1096" s="71" t="s">
        <v>261</v>
      </c>
      <c r="O1096" s="71" t="s">
        <v>41</v>
      </c>
      <c r="P1096" s="71" t="s">
        <v>42</v>
      </c>
      <c r="Q1096" s="71" t="s">
        <v>3144</v>
      </c>
    </row>
    <row r="1097" spans="1:17" ht="89.25" x14ac:dyDescent="0.25">
      <c r="A1097" s="5">
        <f t="shared" si="17"/>
        <v>1095</v>
      </c>
      <c r="B1097" s="62" t="s">
        <v>34</v>
      </c>
      <c r="C1097" s="62">
        <v>891180084</v>
      </c>
      <c r="D1097" s="62">
        <v>2</v>
      </c>
      <c r="E1097" s="63" t="s">
        <v>3145</v>
      </c>
      <c r="F1097" s="72">
        <v>9939764</v>
      </c>
      <c r="G1097" s="77"/>
      <c r="H1097" s="66" t="s">
        <v>3146</v>
      </c>
      <c r="I1097" s="67" t="s">
        <v>3147</v>
      </c>
      <c r="J1097" s="30" t="s">
        <v>3143</v>
      </c>
      <c r="K1097" s="69">
        <v>1000000</v>
      </c>
      <c r="L1097" s="70" t="s">
        <v>2155</v>
      </c>
      <c r="M1097" s="71" t="s">
        <v>2156</v>
      </c>
      <c r="N1097" s="71" t="s">
        <v>261</v>
      </c>
      <c r="O1097" s="71" t="s">
        <v>41</v>
      </c>
      <c r="P1097" s="71" t="s">
        <v>42</v>
      </c>
      <c r="Q1097" s="71" t="s">
        <v>3144</v>
      </c>
    </row>
    <row r="1098" spans="1:17" ht="76.5" x14ac:dyDescent="0.25">
      <c r="A1098" s="5">
        <f t="shared" si="17"/>
        <v>1096</v>
      </c>
      <c r="B1098" s="62" t="s">
        <v>34</v>
      </c>
      <c r="C1098" s="62">
        <v>891180084</v>
      </c>
      <c r="D1098" s="62">
        <v>2</v>
      </c>
      <c r="E1098" s="63" t="s">
        <v>632</v>
      </c>
      <c r="F1098" s="72">
        <v>36172136</v>
      </c>
      <c r="G1098" s="65">
        <v>1</v>
      </c>
      <c r="H1098" s="66" t="s">
        <v>3148</v>
      </c>
      <c r="I1098" s="67" t="s">
        <v>3149</v>
      </c>
      <c r="J1098" s="30" t="s">
        <v>3143</v>
      </c>
      <c r="K1098" s="69">
        <v>10220000</v>
      </c>
      <c r="L1098" s="70" t="s">
        <v>2197</v>
      </c>
      <c r="M1098" s="71" t="s">
        <v>2156</v>
      </c>
      <c r="N1098" s="71" t="s">
        <v>261</v>
      </c>
      <c r="O1098" s="71" t="s">
        <v>41</v>
      </c>
      <c r="P1098" s="71" t="s">
        <v>42</v>
      </c>
      <c r="Q1098" s="71"/>
    </row>
    <row r="1099" spans="1:17" ht="63.75" x14ac:dyDescent="0.25">
      <c r="A1099" s="5">
        <f t="shared" si="17"/>
        <v>1097</v>
      </c>
      <c r="B1099" s="62" t="s">
        <v>34</v>
      </c>
      <c r="C1099" s="62">
        <v>891180084</v>
      </c>
      <c r="D1099" s="62">
        <v>2</v>
      </c>
      <c r="E1099" s="63" t="s">
        <v>2219</v>
      </c>
      <c r="F1099" s="72">
        <v>800255008</v>
      </c>
      <c r="G1099" s="65">
        <v>5</v>
      </c>
      <c r="H1099" s="66" t="s">
        <v>3150</v>
      </c>
      <c r="I1099" s="67" t="s">
        <v>3151</v>
      </c>
      <c r="J1099" s="30" t="s">
        <v>3143</v>
      </c>
      <c r="K1099" s="69">
        <v>2424512</v>
      </c>
      <c r="L1099" s="70" t="s">
        <v>2197</v>
      </c>
      <c r="M1099" s="71" t="s">
        <v>2156</v>
      </c>
      <c r="N1099" s="71" t="s">
        <v>261</v>
      </c>
      <c r="O1099" s="71" t="s">
        <v>41</v>
      </c>
      <c r="P1099" s="71" t="s">
        <v>42</v>
      </c>
      <c r="Q1099" s="71"/>
    </row>
    <row r="1100" spans="1:17" ht="76.5" x14ac:dyDescent="0.25">
      <c r="A1100" s="5">
        <f t="shared" si="17"/>
        <v>1098</v>
      </c>
      <c r="B1100" s="62" t="s">
        <v>34</v>
      </c>
      <c r="C1100" s="62">
        <v>891180084</v>
      </c>
      <c r="D1100" s="62">
        <v>2</v>
      </c>
      <c r="E1100" s="63" t="s">
        <v>3152</v>
      </c>
      <c r="F1100" s="72">
        <v>83231820</v>
      </c>
      <c r="G1100" s="65">
        <v>6</v>
      </c>
      <c r="H1100" s="66" t="s">
        <v>3153</v>
      </c>
      <c r="I1100" s="67" t="s">
        <v>3154</v>
      </c>
      <c r="J1100" s="30" t="s">
        <v>3143</v>
      </c>
      <c r="K1100" s="69">
        <v>300000</v>
      </c>
      <c r="L1100" s="70" t="s">
        <v>2197</v>
      </c>
      <c r="M1100" s="71" t="s">
        <v>2156</v>
      </c>
      <c r="N1100" s="71" t="s">
        <v>261</v>
      </c>
      <c r="O1100" s="71" t="s">
        <v>41</v>
      </c>
      <c r="P1100" s="71" t="s">
        <v>42</v>
      </c>
      <c r="Q1100" s="71"/>
    </row>
    <row r="1101" spans="1:17" ht="102" x14ac:dyDescent="0.25">
      <c r="A1101" s="5">
        <f t="shared" si="17"/>
        <v>1099</v>
      </c>
      <c r="B1101" s="62" t="s">
        <v>34</v>
      </c>
      <c r="C1101" s="62">
        <v>891180084</v>
      </c>
      <c r="D1101" s="62">
        <v>2</v>
      </c>
      <c r="E1101" s="63" t="s">
        <v>1543</v>
      </c>
      <c r="F1101" s="72">
        <v>830052968</v>
      </c>
      <c r="G1101" s="65">
        <v>8</v>
      </c>
      <c r="H1101" s="66" t="s">
        <v>3155</v>
      </c>
      <c r="I1101" s="67" t="s">
        <v>3156</v>
      </c>
      <c r="J1101" s="30" t="s">
        <v>3143</v>
      </c>
      <c r="K1101" s="69">
        <v>4075160</v>
      </c>
      <c r="L1101" s="70" t="s">
        <v>2197</v>
      </c>
      <c r="M1101" s="71" t="s">
        <v>2156</v>
      </c>
      <c r="N1101" s="71" t="s">
        <v>261</v>
      </c>
      <c r="O1101" s="71" t="s">
        <v>41</v>
      </c>
      <c r="P1101" s="71" t="s">
        <v>42</v>
      </c>
      <c r="Q1101" s="71"/>
    </row>
    <row r="1102" spans="1:17" ht="102" x14ac:dyDescent="0.25">
      <c r="A1102" s="5">
        <f t="shared" si="17"/>
        <v>1100</v>
      </c>
      <c r="B1102" s="62" t="s">
        <v>34</v>
      </c>
      <c r="C1102" s="62">
        <v>891180084</v>
      </c>
      <c r="D1102" s="62">
        <v>2</v>
      </c>
      <c r="E1102" s="63" t="s">
        <v>281</v>
      </c>
      <c r="F1102" s="72">
        <v>7728873</v>
      </c>
      <c r="G1102" s="65">
        <v>4</v>
      </c>
      <c r="H1102" s="66" t="s">
        <v>3157</v>
      </c>
      <c r="I1102" s="67" t="s">
        <v>3158</v>
      </c>
      <c r="J1102" s="30" t="s">
        <v>3143</v>
      </c>
      <c r="K1102" s="69">
        <v>3000000</v>
      </c>
      <c r="L1102" s="70" t="s">
        <v>2155</v>
      </c>
      <c r="M1102" s="71" t="s">
        <v>2156</v>
      </c>
      <c r="N1102" s="71" t="s">
        <v>261</v>
      </c>
      <c r="O1102" s="71" t="s">
        <v>41</v>
      </c>
      <c r="P1102" s="71" t="s">
        <v>42</v>
      </c>
      <c r="Q1102" s="71"/>
    </row>
    <row r="1103" spans="1:17" ht="140.25" x14ac:dyDescent="0.25">
      <c r="A1103" s="5">
        <f t="shared" si="17"/>
        <v>1101</v>
      </c>
      <c r="B1103" s="62" t="s">
        <v>34</v>
      </c>
      <c r="C1103" s="62">
        <v>891180084</v>
      </c>
      <c r="D1103" s="62">
        <v>2</v>
      </c>
      <c r="E1103" s="63" t="s">
        <v>3036</v>
      </c>
      <c r="F1103" s="72">
        <v>26417696</v>
      </c>
      <c r="G1103" s="65">
        <v>1</v>
      </c>
      <c r="H1103" s="66" t="s">
        <v>3159</v>
      </c>
      <c r="I1103" s="67" t="s">
        <v>3160</v>
      </c>
      <c r="J1103" s="30" t="s">
        <v>3161</v>
      </c>
      <c r="K1103" s="69">
        <v>56283530</v>
      </c>
      <c r="L1103" s="70" t="s">
        <v>2197</v>
      </c>
      <c r="M1103" s="71" t="s">
        <v>2156</v>
      </c>
      <c r="N1103" s="71" t="s">
        <v>261</v>
      </c>
      <c r="O1103" s="71" t="s">
        <v>41</v>
      </c>
      <c r="P1103" s="71" t="s">
        <v>42</v>
      </c>
      <c r="Q1103" s="71"/>
    </row>
    <row r="1104" spans="1:17" ht="114.75" x14ac:dyDescent="0.25">
      <c r="A1104" s="5">
        <f t="shared" si="17"/>
        <v>1102</v>
      </c>
      <c r="B1104" s="62" t="s">
        <v>34</v>
      </c>
      <c r="C1104" s="62">
        <v>891180084</v>
      </c>
      <c r="D1104" s="62">
        <v>2</v>
      </c>
      <c r="E1104" s="63" t="s">
        <v>1388</v>
      </c>
      <c r="F1104" s="72">
        <v>71739665</v>
      </c>
      <c r="G1104" s="65">
        <v>9</v>
      </c>
      <c r="H1104" s="66" t="s">
        <v>3162</v>
      </c>
      <c r="I1104" s="67" t="s">
        <v>3163</v>
      </c>
      <c r="J1104" s="30" t="s">
        <v>3161</v>
      </c>
      <c r="K1104" s="69">
        <v>11678390</v>
      </c>
      <c r="L1104" s="70" t="s">
        <v>2197</v>
      </c>
      <c r="M1104" s="71" t="s">
        <v>2156</v>
      </c>
      <c r="N1104" s="71" t="s">
        <v>261</v>
      </c>
      <c r="O1104" s="71" t="s">
        <v>41</v>
      </c>
      <c r="P1104" s="71" t="s">
        <v>42</v>
      </c>
      <c r="Q1104" s="71"/>
    </row>
    <row r="1105" spans="1:17" ht="114.75" x14ac:dyDescent="0.25">
      <c r="A1105" s="5">
        <f t="shared" si="17"/>
        <v>1103</v>
      </c>
      <c r="B1105" s="62" t="s">
        <v>34</v>
      </c>
      <c r="C1105" s="62">
        <v>891180084</v>
      </c>
      <c r="D1105" s="62">
        <v>2</v>
      </c>
      <c r="E1105" s="63" t="s">
        <v>673</v>
      </c>
      <c r="F1105" s="72">
        <v>800224833</v>
      </c>
      <c r="G1105" s="65">
        <v>2</v>
      </c>
      <c r="H1105" s="66" t="s">
        <v>3164</v>
      </c>
      <c r="I1105" s="67" t="s">
        <v>3163</v>
      </c>
      <c r="J1105" s="30" t="s">
        <v>3161</v>
      </c>
      <c r="K1105" s="69">
        <v>4031232</v>
      </c>
      <c r="L1105" s="70" t="s">
        <v>2197</v>
      </c>
      <c r="M1105" s="71" t="s">
        <v>2156</v>
      </c>
      <c r="N1105" s="71" t="s">
        <v>261</v>
      </c>
      <c r="O1105" s="71" t="s">
        <v>41</v>
      </c>
      <c r="P1105" s="71" t="s">
        <v>42</v>
      </c>
      <c r="Q1105" s="71"/>
    </row>
    <row r="1106" spans="1:17" ht="140.25" x14ac:dyDescent="0.25">
      <c r="A1106" s="5">
        <f t="shared" si="17"/>
        <v>1104</v>
      </c>
      <c r="B1106" s="62" t="s">
        <v>34</v>
      </c>
      <c r="C1106" s="62">
        <v>891180084</v>
      </c>
      <c r="D1106" s="62">
        <v>2</v>
      </c>
      <c r="E1106" s="63" t="s">
        <v>3165</v>
      </c>
      <c r="F1106" s="72">
        <v>79414235</v>
      </c>
      <c r="G1106" s="65">
        <v>9</v>
      </c>
      <c r="H1106" s="66" t="s">
        <v>3166</v>
      </c>
      <c r="I1106" s="67" t="s">
        <v>3160</v>
      </c>
      <c r="J1106" s="30" t="s">
        <v>3161</v>
      </c>
      <c r="K1106" s="69">
        <v>36120000</v>
      </c>
      <c r="L1106" s="70" t="s">
        <v>2197</v>
      </c>
      <c r="M1106" s="71" t="s">
        <v>2156</v>
      </c>
      <c r="N1106" s="71" t="s">
        <v>261</v>
      </c>
      <c r="O1106" s="71" t="s">
        <v>41</v>
      </c>
      <c r="P1106" s="71" t="s">
        <v>42</v>
      </c>
      <c r="Q1106" s="71"/>
    </row>
    <row r="1107" spans="1:17" ht="127.5" x14ac:dyDescent="0.25">
      <c r="A1107" s="5">
        <f t="shared" si="17"/>
        <v>1105</v>
      </c>
      <c r="B1107" s="62" t="s">
        <v>34</v>
      </c>
      <c r="C1107" s="62">
        <v>891180084</v>
      </c>
      <c r="D1107" s="62">
        <v>2</v>
      </c>
      <c r="E1107" s="63" t="s">
        <v>3167</v>
      </c>
      <c r="F1107" s="72">
        <v>1075232282</v>
      </c>
      <c r="G1107" s="65">
        <v>1</v>
      </c>
      <c r="H1107" s="66" t="s">
        <v>3168</v>
      </c>
      <c r="I1107" s="67" t="s">
        <v>3169</v>
      </c>
      <c r="J1107" s="30" t="s">
        <v>3161</v>
      </c>
      <c r="K1107" s="69">
        <v>1000000</v>
      </c>
      <c r="L1107" s="70" t="s">
        <v>2155</v>
      </c>
      <c r="M1107" s="71" t="s">
        <v>2156</v>
      </c>
      <c r="N1107" s="71" t="s">
        <v>261</v>
      </c>
      <c r="O1107" s="71" t="s">
        <v>41</v>
      </c>
      <c r="P1107" s="71" t="s">
        <v>42</v>
      </c>
      <c r="Q1107" s="71"/>
    </row>
    <row r="1108" spans="1:17" ht="140.25" x14ac:dyDescent="0.25">
      <c r="A1108" s="5">
        <f t="shared" si="17"/>
        <v>1106</v>
      </c>
      <c r="B1108" s="62" t="s">
        <v>34</v>
      </c>
      <c r="C1108" s="62">
        <v>891180084</v>
      </c>
      <c r="D1108" s="62">
        <v>2</v>
      </c>
      <c r="E1108" s="63" t="s">
        <v>3170</v>
      </c>
      <c r="F1108" s="72">
        <v>16354305</v>
      </c>
      <c r="G1108" s="65">
        <v>9</v>
      </c>
      <c r="H1108" s="66" t="s">
        <v>3171</v>
      </c>
      <c r="I1108" s="67" t="s">
        <v>3160</v>
      </c>
      <c r="J1108" s="30" t="s">
        <v>3161</v>
      </c>
      <c r="K1108" s="69">
        <v>5750000</v>
      </c>
      <c r="L1108" s="70" t="s">
        <v>2197</v>
      </c>
      <c r="M1108" s="71" t="s">
        <v>2156</v>
      </c>
      <c r="N1108" s="71" t="s">
        <v>261</v>
      </c>
      <c r="O1108" s="71" t="s">
        <v>41</v>
      </c>
      <c r="P1108" s="71" t="s">
        <v>42</v>
      </c>
      <c r="Q1108" s="71"/>
    </row>
    <row r="1109" spans="1:17" ht="127.5" x14ac:dyDescent="0.25">
      <c r="A1109" s="5">
        <f t="shared" si="17"/>
        <v>1107</v>
      </c>
      <c r="B1109" s="62" t="s">
        <v>34</v>
      </c>
      <c r="C1109" s="62">
        <v>891180084</v>
      </c>
      <c r="D1109" s="62">
        <v>2</v>
      </c>
      <c r="E1109" s="63" t="s">
        <v>2634</v>
      </c>
      <c r="F1109" s="72">
        <v>1075210819</v>
      </c>
      <c r="G1109" s="65">
        <v>1</v>
      </c>
      <c r="H1109" s="66" t="s">
        <v>3172</v>
      </c>
      <c r="I1109" s="67" t="s">
        <v>3173</v>
      </c>
      <c r="J1109" s="30" t="s">
        <v>3161</v>
      </c>
      <c r="K1109" s="69">
        <v>3600000</v>
      </c>
      <c r="L1109" s="70" t="s">
        <v>2155</v>
      </c>
      <c r="M1109" s="71" t="s">
        <v>2156</v>
      </c>
      <c r="N1109" s="71" t="s">
        <v>261</v>
      </c>
      <c r="O1109" s="71" t="s">
        <v>41</v>
      </c>
      <c r="P1109" s="71" t="s">
        <v>42</v>
      </c>
      <c r="Q1109" s="71"/>
    </row>
    <row r="1110" spans="1:17" ht="127.5" x14ac:dyDescent="0.25">
      <c r="A1110" s="5">
        <f t="shared" si="17"/>
        <v>1108</v>
      </c>
      <c r="B1110" s="62" t="s">
        <v>34</v>
      </c>
      <c r="C1110" s="62">
        <v>891180084</v>
      </c>
      <c r="D1110" s="62">
        <v>2</v>
      </c>
      <c r="E1110" s="63" t="s">
        <v>3174</v>
      </c>
      <c r="F1110" s="72">
        <v>1075221307</v>
      </c>
      <c r="G1110" s="65">
        <v>8</v>
      </c>
      <c r="H1110" s="66" t="s">
        <v>3175</v>
      </c>
      <c r="I1110" s="67" t="s">
        <v>3176</v>
      </c>
      <c r="J1110" s="30" t="s">
        <v>3161</v>
      </c>
      <c r="K1110" s="69">
        <v>5625000</v>
      </c>
      <c r="L1110" s="70" t="s">
        <v>2155</v>
      </c>
      <c r="M1110" s="71" t="s">
        <v>2156</v>
      </c>
      <c r="N1110" s="71" t="s">
        <v>261</v>
      </c>
      <c r="O1110" s="71" t="s">
        <v>41</v>
      </c>
      <c r="P1110" s="71" t="s">
        <v>42</v>
      </c>
      <c r="Q1110" s="71"/>
    </row>
    <row r="1111" spans="1:17" ht="127.5" x14ac:dyDescent="0.25">
      <c r="A1111" s="5">
        <f t="shared" si="17"/>
        <v>1109</v>
      </c>
      <c r="B1111" s="62" t="s">
        <v>34</v>
      </c>
      <c r="C1111" s="62">
        <v>891180084</v>
      </c>
      <c r="D1111" s="62">
        <v>2</v>
      </c>
      <c r="E1111" s="63" t="s">
        <v>338</v>
      </c>
      <c r="F1111" s="72">
        <v>7732841</v>
      </c>
      <c r="G1111" s="65">
        <v>4</v>
      </c>
      <c r="H1111" s="66" t="s">
        <v>3177</v>
      </c>
      <c r="I1111" s="67" t="s">
        <v>3178</v>
      </c>
      <c r="J1111" s="30" t="s">
        <v>3179</v>
      </c>
      <c r="K1111" s="69">
        <v>1500000</v>
      </c>
      <c r="L1111" s="70" t="s">
        <v>2155</v>
      </c>
      <c r="M1111" s="71" t="s">
        <v>2156</v>
      </c>
      <c r="N1111" s="71" t="s">
        <v>261</v>
      </c>
      <c r="O1111" s="71" t="s">
        <v>41</v>
      </c>
      <c r="P1111" s="71" t="s">
        <v>42</v>
      </c>
      <c r="Q1111" s="71"/>
    </row>
    <row r="1112" spans="1:17" ht="114.75" x14ac:dyDescent="0.25">
      <c r="A1112" s="5">
        <f t="shared" si="17"/>
        <v>1110</v>
      </c>
      <c r="B1112" s="62" t="s">
        <v>34</v>
      </c>
      <c r="C1112" s="62">
        <v>891180084</v>
      </c>
      <c r="D1112" s="62">
        <v>2</v>
      </c>
      <c r="E1112" s="63" t="s">
        <v>1388</v>
      </c>
      <c r="F1112" s="72">
        <v>71739665</v>
      </c>
      <c r="G1112" s="65">
        <v>9</v>
      </c>
      <c r="H1112" s="66" t="s">
        <v>3180</v>
      </c>
      <c r="I1112" s="67" t="s">
        <v>3181</v>
      </c>
      <c r="J1112" s="30" t="s">
        <v>3182</v>
      </c>
      <c r="K1112" s="69">
        <v>4640000</v>
      </c>
      <c r="L1112" s="70" t="s">
        <v>2197</v>
      </c>
      <c r="M1112" s="71" t="s">
        <v>2156</v>
      </c>
      <c r="N1112" s="71" t="s">
        <v>261</v>
      </c>
      <c r="O1112" s="71" t="s">
        <v>41</v>
      </c>
      <c r="P1112" s="71" t="s">
        <v>42</v>
      </c>
      <c r="Q1112" s="71"/>
    </row>
    <row r="1113" spans="1:17" ht="102" x14ac:dyDescent="0.25">
      <c r="A1113" s="5">
        <f t="shared" si="17"/>
        <v>1111</v>
      </c>
      <c r="B1113" s="62" t="s">
        <v>34</v>
      </c>
      <c r="C1113" s="62">
        <v>891180084</v>
      </c>
      <c r="D1113" s="62">
        <v>2</v>
      </c>
      <c r="E1113" s="63" t="s">
        <v>1506</v>
      </c>
      <c r="F1113" s="72">
        <v>55153458</v>
      </c>
      <c r="G1113" s="65">
        <v>6</v>
      </c>
      <c r="H1113" s="66" t="s">
        <v>3183</v>
      </c>
      <c r="I1113" s="67" t="s">
        <v>3184</v>
      </c>
      <c r="J1113" s="30" t="s">
        <v>3185</v>
      </c>
      <c r="K1113" s="69">
        <v>1499998</v>
      </c>
      <c r="L1113" s="70" t="s">
        <v>2155</v>
      </c>
      <c r="M1113" s="71" t="s">
        <v>2156</v>
      </c>
      <c r="N1113" s="71" t="s">
        <v>261</v>
      </c>
      <c r="O1113" s="71" t="s">
        <v>41</v>
      </c>
      <c r="P1113" s="71" t="s">
        <v>42</v>
      </c>
      <c r="Q1113" s="71"/>
    </row>
    <row r="1114" spans="1:17" ht="63.75" x14ac:dyDescent="0.25">
      <c r="A1114" s="5">
        <f t="shared" si="17"/>
        <v>1112</v>
      </c>
      <c r="B1114" s="62" t="s">
        <v>34</v>
      </c>
      <c r="C1114" s="62">
        <v>891180084</v>
      </c>
      <c r="D1114" s="62">
        <v>2</v>
      </c>
      <c r="E1114" s="63" t="s">
        <v>3186</v>
      </c>
      <c r="F1114" s="72">
        <v>1078777029</v>
      </c>
      <c r="G1114" s="65">
        <v>2</v>
      </c>
      <c r="H1114" s="66" t="s">
        <v>3187</v>
      </c>
      <c r="I1114" s="67" t="s">
        <v>3188</v>
      </c>
      <c r="J1114" s="30" t="s">
        <v>3185</v>
      </c>
      <c r="K1114" s="69">
        <v>1760000</v>
      </c>
      <c r="L1114" s="70" t="s">
        <v>2155</v>
      </c>
      <c r="M1114" s="71" t="s">
        <v>2156</v>
      </c>
      <c r="N1114" s="71" t="s">
        <v>261</v>
      </c>
      <c r="O1114" s="71" t="s">
        <v>41</v>
      </c>
      <c r="P1114" s="71" t="s">
        <v>42</v>
      </c>
      <c r="Q1114" s="71"/>
    </row>
    <row r="1115" spans="1:17" ht="140.25" x14ac:dyDescent="0.25">
      <c r="A1115" s="5">
        <f t="shared" si="17"/>
        <v>1113</v>
      </c>
      <c r="B1115" s="62" t="s">
        <v>34</v>
      </c>
      <c r="C1115" s="62">
        <v>891180084</v>
      </c>
      <c r="D1115" s="62">
        <v>2</v>
      </c>
      <c r="E1115" s="63" t="s">
        <v>3189</v>
      </c>
      <c r="F1115" s="72">
        <v>7716602</v>
      </c>
      <c r="G1115" s="65">
        <v>3</v>
      </c>
      <c r="H1115" s="66" t="s">
        <v>3190</v>
      </c>
      <c r="I1115" s="67" t="s">
        <v>3191</v>
      </c>
      <c r="J1115" s="30" t="s">
        <v>3185</v>
      </c>
      <c r="K1115" s="69">
        <v>2500000</v>
      </c>
      <c r="L1115" s="70" t="s">
        <v>2155</v>
      </c>
      <c r="M1115" s="71" t="s">
        <v>2156</v>
      </c>
      <c r="N1115" s="71" t="s">
        <v>261</v>
      </c>
      <c r="O1115" s="71" t="s">
        <v>41</v>
      </c>
      <c r="P1115" s="71" t="s">
        <v>42</v>
      </c>
      <c r="Q1115" s="71"/>
    </row>
    <row r="1116" spans="1:17" ht="242.25" x14ac:dyDescent="0.25">
      <c r="A1116" s="5">
        <f t="shared" si="17"/>
        <v>1114</v>
      </c>
      <c r="B1116" s="62" t="s">
        <v>34</v>
      </c>
      <c r="C1116" s="62">
        <v>891180084</v>
      </c>
      <c r="D1116" s="62">
        <v>2</v>
      </c>
      <c r="E1116" s="63" t="s">
        <v>3192</v>
      </c>
      <c r="F1116" s="72">
        <v>890200106</v>
      </c>
      <c r="G1116" s="65">
        <v>1</v>
      </c>
      <c r="H1116" s="66" t="s">
        <v>3193</v>
      </c>
      <c r="I1116" s="67" t="s">
        <v>3194</v>
      </c>
      <c r="J1116" s="30" t="s">
        <v>3185</v>
      </c>
      <c r="K1116" s="69">
        <v>35424654</v>
      </c>
      <c r="L1116" s="70" t="s">
        <v>2197</v>
      </c>
      <c r="M1116" s="71" t="s">
        <v>2156</v>
      </c>
      <c r="N1116" s="71" t="s">
        <v>261</v>
      </c>
      <c r="O1116" s="71" t="s">
        <v>41</v>
      </c>
      <c r="P1116" s="71" t="s">
        <v>42</v>
      </c>
      <c r="Q1116" s="71"/>
    </row>
    <row r="1117" spans="1:17" ht="76.5" x14ac:dyDescent="0.25">
      <c r="A1117" s="5">
        <f t="shared" si="17"/>
        <v>1115</v>
      </c>
      <c r="B1117" s="62" t="s">
        <v>34</v>
      </c>
      <c r="C1117" s="62">
        <v>891180084</v>
      </c>
      <c r="D1117" s="62">
        <v>2</v>
      </c>
      <c r="E1117" s="63" t="s">
        <v>3195</v>
      </c>
      <c r="F1117" s="72">
        <v>1075235513</v>
      </c>
      <c r="G1117" s="65">
        <v>1</v>
      </c>
      <c r="H1117" s="66" t="s">
        <v>3196</v>
      </c>
      <c r="I1117" s="67" t="s">
        <v>3197</v>
      </c>
      <c r="J1117" s="30" t="s">
        <v>3185</v>
      </c>
      <c r="K1117" s="69">
        <v>6000000</v>
      </c>
      <c r="L1117" s="70" t="s">
        <v>2155</v>
      </c>
      <c r="M1117" s="71" t="s">
        <v>2156</v>
      </c>
      <c r="N1117" s="71" t="s">
        <v>261</v>
      </c>
      <c r="O1117" s="71" t="s">
        <v>41</v>
      </c>
      <c r="P1117" s="71" t="s">
        <v>42</v>
      </c>
      <c r="Q1117" s="71"/>
    </row>
    <row r="1118" spans="1:17" ht="102" x14ac:dyDescent="0.25">
      <c r="A1118" s="5">
        <f t="shared" si="17"/>
        <v>1116</v>
      </c>
      <c r="B1118" s="62" t="s">
        <v>34</v>
      </c>
      <c r="C1118" s="62">
        <v>891180084</v>
      </c>
      <c r="D1118" s="62">
        <v>2</v>
      </c>
      <c r="E1118" s="63" t="s">
        <v>3198</v>
      </c>
      <c r="F1118" s="72">
        <v>800477584</v>
      </c>
      <c r="G1118" s="65">
        <v>9</v>
      </c>
      <c r="H1118" s="66" t="s">
        <v>3199</v>
      </c>
      <c r="I1118" s="67" t="s">
        <v>3200</v>
      </c>
      <c r="J1118" s="30" t="s">
        <v>3185</v>
      </c>
      <c r="K1118" s="69">
        <v>490000</v>
      </c>
      <c r="L1118" s="70" t="s">
        <v>2197</v>
      </c>
      <c r="M1118" s="71" t="s">
        <v>2156</v>
      </c>
      <c r="N1118" s="71" t="s">
        <v>261</v>
      </c>
      <c r="O1118" s="71" t="s">
        <v>41</v>
      </c>
      <c r="P1118" s="71" t="s">
        <v>42</v>
      </c>
      <c r="Q1118" s="71"/>
    </row>
    <row r="1119" spans="1:17" ht="76.5" x14ac:dyDescent="0.25">
      <c r="A1119" s="5">
        <f t="shared" si="17"/>
        <v>1117</v>
      </c>
      <c r="B1119" s="62" t="s">
        <v>34</v>
      </c>
      <c r="C1119" s="62">
        <v>891180084</v>
      </c>
      <c r="D1119" s="62">
        <v>2</v>
      </c>
      <c r="E1119" s="63" t="s">
        <v>3201</v>
      </c>
      <c r="F1119" s="72">
        <v>1075233844</v>
      </c>
      <c r="G1119" s="65">
        <v>3</v>
      </c>
      <c r="H1119" s="66" t="s">
        <v>3202</v>
      </c>
      <c r="I1119" s="67" t="s">
        <v>3197</v>
      </c>
      <c r="J1119" s="30" t="s">
        <v>3185</v>
      </c>
      <c r="K1119" s="69">
        <v>6000000</v>
      </c>
      <c r="L1119" s="70" t="s">
        <v>2155</v>
      </c>
      <c r="M1119" s="71" t="s">
        <v>2156</v>
      </c>
      <c r="N1119" s="71" t="s">
        <v>261</v>
      </c>
      <c r="O1119" s="71" t="s">
        <v>41</v>
      </c>
      <c r="P1119" s="71" t="s">
        <v>42</v>
      </c>
      <c r="Q1119" s="71"/>
    </row>
    <row r="1120" spans="1:17" ht="63.75" x14ac:dyDescent="0.25">
      <c r="A1120" s="5">
        <f t="shared" si="17"/>
        <v>1118</v>
      </c>
      <c r="B1120" s="62" t="s">
        <v>34</v>
      </c>
      <c r="C1120" s="62">
        <v>891180084</v>
      </c>
      <c r="D1120" s="62">
        <v>2</v>
      </c>
      <c r="E1120" s="63" t="s">
        <v>3203</v>
      </c>
      <c r="F1120" s="72">
        <v>1075226028</v>
      </c>
      <c r="G1120" s="65">
        <v>0</v>
      </c>
      <c r="H1120" s="66" t="s">
        <v>3204</v>
      </c>
      <c r="I1120" s="67" t="s">
        <v>3205</v>
      </c>
      <c r="J1120" s="30" t="s">
        <v>3185</v>
      </c>
      <c r="K1120" s="69">
        <v>9000000</v>
      </c>
      <c r="L1120" s="70" t="s">
        <v>2155</v>
      </c>
      <c r="M1120" s="71" t="s">
        <v>2156</v>
      </c>
      <c r="N1120" s="71" t="s">
        <v>261</v>
      </c>
      <c r="O1120" s="71" t="s">
        <v>41</v>
      </c>
      <c r="P1120" s="71" t="s">
        <v>42</v>
      </c>
      <c r="Q1120" s="71"/>
    </row>
    <row r="1121" spans="1:17" ht="76.5" x14ac:dyDescent="0.25">
      <c r="A1121" s="5">
        <f t="shared" si="17"/>
        <v>1119</v>
      </c>
      <c r="B1121" s="62" t="s">
        <v>34</v>
      </c>
      <c r="C1121" s="62">
        <v>891180084</v>
      </c>
      <c r="D1121" s="62">
        <v>2</v>
      </c>
      <c r="E1121" s="63" t="s">
        <v>2734</v>
      </c>
      <c r="F1121" s="72">
        <v>26430421</v>
      </c>
      <c r="G1121" s="65">
        <v>7</v>
      </c>
      <c r="H1121" s="66" t="s">
        <v>3206</v>
      </c>
      <c r="I1121" s="67" t="s">
        <v>3197</v>
      </c>
      <c r="J1121" s="30" t="s">
        <v>3185</v>
      </c>
      <c r="K1121" s="69">
        <v>6000000</v>
      </c>
      <c r="L1121" s="70" t="s">
        <v>2155</v>
      </c>
      <c r="M1121" s="71" t="s">
        <v>2156</v>
      </c>
      <c r="N1121" s="71" t="s">
        <v>261</v>
      </c>
      <c r="O1121" s="71" t="s">
        <v>41</v>
      </c>
      <c r="P1121" s="71" t="s">
        <v>42</v>
      </c>
      <c r="Q1121" s="71"/>
    </row>
    <row r="1122" spans="1:17" ht="89.25" x14ac:dyDescent="0.25">
      <c r="A1122" s="5">
        <f t="shared" si="17"/>
        <v>1120</v>
      </c>
      <c r="B1122" s="62" t="s">
        <v>34</v>
      </c>
      <c r="C1122" s="62">
        <v>891180084</v>
      </c>
      <c r="D1122" s="62">
        <v>2</v>
      </c>
      <c r="E1122" s="63" t="s">
        <v>3207</v>
      </c>
      <c r="F1122" s="72">
        <v>79665668</v>
      </c>
      <c r="G1122" s="65">
        <v>0</v>
      </c>
      <c r="H1122" s="66" t="s">
        <v>3208</v>
      </c>
      <c r="I1122" s="67" t="s">
        <v>3209</v>
      </c>
      <c r="J1122" s="30" t="s">
        <v>3185</v>
      </c>
      <c r="K1122" s="69">
        <v>7500000</v>
      </c>
      <c r="L1122" s="70" t="s">
        <v>2155</v>
      </c>
      <c r="M1122" s="71" t="s">
        <v>2156</v>
      </c>
      <c r="N1122" s="71" t="s">
        <v>261</v>
      </c>
      <c r="O1122" s="71" t="s">
        <v>41</v>
      </c>
      <c r="P1122" s="71" t="s">
        <v>42</v>
      </c>
      <c r="Q1122" s="71"/>
    </row>
    <row r="1123" spans="1:17" ht="76.5" x14ac:dyDescent="0.25">
      <c r="A1123" s="5">
        <f t="shared" si="17"/>
        <v>1121</v>
      </c>
      <c r="B1123" s="62" t="s">
        <v>34</v>
      </c>
      <c r="C1123" s="62">
        <v>891180084</v>
      </c>
      <c r="D1123" s="62">
        <v>2</v>
      </c>
      <c r="E1123" s="63" t="s">
        <v>3029</v>
      </c>
      <c r="F1123" s="72">
        <v>1075208849</v>
      </c>
      <c r="G1123" s="65">
        <v>4</v>
      </c>
      <c r="H1123" s="66" t="s">
        <v>3210</v>
      </c>
      <c r="I1123" s="67" t="s">
        <v>3197</v>
      </c>
      <c r="J1123" s="30" t="s">
        <v>3185</v>
      </c>
      <c r="K1123" s="69">
        <v>6000000</v>
      </c>
      <c r="L1123" s="70" t="s">
        <v>2155</v>
      </c>
      <c r="M1123" s="71" t="s">
        <v>2156</v>
      </c>
      <c r="N1123" s="71" t="s">
        <v>261</v>
      </c>
      <c r="O1123" s="71" t="s">
        <v>41</v>
      </c>
      <c r="P1123" s="71" t="s">
        <v>42</v>
      </c>
      <c r="Q1123" s="71"/>
    </row>
    <row r="1124" spans="1:17" ht="63.75" x14ac:dyDescent="0.25">
      <c r="A1124" s="5">
        <f t="shared" si="17"/>
        <v>1122</v>
      </c>
      <c r="B1124" s="62" t="s">
        <v>34</v>
      </c>
      <c r="C1124" s="62">
        <v>891180084</v>
      </c>
      <c r="D1124" s="62">
        <v>2</v>
      </c>
      <c r="E1124" s="63" t="s">
        <v>3211</v>
      </c>
      <c r="F1124" s="72">
        <v>1080290282</v>
      </c>
      <c r="G1124" s="65">
        <v>5</v>
      </c>
      <c r="H1124" s="66" t="s">
        <v>3212</v>
      </c>
      <c r="I1124" s="67" t="s">
        <v>3213</v>
      </c>
      <c r="J1124" s="30" t="s">
        <v>3185</v>
      </c>
      <c r="K1124" s="69">
        <v>3000000</v>
      </c>
      <c r="L1124" s="70" t="s">
        <v>2155</v>
      </c>
      <c r="M1124" s="71" t="s">
        <v>2156</v>
      </c>
      <c r="N1124" s="71" t="s">
        <v>261</v>
      </c>
      <c r="O1124" s="71" t="s">
        <v>41</v>
      </c>
      <c r="P1124" s="71" t="s">
        <v>42</v>
      </c>
      <c r="Q1124" s="71"/>
    </row>
    <row r="1125" spans="1:17" ht="127.5" x14ac:dyDescent="0.25">
      <c r="A1125" s="5">
        <f t="shared" si="17"/>
        <v>1123</v>
      </c>
      <c r="B1125" s="62" t="s">
        <v>34</v>
      </c>
      <c r="C1125" s="62">
        <v>891180084</v>
      </c>
      <c r="D1125" s="62">
        <v>2</v>
      </c>
      <c r="E1125" s="63" t="s">
        <v>377</v>
      </c>
      <c r="F1125" s="72">
        <v>12120649</v>
      </c>
      <c r="G1125" s="65">
        <v>8</v>
      </c>
      <c r="H1125" s="66" t="s">
        <v>3214</v>
      </c>
      <c r="I1125" s="67" t="s">
        <v>3215</v>
      </c>
      <c r="J1125" s="30" t="s">
        <v>3185</v>
      </c>
      <c r="K1125" s="69">
        <v>1364000</v>
      </c>
      <c r="L1125" s="70" t="s">
        <v>2197</v>
      </c>
      <c r="M1125" s="71" t="s">
        <v>2156</v>
      </c>
      <c r="N1125" s="71" t="s">
        <v>261</v>
      </c>
      <c r="O1125" s="71" t="s">
        <v>41</v>
      </c>
      <c r="P1125" s="71" t="s">
        <v>42</v>
      </c>
      <c r="Q1125" s="71"/>
    </row>
    <row r="1126" spans="1:17" ht="89.25" x14ac:dyDescent="0.25">
      <c r="A1126" s="5">
        <f t="shared" si="17"/>
        <v>1124</v>
      </c>
      <c r="B1126" s="62" t="s">
        <v>34</v>
      </c>
      <c r="C1126" s="62">
        <v>891180084</v>
      </c>
      <c r="D1126" s="62">
        <v>2</v>
      </c>
      <c r="E1126" s="63" t="s">
        <v>287</v>
      </c>
      <c r="F1126" s="72">
        <v>7712669</v>
      </c>
      <c r="G1126" s="65">
        <v>8</v>
      </c>
      <c r="H1126" s="66" t="s">
        <v>3216</v>
      </c>
      <c r="I1126" s="67" t="s">
        <v>3217</v>
      </c>
      <c r="J1126" s="30" t="s">
        <v>3218</v>
      </c>
      <c r="K1126" s="69">
        <v>1533000</v>
      </c>
      <c r="L1126" s="70" t="s">
        <v>2155</v>
      </c>
      <c r="M1126" s="71" t="s">
        <v>2156</v>
      </c>
      <c r="N1126" s="71" t="s">
        <v>261</v>
      </c>
      <c r="O1126" s="71" t="s">
        <v>41</v>
      </c>
      <c r="P1126" s="71" t="s">
        <v>42</v>
      </c>
      <c r="Q1126" s="71"/>
    </row>
    <row r="1127" spans="1:17" ht="127.5" x14ac:dyDescent="0.25">
      <c r="A1127" s="5">
        <f t="shared" si="17"/>
        <v>1125</v>
      </c>
      <c r="B1127" s="62" t="s">
        <v>34</v>
      </c>
      <c r="C1127" s="62">
        <v>891180084</v>
      </c>
      <c r="D1127" s="62">
        <v>2</v>
      </c>
      <c r="E1127" s="63" t="s">
        <v>2534</v>
      </c>
      <c r="F1127" s="72">
        <v>55176892</v>
      </c>
      <c r="G1127" s="65">
        <v>9</v>
      </c>
      <c r="H1127" s="66" t="s">
        <v>3219</v>
      </c>
      <c r="I1127" s="67" t="s">
        <v>3220</v>
      </c>
      <c r="J1127" s="30" t="s">
        <v>3185</v>
      </c>
      <c r="K1127" s="69">
        <v>1099000</v>
      </c>
      <c r="L1127" s="70" t="s">
        <v>2197</v>
      </c>
      <c r="M1127" s="71" t="s">
        <v>2156</v>
      </c>
      <c r="N1127" s="71" t="s">
        <v>261</v>
      </c>
      <c r="O1127" s="71" t="s">
        <v>41</v>
      </c>
      <c r="P1127" s="71" t="s">
        <v>42</v>
      </c>
      <c r="Q1127" s="71"/>
    </row>
    <row r="1128" spans="1:17" ht="102" x14ac:dyDescent="0.25">
      <c r="A1128" s="5">
        <f t="shared" si="17"/>
        <v>1126</v>
      </c>
      <c r="B1128" s="62" t="s">
        <v>34</v>
      </c>
      <c r="C1128" s="62">
        <v>891180084</v>
      </c>
      <c r="D1128" s="62">
        <v>2</v>
      </c>
      <c r="E1128" s="63" t="s">
        <v>2388</v>
      </c>
      <c r="F1128" s="72">
        <v>52471285</v>
      </c>
      <c r="G1128" s="65">
        <v>1</v>
      </c>
      <c r="H1128" s="66" t="s">
        <v>3221</v>
      </c>
      <c r="I1128" s="67" t="s">
        <v>3222</v>
      </c>
      <c r="J1128" s="30" t="s">
        <v>3218</v>
      </c>
      <c r="K1128" s="69">
        <v>3500000</v>
      </c>
      <c r="L1128" s="70" t="s">
        <v>2155</v>
      </c>
      <c r="M1128" s="71" t="s">
        <v>2156</v>
      </c>
      <c r="N1128" s="71" t="s">
        <v>261</v>
      </c>
      <c r="O1128" s="71" t="s">
        <v>41</v>
      </c>
      <c r="P1128" s="71" t="s">
        <v>42</v>
      </c>
      <c r="Q1128" s="71"/>
    </row>
    <row r="1129" spans="1:17" ht="102" x14ac:dyDescent="0.25">
      <c r="A1129" s="5">
        <f t="shared" si="17"/>
        <v>1127</v>
      </c>
      <c r="B1129" s="62" t="s">
        <v>34</v>
      </c>
      <c r="C1129" s="62">
        <v>891180084</v>
      </c>
      <c r="D1129" s="62">
        <v>2</v>
      </c>
      <c r="E1129" s="63" t="s">
        <v>3223</v>
      </c>
      <c r="F1129" s="72">
        <v>1075215698</v>
      </c>
      <c r="G1129" s="65">
        <v>8</v>
      </c>
      <c r="H1129" s="66" t="s">
        <v>3224</v>
      </c>
      <c r="I1129" s="67" t="s">
        <v>3225</v>
      </c>
      <c r="J1129" s="30" t="s">
        <v>3218</v>
      </c>
      <c r="K1129" s="69">
        <v>1300000</v>
      </c>
      <c r="L1129" s="70" t="s">
        <v>2155</v>
      </c>
      <c r="M1129" s="71" t="s">
        <v>2156</v>
      </c>
      <c r="N1129" s="71" t="s">
        <v>261</v>
      </c>
      <c r="O1129" s="71" t="s">
        <v>41</v>
      </c>
      <c r="P1129" s="71" t="s">
        <v>42</v>
      </c>
      <c r="Q1129" s="71"/>
    </row>
    <row r="1130" spans="1:17" ht="102" x14ac:dyDescent="0.25">
      <c r="A1130" s="5">
        <f t="shared" si="17"/>
        <v>1128</v>
      </c>
      <c r="B1130" s="62" t="s">
        <v>34</v>
      </c>
      <c r="C1130" s="62">
        <v>891180084</v>
      </c>
      <c r="D1130" s="62">
        <v>2</v>
      </c>
      <c r="E1130" s="63" t="s">
        <v>3226</v>
      </c>
      <c r="F1130" s="72">
        <v>36301158</v>
      </c>
      <c r="G1130" s="65">
        <v>8</v>
      </c>
      <c r="H1130" s="66" t="s">
        <v>3227</v>
      </c>
      <c r="I1130" s="67" t="s">
        <v>3228</v>
      </c>
      <c r="J1130" s="30" t="s">
        <v>3218</v>
      </c>
      <c r="K1130" s="69">
        <v>1300000</v>
      </c>
      <c r="L1130" s="70" t="s">
        <v>2155</v>
      </c>
      <c r="M1130" s="71" t="s">
        <v>2156</v>
      </c>
      <c r="N1130" s="71" t="s">
        <v>261</v>
      </c>
      <c r="O1130" s="71" t="s">
        <v>41</v>
      </c>
      <c r="P1130" s="71" t="s">
        <v>42</v>
      </c>
      <c r="Q1130" s="71"/>
    </row>
    <row r="1131" spans="1:17" ht="114.75" x14ac:dyDescent="0.25">
      <c r="A1131" s="5">
        <f t="shared" si="17"/>
        <v>1129</v>
      </c>
      <c r="B1131" s="62" t="s">
        <v>34</v>
      </c>
      <c r="C1131" s="62">
        <v>891180084</v>
      </c>
      <c r="D1131" s="62">
        <v>2</v>
      </c>
      <c r="E1131" s="63" t="s">
        <v>1359</v>
      </c>
      <c r="F1131" s="72">
        <v>830059956</v>
      </c>
      <c r="G1131" s="65">
        <v>1</v>
      </c>
      <c r="H1131" s="66" t="s">
        <v>3229</v>
      </c>
      <c r="I1131" s="67" t="s">
        <v>3230</v>
      </c>
      <c r="J1131" s="30" t="s">
        <v>3218</v>
      </c>
      <c r="K1131" s="69">
        <v>162400000</v>
      </c>
      <c r="L1131" s="70" t="s">
        <v>2197</v>
      </c>
      <c r="M1131" s="71" t="s">
        <v>2156</v>
      </c>
      <c r="N1131" s="71" t="s">
        <v>261</v>
      </c>
      <c r="O1131" s="71" t="s">
        <v>41</v>
      </c>
      <c r="P1131" s="71" t="s">
        <v>42</v>
      </c>
      <c r="Q1131" s="71"/>
    </row>
    <row r="1132" spans="1:17" ht="114.75" x14ac:dyDescent="0.25">
      <c r="A1132" s="5">
        <f t="shared" si="17"/>
        <v>1130</v>
      </c>
      <c r="B1132" s="62" t="s">
        <v>34</v>
      </c>
      <c r="C1132" s="62">
        <v>891180084</v>
      </c>
      <c r="D1132" s="62">
        <v>2</v>
      </c>
      <c r="E1132" s="63" t="s">
        <v>3231</v>
      </c>
      <c r="F1132" s="72">
        <v>16730648</v>
      </c>
      <c r="G1132" s="65">
        <v>2</v>
      </c>
      <c r="H1132" s="66" t="s">
        <v>3232</v>
      </c>
      <c r="I1132" s="67" t="s">
        <v>3233</v>
      </c>
      <c r="J1132" s="30" t="s">
        <v>3234</v>
      </c>
      <c r="K1132" s="69">
        <v>4000000</v>
      </c>
      <c r="L1132" s="70" t="s">
        <v>2155</v>
      </c>
      <c r="M1132" s="71" t="s">
        <v>2156</v>
      </c>
      <c r="N1132" s="71" t="s">
        <v>261</v>
      </c>
      <c r="O1132" s="71" t="s">
        <v>41</v>
      </c>
      <c r="P1132" s="71" t="s">
        <v>42</v>
      </c>
      <c r="Q1132" s="71"/>
    </row>
    <row r="1133" spans="1:17" ht="127.5" x14ac:dyDescent="0.25">
      <c r="A1133" s="5">
        <f t="shared" si="17"/>
        <v>1131</v>
      </c>
      <c r="B1133" s="62" t="s">
        <v>34</v>
      </c>
      <c r="C1133" s="62">
        <v>891180084</v>
      </c>
      <c r="D1133" s="62">
        <v>2</v>
      </c>
      <c r="E1133" s="63" t="s">
        <v>2370</v>
      </c>
      <c r="F1133" s="72">
        <v>860064146</v>
      </c>
      <c r="G1133" s="65">
        <v>1</v>
      </c>
      <c r="H1133" s="66" t="s">
        <v>3235</v>
      </c>
      <c r="I1133" s="67" t="s">
        <v>3236</v>
      </c>
      <c r="J1133" s="30" t="s">
        <v>3234</v>
      </c>
      <c r="K1133" s="69">
        <v>3712000</v>
      </c>
      <c r="L1133" s="70" t="s">
        <v>2197</v>
      </c>
      <c r="M1133" s="71" t="s">
        <v>2156</v>
      </c>
      <c r="N1133" s="71" t="s">
        <v>261</v>
      </c>
      <c r="O1133" s="71" t="s">
        <v>41</v>
      </c>
      <c r="P1133" s="71" t="s">
        <v>42</v>
      </c>
      <c r="Q1133" s="71"/>
    </row>
    <row r="1134" spans="1:17" ht="127.5" x14ac:dyDescent="0.25">
      <c r="A1134" s="5">
        <f t="shared" si="17"/>
        <v>1132</v>
      </c>
      <c r="B1134" s="62" t="s">
        <v>34</v>
      </c>
      <c r="C1134" s="62">
        <v>891180084</v>
      </c>
      <c r="D1134" s="62">
        <v>2</v>
      </c>
      <c r="E1134" s="63" t="s">
        <v>632</v>
      </c>
      <c r="F1134" s="72">
        <v>36172136</v>
      </c>
      <c r="G1134" s="65">
        <v>1</v>
      </c>
      <c r="H1134" s="66" t="s">
        <v>3237</v>
      </c>
      <c r="I1134" s="67" t="s">
        <v>3238</v>
      </c>
      <c r="J1134" s="30" t="s">
        <v>3234</v>
      </c>
      <c r="K1134" s="69">
        <v>7429400</v>
      </c>
      <c r="L1134" s="70" t="s">
        <v>2197</v>
      </c>
      <c r="M1134" s="71" t="s">
        <v>2156</v>
      </c>
      <c r="N1134" s="71" t="s">
        <v>261</v>
      </c>
      <c r="O1134" s="71" t="s">
        <v>41</v>
      </c>
      <c r="P1134" s="71" t="s">
        <v>42</v>
      </c>
      <c r="Q1134" s="71"/>
    </row>
    <row r="1135" spans="1:17" ht="114.75" x14ac:dyDescent="0.25">
      <c r="A1135" s="5">
        <f t="shared" si="17"/>
        <v>1133</v>
      </c>
      <c r="B1135" s="62" t="s">
        <v>34</v>
      </c>
      <c r="C1135" s="62">
        <v>891180084</v>
      </c>
      <c r="D1135" s="62">
        <v>2</v>
      </c>
      <c r="E1135" s="63" t="s">
        <v>3239</v>
      </c>
      <c r="F1135" s="72">
        <v>12111530</v>
      </c>
      <c r="G1135" s="65">
        <v>2</v>
      </c>
      <c r="H1135" s="66" t="s">
        <v>3240</v>
      </c>
      <c r="I1135" s="67" t="s">
        <v>3241</v>
      </c>
      <c r="J1135" s="30" t="s">
        <v>3234</v>
      </c>
      <c r="K1135" s="69">
        <v>1840000</v>
      </c>
      <c r="L1135" s="70" t="s">
        <v>2155</v>
      </c>
      <c r="M1135" s="71" t="s">
        <v>2156</v>
      </c>
      <c r="N1135" s="71" t="s">
        <v>261</v>
      </c>
      <c r="O1135" s="71" t="s">
        <v>41</v>
      </c>
      <c r="P1135" s="71" t="s">
        <v>42</v>
      </c>
      <c r="Q1135" s="71"/>
    </row>
    <row r="1136" spans="1:17" ht="76.5" x14ac:dyDescent="0.25">
      <c r="A1136" s="5">
        <f t="shared" si="17"/>
        <v>1134</v>
      </c>
      <c r="B1136" s="62" t="s">
        <v>34</v>
      </c>
      <c r="C1136" s="62">
        <v>891180084</v>
      </c>
      <c r="D1136" s="62">
        <v>2</v>
      </c>
      <c r="E1136" s="63" t="s">
        <v>3242</v>
      </c>
      <c r="F1136" s="72">
        <v>38245315</v>
      </c>
      <c r="G1136" s="65">
        <v>5</v>
      </c>
      <c r="H1136" s="66" t="s">
        <v>3243</v>
      </c>
      <c r="I1136" s="67" t="s">
        <v>3244</v>
      </c>
      <c r="J1136" s="30" t="s">
        <v>3234</v>
      </c>
      <c r="K1136" s="69">
        <v>1620000</v>
      </c>
      <c r="L1136" s="70" t="s">
        <v>2155</v>
      </c>
      <c r="M1136" s="71" t="s">
        <v>2156</v>
      </c>
      <c r="N1136" s="71" t="s">
        <v>261</v>
      </c>
      <c r="O1136" s="71" t="s">
        <v>41</v>
      </c>
      <c r="P1136" s="71" t="s">
        <v>42</v>
      </c>
      <c r="Q1136" s="71"/>
    </row>
    <row r="1137" spans="1:17" ht="114.75" x14ac:dyDescent="0.25">
      <c r="A1137" s="5">
        <f t="shared" si="17"/>
        <v>1135</v>
      </c>
      <c r="B1137" s="62" t="s">
        <v>34</v>
      </c>
      <c r="C1137" s="62">
        <v>891180084</v>
      </c>
      <c r="D1137" s="62">
        <v>2</v>
      </c>
      <c r="E1137" s="63" t="s">
        <v>3245</v>
      </c>
      <c r="F1137" s="72">
        <v>7684371</v>
      </c>
      <c r="G1137" s="65">
        <v>8</v>
      </c>
      <c r="H1137" s="66" t="s">
        <v>3246</v>
      </c>
      <c r="I1137" s="67" t="s">
        <v>3247</v>
      </c>
      <c r="J1137" s="30" t="s">
        <v>3248</v>
      </c>
      <c r="K1137" s="69">
        <v>1400000</v>
      </c>
      <c r="L1137" s="70" t="s">
        <v>2155</v>
      </c>
      <c r="M1137" s="71" t="s">
        <v>2156</v>
      </c>
      <c r="N1137" s="71" t="s">
        <v>261</v>
      </c>
      <c r="O1137" s="71" t="s">
        <v>41</v>
      </c>
      <c r="P1137" s="71" t="s">
        <v>42</v>
      </c>
      <c r="Q1137" s="71"/>
    </row>
    <row r="1138" spans="1:17" ht="89.25" x14ac:dyDescent="0.25">
      <c r="A1138" s="5">
        <f t="shared" si="17"/>
        <v>1136</v>
      </c>
      <c r="B1138" s="62" t="s">
        <v>34</v>
      </c>
      <c r="C1138" s="62">
        <v>891180084</v>
      </c>
      <c r="D1138" s="62">
        <v>2</v>
      </c>
      <c r="E1138" s="63" t="s">
        <v>1667</v>
      </c>
      <c r="F1138" s="72">
        <v>800198583</v>
      </c>
      <c r="G1138" s="65">
        <v>4</v>
      </c>
      <c r="H1138" s="66" t="s">
        <v>3249</v>
      </c>
      <c r="I1138" s="67" t="s">
        <v>3250</v>
      </c>
      <c r="J1138" s="30" t="s">
        <v>3248</v>
      </c>
      <c r="K1138" s="69">
        <v>4512485</v>
      </c>
      <c r="L1138" s="70" t="s">
        <v>2197</v>
      </c>
      <c r="M1138" s="71" t="s">
        <v>2156</v>
      </c>
      <c r="N1138" s="71" t="s">
        <v>261</v>
      </c>
      <c r="O1138" s="71" t="s">
        <v>41</v>
      </c>
      <c r="P1138" s="71" t="s">
        <v>42</v>
      </c>
      <c r="Q1138" s="71"/>
    </row>
    <row r="1139" spans="1:17" ht="165.75" x14ac:dyDescent="0.25">
      <c r="A1139" s="5">
        <f t="shared" si="17"/>
        <v>1137</v>
      </c>
      <c r="B1139" s="62" t="s">
        <v>34</v>
      </c>
      <c r="C1139" s="62">
        <v>891180084</v>
      </c>
      <c r="D1139" s="62">
        <v>2</v>
      </c>
      <c r="E1139" s="63" t="s">
        <v>2249</v>
      </c>
      <c r="F1139" s="72">
        <v>55179600</v>
      </c>
      <c r="G1139" s="65">
        <v>9</v>
      </c>
      <c r="H1139" s="66" t="s">
        <v>3251</v>
      </c>
      <c r="I1139" s="67" t="s">
        <v>3252</v>
      </c>
      <c r="J1139" s="30" t="s">
        <v>3253</v>
      </c>
      <c r="K1139" s="69">
        <v>1065000</v>
      </c>
      <c r="L1139" s="70" t="s">
        <v>2155</v>
      </c>
      <c r="M1139" s="71" t="s">
        <v>2156</v>
      </c>
      <c r="N1139" s="71" t="s">
        <v>261</v>
      </c>
      <c r="O1139" s="71" t="s">
        <v>41</v>
      </c>
      <c r="P1139" s="71" t="s">
        <v>42</v>
      </c>
      <c r="Q1139" s="71"/>
    </row>
    <row r="1140" spans="1:17" ht="102" x14ac:dyDescent="0.25">
      <c r="A1140" s="5">
        <f t="shared" si="17"/>
        <v>1138</v>
      </c>
      <c r="B1140" s="62" t="s">
        <v>34</v>
      </c>
      <c r="C1140" s="62">
        <v>891180084</v>
      </c>
      <c r="D1140" s="62">
        <v>2</v>
      </c>
      <c r="E1140" s="63" t="s">
        <v>3254</v>
      </c>
      <c r="F1140" s="72">
        <v>900387763</v>
      </c>
      <c r="G1140" s="65">
        <v>7</v>
      </c>
      <c r="H1140" s="66" t="s">
        <v>3255</v>
      </c>
      <c r="I1140" s="67" t="s">
        <v>3256</v>
      </c>
      <c r="J1140" s="30" t="s">
        <v>3253</v>
      </c>
      <c r="K1140" s="69">
        <v>1901001</v>
      </c>
      <c r="L1140" s="70" t="s">
        <v>2197</v>
      </c>
      <c r="M1140" s="71" t="s">
        <v>2156</v>
      </c>
      <c r="N1140" s="71" t="s">
        <v>261</v>
      </c>
      <c r="O1140" s="71" t="s">
        <v>41</v>
      </c>
      <c r="P1140" s="71" t="s">
        <v>42</v>
      </c>
      <c r="Q1140" s="71"/>
    </row>
    <row r="1141" spans="1:17" ht="140.25" x14ac:dyDescent="0.25">
      <c r="A1141" s="5">
        <f t="shared" si="17"/>
        <v>1139</v>
      </c>
      <c r="B1141" s="62" t="s">
        <v>34</v>
      </c>
      <c r="C1141" s="62">
        <v>891180084</v>
      </c>
      <c r="D1141" s="62">
        <v>2</v>
      </c>
      <c r="E1141" s="63" t="s">
        <v>253</v>
      </c>
      <c r="F1141" s="72">
        <v>80026681</v>
      </c>
      <c r="G1141" s="65">
        <v>1</v>
      </c>
      <c r="H1141" s="66" t="s">
        <v>3257</v>
      </c>
      <c r="I1141" s="67" t="s">
        <v>3258</v>
      </c>
      <c r="J1141" s="30" t="s">
        <v>3253</v>
      </c>
      <c r="K1141" s="69">
        <v>3600000</v>
      </c>
      <c r="L1141" s="70" t="s">
        <v>2155</v>
      </c>
      <c r="M1141" s="71" t="s">
        <v>2156</v>
      </c>
      <c r="N1141" s="71" t="s">
        <v>261</v>
      </c>
      <c r="O1141" s="71" t="s">
        <v>41</v>
      </c>
      <c r="P1141" s="71" t="s">
        <v>42</v>
      </c>
      <c r="Q1141" s="71"/>
    </row>
    <row r="1142" spans="1:17" ht="127.5" x14ac:dyDescent="0.25">
      <c r="A1142" s="5">
        <f t="shared" si="17"/>
        <v>1140</v>
      </c>
      <c r="B1142" s="62" t="s">
        <v>34</v>
      </c>
      <c r="C1142" s="62">
        <v>891180084</v>
      </c>
      <c r="D1142" s="62">
        <v>2</v>
      </c>
      <c r="E1142" s="63" t="s">
        <v>253</v>
      </c>
      <c r="F1142" s="72">
        <v>80026681</v>
      </c>
      <c r="G1142" s="65">
        <v>1</v>
      </c>
      <c r="H1142" s="66" t="s">
        <v>3259</v>
      </c>
      <c r="I1142" s="67" t="s">
        <v>3260</v>
      </c>
      <c r="J1142" s="30" t="s">
        <v>3253</v>
      </c>
      <c r="K1142" s="69">
        <v>3000000</v>
      </c>
      <c r="L1142" s="70" t="s">
        <v>2155</v>
      </c>
      <c r="M1142" s="71" t="s">
        <v>2156</v>
      </c>
      <c r="N1142" s="71" t="s">
        <v>261</v>
      </c>
      <c r="O1142" s="71" t="s">
        <v>41</v>
      </c>
      <c r="P1142" s="71" t="s">
        <v>42</v>
      </c>
      <c r="Q1142" s="71"/>
    </row>
    <row r="1143" spans="1:17" ht="63.75" x14ac:dyDescent="0.25">
      <c r="A1143" s="5">
        <f t="shared" si="17"/>
        <v>1141</v>
      </c>
      <c r="B1143" s="62" t="s">
        <v>34</v>
      </c>
      <c r="C1143" s="62">
        <v>891180084</v>
      </c>
      <c r="D1143" s="62">
        <v>2</v>
      </c>
      <c r="E1143" s="63" t="s">
        <v>3261</v>
      </c>
      <c r="F1143" s="72">
        <v>26423542</v>
      </c>
      <c r="G1143" s="65">
        <v>0</v>
      </c>
      <c r="H1143" s="66" t="s">
        <v>3262</v>
      </c>
      <c r="I1143" s="67" t="s">
        <v>3263</v>
      </c>
      <c r="J1143" s="30" t="s">
        <v>3264</v>
      </c>
      <c r="K1143" s="69">
        <v>1500000</v>
      </c>
      <c r="L1143" s="70" t="s">
        <v>2155</v>
      </c>
      <c r="M1143" s="71" t="s">
        <v>2156</v>
      </c>
      <c r="N1143" s="71" t="s">
        <v>261</v>
      </c>
      <c r="O1143" s="71" t="s">
        <v>41</v>
      </c>
      <c r="P1143" s="71" t="s">
        <v>42</v>
      </c>
      <c r="Q1143" s="71"/>
    </row>
    <row r="1144" spans="1:17" ht="51" x14ac:dyDescent="0.25">
      <c r="A1144" s="5">
        <f t="shared" si="17"/>
        <v>1142</v>
      </c>
      <c r="B1144" s="62" t="s">
        <v>34</v>
      </c>
      <c r="C1144" s="62">
        <v>891180084</v>
      </c>
      <c r="D1144" s="62">
        <v>2</v>
      </c>
      <c r="E1144" s="63" t="s">
        <v>2443</v>
      </c>
      <c r="F1144" s="72">
        <v>51960703</v>
      </c>
      <c r="G1144" s="65">
        <v>3</v>
      </c>
      <c r="H1144" s="66" t="s">
        <v>3265</v>
      </c>
      <c r="I1144" s="67" t="s">
        <v>3266</v>
      </c>
      <c r="J1144" s="30" t="s">
        <v>3264</v>
      </c>
      <c r="K1144" s="69">
        <v>5000000</v>
      </c>
      <c r="L1144" s="70" t="s">
        <v>2155</v>
      </c>
      <c r="M1144" s="71" t="s">
        <v>2156</v>
      </c>
      <c r="N1144" s="71" t="s">
        <v>261</v>
      </c>
      <c r="O1144" s="71" t="s">
        <v>41</v>
      </c>
      <c r="P1144" s="71" t="s">
        <v>42</v>
      </c>
      <c r="Q1144" s="71"/>
    </row>
    <row r="1145" spans="1:17" ht="63.75" x14ac:dyDescent="0.25">
      <c r="A1145" s="5">
        <f t="shared" si="17"/>
        <v>1143</v>
      </c>
      <c r="B1145" s="62" t="s">
        <v>34</v>
      </c>
      <c r="C1145" s="62">
        <v>891180084</v>
      </c>
      <c r="D1145" s="62">
        <v>2</v>
      </c>
      <c r="E1145" s="63" t="s">
        <v>3267</v>
      </c>
      <c r="F1145" s="72">
        <v>67029229</v>
      </c>
      <c r="G1145" s="65">
        <v>1</v>
      </c>
      <c r="H1145" s="66" t="s">
        <v>3268</v>
      </c>
      <c r="I1145" s="67" t="s">
        <v>3269</v>
      </c>
      <c r="J1145" s="30" t="s">
        <v>3264</v>
      </c>
      <c r="K1145" s="69">
        <v>3000000</v>
      </c>
      <c r="L1145" s="70" t="s">
        <v>2155</v>
      </c>
      <c r="M1145" s="71" t="s">
        <v>2156</v>
      </c>
      <c r="N1145" s="71" t="s">
        <v>261</v>
      </c>
      <c r="O1145" s="71" t="s">
        <v>41</v>
      </c>
      <c r="P1145" s="71" t="s">
        <v>42</v>
      </c>
      <c r="Q1145" s="71"/>
    </row>
    <row r="1146" spans="1:17" ht="76.5" x14ac:dyDescent="0.25">
      <c r="A1146" s="5">
        <f t="shared" si="17"/>
        <v>1144</v>
      </c>
      <c r="B1146" s="62" t="s">
        <v>34</v>
      </c>
      <c r="C1146" s="62">
        <v>891180084</v>
      </c>
      <c r="D1146" s="62">
        <v>2</v>
      </c>
      <c r="E1146" s="63" t="s">
        <v>3270</v>
      </c>
      <c r="F1146" s="72">
        <v>1075251985</v>
      </c>
      <c r="G1146" s="65">
        <v>1</v>
      </c>
      <c r="H1146" s="66" t="s">
        <v>3271</v>
      </c>
      <c r="I1146" s="67" t="s">
        <v>3272</v>
      </c>
      <c r="J1146" s="30" t="s">
        <v>3264</v>
      </c>
      <c r="K1146" s="69">
        <v>1300000</v>
      </c>
      <c r="L1146" s="70" t="s">
        <v>2155</v>
      </c>
      <c r="M1146" s="71" t="s">
        <v>2156</v>
      </c>
      <c r="N1146" s="71" t="s">
        <v>261</v>
      </c>
      <c r="O1146" s="71" t="s">
        <v>41</v>
      </c>
      <c r="P1146" s="71" t="s">
        <v>42</v>
      </c>
      <c r="Q1146" s="71"/>
    </row>
    <row r="1147" spans="1:17" ht="191.25" x14ac:dyDescent="0.25">
      <c r="A1147" s="5">
        <f t="shared" si="17"/>
        <v>1145</v>
      </c>
      <c r="B1147" s="62" t="s">
        <v>34</v>
      </c>
      <c r="C1147" s="62">
        <v>891180084</v>
      </c>
      <c r="D1147" s="62">
        <v>2</v>
      </c>
      <c r="E1147" s="63" t="s">
        <v>632</v>
      </c>
      <c r="F1147" s="72">
        <v>36172136</v>
      </c>
      <c r="G1147" s="65">
        <v>1</v>
      </c>
      <c r="H1147" s="66" t="s">
        <v>3273</v>
      </c>
      <c r="I1147" s="67" t="s">
        <v>3274</v>
      </c>
      <c r="J1147" s="30" t="s">
        <v>3275</v>
      </c>
      <c r="K1147" s="69">
        <v>1008000</v>
      </c>
      <c r="L1147" s="70" t="s">
        <v>2155</v>
      </c>
      <c r="M1147" s="71" t="s">
        <v>2156</v>
      </c>
      <c r="N1147" s="71" t="s">
        <v>261</v>
      </c>
      <c r="O1147" s="71" t="s">
        <v>41</v>
      </c>
      <c r="P1147" s="71" t="s">
        <v>42</v>
      </c>
      <c r="Q1147" s="71"/>
    </row>
    <row r="1148" spans="1:17" ht="63.75" x14ac:dyDescent="0.25">
      <c r="A1148" s="5">
        <f t="shared" si="17"/>
        <v>1146</v>
      </c>
      <c r="B1148" s="62" t="s">
        <v>34</v>
      </c>
      <c r="C1148" s="62">
        <v>891180084</v>
      </c>
      <c r="D1148" s="62">
        <v>2</v>
      </c>
      <c r="E1148" s="63" t="s">
        <v>245</v>
      </c>
      <c r="F1148" s="72">
        <v>890206611</v>
      </c>
      <c r="G1148" s="65">
        <v>5</v>
      </c>
      <c r="H1148" s="66" t="s">
        <v>3276</v>
      </c>
      <c r="I1148" s="67" t="s">
        <v>3277</v>
      </c>
      <c r="J1148" s="30" t="s">
        <v>3275</v>
      </c>
      <c r="K1148" s="69">
        <v>2251000</v>
      </c>
      <c r="L1148" s="70" t="s">
        <v>2197</v>
      </c>
      <c r="M1148" s="71" t="s">
        <v>2156</v>
      </c>
      <c r="N1148" s="71" t="s">
        <v>261</v>
      </c>
      <c r="O1148" s="71" t="s">
        <v>41</v>
      </c>
      <c r="P1148" s="71" t="s">
        <v>42</v>
      </c>
      <c r="Q1148" s="71"/>
    </row>
    <row r="1149" spans="1:17" ht="102" x14ac:dyDescent="0.25">
      <c r="A1149" s="5">
        <f t="shared" si="17"/>
        <v>1147</v>
      </c>
      <c r="B1149" s="62" t="s">
        <v>34</v>
      </c>
      <c r="C1149" s="62">
        <v>891180084</v>
      </c>
      <c r="D1149" s="62">
        <v>2</v>
      </c>
      <c r="E1149" s="27" t="s">
        <v>3278</v>
      </c>
      <c r="F1149" s="27">
        <v>830097167</v>
      </c>
      <c r="G1149" s="65">
        <v>9</v>
      </c>
      <c r="H1149" s="29" t="s">
        <v>3279</v>
      </c>
      <c r="I1149" s="78" t="s">
        <v>3280</v>
      </c>
      <c r="J1149" s="30">
        <v>41235</v>
      </c>
      <c r="K1149" s="79">
        <v>3596000</v>
      </c>
      <c r="L1149" s="70" t="s">
        <v>2197</v>
      </c>
      <c r="M1149" s="71" t="s">
        <v>2156</v>
      </c>
      <c r="N1149" s="71" t="s">
        <v>261</v>
      </c>
      <c r="O1149" s="71" t="s">
        <v>41</v>
      </c>
      <c r="P1149" s="71" t="s">
        <v>42</v>
      </c>
      <c r="Q1149" s="71"/>
    </row>
    <row r="1150" spans="1:17" ht="63.75" x14ac:dyDescent="0.25">
      <c r="A1150" s="5">
        <f t="shared" si="17"/>
        <v>1148</v>
      </c>
      <c r="B1150" s="62" t="s">
        <v>34</v>
      </c>
      <c r="C1150" s="62">
        <v>891180084</v>
      </c>
      <c r="D1150" s="62">
        <v>2</v>
      </c>
      <c r="E1150" s="63" t="s">
        <v>126</v>
      </c>
      <c r="F1150" s="72">
        <v>800233837</v>
      </c>
      <c r="G1150" s="65">
        <v>1</v>
      </c>
      <c r="H1150" s="66" t="s">
        <v>3281</v>
      </c>
      <c r="I1150" s="67" t="s">
        <v>3282</v>
      </c>
      <c r="J1150" s="30" t="s">
        <v>3275</v>
      </c>
      <c r="K1150" s="69">
        <v>3076320</v>
      </c>
      <c r="L1150" s="70" t="s">
        <v>2197</v>
      </c>
      <c r="M1150" s="71" t="s">
        <v>2156</v>
      </c>
      <c r="N1150" s="71" t="s">
        <v>261</v>
      </c>
      <c r="O1150" s="71" t="s">
        <v>41</v>
      </c>
      <c r="P1150" s="71" t="s">
        <v>42</v>
      </c>
      <c r="Q1150" s="71"/>
    </row>
    <row r="1151" spans="1:17" ht="127.5" x14ac:dyDescent="0.25">
      <c r="A1151" s="5">
        <f t="shared" si="17"/>
        <v>1149</v>
      </c>
      <c r="B1151" s="62" t="s">
        <v>34</v>
      </c>
      <c r="C1151" s="62">
        <v>891180084</v>
      </c>
      <c r="D1151" s="62">
        <v>2</v>
      </c>
      <c r="E1151" s="63" t="s">
        <v>3283</v>
      </c>
      <c r="F1151" s="72">
        <v>1004075903</v>
      </c>
      <c r="G1151" s="65">
        <v>3</v>
      </c>
      <c r="H1151" s="66" t="s">
        <v>3284</v>
      </c>
      <c r="I1151" s="67" t="s">
        <v>3285</v>
      </c>
      <c r="J1151" s="30" t="s">
        <v>3275</v>
      </c>
      <c r="K1151" s="69">
        <v>1500000</v>
      </c>
      <c r="L1151" s="70" t="s">
        <v>2155</v>
      </c>
      <c r="M1151" s="71" t="s">
        <v>2156</v>
      </c>
      <c r="N1151" s="71" t="s">
        <v>261</v>
      </c>
      <c r="O1151" s="71" t="s">
        <v>41</v>
      </c>
      <c r="P1151" s="71" t="s">
        <v>42</v>
      </c>
      <c r="Q1151" s="71"/>
    </row>
    <row r="1152" spans="1:17" ht="89.25" x14ac:dyDescent="0.25">
      <c r="A1152" s="5">
        <f t="shared" si="17"/>
        <v>1150</v>
      </c>
      <c r="B1152" s="62" t="s">
        <v>34</v>
      </c>
      <c r="C1152" s="62">
        <v>891180084</v>
      </c>
      <c r="D1152" s="62">
        <v>2</v>
      </c>
      <c r="E1152" s="63" t="s">
        <v>3286</v>
      </c>
      <c r="F1152" s="72">
        <v>830083397</v>
      </c>
      <c r="G1152" s="65">
        <v>5</v>
      </c>
      <c r="H1152" s="66" t="s">
        <v>3287</v>
      </c>
      <c r="I1152" s="67" t="s">
        <v>3288</v>
      </c>
      <c r="J1152" s="30" t="s">
        <v>3289</v>
      </c>
      <c r="K1152" s="69">
        <v>18999982</v>
      </c>
      <c r="L1152" s="70" t="s">
        <v>2197</v>
      </c>
      <c r="M1152" s="71" t="s">
        <v>2156</v>
      </c>
      <c r="N1152" s="71" t="s">
        <v>261</v>
      </c>
      <c r="O1152" s="71" t="s">
        <v>41</v>
      </c>
      <c r="P1152" s="71" t="s">
        <v>42</v>
      </c>
      <c r="Q1152" s="71"/>
    </row>
    <row r="1153" spans="1:17" ht="140.25" x14ac:dyDescent="0.25">
      <c r="A1153" s="5">
        <f t="shared" si="17"/>
        <v>1151</v>
      </c>
      <c r="B1153" s="62" t="s">
        <v>34</v>
      </c>
      <c r="C1153" s="62">
        <v>891180084</v>
      </c>
      <c r="D1153" s="62">
        <v>2</v>
      </c>
      <c r="E1153" s="63" t="s">
        <v>1304</v>
      </c>
      <c r="F1153" s="72">
        <v>4946065</v>
      </c>
      <c r="G1153" s="65">
        <v>3</v>
      </c>
      <c r="H1153" s="66" t="s">
        <v>3290</v>
      </c>
      <c r="I1153" s="67" t="s">
        <v>3291</v>
      </c>
      <c r="J1153" s="30" t="s">
        <v>3289</v>
      </c>
      <c r="K1153" s="69">
        <v>10500000</v>
      </c>
      <c r="L1153" s="70" t="s">
        <v>2155</v>
      </c>
      <c r="M1153" s="71" t="s">
        <v>2156</v>
      </c>
      <c r="N1153" s="71" t="s">
        <v>261</v>
      </c>
      <c r="O1153" s="71" t="s">
        <v>41</v>
      </c>
      <c r="P1153" s="71" t="s">
        <v>42</v>
      </c>
      <c r="Q1153" s="71"/>
    </row>
    <row r="1154" spans="1:17" ht="89.25" x14ac:dyDescent="0.25">
      <c r="A1154" s="5">
        <f t="shared" si="17"/>
        <v>1152</v>
      </c>
      <c r="B1154" s="62" t="s">
        <v>34</v>
      </c>
      <c r="C1154" s="62">
        <v>891180084</v>
      </c>
      <c r="D1154" s="62">
        <v>2</v>
      </c>
      <c r="E1154" s="63" t="s">
        <v>632</v>
      </c>
      <c r="F1154" s="72">
        <v>36172136</v>
      </c>
      <c r="G1154" s="65">
        <v>1</v>
      </c>
      <c r="H1154" s="66" t="s">
        <v>3292</v>
      </c>
      <c r="I1154" s="67" t="s">
        <v>3293</v>
      </c>
      <c r="J1154" s="30" t="s">
        <v>3289</v>
      </c>
      <c r="K1154" s="69">
        <v>4999800</v>
      </c>
      <c r="L1154" s="70" t="s">
        <v>2155</v>
      </c>
      <c r="M1154" s="71" t="s">
        <v>2156</v>
      </c>
      <c r="N1154" s="71" t="s">
        <v>261</v>
      </c>
      <c r="O1154" s="71" t="s">
        <v>41</v>
      </c>
      <c r="P1154" s="71" t="s">
        <v>42</v>
      </c>
      <c r="Q1154" s="71"/>
    </row>
    <row r="1155" spans="1:17" ht="51" x14ac:dyDescent="0.25">
      <c r="A1155" s="5">
        <f t="shared" si="17"/>
        <v>1153</v>
      </c>
      <c r="B1155" s="62" t="s">
        <v>34</v>
      </c>
      <c r="C1155" s="62">
        <v>891180084</v>
      </c>
      <c r="D1155" s="62">
        <v>2</v>
      </c>
      <c r="E1155" s="63" t="s">
        <v>3294</v>
      </c>
      <c r="F1155" s="72">
        <v>25161922</v>
      </c>
      <c r="G1155" s="65">
        <v>7</v>
      </c>
      <c r="H1155" s="66" t="s">
        <v>3295</v>
      </c>
      <c r="I1155" s="67" t="s">
        <v>3296</v>
      </c>
      <c r="J1155" s="30" t="s">
        <v>3289</v>
      </c>
      <c r="K1155" s="69">
        <v>2843925</v>
      </c>
      <c r="L1155" s="70" t="s">
        <v>2197</v>
      </c>
      <c r="M1155" s="71" t="s">
        <v>2156</v>
      </c>
      <c r="N1155" s="71" t="s">
        <v>261</v>
      </c>
      <c r="O1155" s="71" t="s">
        <v>41</v>
      </c>
      <c r="P1155" s="71" t="s">
        <v>42</v>
      </c>
      <c r="Q1155" s="71"/>
    </row>
    <row r="1156" spans="1:17" ht="114.75" x14ac:dyDescent="0.25">
      <c r="A1156" s="5">
        <f t="shared" si="17"/>
        <v>1154</v>
      </c>
      <c r="B1156" s="62" t="s">
        <v>34</v>
      </c>
      <c r="C1156" s="62">
        <v>891180084</v>
      </c>
      <c r="D1156" s="62">
        <v>2</v>
      </c>
      <c r="E1156" s="63" t="s">
        <v>3297</v>
      </c>
      <c r="F1156" s="72">
        <v>7710411</v>
      </c>
      <c r="G1156" s="65">
        <v>6</v>
      </c>
      <c r="H1156" s="66" t="s">
        <v>3298</v>
      </c>
      <c r="I1156" s="67" t="s">
        <v>3299</v>
      </c>
      <c r="J1156" s="30" t="s">
        <v>3289</v>
      </c>
      <c r="K1156" s="69">
        <v>3500000</v>
      </c>
      <c r="L1156" s="70" t="s">
        <v>2155</v>
      </c>
      <c r="M1156" s="71" t="s">
        <v>2156</v>
      </c>
      <c r="N1156" s="71" t="s">
        <v>261</v>
      </c>
      <c r="O1156" s="71" t="s">
        <v>41</v>
      </c>
      <c r="P1156" s="71" t="s">
        <v>42</v>
      </c>
      <c r="Q1156" s="71"/>
    </row>
    <row r="1157" spans="1:17" ht="114.75" x14ac:dyDescent="0.25">
      <c r="A1157" s="5">
        <f t="shared" ref="A1157:A1220" si="18">A1156+1</f>
        <v>1155</v>
      </c>
      <c r="B1157" s="62" t="s">
        <v>34</v>
      </c>
      <c r="C1157" s="62">
        <v>891180084</v>
      </c>
      <c r="D1157" s="62">
        <v>2</v>
      </c>
      <c r="E1157" s="63" t="s">
        <v>3300</v>
      </c>
      <c r="F1157" s="72">
        <v>12117815</v>
      </c>
      <c r="G1157" s="65">
        <v>3</v>
      </c>
      <c r="H1157" s="66" t="s">
        <v>3301</v>
      </c>
      <c r="I1157" s="67" t="s">
        <v>3302</v>
      </c>
      <c r="J1157" s="30" t="s">
        <v>3289</v>
      </c>
      <c r="K1157" s="69">
        <v>500000</v>
      </c>
      <c r="L1157" s="70" t="s">
        <v>2155</v>
      </c>
      <c r="M1157" s="71" t="s">
        <v>2156</v>
      </c>
      <c r="N1157" s="71" t="s">
        <v>261</v>
      </c>
      <c r="O1157" s="71" t="s">
        <v>41</v>
      </c>
      <c r="P1157" s="71" t="s">
        <v>42</v>
      </c>
      <c r="Q1157" s="71"/>
    </row>
    <row r="1158" spans="1:17" ht="102" x14ac:dyDescent="0.25">
      <c r="A1158" s="5">
        <f t="shared" si="18"/>
        <v>1156</v>
      </c>
      <c r="B1158" s="62" t="s">
        <v>34</v>
      </c>
      <c r="C1158" s="62">
        <v>891180084</v>
      </c>
      <c r="D1158" s="62">
        <v>2</v>
      </c>
      <c r="E1158" s="63" t="s">
        <v>1405</v>
      </c>
      <c r="F1158" s="72">
        <v>800147365</v>
      </c>
      <c r="G1158" s="65">
        <v>7</v>
      </c>
      <c r="H1158" s="66" t="s">
        <v>3303</v>
      </c>
      <c r="I1158" s="67" t="s">
        <v>3304</v>
      </c>
      <c r="J1158" s="30" t="s">
        <v>3289</v>
      </c>
      <c r="K1158" s="69">
        <v>2784000</v>
      </c>
      <c r="L1158" s="70" t="s">
        <v>2197</v>
      </c>
      <c r="M1158" s="71" t="s">
        <v>2156</v>
      </c>
      <c r="N1158" s="71" t="s">
        <v>261</v>
      </c>
      <c r="O1158" s="71" t="s">
        <v>41</v>
      </c>
      <c r="P1158" s="71" t="s">
        <v>42</v>
      </c>
      <c r="Q1158" s="71"/>
    </row>
    <row r="1159" spans="1:17" ht="165.75" x14ac:dyDescent="0.25">
      <c r="A1159" s="5">
        <f t="shared" si="18"/>
        <v>1157</v>
      </c>
      <c r="B1159" s="62" t="s">
        <v>34</v>
      </c>
      <c r="C1159" s="62">
        <v>891180084</v>
      </c>
      <c r="D1159" s="62">
        <v>2</v>
      </c>
      <c r="E1159" s="63" t="s">
        <v>632</v>
      </c>
      <c r="F1159" s="72">
        <v>36172136</v>
      </c>
      <c r="G1159" s="65">
        <v>1</v>
      </c>
      <c r="H1159" s="66" t="s">
        <v>3305</v>
      </c>
      <c r="I1159" s="67" t="s">
        <v>3306</v>
      </c>
      <c r="J1159" s="30" t="s">
        <v>3289</v>
      </c>
      <c r="K1159" s="69">
        <v>4000000</v>
      </c>
      <c r="L1159" s="70" t="s">
        <v>2155</v>
      </c>
      <c r="M1159" s="71" t="s">
        <v>2156</v>
      </c>
      <c r="N1159" s="71" t="s">
        <v>261</v>
      </c>
      <c r="O1159" s="71" t="s">
        <v>41</v>
      </c>
      <c r="P1159" s="71" t="s">
        <v>42</v>
      </c>
      <c r="Q1159" s="71"/>
    </row>
    <row r="1160" spans="1:17" ht="140.25" x14ac:dyDescent="0.25">
      <c r="A1160" s="5">
        <f t="shared" si="18"/>
        <v>1158</v>
      </c>
      <c r="B1160" s="62" t="s">
        <v>34</v>
      </c>
      <c r="C1160" s="62">
        <v>891180084</v>
      </c>
      <c r="D1160" s="62">
        <v>2</v>
      </c>
      <c r="E1160" s="63" t="s">
        <v>3307</v>
      </c>
      <c r="F1160" s="72">
        <v>12224483</v>
      </c>
      <c r="G1160" s="65">
        <v>1</v>
      </c>
      <c r="H1160" s="66" t="s">
        <v>3308</v>
      </c>
      <c r="I1160" s="67" t="s">
        <v>3309</v>
      </c>
      <c r="J1160" s="30" t="s">
        <v>3289</v>
      </c>
      <c r="K1160" s="69">
        <v>2500000</v>
      </c>
      <c r="L1160" s="70" t="s">
        <v>2155</v>
      </c>
      <c r="M1160" s="71" t="s">
        <v>2156</v>
      </c>
      <c r="N1160" s="71" t="s">
        <v>261</v>
      </c>
      <c r="O1160" s="71" t="s">
        <v>41</v>
      </c>
      <c r="P1160" s="71" t="s">
        <v>42</v>
      </c>
      <c r="Q1160" s="71"/>
    </row>
    <row r="1161" spans="1:17" ht="140.25" x14ac:dyDescent="0.25">
      <c r="A1161" s="5">
        <f t="shared" si="18"/>
        <v>1159</v>
      </c>
      <c r="B1161" s="62" t="s">
        <v>34</v>
      </c>
      <c r="C1161" s="62">
        <v>891180084</v>
      </c>
      <c r="D1161" s="62">
        <v>2</v>
      </c>
      <c r="E1161" s="63" t="s">
        <v>632</v>
      </c>
      <c r="F1161" s="72">
        <v>36172136</v>
      </c>
      <c r="G1161" s="65">
        <v>1</v>
      </c>
      <c r="H1161" s="66" t="s">
        <v>3310</v>
      </c>
      <c r="I1161" s="67" t="s">
        <v>3311</v>
      </c>
      <c r="J1161" s="30" t="s">
        <v>3289</v>
      </c>
      <c r="K1161" s="69">
        <v>671500</v>
      </c>
      <c r="L1161" s="70" t="s">
        <v>2155</v>
      </c>
      <c r="M1161" s="71" t="s">
        <v>2156</v>
      </c>
      <c r="N1161" s="71" t="s">
        <v>261</v>
      </c>
      <c r="O1161" s="71" t="s">
        <v>41</v>
      </c>
      <c r="P1161" s="71" t="s">
        <v>42</v>
      </c>
      <c r="Q1161" s="71"/>
    </row>
    <row r="1162" spans="1:17" ht="114.75" x14ac:dyDescent="0.25">
      <c r="A1162" s="5">
        <f t="shared" si="18"/>
        <v>1160</v>
      </c>
      <c r="B1162" s="62" t="s">
        <v>34</v>
      </c>
      <c r="C1162" s="62">
        <v>891180084</v>
      </c>
      <c r="D1162" s="62">
        <v>2</v>
      </c>
      <c r="E1162" s="63" t="s">
        <v>937</v>
      </c>
      <c r="F1162" s="72">
        <v>55164704</v>
      </c>
      <c r="G1162" s="65">
        <v>0</v>
      </c>
      <c r="H1162" s="66" t="s">
        <v>3312</v>
      </c>
      <c r="I1162" s="67" t="s">
        <v>3313</v>
      </c>
      <c r="J1162" s="30" t="s">
        <v>3289</v>
      </c>
      <c r="K1162" s="69">
        <v>1219800</v>
      </c>
      <c r="L1162" s="70" t="s">
        <v>2155</v>
      </c>
      <c r="M1162" s="71" t="s">
        <v>2156</v>
      </c>
      <c r="N1162" s="71" t="s">
        <v>261</v>
      </c>
      <c r="O1162" s="71" t="s">
        <v>41</v>
      </c>
      <c r="P1162" s="71" t="s">
        <v>42</v>
      </c>
      <c r="Q1162" s="71"/>
    </row>
    <row r="1163" spans="1:17" ht="63.75" x14ac:dyDescent="0.25">
      <c r="A1163" s="5">
        <f t="shared" si="18"/>
        <v>1161</v>
      </c>
      <c r="B1163" s="62" t="s">
        <v>34</v>
      </c>
      <c r="C1163" s="62">
        <v>891180084</v>
      </c>
      <c r="D1163" s="62">
        <v>2</v>
      </c>
      <c r="E1163" s="63" t="s">
        <v>3314</v>
      </c>
      <c r="F1163" s="72">
        <v>1083894164</v>
      </c>
      <c r="G1163" s="65">
        <v>8</v>
      </c>
      <c r="H1163" s="66" t="s">
        <v>3315</v>
      </c>
      <c r="I1163" s="67" t="s">
        <v>3316</v>
      </c>
      <c r="J1163" s="30" t="s">
        <v>3289</v>
      </c>
      <c r="K1163" s="69">
        <v>899250</v>
      </c>
      <c r="L1163" s="70" t="s">
        <v>2197</v>
      </c>
      <c r="M1163" s="71" t="s">
        <v>2156</v>
      </c>
      <c r="N1163" s="71" t="s">
        <v>261</v>
      </c>
      <c r="O1163" s="71" t="s">
        <v>41</v>
      </c>
      <c r="P1163" s="71" t="s">
        <v>42</v>
      </c>
      <c r="Q1163" s="71"/>
    </row>
    <row r="1164" spans="1:17" ht="140.25" x14ac:dyDescent="0.25">
      <c r="A1164" s="5">
        <f t="shared" si="18"/>
        <v>1162</v>
      </c>
      <c r="B1164" s="62" t="s">
        <v>34</v>
      </c>
      <c r="C1164" s="62">
        <v>891180084</v>
      </c>
      <c r="D1164" s="62">
        <v>2</v>
      </c>
      <c r="E1164" s="63" t="s">
        <v>387</v>
      </c>
      <c r="F1164" s="72">
        <v>39572081</v>
      </c>
      <c r="G1164" s="65">
        <v>2</v>
      </c>
      <c r="H1164" s="66" t="s">
        <v>3317</v>
      </c>
      <c r="I1164" s="67" t="s">
        <v>3318</v>
      </c>
      <c r="J1164" s="30" t="s">
        <v>3319</v>
      </c>
      <c r="K1164" s="69">
        <v>1250000</v>
      </c>
      <c r="L1164" s="70" t="s">
        <v>2155</v>
      </c>
      <c r="M1164" s="71" t="s">
        <v>2156</v>
      </c>
      <c r="N1164" s="71" t="s">
        <v>261</v>
      </c>
      <c r="O1164" s="71" t="s">
        <v>41</v>
      </c>
      <c r="P1164" s="71" t="s">
        <v>42</v>
      </c>
      <c r="Q1164" s="71"/>
    </row>
    <row r="1165" spans="1:17" ht="114.75" x14ac:dyDescent="0.25">
      <c r="A1165" s="5">
        <f t="shared" si="18"/>
        <v>1163</v>
      </c>
      <c r="B1165" s="62" t="s">
        <v>34</v>
      </c>
      <c r="C1165" s="62">
        <v>891180084</v>
      </c>
      <c r="D1165" s="62">
        <v>2</v>
      </c>
      <c r="E1165" s="63" t="s">
        <v>3320</v>
      </c>
      <c r="F1165" s="72">
        <v>19177173</v>
      </c>
      <c r="G1165" s="65">
        <v>5</v>
      </c>
      <c r="H1165" s="66" t="s">
        <v>3321</v>
      </c>
      <c r="I1165" s="67" t="s">
        <v>3322</v>
      </c>
      <c r="J1165" s="30" t="s">
        <v>3323</v>
      </c>
      <c r="K1165" s="69">
        <v>800000</v>
      </c>
      <c r="L1165" s="70" t="s">
        <v>2155</v>
      </c>
      <c r="M1165" s="71" t="s">
        <v>2156</v>
      </c>
      <c r="N1165" s="71" t="s">
        <v>261</v>
      </c>
      <c r="O1165" s="71" t="s">
        <v>41</v>
      </c>
      <c r="P1165" s="71" t="s">
        <v>42</v>
      </c>
      <c r="Q1165" s="71"/>
    </row>
    <row r="1166" spans="1:17" ht="102" x14ac:dyDescent="0.25">
      <c r="A1166" s="5">
        <f t="shared" si="18"/>
        <v>1164</v>
      </c>
      <c r="B1166" s="62" t="s">
        <v>34</v>
      </c>
      <c r="C1166" s="62">
        <v>891180084</v>
      </c>
      <c r="D1166" s="62">
        <v>2</v>
      </c>
      <c r="E1166" s="63" t="s">
        <v>3324</v>
      </c>
      <c r="F1166" s="72">
        <v>7722635</v>
      </c>
      <c r="G1166" s="65">
        <v>0</v>
      </c>
      <c r="H1166" s="66" t="s">
        <v>3325</v>
      </c>
      <c r="I1166" s="67" t="s">
        <v>3326</v>
      </c>
      <c r="J1166" s="30" t="s">
        <v>3323</v>
      </c>
      <c r="K1166" s="69">
        <v>1200000</v>
      </c>
      <c r="L1166" s="70" t="s">
        <v>2155</v>
      </c>
      <c r="M1166" s="71" t="s">
        <v>2156</v>
      </c>
      <c r="N1166" s="71" t="s">
        <v>261</v>
      </c>
      <c r="O1166" s="71" t="s">
        <v>41</v>
      </c>
      <c r="P1166" s="71" t="s">
        <v>42</v>
      </c>
      <c r="Q1166" s="71"/>
    </row>
    <row r="1167" spans="1:17" ht="76.5" x14ac:dyDescent="0.25">
      <c r="A1167" s="5">
        <f t="shared" si="18"/>
        <v>1165</v>
      </c>
      <c r="B1167" s="62" t="s">
        <v>34</v>
      </c>
      <c r="C1167" s="62">
        <v>891180084</v>
      </c>
      <c r="D1167" s="62">
        <v>2</v>
      </c>
      <c r="E1167" s="63" t="s">
        <v>3327</v>
      </c>
      <c r="F1167" s="72">
        <v>94450488</v>
      </c>
      <c r="G1167" s="65">
        <v>2</v>
      </c>
      <c r="H1167" s="66" t="s">
        <v>3328</v>
      </c>
      <c r="I1167" s="67" t="s">
        <v>3329</v>
      </c>
      <c r="J1167" s="30" t="s">
        <v>3323</v>
      </c>
      <c r="K1167" s="69">
        <v>1282000</v>
      </c>
      <c r="L1167" s="70" t="s">
        <v>2155</v>
      </c>
      <c r="M1167" s="71" t="s">
        <v>2156</v>
      </c>
      <c r="N1167" s="71" t="s">
        <v>261</v>
      </c>
      <c r="O1167" s="71" t="s">
        <v>41</v>
      </c>
      <c r="P1167" s="71" t="s">
        <v>42</v>
      </c>
      <c r="Q1167" s="71"/>
    </row>
    <row r="1168" spans="1:17" ht="114.75" x14ac:dyDescent="0.25">
      <c r="A1168" s="5">
        <f t="shared" si="18"/>
        <v>1166</v>
      </c>
      <c r="B1168" s="62" t="s">
        <v>34</v>
      </c>
      <c r="C1168" s="62">
        <v>891180084</v>
      </c>
      <c r="D1168" s="62">
        <v>2</v>
      </c>
      <c r="E1168" s="63" t="s">
        <v>325</v>
      </c>
      <c r="F1168" s="72">
        <v>900036523</v>
      </c>
      <c r="G1168" s="65">
        <v>0</v>
      </c>
      <c r="H1168" s="66" t="s">
        <v>3330</v>
      </c>
      <c r="I1168" s="67" t="s">
        <v>3331</v>
      </c>
      <c r="J1168" s="30" t="s">
        <v>3323</v>
      </c>
      <c r="K1168" s="69">
        <v>400000</v>
      </c>
      <c r="L1168" s="70" t="s">
        <v>2155</v>
      </c>
      <c r="M1168" s="71" t="s">
        <v>2156</v>
      </c>
      <c r="N1168" s="71" t="s">
        <v>261</v>
      </c>
      <c r="O1168" s="71" t="s">
        <v>41</v>
      </c>
      <c r="P1168" s="71" t="s">
        <v>42</v>
      </c>
      <c r="Q1168" s="71"/>
    </row>
    <row r="1169" spans="1:17" ht="178.5" x14ac:dyDescent="0.25">
      <c r="A1169" s="5">
        <f t="shared" si="18"/>
        <v>1167</v>
      </c>
      <c r="B1169" s="62" t="s">
        <v>34</v>
      </c>
      <c r="C1169" s="62">
        <v>891180084</v>
      </c>
      <c r="D1169" s="62">
        <v>2</v>
      </c>
      <c r="E1169" s="63" t="s">
        <v>3332</v>
      </c>
      <c r="F1169" s="72">
        <v>800095277</v>
      </c>
      <c r="G1169" s="65">
        <v>2</v>
      </c>
      <c r="H1169" s="66" t="s">
        <v>3333</v>
      </c>
      <c r="I1169" s="67" t="s">
        <v>3334</v>
      </c>
      <c r="J1169" s="30" t="s">
        <v>3335</v>
      </c>
      <c r="K1169" s="69">
        <v>1440000</v>
      </c>
      <c r="L1169" s="70" t="s">
        <v>2197</v>
      </c>
      <c r="M1169" s="71" t="s">
        <v>2156</v>
      </c>
      <c r="N1169" s="71" t="s">
        <v>261</v>
      </c>
      <c r="O1169" s="71" t="s">
        <v>41</v>
      </c>
      <c r="P1169" s="71" t="s">
        <v>42</v>
      </c>
      <c r="Q1169" s="71"/>
    </row>
    <row r="1170" spans="1:17" ht="38.25" x14ac:dyDescent="0.25">
      <c r="A1170" s="5">
        <f t="shared" si="18"/>
        <v>1168</v>
      </c>
      <c r="B1170" s="62" t="s">
        <v>34</v>
      </c>
      <c r="C1170" s="62">
        <v>891180084</v>
      </c>
      <c r="D1170" s="62">
        <v>2</v>
      </c>
      <c r="E1170" s="63" t="s">
        <v>284</v>
      </c>
      <c r="F1170" s="72">
        <v>55179773</v>
      </c>
      <c r="G1170" s="65">
        <v>4</v>
      </c>
      <c r="H1170" s="66" t="s">
        <v>3336</v>
      </c>
      <c r="I1170" s="67" t="s">
        <v>3337</v>
      </c>
      <c r="J1170" s="30" t="s">
        <v>3335</v>
      </c>
      <c r="K1170" s="69">
        <v>1200000</v>
      </c>
      <c r="L1170" s="70" t="s">
        <v>2155</v>
      </c>
      <c r="M1170" s="71" t="s">
        <v>2156</v>
      </c>
      <c r="N1170" s="71" t="s">
        <v>261</v>
      </c>
      <c r="O1170" s="71" t="s">
        <v>41</v>
      </c>
      <c r="P1170" s="71" t="s">
        <v>42</v>
      </c>
      <c r="Q1170" s="71"/>
    </row>
    <row r="1171" spans="1:17" ht="165.75" x14ac:dyDescent="0.25">
      <c r="A1171" s="5">
        <f t="shared" si="18"/>
        <v>1169</v>
      </c>
      <c r="B1171" s="62" t="s">
        <v>34</v>
      </c>
      <c r="C1171" s="62">
        <v>891180084</v>
      </c>
      <c r="D1171" s="62">
        <v>2</v>
      </c>
      <c r="E1171" s="63" t="s">
        <v>2431</v>
      </c>
      <c r="F1171" s="72">
        <v>1075226363</v>
      </c>
      <c r="G1171" s="65">
        <v>3</v>
      </c>
      <c r="H1171" s="66" t="s">
        <v>3338</v>
      </c>
      <c r="I1171" s="67" t="s">
        <v>3339</v>
      </c>
      <c r="J1171" s="30" t="s">
        <v>3335</v>
      </c>
      <c r="K1171" s="69">
        <v>2000000</v>
      </c>
      <c r="L1171" s="70" t="s">
        <v>2155</v>
      </c>
      <c r="M1171" s="71" t="s">
        <v>2156</v>
      </c>
      <c r="N1171" s="71" t="s">
        <v>261</v>
      </c>
      <c r="O1171" s="71" t="s">
        <v>41</v>
      </c>
      <c r="P1171" s="71" t="s">
        <v>42</v>
      </c>
      <c r="Q1171" s="71"/>
    </row>
    <row r="1172" spans="1:17" ht="153" x14ac:dyDescent="0.25">
      <c r="A1172" s="5">
        <f t="shared" si="18"/>
        <v>1170</v>
      </c>
      <c r="B1172" s="62" t="s">
        <v>34</v>
      </c>
      <c r="C1172" s="62">
        <v>891180084</v>
      </c>
      <c r="D1172" s="62">
        <v>2</v>
      </c>
      <c r="E1172" s="63" t="s">
        <v>3340</v>
      </c>
      <c r="F1172" s="72">
        <v>83058854</v>
      </c>
      <c r="G1172" s="65">
        <v>5</v>
      </c>
      <c r="H1172" s="66" t="s">
        <v>3341</v>
      </c>
      <c r="I1172" s="67" t="s">
        <v>3342</v>
      </c>
      <c r="J1172" s="30" t="s">
        <v>3335</v>
      </c>
      <c r="K1172" s="69">
        <v>1170000</v>
      </c>
      <c r="L1172" s="70" t="s">
        <v>2155</v>
      </c>
      <c r="M1172" s="71" t="s">
        <v>2156</v>
      </c>
      <c r="N1172" s="71" t="s">
        <v>261</v>
      </c>
      <c r="O1172" s="71" t="s">
        <v>41</v>
      </c>
      <c r="P1172" s="71" t="s">
        <v>42</v>
      </c>
      <c r="Q1172" s="71"/>
    </row>
    <row r="1173" spans="1:17" ht="102" x14ac:dyDescent="0.25">
      <c r="A1173" s="5">
        <f t="shared" si="18"/>
        <v>1171</v>
      </c>
      <c r="B1173" s="62" t="s">
        <v>34</v>
      </c>
      <c r="C1173" s="62">
        <v>891180084</v>
      </c>
      <c r="D1173" s="62">
        <v>2</v>
      </c>
      <c r="E1173" s="63" t="s">
        <v>3343</v>
      </c>
      <c r="F1173" s="72">
        <v>12141477</v>
      </c>
      <c r="G1173" s="65">
        <v>8</v>
      </c>
      <c r="H1173" s="66" t="s">
        <v>3344</v>
      </c>
      <c r="I1173" s="67" t="s">
        <v>3345</v>
      </c>
      <c r="J1173" s="30" t="s">
        <v>3335</v>
      </c>
      <c r="K1173" s="69">
        <v>1700000</v>
      </c>
      <c r="L1173" s="70" t="s">
        <v>2155</v>
      </c>
      <c r="M1173" s="71" t="s">
        <v>2156</v>
      </c>
      <c r="N1173" s="71" t="s">
        <v>261</v>
      </c>
      <c r="O1173" s="71" t="s">
        <v>41</v>
      </c>
      <c r="P1173" s="71" t="s">
        <v>42</v>
      </c>
      <c r="Q1173" s="71"/>
    </row>
    <row r="1174" spans="1:17" ht="216.75" x14ac:dyDescent="0.25">
      <c r="A1174" s="5">
        <f t="shared" si="18"/>
        <v>1172</v>
      </c>
      <c r="B1174" s="62" t="s">
        <v>34</v>
      </c>
      <c r="C1174" s="62">
        <v>891180084</v>
      </c>
      <c r="D1174" s="62">
        <v>2</v>
      </c>
      <c r="E1174" s="63" t="s">
        <v>2428</v>
      </c>
      <c r="F1174" s="72">
        <v>1075220016</v>
      </c>
      <c r="G1174" s="65">
        <v>5</v>
      </c>
      <c r="H1174" s="66" t="s">
        <v>3346</v>
      </c>
      <c r="I1174" s="67" t="s">
        <v>3347</v>
      </c>
      <c r="J1174" s="30" t="s">
        <v>3335</v>
      </c>
      <c r="K1174" s="69">
        <v>2000000</v>
      </c>
      <c r="L1174" s="70" t="s">
        <v>2155</v>
      </c>
      <c r="M1174" s="71" t="s">
        <v>2156</v>
      </c>
      <c r="N1174" s="71" t="s">
        <v>261</v>
      </c>
      <c r="O1174" s="71" t="s">
        <v>41</v>
      </c>
      <c r="P1174" s="71" t="s">
        <v>42</v>
      </c>
      <c r="Q1174" s="71"/>
    </row>
    <row r="1175" spans="1:17" ht="102" x14ac:dyDescent="0.25">
      <c r="A1175" s="5">
        <f t="shared" si="18"/>
        <v>1173</v>
      </c>
      <c r="B1175" s="62" t="s">
        <v>34</v>
      </c>
      <c r="C1175" s="62">
        <v>891180084</v>
      </c>
      <c r="D1175" s="62">
        <v>2</v>
      </c>
      <c r="E1175" s="63" t="s">
        <v>3348</v>
      </c>
      <c r="F1175" s="72">
        <v>7721292</v>
      </c>
      <c r="G1175" s="65">
        <v>3</v>
      </c>
      <c r="H1175" s="66" t="s">
        <v>3349</v>
      </c>
      <c r="I1175" s="67" t="s">
        <v>3350</v>
      </c>
      <c r="J1175" s="30" t="s">
        <v>3351</v>
      </c>
      <c r="K1175" s="69">
        <v>1350000</v>
      </c>
      <c r="L1175" s="70" t="s">
        <v>2155</v>
      </c>
      <c r="M1175" s="71" t="s">
        <v>2156</v>
      </c>
      <c r="N1175" s="71" t="s">
        <v>261</v>
      </c>
      <c r="O1175" s="71" t="s">
        <v>41</v>
      </c>
      <c r="P1175" s="71" t="s">
        <v>42</v>
      </c>
      <c r="Q1175" s="71"/>
    </row>
    <row r="1176" spans="1:17" ht="114.75" x14ac:dyDescent="0.25">
      <c r="A1176" s="5">
        <f t="shared" si="18"/>
        <v>1174</v>
      </c>
      <c r="B1176" s="62" t="s">
        <v>34</v>
      </c>
      <c r="C1176" s="62">
        <v>891180084</v>
      </c>
      <c r="D1176" s="62">
        <v>2</v>
      </c>
      <c r="E1176" s="63" t="s">
        <v>3300</v>
      </c>
      <c r="F1176" s="72">
        <v>12117815</v>
      </c>
      <c r="G1176" s="65">
        <v>3</v>
      </c>
      <c r="H1176" s="66" t="s">
        <v>3352</v>
      </c>
      <c r="I1176" s="67" t="s">
        <v>3353</v>
      </c>
      <c r="J1176" s="30" t="s">
        <v>3351</v>
      </c>
      <c r="K1176" s="69">
        <v>500000</v>
      </c>
      <c r="L1176" s="70" t="s">
        <v>2155</v>
      </c>
      <c r="M1176" s="71" t="s">
        <v>2156</v>
      </c>
      <c r="N1176" s="71" t="s">
        <v>261</v>
      </c>
      <c r="O1176" s="71" t="s">
        <v>41</v>
      </c>
      <c r="P1176" s="71" t="s">
        <v>42</v>
      </c>
      <c r="Q1176" s="71"/>
    </row>
    <row r="1177" spans="1:17" ht="102" x14ac:dyDescent="0.25">
      <c r="A1177" s="5">
        <f t="shared" si="18"/>
        <v>1175</v>
      </c>
      <c r="B1177" s="62" t="s">
        <v>34</v>
      </c>
      <c r="C1177" s="62">
        <v>891180084</v>
      </c>
      <c r="D1177" s="62">
        <v>2</v>
      </c>
      <c r="E1177" s="63" t="s">
        <v>3354</v>
      </c>
      <c r="F1177" s="72">
        <v>1115063256</v>
      </c>
      <c r="G1177" s="65">
        <v>7</v>
      </c>
      <c r="H1177" s="66" t="s">
        <v>3355</v>
      </c>
      <c r="I1177" s="67" t="s">
        <v>3356</v>
      </c>
      <c r="J1177" s="30" t="s">
        <v>3351</v>
      </c>
      <c r="K1177" s="69">
        <v>1200000</v>
      </c>
      <c r="L1177" s="70" t="s">
        <v>2155</v>
      </c>
      <c r="M1177" s="71" t="s">
        <v>2156</v>
      </c>
      <c r="N1177" s="71" t="s">
        <v>261</v>
      </c>
      <c r="O1177" s="71" t="s">
        <v>41</v>
      </c>
      <c r="P1177" s="71" t="s">
        <v>42</v>
      </c>
      <c r="Q1177" s="71"/>
    </row>
    <row r="1178" spans="1:17" ht="127.5" x14ac:dyDescent="0.25">
      <c r="A1178" s="5">
        <f t="shared" si="18"/>
        <v>1176</v>
      </c>
      <c r="B1178" s="62" t="s">
        <v>34</v>
      </c>
      <c r="C1178" s="62">
        <v>891180084</v>
      </c>
      <c r="D1178" s="62">
        <v>2</v>
      </c>
      <c r="E1178" s="63" t="s">
        <v>699</v>
      </c>
      <c r="F1178" s="72">
        <v>830025281</v>
      </c>
      <c r="G1178" s="65">
        <v>2</v>
      </c>
      <c r="H1178" s="66" t="s">
        <v>3357</v>
      </c>
      <c r="I1178" s="67" t="s">
        <v>3358</v>
      </c>
      <c r="J1178" s="30" t="s">
        <v>3351</v>
      </c>
      <c r="K1178" s="69">
        <v>326000</v>
      </c>
      <c r="L1178" s="70" t="s">
        <v>2197</v>
      </c>
      <c r="M1178" s="71" t="s">
        <v>2156</v>
      </c>
      <c r="N1178" s="71" t="s">
        <v>261</v>
      </c>
      <c r="O1178" s="71" t="s">
        <v>41</v>
      </c>
      <c r="P1178" s="71" t="s">
        <v>42</v>
      </c>
      <c r="Q1178" s="71"/>
    </row>
    <row r="1179" spans="1:17" ht="89.25" x14ac:dyDescent="0.25">
      <c r="A1179" s="5">
        <f t="shared" si="18"/>
        <v>1177</v>
      </c>
      <c r="B1179" s="62" t="s">
        <v>34</v>
      </c>
      <c r="C1179" s="62">
        <v>891180084</v>
      </c>
      <c r="D1179" s="62">
        <v>2</v>
      </c>
      <c r="E1179" s="63" t="s">
        <v>3359</v>
      </c>
      <c r="F1179" s="72">
        <v>55160074</v>
      </c>
      <c r="G1179" s="65">
        <v>0</v>
      </c>
      <c r="H1179" s="66" t="s">
        <v>3360</v>
      </c>
      <c r="I1179" s="67" t="s">
        <v>3361</v>
      </c>
      <c r="J1179" s="30" t="s">
        <v>3351</v>
      </c>
      <c r="K1179" s="69">
        <v>800000</v>
      </c>
      <c r="L1179" s="70" t="s">
        <v>2155</v>
      </c>
      <c r="M1179" s="71" t="s">
        <v>2156</v>
      </c>
      <c r="N1179" s="71" t="s">
        <v>261</v>
      </c>
      <c r="O1179" s="71" t="s">
        <v>41</v>
      </c>
      <c r="P1179" s="71" t="s">
        <v>42</v>
      </c>
      <c r="Q1179" s="71"/>
    </row>
    <row r="1180" spans="1:17" ht="76.5" x14ac:dyDescent="0.25">
      <c r="A1180" s="5">
        <f t="shared" si="18"/>
        <v>1178</v>
      </c>
      <c r="B1180" s="62" t="s">
        <v>34</v>
      </c>
      <c r="C1180" s="62">
        <v>891180084</v>
      </c>
      <c r="D1180" s="62">
        <v>2</v>
      </c>
      <c r="E1180" s="63" t="s">
        <v>3362</v>
      </c>
      <c r="F1180" s="72">
        <v>7730060</v>
      </c>
      <c r="G1180" s="65">
        <v>1</v>
      </c>
      <c r="H1180" s="66" t="s">
        <v>3363</v>
      </c>
      <c r="I1180" s="67" t="s">
        <v>3364</v>
      </c>
      <c r="J1180" s="30" t="s">
        <v>3351</v>
      </c>
      <c r="K1180" s="69">
        <v>1000000</v>
      </c>
      <c r="L1180" s="70" t="s">
        <v>2155</v>
      </c>
      <c r="M1180" s="71" t="s">
        <v>2156</v>
      </c>
      <c r="N1180" s="71" t="s">
        <v>261</v>
      </c>
      <c r="O1180" s="71" t="s">
        <v>41</v>
      </c>
      <c r="P1180" s="71" t="s">
        <v>42</v>
      </c>
      <c r="Q1180" s="71"/>
    </row>
    <row r="1181" spans="1:17" ht="114.75" x14ac:dyDescent="0.25">
      <c r="A1181" s="5">
        <f t="shared" si="18"/>
        <v>1179</v>
      </c>
      <c r="B1181" s="62" t="s">
        <v>34</v>
      </c>
      <c r="C1181" s="62">
        <v>891180084</v>
      </c>
      <c r="D1181" s="62">
        <v>2</v>
      </c>
      <c r="E1181" s="63" t="s">
        <v>2240</v>
      </c>
      <c r="F1181" s="72">
        <v>1075239012</v>
      </c>
      <c r="G1181" s="65">
        <v>1</v>
      </c>
      <c r="H1181" s="66" t="s">
        <v>3365</v>
      </c>
      <c r="I1181" s="67" t="s">
        <v>3366</v>
      </c>
      <c r="J1181" s="30" t="s">
        <v>3351</v>
      </c>
      <c r="K1181" s="69">
        <v>1400000</v>
      </c>
      <c r="L1181" s="70" t="s">
        <v>2155</v>
      </c>
      <c r="M1181" s="71" t="s">
        <v>2156</v>
      </c>
      <c r="N1181" s="71" t="s">
        <v>261</v>
      </c>
      <c r="O1181" s="71" t="s">
        <v>41</v>
      </c>
      <c r="P1181" s="71" t="s">
        <v>42</v>
      </c>
      <c r="Q1181" s="71"/>
    </row>
    <row r="1182" spans="1:17" ht="89.25" x14ac:dyDescent="0.25">
      <c r="A1182" s="5">
        <f t="shared" si="18"/>
        <v>1180</v>
      </c>
      <c r="B1182" s="62" t="s">
        <v>34</v>
      </c>
      <c r="C1182" s="62">
        <v>891180084</v>
      </c>
      <c r="D1182" s="62">
        <v>2</v>
      </c>
      <c r="E1182" s="63" t="s">
        <v>761</v>
      </c>
      <c r="F1182" s="72">
        <v>55178145</v>
      </c>
      <c r="G1182" s="65">
        <v>4</v>
      </c>
      <c r="H1182" s="66" t="s">
        <v>3367</v>
      </c>
      <c r="I1182" s="67" t="s">
        <v>3368</v>
      </c>
      <c r="J1182" s="30" t="s">
        <v>3369</v>
      </c>
      <c r="K1182" s="69">
        <v>2285200</v>
      </c>
      <c r="L1182" s="70" t="s">
        <v>2155</v>
      </c>
      <c r="M1182" s="71" t="s">
        <v>2156</v>
      </c>
      <c r="N1182" s="71" t="s">
        <v>261</v>
      </c>
      <c r="O1182" s="71" t="s">
        <v>41</v>
      </c>
      <c r="P1182" s="71" t="s">
        <v>42</v>
      </c>
      <c r="Q1182" s="71"/>
    </row>
    <row r="1183" spans="1:17" ht="153" x14ac:dyDescent="0.25">
      <c r="A1183" s="5">
        <f t="shared" si="18"/>
        <v>1181</v>
      </c>
      <c r="B1183" s="62" t="s">
        <v>34</v>
      </c>
      <c r="C1183" s="62">
        <v>891180084</v>
      </c>
      <c r="D1183" s="62">
        <v>2</v>
      </c>
      <c r="E1183" s="63" t="s">
        <v>1008</v>
      </c>
      <c r="F1183" s="72">
        <v>79912755</v>
      </c>
      <c r="G1183" s="65">
        <v>3</v>
      </c>
      <c r="H1183" s="66" t="s">
        <v>3370</v>
      </c>
      <c r="I1183" s="67" t="s">
        <v>3371</v>
      </c>
      <c r="J1183" s="30" t="s">
        <v>3369</v>
      </c>
      <c r="K1183" s="69">
        <v>4040000</v>
      </c>
      <c r="L1183" s="70" t="s">
        <v>2155</v>
      </c>
      <c r="M1183" s="71" t="s">
        <v>2156</v>
      </c>
      <c r="N1183" s="71" t="s">
        <v>261</v>
      </c>
      <c r="O1183" s="71" t="s">
        <v>41</v>
      </c>
      <c r="P1183" s="71" t="s">
        <v>42</v>
      </c>
      <c r="Q1183" s="71"/>
    </row>
    <row r="1184" spans="1:17" ht="89.25" x14ac:dyDescent="0.25">
      <c r="A1184" s="5">
        <f t="shared" si="18"/>
        <v>1182</v>
      </c>
      <c r="B1184" s="62" t="s">
        <v>34</v>
      </c>
      <c r="C1184" s="62">
        <v>891180084</v>
      </c>
      <c r="D1184" s="62">
        <v>2</v>
      </c>
      <c r="E1184" s="63" t="s">
        <v>1313</v>
      </c>
      <c r="F1184" s="72">
        <v>800141049</v>
      </c>
      <c r="G1184" s="65">
        <v>7</v>
      </c>
      <c r="H1184" s="66" t="s">
        <v>3372</v>
      </c>
      <c r="I1184" s="67" t="s">
        <v>3373</v>
      </c>
      <c r="J1184" s="30" t="s">
        <v>3369</v>
      </c>
      <c r="K1184" s="69">
        <v>1287996</v>
      </c>
      <c r="L1184" s="70" t="s">
        <v>2197</v>
      </c>
      <c r="M1184" s="71" t="s">
        <v>2156</v>
      </c>
      <c r="N1184" s="71" t="s">
        <v>261</v>
      </c>
      <c r="O1184" s="71" t="s">
        <v>41</v>
      </c>
      <c r="P1184" s="71" t="s">
        <v>42</v>
      </c>
      <c r="Q1184" s="71"/>
    </row>
    <row r="1185" spans="1:17" ht="63.75" x14ac:dyDescent="0.25">
      <c r="A1185" s="5">
        <f t="shared" si="18"/>
        <v>1183</v>
      </c>
      <c r="B1185" s="62" t="s">
        <v>34</v>
      </c>
      <c r="C1185" s="62">
        <v>891180084</v>
      </c>
      <c r="D1185" s="62">
        <v>2</v>
      </c>
      <c r="E1185" s="63" t="s">
        <v>3374</v>
      </c>
      <c r="F1185" s="72">
        <v>1090377010</v>
      </c>
      <c r="G1185" s="65">
        <v>0</v>
      </c>
      <c r="H1185" s="66" t="s">
        <v>3375</v>
      </c>
      <c r="I1185" s="67" t="s">
        <v>3376</v>
      </c>
      <c r="J1185" s="30" t="s">
        <v>3369</v>
      </c>
      <c r="K1185" s="69">
        <v>1590000</v>
      </c>
      <c r="L1185" s="70" t="s">
        <v>2155</v>
      </c>
      <c r="M1185" s="71" t="s">
        <v>2156</v>
      </c>
      <c r="N1185" s="71" t="s">
        <v>261</v>
      </c>
      <c r="O1185" s="71" t="s">
        <v>41</v>
      </c>
      <c r="P1185" s="71" t="s">
        <v>42</v>
      </c>
      <c r="Q1185" s="71"/>
    </row>
    <row r="1186" spans="1:17" ht="127.5" x14ac:dyDescent="0.25">
      <c r="A1186" s="5">
        <f t="shared" si="18"/>
        <v>1184</v>
      </c>
      <c r="B1186" s="62" t="s">
        <v>34</v>
      </c>
      <c r="C1186" s="62">
        <v>891180084</v>
      </c>
      <c r="D1186" s="62">
        <v>2</v>
      </c>
      <c r="E1186" s="63" t="s">
        <v>3377</v>
      </c>
      <c r="F1186" s="72">
        <v>19335773</v>
      </c>
      <c r="G1186" s="65">
        <v>2</v>
      </c>
      <c r="H1186" s="66" t="s">
        <v>3378</v>
      </c>
      <c r="I1186" s="67" t="s">
        <v>3379</v>
      </c>
      <c r="J1186" s="30" t="s">
        <v>3369</v>
      </c>
      <c r="K1186" s="69">
        <v>2000000</v>
      </c>
      <c r="L1186" s="70" t="s">
        <v>2155</v>
      </c>
      <c r="M1186" s="71" t="s">
        <v>2156</v>
      </c>
      <c r="N1186" s="71" t="s">
        <v>261</v>
      </c>
      <c r="O1186" s="71" t="s">
        <v>41</v>
      </c>
      <c r="P1186" s="71" t="s">
        <v>42</v>
      </c>
      <c r="Q1186" s="71"/>
    </row>
    <row r="1187" spans="1:17" ht="127.5" x14ac:dyDescent="0.25">
      <c r="A1187" s="5">
        <f t="shared" si="18"/>
        <v>1185</v>
      </c>
      <c r="B1187" s="62" t="s">
        <v>34</v>
      </c>
      <c r="C1187" s="62">
        <v>891180084</v>
      </c>
      <c r="D1187" s="62">
        <v>2</v>
      </c>
      <c r="E1187" s="63" t="s">
        <v>2151</v>
      </c>
      <c r="F1187" s="72">
        <v>36066255</v>
      </c>
      <c r="G1187" s="65">
        <v>6</v>
      </c>
      <c r="H1187" s="66" t="s">
        <v>3380</v>
      </c>
      <c r="I1187" s="67" t="s">
        <v>3381</v>
      </c>
      <c r="J1187" s="30" t="s">
        <v>3369</v>
      </c>
      <c r="K1187" s="69">
        <v>2000000</v>
      </c>
      <c r="L1187" s="70" t="s">
        <v>2155</v>
      </c>
      <c r="M1187" s="71" t="s">
        <v>2156</v>
      </c>
      <c r="N1187" s="71" t="s">
        <v>261</v>
      </c>
      <c r="O1187" s="71" t="s">
        <v>41</v>
      </c>
      <c r="P1187" s="71" t="s">
        <v>42</v>
      </c>
      <c r="Q1187" s="71"/>
    </row>
    <row r="1188" spans="1:17" ht="63.75" x14ac:dyDescent="0.25">
      <c r="A1188" s="5">
        <f t="shared" si="18"/>
        <v>1186</v>
      </c>
      <c r="B1188" s="62" t="s">
        <v>34</v>
      </c>
      <c r="C1188" s="62">
        <v>891180084</v>
      </c>
      <c r="D1188" s="62">
        <v>2</v>
      </c>
      <c r="E1188" s="63" t="s">
        <v>1533</v>
      </c>
      <c r="F1188" s="72">
        <v>1075220461</v>
      </c>
      <c r="G1188" s="65">
        <v>1</v>
      </c>
      <c r="H1188" s="66" t="s">
        <v>3382</v>
      </c>
      <c r="I1188" s="67" t="s">
        <v>3383</v>
      </c>
      <c r="J1188" s="30" t="s">
        <v>3369</v>
      </c>
      <c r="K1188" s="69">
        <v>2500000</v>
      </c>
      <c r="L1188" s="70" t="s">
        <v>2155</v>
      </c>
      <c r="M1188" s="71" t="s">
        <v>2156</v>
      </c>
      <c r="N1188" s="71" t="s">
        <v>261</v>
      </c>
      <c r="O1188" s="71" t="s">
        <v>41</v>
      </c>
      <c r="P1188" s="71" t="s">
        <v>42</v>
      </c>
      <c r="Q1188" s="71"/>
    </row>
    <row r="1189" spans="1:17" ht="76.5" x14ac:dyDescent="0.25">
      <c r="A1189" s="5">
        <f t="shared" si="18"/>
        <v>1187</v>
      </c>
      <c r="B1189" s="62" t="s">
        <v>34</v>
      </c>
      <c r="C1189" s="62">
        <v>891180084</v>
      </c>
      <c r="D1189" s="62">
        <v>2</v>
      </c>
      <c r="E1189" s="63" t="s">
        <v>1322</v>
      </c>
      <c r="F1189" s="72">
        <v>813000708</v>
      </c>
      <c r="G1189" s="65">
        <v>5</v>
      </c>
      <c r="H1189" s="66" t="s">
        <v>3384</v>
      </c>
      <c r="I1189" s="67" t="s">
        <v>3385</v>
      </c>
      <c r="J1189" s="30" t="s">
        <v>3369</v>
      </c>
      <c r="K1189" s="69">
        <v>2500752</v>
      </c>
      <c r="L1189" s="70" t="s">
        <v>2197</v>
      </c>
      <c r="M1189" s="71" t="s">
        <v>2156</v>
      </c>
      <c r="N1189" s="71" t="s">
        <v>261</v>
      </c>
      <c r="O1189" s="71" t="s">
        <v>41</v>
      </c>
      <c r="P1189" s="71" t="s">
        <v>42</v>
      </c>
      <c r="Q1189" s="71"/>
    </row>
    <row r="1190" spans="1:17" ht="165.75" x14ac:dyDescent="0.25">
      <c r="A1190" s="5">
        <f t="shared" si="18"/>
        <v>1188</v>
      </c>
      <c r="B1190" s="62" t="s">
        <v>34</v>
      </c>
      <c r="C1190" s="62">
        <v>891180084</v>
      </c>
      <c r="D1190" s="62">
        <v>2</v>
      </c>
      <c r="E1190" s="63" t="s">
        <v>3386</v>
      </c>
      <c r="F1190" s="72">
        <v>7731838</v>
      </c>
      <c r="G1190" s="65">
        <v>7</v>
      </c>
      <c r="H1190" s="66" t="s">
        <v>3387</v>
      </c>
      <c r="I1190" s="67" t="s">
        <v>3388</v>
      </c>
      <c r="J1190" s="30" t="s">
        <v>3369</v>
      </c>
      <c r="K1190" s="69">
        <v>2500000</v>
      </c>
      <c r="L1190" s="70" t="s">
        <v>2155</v>
      </c>
      <c r="M1190" s="71" t="s">
        <v>2156</v>
      </c>
      <c r="N1190" s="71" t="s">
        <v>261</v>
      </c>
      <c r="O1190" s="71" t="s">
        <v>41</v>
      </c>
      <c r="P1190" s="71" t="s">
        <v>42</v>
      </c>
      <c r="Q1190" s="71"/>
    </row>
    <row r="1191" spans="1:17" ht="102" x14ac:dyDescent="0.25">
      <c r="A1191" s="5">
        <f t="shared" si="18"/>
        <v>1189</v>
      </c>
      <c r="B1191" s="62" t="s">
        <v>34</v>
      </c>
      <c r="C1191" s="62">
        <v>891180084</v>
      </c>
      <c r="D1191" s="62">
        <v>2</v>
      </c>
      <c r="E1191" s="63" t="s">
        <v>3389</v>
      </c>
      <c r="F1191" s="80"/>
      <c r="G1191" s="65"/>
      <c r="H1191" s="66" t="s">
        <v>3390</v>
      </c>
      <c r="I1191" s="67" t="s">
        <v>3391</v>
      </c>
      <c r="J1191" s="30" t="s">
        <v>3392</v>
      </c>
      <c r="K1191" s="69">
        <v>1000000</v>
      </c>
      <c r="L1191" s="70" t="s">
        <v>2155</v>
      </c>
      <c r="M1191" s="71" t="s">
        <v>2156</v>
      </c>
      <c r="N1191" s="71" t="s">
        <v>261</v>
      </c>
      <c r="O1191" s="71" t="s">
        <v>41</v>
      </c>
      <c r="P1191" s="71" t="s">
        <v>42</v>
      </c>
      <c r="Q1191" s="71"/>
    </row>
    <row r="1192" spans="1:17" ht="89.25" x14ac:dyDescent="0.25">
      <c r="A1192" s="5">
        <f t="shared" si="18"/>
        <v>1190</v>
      </c>
      <c r="B1192" s="62" t="s">
        <v>34</v>
      </c>
      <c r="C1192" s="62">
        <v>891180084</v>
      </c>
      <c r="D1192" s="62">
        <v>2</v>
      </c>
      <c r="E1192" s="63" t="s">
        <v>3393</v>
      </c>
      <c r="F1192" s="72">
        <v>900422434</v>
      </c>
      <c r="G1192" s="65">
        <v>9</v>
      </c>
      <c r="H1192" s="66" t="s">
        <v>3394</v>
      </c>
      <c r="I1192" s="67" t="s">
        <v>3395</v>
      </c>
      <c r="J1192" s="30" t="s">
        <v>3392</v>
      </c>
      <c r="K1192" s="69">
        <v>4300000</v>
      </c>
      <c r="L1192" s="70" t="s">
        <v>2155</v>
      </c>
      <c r="M1192" s="71" t="s">
        <v>2156</v>
      </c>
      <c r="N1192" s="71" t="s">
        <v>261</v>
      </c>
      <c r="O1192" s="71" t="s">
        <v>41</v>
      </c>
      <c r="P1192" s="71" t="s">
        <v>42</v>
      </c>
      <c r="Q1192" s="71"/>
    </row>
    <row r="1193" spans="1:17" ht="127.5" x14ac:dyDescent="0.25">
      <c r="A1193" s="5">
        <f t="shared" si="18"/>
        <v>1191</v>
      </c>
      <c r="B1193" s="62" t="s">
        <v>34</v>
      </c>
      <c r="C1193" s="62">
        <v>891180084</v>
      </c>
      <c r="D1193" s="62">
        <v>2</v>
      </c>
      <c r="E1193" s="63" t="s">
        <v>3396</v>
      </c>
      <c r="F1193" s="72">
        <v>813009274</v>
      </c>
      <c r="G1193" s="65">
        <v>4</v>
      </c>
      <c r="H1193" s="66" t="s">
        <v>3397</v>
      </c>
      <c r="I1193" s="67" t="s">
        <v>3398</v>
      </c>
      <c r="J1193" s="30" t="s">
        <v>3392</v>
      </c>
      <c r="K1193" s="69">
        <v>9392000</v>
      </c>
      <c r="L1193" s="70" t="s">
        <v>2155</v>
      </c>
      <c r="M1193" s="71" t="s">
        <v>2156</v>
      </c>
      <c r="N1193" s="71" t="s">
        <v>261</v>
      </c>
      <c r="O1193" s="71" t="s">
        <v>41</v>
      </c>
      <c r="P1193" s="71" t="s">
        <v>42</v>
      </c>
      <c r="Q1193" s="71"/>
    </row>
    <row r="1194" spans="1:17" ht="127.5" x14ac:dyDescent="0.25">
      <c r="A1194" s="5">
        <f t="shared" si="18"/>
        <v>1192</v>
      </c>
      <c r="B1194" s="62" t="s">
        <v>34</v>
      </c>
      <c r="C1194" s="62">
        <v>891180084</v>
      </c>
      <c r="D1194" s="62">
        <v>2</v>
      </c>
      <c r="E1194" s="63" t="s">
        <v>1506</v>
      </c>
      <c r="F1194" s="72">
        <v>55153458</v>
      </c>
      <c r="G1194" s="65">
        <v>6</v>
      </c>
      <c r="H1194" s="66" t="s">
        <v>3399</v>
      </c>
      <c r="I1194" s="67" t="s">
        <v>3400</v>
      </c>
      <c r="J1194" s="30" t="s">
        <v>3392</v>
      </c>
      <c r="K1194" s="69">
        <v>1899500</v>
      </c>
      <c r="L1194" s="70" t="s">
        <v>2155</v>
      </c>
      <c r="M1194" s="71" t="s">
        <v>2156</v>
      </c>
      <c r="N1194" s="71" t="s">
        <v>261</v>
      </c>
      <c r="O1194" s="71" t="s">
        <v>41</v>
      </c>
      <c r="P1194" s="71" t="s">
        <v>42</v>
      </c>
      <c r="Q1194" s="71"/>
    </row>
    <row r="1195" spans="1:17" ht="165.75" x14ac:dyDescent="0.25">
      <c r="A1195" s="5">
        <f t="shared" si="18"/>
        <v>1193</v>
      </c>
      <c r="B1195" s="62" t="s">
        <v>34</v>
      </c>
      <c r="C1195" s="62">
        <v>891180084</v>
      </c>
      <c r="D1195" s="62">
        <v>2</v>
      </c>
      <c r="E1195" s="63" t="s">
        <v>569</v>
      </c>
      <c r="F1195" s="72">
        <v>55163221</v>
      </c>
      <c r="G1195" s="65">
        <v>0</v>
      </c>
      <c r="H1195" s="66" t="s">
        <v>3401</v>
      </c>
      <c r="I1195" s="67" t="s">
        <v>3402</v>
      </c>
      <c r="J1195" s="30" t="s">
        <v>3392</v>
      </c>
      <c r="K1195" s="69">
        <v>2200000</v>
      </c>
      <c r="L1195" s="70" t="s">
        <v>2155</v>
      </c>
      <c r="M1195" s="71" t="s">
        <v>2156</v>
      </c>
      <c r="N1195" s="71" t="s">
        <v>261</v>
      </c>
      <c r="O1195" s="71" t="s">
        <v>41</v>
      </c>
      <c r="P1195" s="71" t="s">
        <v>42</v>
      </c>
      <c r="Q1195" s="71"/>
    </row>
    <row r="1196" spans="1:17" ht="127.5" x14ac:dyDescent="0.25">
      <c r="A1196" s="5">
        <f t="shared" si="18"/>
        <v>1194</v>
      </c>
      <c r="B1196" s="62" t="s">
        <v>34</v>
      </c>
      <c r="C1196" s="62">
        <v>891180084</v>
      </c>
      <c r="D1196" s="62">
        <v>2</v>
      </c>
      <c r="E1196" s="63" t="s">
        <v>1004</v>
      </c>
      <c r="F1196" s="72">
        <v>900545793</v>
      </c>
      <c r="G1196" s="65">
        <v>6</v>
      </c>
      <c r="H1196" s="66" t="s">
        <v>3403</v>
      </c>
      <c r="I1196" s="67" t="s">
        <v>3404</v>
      </c>
      <c r="J1196" s="30" t="s">
        <v>3405</v>
      </c>
      <c r="K1196" s="69">
        <v>2100000</v>
      </c>
      <c r="L1196" s="70" t="s">
        <v>2155</v>
      </c>
      <c r="M1196" s="71" t="s">
        <v>2156</v>
      </c>
      <c r="N1196" s="71" t="s">
        <v>261</v>
      </c>
      <c r="O1196" s="71" t="s">
        <v>41</v>
      </c>
      <c r="P1196" s="71" t="s">
        <v>42</v>
      </c>
      <c r="Q1196" s="71"/>
    </row>
    <row r="1197" spans="1:17" ht="63.75" x14ac:dyDescent="0.25">
      <c r="A1197" s="5">
        <f t="shared" si="18"/>
        <v>1195</v>
      </c>
      <c r="B1197" s="62" t="s">
        <v>34</v>
      </c>
      <c r="C1197" s="62">
        <v>891180084</v>
      </c>
      <c r="D1197" s="62">
        <v>2</v>
      </c>
      <c r="E1197" s="63" t="s">
        <v>1876</v>
      </c>
      <c r="F1197" s="72">
        <v>19230040</v>
      </c>
      <c r="G1197" s="65">
        <v>0</v>
      </c>
      <c r="H1197" s="66" t="s">
        <v>3406</v>
      </c>
      <c r="I1197" s="67" t="s">
        <v>3407</v>
      </c>
      <c r="J1197" s="30" t="s">
        <v>3405</v>
      </c>
      <c r="K1197" s="69">
        <v>1400000</v>
      </c>
      <c r="L1197" s="70" t="s">
        <v>2197</v>
      </c>
      <c r="M1197" s="71" t="s">
        <v>2156</v>
      </c>
      <c r="N1197" s="71" t="s">
        <v>261</v>
      </c>
      <c r="O1197" s="71" t="s">
        <v>41</v>
      </c>
      <c r="P1197" s="71" t="s">
        <v>42</v>
      </c>
      <c r="Q1197" s="71"/>
    </row>
    <row r="1198" spans="1:17" ht="102" x14ac:dyDescent="0.25">
      <c r="A1198" s="5">
        <f t="shared" si="18"/>
        <v>1196</v>
      </c>
      <c r="B1198" s="62" t="s">
        <v>34</v>
      </c>
      <c r="C1198" s="62">
        <v>891180084</v>
      </c>
      <c r="D1198" s="62">
        <v>2</v>
      </c>
      <c r="E1198" s="63" t="s">
        <v>3408</v>
      </c>
      <c r="F1198" s="72">
        <v>12135236</v>
      </c>
      <c r="G1198" s="65">
        <v>5</v>
      </c>
      <c r="H1198" s="66" t="s">
        <v>3409</v>
      </c>
      <c r="I1198" s="67" t="s">
        <v>3410</v>
      </c>
      <c r="J1198" s="30" t="s">
        <v>3405</v>
      </c>
      <c r="K1198" s="69">
        <v>2000000</v>
      </c>
      <c r="L1198" s="70" t="s">
        <v>2155</v>
      </c>
      <c r="M1198" s="71" t="s">
        <v>2156</v>
      </c>
      <c r="N1198" s="71" t="s">
        <v>261</v>
      </c>
      <c r="O1198" s="71" t="s">
        <v>41</v>
      </c>
      <c r="P1198" s="71" t="s">
        <v>42</v>
      </c>
      <c r="Q1198" s="71"/>
    </row>
    <row r="1199" spans="1:17" ht="89.25" x14ac:dyDescent="0.25">
      <c r="A1199" s="5">
        <f t="shared" si="18"/>
        <v>1197</v>
      </c>
      <c r="B1199" s="62" t="s">
        <v>34</v>
      </c>
      <c r="C1199" s="62">
        <v>891180084</v>
      </c>
      <c r="D1199" s="62">
        <v>2</v>
      </c>
      <c r="E1199" s="63" t="s">
        <v>3411</v>
      </c>
      <c r="F1199" s="72">
        <v>1075209696</v>
      </c>
      <c r="G1199" s="65">
        <v>9</v>
      </c>
      <c r="H1199" s="66" t="s">
        <v>3412</v>
      </c>
      <c r="I1199" s="67" t="s">
        <v>3413</v>
      </c>
      <c r="J1199" s="30" t="s">
        <v>3414</v>
      </c>
      <c r="K1199" s="69">
        <v>1200000</v>
      </c>
      <c r="L1199" s="70" t="s">
        <v>2197</v>
      </c>
      <c r="M1199" s="71" t="s">
        <v>2156</v>
      </c>
      <c r="N1199" s="71" t="s">
        <v>261</v>
      </c>
      <c r="O1199" s="71" t="s">
        <v>41</v>
      </c>
      <c r="P1199" s="71" t="s">
        <v>42</v>
      </c>
      <c r="Q1199" s="71"/>
    </row>
    <row r="1200" spans="1:17" ht="76.5" x14ac:dyDescent="0.25">
      <c r="A1200" s="5">
        <f t="shared" si="18"/>
        <v>1198</v>
      </c>
      <c r="B1200" s="62" t="s">
        <v>34</v>
      </c>
      <c r="C1200" s="62">
        <v>891180084</v>
      </c>
      <c r="D1200" s="62">
        <v>2</v>
      </c>
      <c r="E1200" s="63" t="s">
        <v>3415</v>
      </c>
      <c r="F1200" s="72">
        <v>36291554</v>
      </c>
      <c r="G1200" s="65">
        <v>7</v>
      </c>
      <c r="H1200" s="66" t="s">
        <v>3416</v>
      </c>
      <c r="I1200" s="67" t="s">
        <v>3417</v>
      </c>
      <c r="J1200" s="30" t="s">
        <v>3414</v>
      </c>
      <c r="K1200" s="69">
        <v>500000</v>
      </c>
      <c r="L1200" s="70" t="s">
        <v>2155</v>
      </c>
      <c r="M1200" s="71" t="s">
        <v>2156</v>
      </c>
      <c r="N1200" s="71" t="s">
        <v>261</v>
      </c>
      <c r="O1200" s="71" t="s">
        <v>41</v>
      </c>
      <c r="P1200" s="71" t="s">
        <v>42</v>
      </c>
      <c r="Q1200" s="71"/>
    </row>
    <row r="1201" spans="1:17" ht="114.75" x14ac:dyDescent="0.25">
      <c r="A1201" s="5">
        <f t="shared" si="18"/>
        <v>1199</v>
      </c>
      <c r="B1201" s="62" t="s">
        <v>34</v>
      </c>
      <c r="C1201" s="62">
        <v>891180084</v>
      </c>
      <c r="D1201" s="62">
        <v>2</v>
      </c>
      <c r="E1201" s="63" t="s">
        <v>3418</v>
      </c>
      <c r="F1201" s="72">
        <v>7726670</v>
      </c>
      <c r="G1201" s="65">
        <v>7</v>
      </c>
      <c r="H1201" s="66" t="s">
        <v>3419</v>
      </c>
      <c r="I1201" s="67" t="s">
        <v>3420</v>
      </c>
      <c r="J1201" s="30" t="s">
        <v>3414</v>
      </c>
      <c r="K1201" s="69">
        <v>1400000</v>
      </c>
      <c r="L1201" s="70" t="s">
        <v>2155</v>
      </c>
      <c r="M1201" s="71" t="s">
        <v>2156</v>
      </c>
      <c r="N1201" s="71" t="s">
        <v>261</v>
      </c>
      <c r="O1201" s="71" t="s">
        <v>41</v>
      </c>
      <c r="P1201" s="71" t="s">
        <v>42</v>
      </c>
      <c r="Q1201" s="71"/>
    </row>
    <row r="1202" spans="1:17" ht="76.5" x14ac:dyDescent="0.25">
      <c r="A1202" s="5">
        <f t="shared" si="18"/>
        <v>1200</v>
      </c>
      <c r="B1202" s="62" t="s">
        <v>34</v>
      </c>
      <c r="C1202" s="62">
        <v>891180084</v>
      </c>
      <c r="D1202" s="62">
        <v>2</v>
      </c>
      <c r="E1202" s="63" t="s">
        <v>3396</v>
      </c>
      <c r="F1202" s="72">
        <v>813009274</v>
      </c>
      <c r="G1202" s="65">
        <v>1</v>
      </c>
      <c r="H1202" s="66" t="s">
        <v>3421</v>
      </c>
      <c r="I1202" s="67" t="s">
        <v>3422</v>
      </c>
      <c r="J1202" s="30" t="s">
        <v>3423</v>
      </c>
      <c r="K1202" s="69">
        <v>9392000</v>
      </c>
      <c r="L1202" s="70" t="s">
        <v>2155</v>
      </c>
      <c r="M1202" s="71" t="s">
        <v>2156</v>
      </c>
      <c r="N1202" s="71" t="s">
        <v>261</v>
      </c>
      <c r="O1202" s="71" t="s">
        <v>41</v>
      </c>
      <c r="P1202" s="71" t="s">
        <v>42</v>
      </c>
      <c r="Q1202" s="71"/>
    </row>
    <row r="1203" spans="1:17" ht="127.5" x14ac:dyDescent="0.25">
      <c r="A1203" s="5">
        <f t="shared" si="18"/>
        <v>1201</v>
      </c>
      <c r="B1203" s="62" t="s">
        <v>34</v>
      </c>
      <c r="C1203" s="62">
        <v>891180084</v>
      </c>
      <c r="D1203" s="62">
        <v>2</v>
      </c>
      <c r="E1203" s="63" t="s">
        <v>3424</v>
      </c>
      <c r="F1203" s="72">
        <v>7687429</v>
      </c>
      <c r="G1203" s="65">
        <v>1</v>
      </c>
      <c r="H1203" s="66" t="s">
        <v>3425</v>
      </c>
      <c r="I1203" s="67" t="s">
        <v>3426</v>
      </c>
      <c r="J1203" s="30" t="s">
        <v>3423</v>
      </c>
      <c r="K1203" s="69">
        <v>5000000</v>
      </c>
      <c r="L1203" s="70" t="s">
        <v>2197</v>
      </c>
      <c r="M1203" s="71" t="s">
        <v>2156</v>
      </c>
      <c r="N1203" s="71" t="s">
        <v>261</v>
      </c>
      <c r="O1203" s="71" t="s">
        <v>41</v>
      </c>
      <c r="P1203" s="71" t="s">
        <v>42</v>
      </c>
      <c r="Q1203" s="71"/>
    </row>
    <row r="1204" spans="1:17" ht="102" x14ac:dyDescent="0.25">
      <c r="A1204" s="5">
        <f t="shared" si="18"/>
        <v>1202</v>
      </c>
      <c r="B1204" s="62" t="s">
        <v>34</v>
      </c>
      <c r="C1204" s="62">
        <v>891180084</v>
      </c>
      <c r="D1204" s="62">
        <v>2</v>
      </c>
      <c r="E1204" s="63" t="s">
        <v>2613</v>
      </c>
      <c r="F1204" s="72">
        <v>12094697</v>
      </c>
      <c r="G1204" s="65">
        <v>1</v>
      </c>
      <c r="H1204" s="66" t="s">
        <v>3427</v>
      </c>
      <c r="I1204" s="67" t="s">
        <v>3428</v>
      </c>
      <c r="J1204" s="30" t="s">
        <v>3423</v>
      </c>
      <c r="K1204" s="69">
        <v>3000000</v>
      </c>
      <c r="L1204" s="70" t="s">
        <v>2197</v>
      </c>
      <c r="M1204" s="71" t="s">
        <v>2156</v>
      </c>
      <c r="N1204" s="71" t="s">
        <v>261</v>
      </c>
      <c r="O1204" s="71" t="s">
        <v>41</v>
      </c>
      <c r="P1204" s="71" t="s">
        <v>42</v>
      </c>
      <c r="Q1204" s="71"/>
    </row>
    <row r="1205" spans="1:17" ht="114.75" x14ac:dyDescent="0.25">
      <c r="A1205" s="5">
        <f t="shared" si="18"/>
        <v>1203</v>
      </c>
      <c r="B1205" s="62" t="s">
        <v>34</v>
      </c>
      <c r="C1205" s="62">
        <v>891180084</v>
      </c>
      <c r="D1205" s="62">
        <v>2</v>
      </c>
      <c r="E1205" s="63" t="s">
        <v>1590</v>
      </c>
      <c r="F1205" s="72">
        <v>830011990</v>
      </c>
      <c r="G1205" s="65">
        <v>5</v>
      </c>
      <c r="H1205" s="66" t="s">
        <v>3429</v>
      </c>
      <c r="I1205" s="67" t="s">
        <v>3430</v>
      </c>
      <c r="J1205" s="30" t="s">
        <v>3423</v>
      </c>
      <c r="K1205" s="69">
        <v>2391949</v>
      </c>
      <c r="L1205" s="70" t="s">
        <v>2197</v>
      </c>
      <c r="M1205" s="71" t="s">
        <v>2156</v>
      </c>
      <c r="N1205" s="71" t="s">
        <v>261</v>
      </c>
      <c r="O1205" s="71" t="s">
        <v>41</v>
      </c>
      <c r="P1205" s="71" t="s">
        <v>42</v>
      </c>
      <c r="Q1205" s="71"/>
    </row>
    <row r="1206" spans="1:17" ht="89.25" x14ac:dyDescent="0.25">
      <c r="A1206" s="5">
        <f t="shared" si="18"/>
        <v>1204</v>
      </c>
      <c r="B1206" s="62" t="s">
        <v>34</v>
      </c>
      <c r="C1206" s="62">
        <v>891180084</v>
      </c>
      <c r="D1206" s="62">
        <v>2</v>
      </c>
      <c r="E1206" s="63" t="s">
        <v>507</v>
      </c>
      <c r="F1206" s="72">
        <v>12136332</v>
      </c>
      <c r="G1206" s="65">
        <v>9</v>
      </c>
      <c r="H1206" s="66" t="s">
        <v>3431</v>
      </c>
      <c r="I1206" s="67" t="s">
        <v>3432</v>
      </c>
      <c r="J1206" s="30" t="s">
        <v>3423</v>
      </c>
      <c r="K1206" s="69">
        <v>1011800</v>
      </c>
      <c r="L1206" s="70" t="s">
        <v>2155</v>
      </c>
      <c r="M1206" s="71" t="s">
        <v>2156</v>
      </c>
      <c r="N1206" s="71" t="s">
        <v>261</v>
      </c>
      <c r="O1206" s="71" t="s">
        <v>41</v>
      </c>
      <c r="P1206" s="71" t="s">
        <v>42</v>
      </c>
      <c r="Q1206" s="71"/>
    </row>
    <row r="1207" spans="1:17" ht="76.5" x14ac:dyDescent="0.25">
      <c r="A1207" s="5">
        <f t="shared" si="18"/>
        <v>1205</v>
      </c>
      <c r="B1207" s="62" t="s">
        <v>34</v>
      </c>
      <c r="C1207" s="62">
        <v>891180084</v>
      </c>
      <c r="D1207" s="62">
        <v>2</v>
      </c>
      <c r="E1207" s="63" t="s">
        <v>1506</v>
      </c>
      <c r="F1207" s="72">
        <v>55153458</v>
      </c>
      <c r="G1207" s="65">
        <v>6</v>
      </c>
      <c r="H1207" s="66" t="s">
        <v>3433</v>
      </c>
      <c r="I1207" s="67" t="s">
        <v>3434</v>
      </c>
      <c r="J1207" s="30" t="s">
        <v>3435</v>
      </c>
      <c r="K1207" s="69">
        <v>1379820</v>
      </c>
      <c r="L1207" s="70" t="s">
        <v>2197</v>
      </c>
      <c r="M1207" s="71" t="s">
        <v>2156</v>
      </c>
      <c r="N1207" s="71" t="s">
        <v>261</v>
      </c>
      <c r="O1207" s="71" t="s">
        <v>41</v>
      </c>
      <c r="P1207" s="71" t="s">
        <v>42</v>
      </c>
      <c r="Q1207" s="71"/>
    </row>
    <row r="1208" spans="1:17" ht="127.5" x14ac:dyDescent="0.25">
      <c r="A1208" s="5">
        <f t="shared" si="18"/>
        <v>1206</v>
      </c>
      <c r="B1208" s="62" t="s">
        <v>34</v>
      </c>
      <c r="C1208" s="62">
        <v>891180084</v>
      </c>
      <c r="D1208" s="62">
        <v>2</v>
      </c>
      <c r="E1208" s="63" t="s">
        <v>1150</v>
      </c>
      <c r="F1208" s="72">
        <v>12113039</v>
      </c>
      <c r="G1208" s="65">
        <v>6</v>
      </c>
      <c r="H1208" s="66" t="s">
        <v>3436</v>
      </c>
      <c r="I1208" s="67" t="s">
        <v>3437</v>
      </c>
      <c r="J1208" s="30" t="s">
        <v>3435</v>
      </c>
      <c r="K1208" s="69">
        <v>1523080</v>
      </c>
      <c r="L1208" s="70" t="s">
        <v>2155</v>
      </c>
      <c r="M1208" s="71" t="s">
        <v>2156</v>
      </c>
      <c r="N1208" s="71" t="s">
        <v>261</v>
      </c>
      <c r="O1208" s="71" t="s">
        <v>41</v>
      </c>
      <c r="P1208" s="71" t="s">
        <v>42</v>
      </c>
      <c r="Q1208" s="71"/>
    </row>
    <row r="1209" spans="1:17" ht="127.5" x14ac:dyDescent="0.25">
      <c r="A1209" s="5">
        <f t="shared" si="18"/>
        <v>1207</v>
      </c>
      <c r="B1209" s="62" t="s">
        <v>34</v>
      </c>
      <c r="C1209" s="62">
        <v>891180084</v>
      </c>
      <c r="D1209" s="62">
        <v>2</v>
      </c>
      <c r="E1209" s="63" t="s">
        <v>3438</v>
      </c>
      <c r="F1209" s="72">
        <v>890943055</v>
      </c>
      <c r="G1209" s="65">
        <v>0</v>
      </c>
      <c r="H1209" s="66" t="s">
        <v>3439</v>
      </c>
      <c r="I1209" s="67" t="s">
        <v>3440</v>
      </c>
      <c r="J1209" s="30" t="s">
        <v>3441</v>
      </c>
      <c r="K1209" s="69">
        <v>980293</v>
      </c>
      <c r="L1209" s="70" t="s">
        <v>2197</v>
      </c>
      <c r="M1209" s="71" t="s">
        <v>2156</v>
      </c>
      <c r="N1209" s="71" t="s">
        <v>261</v>
      </c>
      <c r="O1209" s="71" t="s">
        <v>41</v>
      </c>
      <c r="P1209" s="71" t="s">
        <v>42</v>
      </c>
      <c r="Q1209" s="71"/>
    </row>
    <row r="1210" spans="1:17" ht="76.5" x14ac:dyDescent="0.25">
      <c r="A1210" s="5">
        <f t="shared" si="18"/>
        <v>1208</v>
      </c>
      <c r="B1210" s="62" t="s">
        <v>34</v>
      </c>
      <c r="C1210" s="62">
        <v>891180084</v>
      </c>
      <c r="D1210" s="62">
        <v>2</v>
      </c>
      <c r="E1210" s="63" t="s">
        <v>1822</v>
      </c>
      <c r="F1210" s="72">
        <v>900086559</v>
      </c>
      <c r="G1210" s="65">
        <v>9</v>
      </c>
      <c r="H1210" s="66" t="s">
        <v>3442</v>
      </c>
      <c r="I1210" s="67" t="s">
        <v>3443</v>
      </c>
      <c r="J1210" s="30" t="s">
        <v>3441</v>
      </c>
      <c r="K1210" s="69">
        <v>342200</v>
      </c>
      <c r="L1210" s="70" t="s">
        <v>2197</v>
      </c>
      <c r="M1210" s="71" t="s">
        <v>2156</v>
      </c>
      <c r="N1210" s="71" t="s">
        <v>261</v>
      </c>
      <c r="O1210" s="71" t="s">
        <v>41</v>
      </c>
      <c r="P1210" s="71" t="s">
        <v>42</v>
      </c>
      <c r="Q1210" s="71"/>
    </row>
    <row r="1211" spans="1:17" ht="51" x14ac:dyDescent="0.25">
      <c r="A1211" s="5">
        <f t="shared" si="18"/>
        <v>1209</v>
      </c>
      <c r="B1211" s="62" t="s">
        <v>34</v>
      </c>
      <c r="C1211" s="62">
        <v>891180084</v>
      </c>
      <c r="D1211" s="62">
        <v>2</v>
      </c>
      <c r="E1211" s="63" t="s">
        <v>3444</v>
      </c>
      <c r="F1211" s="72">
        <v>813010144</v>
      </c>
      <c r="G1211" s="65">
        <v>7</v>
      </c>
      <c r="H1211" s="66" t="s">
        <v>3445</v>
      </c>
      <c r="I1211" s="67" t="s">
        <v>3446</v>
      </c>
      <c r="J1211" s="30" t="s">
        <v>3447</v>
      </c>
      <c r="K1211" s="69">
        <v>380480</v>
      </c>
      <c r="L1211" s="70" t="s">
        <v>2197</v>
      </c>
      <c r="M1211" s="71" t="s">
        <v>2156</v>
      </c>
      <c r="N1211" s="71" t="s">
        <v>261</v>
      </c>
      <c r="O1211" s="71" t="s">
        <v>41</v>
      </c>
      <c r="P1211" s="71" t="s">
        <v>42</v>
      </c>
      <c r="Q1211" s="71"/>
    </row>
    <row r="1212" spans="1:17" ht="89.25" x14ac:dyDescent="0.25">
      <c r="A1212" s="5">
        <f t="shared" si="18"/>
        <v>1210</v>
      </c>
      <c r="B1212" s="62" t="s">
        <v>34</v>
      </c>
      <c r="C1212" s="62">
        <v>891180084</v>
      </c>
      <c r="D1212" s="62">
        <v>2</v>
      </c>
      <c r="E1212" s="63" t="s">
        <v>1576</v>
      </c>
      <c r="F1212" s="72">
        <v>55151659</v>
      </c>
      <c r="G1212" s="65">
        <v>0</v>
      </c>
      <c r="H1212" s="66" t="s">
        <v>3448</v>
      </c>
      <c r="I1212" s="67" t="s">
        <v>3449</v>
      </c>
      <c r="J1212" s="30" t="s">
        <v>3447</v>
      </c>
      <c r="K1212" s="69">
        <v>1407080</v>
      </c>
      <c r="L1212" s="70" t="s">
        <v>2197</v>
      </c>
      <c r="M1212" s="71" t="s">
        <v>2156</v>
      </c>
      <c r="N1212" s="71" t="s">
        <v>261</v>
      </c>
      <c r="O1212" s="71" t="s">
        <v>41</v>
      </c>
      <c r="P1212" s="71" t="s">
        <v>42</v>
      </c>
      <c r="Q1212" s="71"/>
    </row>
    <row r="1213" spans="1:17" ht="165.75" x14ac:dyDescent="0.25">
      <c r="A1213" s="5">
        <f t="shared" si="18"/>
        <v>1211</v>
      </c>
      <c r="B1213" s="62" t="s">
        <v>34</v>
      </c>
      <c r="C1213" s="62">
        <v>891180084</v>
      </c>
      <c r="D1213" s="62">
        <v>2</v>
      </c>
      <c r="E1213" s="63" t="s">
        <v>3450</v>
      </c>
      <c r="F1213" s="72">
        <v>1075231104</v>
      </c>
      <c r="G1213" s="65">
        <v>2</v>
      </c>
      <c r="H1213" s="66" t="s">
        <v>3451</v>
      </c>
      <c r="I1213" s="67" t="s">
        <v>3452</v>
      </c>
      <c r="J1213" s="30" t="s">
        <v>3453</v>
      </c>
      <c r="K1213" s="69">
        <v>2876000</v>
      </c>
      <c r="L1213" s="70" t="s">
        <v>2197</v>
      </c>
      <c r="M1213" s="71" t="s">
        <v>2156</v>
      </c>
      <c r="N1213" s="71" t="s">
        <v>261</v>
      </c>
      <c r="O1213" s="71" t="s">
        <v>41</v>
      </c>
      <c r="P1213" s="71" t="s">
        <v>42</v>
      </c>
      <c r="Q1213" s="71"/>
    </row>
    <row r="1214" spans="1:17" ht="140.25" x14ac:dyDescent="0.25">
      <c r="A1214" s="5">
        <f t="shared" si="18"/>
        <v>1212</v>
      </c>
      <c r="B1214" s="62" t="s">
        <v>34</v>
      </c>
      <c r="C1214" s="62">
        <v>891180084</v>
      </c>
      <c r="D1214" s="62">
        <v>2</v>
      </c>
      <c r="E1214" s="63" t="s">
        <v>3454</v>
      </c>
      <c r="F1214" s="72">
        <v>900511638</v>
      </c>
      <c r="G1214" s="65">
        <v>6</v>
      </c>
      <c r="H1214" s="66" t="s">
        <v>3455</v>
      </c>
      <c r="I1214" s="67" t="s">
        <v>3456</v>
      </c>
      <c r="J1214" s="30" t="s">
        <v>3453</v>
      </c>
      <c r="K1214" s="69">
        <v>345000</v>
      </c>
      <c r="L1214" s="70" t="s">
        <v>2155</v>
      </c>
      <c r="M1214" s="71" t="s">
        <v>2156</v>
      </c>
      <c r="N1214" s="71" t="s">
        <v>261</v>
      </c>
      <c r="O1214" s="71" t="s">
        <v>41</v>
      </c>
      <c r="P1214" s="71" t="s">
        <v>42</v>
      </c>
      <c r="Q1214" s="71"/>
    </row>
    <row r="1215" spans="1:17" ht="140.25" x14ac:dyDescent="0.25">
      <c r="A1215" s="5">
        <f t="shared" si="18"/>
        <v>1213</v>
      </c>
      <c r="B1215" s="62" t="s">
        <v>34</v>
      </c>
      <c r="C1215" s="62">
        <v>891180084</v>
      </c>
      <c r="D1215" s="62">
        <v>2</v>
      </c>
      <c r="E1215" s="63" t="s">
        <v>334</v>
      </c>
      <c r="F1215" s="72">
        <v>12127303</v>
      </c>
      <c r="G1215" s="65">
        <v>7</v>
      </c>
      <c r="H1215" s="66" t="s">
        <v>3457</v>
      </c>
      <c r="I1215" s="67" t="s">
        <v>3458</v>
      </c>
      <c r="J1215" s="30" t="s">
        <v>3459</v>
      </c>
      <c r="K1215" s="69">
        <v>9580000</v>
      </c>
      <c r="L1215" s="70" t="s">
        <v>2155</v>
      </c>
      <c r="M1215" s="71" t="s">
        <v>2156</v>
      </c>
      <c r="N1215" s="71" t="s">
        <v>261</v>
      </c>
      <c r="O1215" s="71" t="s">
        <v>41</v>
      </c>
      <c r="P1215" s="71" t="s">
        <v>42</v>
      </c>
      <c r="Q1215" s="71"/>
    </row>
    <row r="1216" spans="1:17" ht="165.75" x14ac:dyDescent="0.25">
      <c r="A1216" s="5">
        <f t="shared" si="18"/>
        <v>1214</v>
      </c>
      <c r="B1216" s="62" t="s">
        <v>34</v>
      </c>
      <c r="C1216" s="62">
        <v>891180084</v>
      </c>
      <c r="D1216" s="62">
        <v>2</v>
      </c>
      <c r="E1216" s="63" t="s">
        <v>334</v>
      </c>
      <c r="F1216" s="72">
        <v>12127303</v>
      </c>
      <c r="G1216" s="65">
        <v>7</v>
      </c>
      <c r="H1216" s="66" t="s">
        <v>3460</v>
      </c>
      <c r="I1216" s="67" t="s">
        <v>3461</v>
      </c>
      <c r="J1216" s="30" t="s">
        <v>3462</v>
      </c>
      <c r="K1216" s="69">
        <v>20483425</v>
      </c>
      <c r="L1216" s="70" t="s">
        <v>2197</v>
      </c>
      <c r="M1216" s="71" t="s">
        <v>2156</v>
      </c>
      <c r="N1216" s="71" t="s">
        <v>261</v>
      </c>
      <c r="O1216" s="71" t="s">
        <v>41</v>
      </c>
      <c r="P1216" s="71" t="s">
        <v>42</v>
      </c>
      <c r="Q1216" s="71"/>
    </row>
    <row r="1217" spans="1:17" ht="102" x14ac:dyDescent="0.25">
      <c r="A1217" s="5">
        <f t="shared" si="18"/>
        <v>1215</v>
      </c>
      <c r="B1217" s="62" t="s">
        <v>34</v>
      </c>
      <c r="C1217" s="62">
        <v>891180084</v>
      </c>
      <c r="D1217" s="62">
        <v>2</v>
      </c>
      <c r="E1217" s="63" t="s">
        <v>632</v>
      </c>
      <c r="F1217" s="72">
        <v>36172136</v>
      </c>
      <c r="G1217" s="65">
        <v>1</v>
      </c>
      <c r="H1217" s="66" t="s">
        <v>3463</v>
      </c>
      <c r="I1217" s="67" t="s">
        <v>3464</v>
      </c>
      <c r="J1217" s="30" t="s">
        <v>3465</v>
      </c>
      <c r="K1217" s="69">
        <v>1500000</v>
      </c>
      <c r="L1217" s="70" t="s">
        <v>2155</v>
      </c>
      <c r="M1217" s="71" t="s">
        <v>2156</v>
      </c>
      <c r="N1217" s="71" t="s">
        <v>261</v>
      </c>
      <c r="O1217" s="71" t="s">
        <v>41</v>
      </c>
      <c r="P1217" s="71" t="s">
        <v>42</v>
      </c>
      <c r="Q1217" s="71"/>
    </row>
    <row r="1218" spans="1:17" ht="114.75" x14ac:dyDescent="0.25">
      <c r="A1218" s="5">
        <f t="shared" si="18"/>
        <v>1216</v>
      </c>
      <c r="B1218" s="81" t="s">
        <v>34</v>
      </c>
      <c r="C1218" s="81">
        <v>891180084</v>
      </c>
      <c r="D1218" s="81">
        <v>2</v>
      </c>
      <c r="E1218" s="63" t="s">
        <v>3466</v>
      </c>
      <c r="F1218" s="82">
        <v>36376423</v>
      </c>
      <c r="G1218" s="83">
        <v>7</v>
      </c>
      <c r="H1218" s="67" t="s">
        <v>3467</v>
      </c>
      <c r="I1218" s="67" t="s">
        <v>3468</v>
      </c>
      <c r="J1218" s="84" t="s">
        <v>2218</v>
      </c>
      <c r="K1218" s="85">
        <v>1600000</v>
      </c>
      <c r="L1218" s="70" t="s">
        <v>3469</v>
      </c>
      <c r="M1218" s="86" t="s">
        <v>2156</v>
      </c>
      <c r="N1218" s="86" t="s">
        <v>1912</v>
      </c>
      <c r="O1218" s="86" t="s">
        <v>41</v>
      </c>
      <c r="P1218" s="86" t="s">
        <v>42</v>
      </c>
      <c r="Q1218" s="86"/>
    </row>
    <row r="1219" spans="1:17" ht="89.25" x14ac:dyDescent="0.25">
      <c r="A1219" s="5">
        <f t="shared" si="18"/>
        <v>1217</v>
      </c>
      <c r="B1219" s="81" t="s">
        <v>34</v>
      </c>
      <c r="C1219" s="81">
        <v>891180084</v>
      </c>
      <c r="D1219" s="81">
        <v>2</v>
      </c>
      <c r="E1219" s="63" t="s">
        <v>3470</v>
      </c>
      <c r="F1219" s="82">
        <v>26449474</v>
      </c>
      <c r="G1219" s="83">
        <v>9</v>
      </c>
      <c r="H1219" s="67" t="s">
        <v>3471</v>
      </c>
      <c r="I1219" s="67" t="s">
        <v>3472</v>
      </c>
      <c r="J1219" s="84" t="s">
        <v>3473</v>
      </c>
      <c r="K1219" s="85">
        <v>1610000</v>
      </c>
      <c r="L1219" s="70" t="s">
        <v>3469</v>
      </c>
      <c r="M1219" s="86" t="s">
        <v>2156</v>
      </c>
      <c r="N1219" s="86" t="s">
        <v>1912</v>
      </c>
      <c r="O1219" s="86" t="s">
        <v>41</v>
      </c>
      <c r="P1219" s="86" t="s">
        <v>42</v>
      </c>
      <c r="Q1219" s="86"/>
    </row>
    <row r="1220" spans="1:17" ht="114.75" x14ac:dyDescent="0.25">
      <c r="A1220" s="5">
        <f t="shared" si="18"/>
        <v>1218</v>
      </c>
      <c r="B1220" s="81" t="s">
        <v>34</v>
      </c>
      <c r="C1220" s="81">
        <v>891180084</v>
      </c>
      <c r="D1220" s="81">
        <v>2</v>
      </c>
      <c r="E1220" s="63" t="s">
        <v>2581</v>
      </c>
      <c r="F1220" s="82">
        <v>31482314</v>
      </c>
      <c r="G1220" s="83">
        <v>8</v>
      </c>
      <c r="H1220" s="67" t="s">
        <v>3474</v>
      </c>
      <c r="I1220" s="67" t="s">
        <v>3475</v>
      </c>
      <c r="J1220" s="84" t="s">
        <v>2291</v>
      </c>
      <c r="K1220" s="85">
        <v>10650000</v>
      </c>
      <c r="L1220" s="70" t="s">
        <v>3469</v>
      </c>
      <c r="M1220" s="86" t="s">
        <v>2156</v>
      </c>
      <c r="N1220" s="86" t="s">
        <v>1912</v>
      </c>
      <c r="O1220" s="86" t="s">
        <v>41</v>
      </c>
      <c r="P1220" s="86" t="s">
        <v>42</v>
      </c>
      <c r="Q1220" s="86"/>
    </row>
    <row r="1221" spans="1:17" ht="114.75" x14ac:dyDescent="0.25">
      <c r="A1221" s="5">
        <f t="shared" ref="A1221:A1284" si="19">A1220+1</f>
        <v>1219</v>
      </c>
      <c r="B1221" s="81" t="s">
        <v>34</v>
      </c>
      <c r="C1221" s="81">
        <v>891180084</v>
      </c>
      <c r="D1221" s="81">
        <v>2</v>
      </c>
      <c r="E1221" s="63" t="s">
        <v>3476</v>
      </c>
      <c r="F1221" s="82">
        <v>1075240147</v>
      </c>
      <c r="G1221" s="83">
        <v>7</v>
      </c>
      <c r="H1221" s="67" t="s">
        <v>3477</v>
      </c>
      <c r="I1221" s="67" t="s">
        <v>3478</v>
      </c>
      <c r="J1221" s="84" t="s">
        <v>2427</v>
      </c>
      <c r="K1221" s="85">
        <v>2170000</v>
      </c>
      <c r="L1221" s="70" t="s">
        <v>3469</v>
      </c>
      <c r="M1221" s="86" t="s">
        <v>2156</v>
      </c>
      <c r="N1221" s="86" t="s">
        <v>1912</v>
      </c>
      <c r="O1221" s="86" t="s">
        <v>41</v>
      </c>
      <c r="P1221" s="86" t="s">
        <v>42</v>
      </c>
      <c r="Q1221" s="86"/>
    </row>
    <row r="1222" spans="1:17" ht="127.5" x14ac:dyDescent="0.25">
      <c r="A1222" s="5">
        <f t="shared" si="19"/>
        <v>1220</v>
      </c>
      <c r="B1222" s="81" t="s">
        <v>34</v>
      </c>
      <c r="C1222" s="81">
        <v>891180084</v>
      </c>
      <c r="D1222" s="81">
        <v>2</v>
      </c>
      <c r="E1222" s="63" t="s">
        <v>377</v>
      </c>
      <c r="F1222" s="82">
        <v>12120649</v>
      </c>
      <c r="G1222" s="83">
        <v>8</v>
      </c>
      <c r="H1222" s="67" t="s">
        <v>3479</v>
      </c>
      <c r="I1222" s="67" t="s">
        <v>3480</v>
      </c>
      <c r="J1222" s="84" t="s">
        <v>2461</v>
      </c>
      <c r="K1222" s="85">
        <v>983401</v>
      </c>
      <c r="L1222" s="70" t="s">
        <v>3469</v>
      </c>
      <c r="M1222" s="86" t="s">
        <v>2156</v>
      </c>
      <c r="N1222" s="86" t="s">
        <v>1912</v>
      </c>
      <c r="O1222" s="86" t="s">
        <v>41</v>
      </c>
      <c r="P1222" s="86" t="s">
        <v>42</v>
      </c>
      <c r="Q1222" s="86"/>
    </row>
    <row r="1223" spans="1:17" ht="102" x14ac:dyDescent="0.25">
      <c r="A1223" s="5">
        <f t="shared" si="19"/>
        <v>1221</v>
      </c>
      <c r="B1223" s="81" t="s">
        <v>34</v>
      </c>
      <c r="C1223" s="81">
        <v>891180084</v>
      </c>
      <c r="D1223" s="81">
        <v>2</v>
      </c>
      <c r="E1223" s="63" t="s">
        <v>397</v>
      </c>
      <c r="F1223" s="82">
        <v>36151634</v>
      </c>
      <c r="G1223" s="83">
        <v>8</v>
      </c>
      <c r="H1223" s="67" t="s">
        <v>3481</v>
      </c>
      <c r="I1223" s="67" t="s">
        <v>3482</v>
      </c>
      <c r="J1223" s="84" t="s">
        <v>2461</v>
      </c>
      <c r="K1223" s="85">
        <v>3120000</v>
      </c>
      <c r="L1223" s="70" t="s">
        <v>3469</v>
      </c>
      <c r="M1223" s="86" t="s">
        <v>2156</v>
      </c>
      <c r="N1223" s="86" t="s">
        <v>1912</v>
      </c>
      <c r="O1223" s="86" t="s">
        <v>41</v>
      </c>
      <c r="P1223" s="86" t="s">
        <v>42</v>
      </c>
      <c r="Q1223" s="86"/>
    </row>
    <row r="1224" spans="1:17" ht="140.25" x14ac:dyDescent="0.25">
      <c r="A1224" s="5">
        <f t="shared" si="19"/>
        <v>1222</v>
      </c>
      <c r="B1224" s="81" t="s">
        <v>34</v>
      </c>
      <c r="C1224" s="81">
        <v>891180084</v>
      </c>
      <c r="D1224" s="81">
        <v>2</v>
      </c>
      <c r="E1224" s="63" t="s">
        <v>85</v>
      </c>
      <c r="F1224" s="82">
        <v>1075241426</v>
      </c>
      <c r="G1224" s="83">
        <v>1</v>
      </c>
      <c r="H1224" s="67" t="s">
        <v>3483</v>
      </c>
      <c r="I1224" s="67" t="s">
        <v>3484</v>
      </c>
      <c r="J1224" s="84" t="s">
        <v>2470</v>
      </c>
      <c r="K1224" s="85">
        <v>6145900</v>
      </c>
      <c r="L1224" s="70" t="s">
        <v>3469</v>
      </c>
      <c r="M1224" s="86" t="s">
        <v>2156</v>
      </c>
      <c r="N1224" s="86" t="s">
        <v>1912</v>
      </c>
      <c r="O1224" s="86" t="s">
        <v>41</v>
      </c>
      <c r="P1224" s="86" t="s">
        <v>42</v>
      </c>
      <c r="Q1224" s="86"/>
    </row>
    <row r="1225" spans="1:17" ht="63.75" x14ac:dyDescent="0.25">
      <c r="A1225" s="5">
        <f t="shared" si="19"/>
        <v>1223</v>
      </c>
      <c r="B1225" s="81" t="s">
        <v>34</v>
      </c>
      <c r="C1225" s="81">
        <v>891180084</v>
      </c>
      <c r="D1225" s="81">
        <v>2</v>
      </c>
      <c r="E1225" s="63" t="s">
        <v>3485</v>
      </c>
      <c r="F1225" s="82" t="s">
        <v>3486</v>
      </c>
      <c r="G1225" s="83">
        <v>1</v>
      </c>
      <c r="H1225" s="67" t="s">
        <v>3487</v>
      </c>
      <c r="I1225" s="67" t="s">
        <v>3488</v>
      </c>
      <c r="J1225" s="84" t="s">
        <v>97</v>
      </c>
      <c r="K1225" s="85">
        <v>1000000</v>
      </c>
      <c r="L1225" s="70" t="s">
        <v>3469</v>
      </c>
      <c r="M1225" s="86" t="s">
        <v>2156</v>
      </c>
      <c r="N1225" s="86" t="s">
        <v>1912</v>
      </c>
      <c r="O1225" s="86" t="s">
        <v>41</v>
      </c>
      <c r="P1225" s="86" t="s">
        <v>42</v>
      </c>
      <c r="Q1225" s="86"/>
    </row>
    <row r="1226" spans="1:17" ht="51" x14ac:dyDescent="0.25">
      <c r="A1226" s="5">
        <f t="shared" si="19"/>
        <v>1224</v>
      </c>
      <c r="B1226" s="81" t="s">
        <v>34</v>
      </c>
      <c r="C1226" s="81">
        <v>891180084</v>
      </c>
      <c r="D1226" s="81">
        <v>2</v>
      </c>
      <c r="E1226" s="63" t="s">
        <v>3489</v>
      </c>
      <c r="F1226" s="82" t="s">
        <v>3490</v>
      </c>
      <c r="G1226" s="83">
        <v>8</v>
      </c>
      <c r="H1226" s="67" t="s">
        <v>3491</v>
      </c>
      <c r="I1226" s="67" t="s">
        <v>3492</v>
      </c>
      <c r="J1226" s="84" t="s">
        <v>97</v>
      </c>
      <c r="K1226" s="85">
        <v>850000</v>
      </c>
      <c r="L1226" s="70" t="s">
        <v>3469</v>
      </c>
      <c r="M1226" s="86" t="s">
        <v>2156</v>
      </c>
      <c r="N1226" s="86" t="s">
        <v>1912</v>
      </c>
      <c r="O1226" s="86" t="s">
        <v>41</v>
      </c>
      <c r="P1226" s="86" t="s">
        <v>42</v>
      </c>
      <c r="Q1226" s="86"/>
    </row>
    <row r="1227" spans="1:17" ht="76.5" x14ac:dyDescent="0.25">
      <c r="A1227" s="5">
        <f t="shared" si="19"/>
        <v>1225</v>
      </c>
      <c r="B1227" s="81" t="s">
        <v>34</v>
      </c>
      <c r="C1227" s="81">
        <v>891180084</v>
      </c>
      <c r="D1227" s="81">
        <v>2</v>
      </c>
      <c r="E1227" s="63" t="s">
        <v>3493</v>
      </c>
      <c r="F1227" s="82" t="s">
        <v>3494</v>
      </c>
      <c r="G1227" s="83">
        <v>5</v>
      </c>
      <c r="H1227" s="67" t="s">
        <v>3495</v>
      </c>
      <c r="I1227" s="67" t="s">
        <v>3496</v>
      </c>
      <c r="J1227" s="84" t="s">
        <v>109</v>
      </c>
      <c r="K1227" s="85">
        <v>500000</v>
      </c>
      <c r="L1227" s="70" t="s">
        <v>3469</v>
      </c>
      <c r="M1227" s="86" t="s">
        <v>2156</v>
      </c>
      <c r="N1227" s="86" t="s">
        <v>1912</v>
      </c>
      <c r="O1227" s="86" t="s">
        <v>41</v>
      </c>
      <c r="P1227" s="86" t="s">
        <v>42</v>
      </c>
      <c r="Q1227" s="86"/>
    </row>
    <row r="1228" spans="1:17" ht="102" x14ac:dyDescent="0.25">
      <c r="A1228" s="5">
        <f t="shared" si="19"/>
        <v>1226</v>
      </c>
      <c r="B1228" s="81" t="s">
        <v>34</v>
      </c>
      <c r="C1228" s="81">
        <v>891180084</v>
      </c>
      <c r="D1228" s="81">
        <v>2</v>
      </c>
      <c r="E1228" s="63" t="s">
        <v>640</v>
      </c>
      <c r="F1228" s="82" t="s">
        <v>3497</v>
      </c>
      <c r="G1228" s="83">
        <v>5</v>
      </c>
      <c r="H1228" s="67" t="s">
        <v>3498</v>
      </c>
      <c r="I1228" s="67" t="s">
        <v>3499</v>
      </c>
      <c r="J1228" s="84" t="s">
        <v>2507</v>
      </c>
      <c r="K1228" s="85">
        <v>3000000</v>
      </c>
      <c r="L1228" s="70" t="s">
        <v>3469</v>
      </c>
      <c r="M1228" s="86" t="s">
        <v>2156</v>
      </c>
      <c r="N1228" s="86" t="s">
        <v>1912</v>
      </c>
      <c r="O1228" s="86" t="s">
        <v>41</v>
      </c>
      <c r="P1228" s="86" t="s">
        <v>42</v>
      </c>
      <c r="Q1228" s="86"/>
    </row>
    <row r="1229" spans="1:17" ht="140.25" x14ac:dyDescent="0.25">
      <c r="A1229" s="5">
        <f t="shared" si="19"/>
        <v>1227</v>
      </c>
      <c r="B1229" s="81" t="s">
        <v>34</v>
      </c>
      <c r="C1229" s="81">
        <v>891180084</v>
      </c>
      <c r="D1229" s="81">
        <v>2</v>
      </c>
      <c r="E1229" s="63" t="s">
        <v>3500</v>
      </c>
      <c r="F1229" s="82" t="s">
        <v>3501</v>
      </c>
      <c r="G1229" s="87"/>
      <c r="H1229" s="67" t="s">
        <v>3502</v>
      </c>
      <c r="I1229" s="67" t="s">
        <v>3503</v>
      </c>
      <c r="J1229" s="84" t="s">
        <v>2517</v>
      </c>
      <c r="K1229" s="85">
        <v>4850000</v>
      </c>
      <c r="L1229" s="70" t="s">
        <v>3469</v>
      </c>
      <c r="M1229" s="86" t="s">
        <v>2156</v>
      </c>
      <c r="N1229" s="86" t="s">
        <v>1912</v>
      </c>
      <c r="O1229" s="86" t="s">
        <v>41</v>
      </c>
      <c r="P1229" s="86" t="s">
        <v>42</v>
      </c>
      <c r="Q1229" s="86"/>
    </row>
    <row r="1230" spans="1:17" ht="114.75" x14ac:dyDescent="0.25">
      <c r="A1230" s="5">
        <f t="shared" si="19"/>
        <v>1228</v>
      </c>
      <c r="B1230" s="81" t="s">
        <v>34</v>
      </c>
      <c r="C1230" s="81">
        <v>891180084</v>
      </c>
      <c r="D1230" s="81">
        <v>2</v>
      </c>
      <c r="E1230" s="63" t="s">
        <v>1506</v>
      </c>
      <c r="F1230" s="82" t="s">
        <v>3504</v>
      </c>
      <c r="G1230" s="83">
        <v>6</v>
      </c>
      <c r="H1230" s="67" t="s">
        <v>3505</v>
      </c>
      <c r="I1230" s="67" t="s">
        <v>3506</v>
      </c>
      <c r="J1230" s="84" t="s">
        <v>2517</v>
      </c>
      <c r="K1230" s="85">
        <v>2466160</v>
      </c>
      <c r="L1230" s="70" t="s">
        <v>3469</v>
      </c>
      <c r="M1230" s="86" t="s">
        <v>2156</v>
      </c>
      <c r="N1230" s="86" t="s">
        <v>1912</v>
      </c>
      <c r="O1230" s="86" t="s">
        <v>41</v>
      </c>
      <c r="P1230" s="86" t="s">
        <v>42</v>
      </c>
      <c r="Q1230" s="86"/>
    </row>
    <row r="1231" spans="1:17" ht="114.75" x14ac:dyDescent="0.25">
      <c r="A1231" s="5">
        <f t="shared" si="19"/>
        <v>1229</v>
      </c>
      <c r="B1231" s="81" t="s">
        <v>34</v>
      </c>
      <c r="C1231" s="81">
        <v>891180084</v>
      </c>
      <c r="D1231" s="81">
        <v>2</v>
      </c>
      <c r="E1231" s="63" t="s">
        <v>1408</v>
      </c>
      <c r="F1231" s="82" t="s">
        <v>3507</v>
      </c>
      <c r="G1231" s="83">
        <v>1</v>
      </c>
      <c r="H1231" s="67" t="s">
        <v>3508</v>
      </c>
      <c r="I1231" s="67" t="s">
        <v>3509</v>
      </c>
      <c r="J1231" s="84" t="s">
        <v>2520</v>
      </c>
      <c r="K1231" s="85">
        <v>998200</v>
      </c>
      <c r="L1231" s="70" t="s">
        <v>3469</v>
      </c>
      <c r="M1231" s="86" t="s">
        <v>2156</v>
      </c>
      <c r="N1231" s="86" t="s">
        <v>1912</v>
      </c>
      <c r="O1231" s="86" t="s">
        <v>41</v>
      </c>
      <c r="P1231" s="86" t="s">
        <v>42</v>
      </c>
      <c r="Q1231" s="86"/>
    </row>
    <row r="1232" spans="1:17" ht="153" x14ac:dyDescent="0.25">
      <c r="A1232" s="5">
        <f t="shared" si="19"/>
        <v>1230</v>
      </c>
      <c r="B1232" s="81" t="s">
        <v>34</v>
      </c>
      <c r="C1232" s="81">
        <v>891180084</v>
      </c>
      <c r="D1232" s="81">
        <v>2</v>
      </c>
      <c r="E1232" s="63" t="s">
        <v>3510</v>
      </c>
      <c r="F1232" s="82" t="s">
        <v>3511</v>
      </c>
      <c r="G1232" s="83">
        <v>8</v>
      </c>
      <c r="H1232" s="67" t="s">
        <v>3512</v>
      </c>
      <c r="I1232" s="67" t="s">
        <v>3513</v>
      </c>
      <c r="J1232" s="84" t="s">
        <v>2520</v>
      </c>
      <c r="K1232" s="85">
        <v>1500000</v>
      </c>
      <c r="L1232" s="70" t="s">
        <v>3469</v>
      </c>
      <c r="M1232" s="86" t="s">
        <v>2156</v>
      </c>
      <c r="N1232" s="86" t="s">
        <v>1912</v>
      </c>
      <c r="O1232" s="86" t="s">
        <v>41</v>
      </c>
      <c r="P1232" s="86" t="s">
        <v>42</v>
      </c>
      <c r="Q1232" s="86"/>
    </row>
    <row r="1233" spans="1:17" ht="102" x14ac:dyDescent="0.25">
      <c r="A1233" s="5">
        <f t="shared" si="19"/>
        <v>1231</v>
      </c>
      <c r="B1233" s="81" t="s">
        <v>34</v>
      </c>
      <c r="C1233" s="81">
        <v>891180084</v>
      </c>
      <c r="D1233" s="81">
        <v>2</v>
      </c>
      <c r="E1233" s="63" t="s">
        <v>3514</v>
      </c>
      <c r="F1233" s="82" t="s">
        <v>3515</v>
      </c>
      <c r="G1233" s="83">
        <v>3</v>
      </c>
      <c r="H1233" s="67" t="s">
        <v>3516</v>
      </c>
      <c r="I1233" s="67" t="s">
        <v>3517</v>
      </c>
      <c r="J1233" s="84" t="s">
        <v>2520</v>
      </c>
      <c r="K1233" s="85">
        <v>1650000</v>
      </c>
      <c r="L1233" s="70" t="s">
        <v>3469</v>
      </c>
      <c r="M1233" s="86" t="s">
        <v>2156</v>
      </c>
      <c r="N1233" s="86" t="s">
        <v>1912</v>
      </c>
      <c r="O1233" s="86" t="s">
        <v>41</v>
      </c>
      <c r="P1233" s="86" t="s">
        <v>42</v>
      </c>
      <c r="Q1233" s="86"/>
    </row>
    <row r="1234" spans="1:17" ht="165.75" x14ac:dyDescent="0.25">
      <c r="A1234" s="5">
        <f t="shared" si="19"/>
        <v>1232</v>
      </c>
      <c r="B1234" s="81" t="s">
        <v>34</v>
      </c>
      <c r="C1234" s="81">
        <v>891180084</v>
      </c>
      <c r="D1234" s="81">
        <v>2</v>
      </c>
      <c r="E1234" s="63" t="s">
        <v>632</v>
      </c>
      <c r="F1234" s="82" t="s">
        <v>3518</v>
      </c>
      <c r="G1234" s="83">
        <v>1</v>
      </c>
      <c r="H1234" s="67" t="s">
        <v>3519</v>
      </c>
      <c r="I1234" s="67" t="s">
        <v>3520</v>
      </c>
      <c r="J1234" s="84" t="s">
        <v>2554</v>
      </c>
      <c r="K1234" s="85">
        <v>4985000</v>
      </c>
      <c r="L1234" s="70" t="s">
        <v>3469</v>
      </c>
      <c r="M1234" s="86" t="s">
        <v>2156</v>
      </c>
      <c r="N1234" s="86" t="s">
        <v>1912</v>
      </c>
      <c r="O1234" s="86" t="s">
        <v>41</v>
      </c>
      <c r="P1234" s="86" t="s">
        <v>42</v>
      </c>
      <c r="Q1234" s="86"/>
    </row>
    <row r="1235" spans="1:17" ht="153" x14ac:dyDescent="0.25">
      <c r="A1235" s="5">
        <f t="shared" si="19"/>
        <v>1233</v>
      </c>
      <c r="B1235" s="81" t="s">
        <v>34</v>
      </c>
      <c r="C1235" s="81">
        <v>891180084</v>
      </c>
      <c r="D1235" s="81">
        <v>2</v>
      </c>
      <c r="E1235" s="63" t="s">
        <v>676</v>
      </c>
      <c r="F1235" s="82">
        <v>36147801</v>
      </c>
      <c r="G1235" s="83">
        <v>6</v>
      </c>
      <c r="H1235" s="67" t="s">
        <v>3521</v>
      </c>
      <c r="I1235" s="67" t="s">
        <v>3522</v>
      </c>
      <c r="J1235" s="84" t="s">
        <v>3523</v>
      </c>
      <c r="K1235" s="85">
        <v>3000000</v>
      </c>
      <c r="L1235" s="70" t="s">
        <v>3469</v>
      </c>
      <c r="M1235" s="86" t="s">
        <v>2156</v>
      </c>
      <c r="N1235" s="86" t="s">
        <v>1912</v>
      </c>
      <c r="O1235" s="86" t="s">
        <v>41</v>
      </c>
      <c r="P1235" s="86" t="s">
        <v>42</v>
      </c>
      <c r="Q1235" s="86"/>
    </row>
    <row r="1236" spans="1:17" ht="204" x14ac:dyDescent="0.25">
      <c r="A1236" s="5">
        <f t="shared" si="19"/>
        <v>1234</v>
      </c>
      <c r="B1236" s="81" t="s">
        <v>34</v>
      </c>
      <c r="C1236" s="81">
        <v>891180084</v>
      </c>
      <c r="D1236" s="81">
        <v>2</v>
      </c>
      <c r="E1236" s="63" t="s">
        <v>632</v>
      </c>
      <c r="F1236" s="82">
        <v>36172136</v>
      </c>
      <c r="G1236" s="83">
        <v>1</v>
      </c>
      <c r="H1236" s="67" t="s">
        <v>3524</v>
      </c>
      <c r="I1236" s="67" t="s">
        <v>3525</v>
      </c>
      <c r="J1236" s="84" t="s">
        <v>3526</v>
      </c>
      <c r="K1236" s="85">
        <v>354000</v>
      </c>
      <c r="L1236" s="70" t="s">
        <v>3469</v>
      </c>
      <c r="M1236" s="86" t="s">
        <v>2156</v>
      </c>
      <c r="N1236" s="86" t="s">
        <v>1912</v>
      </c>
      <c r="O1236" s="86" t="s">
        <v>41</v>
      </c>
      <c r="P1236" s="86" t="s">
        <v>42</v>
      </c>
      <c r="Q1236" s="86"/>
    </row>
    <row r="1237" spans="1:17" ht="51" x14ac:dyDescent="0.25">
      <c r="A1237" s="5">
        <f t="shared" si="19"/>
        <v>1235</v>
      </c>
      <c r="B1237" s="81" t="s">
        <v>34</v>
      </c>
      <c r="C1237" s="81">
        <v>891180084</v>
      </c>
      <c r="D1237" s="81">
        <v>2</v>
      </c>
      <c r="E1237" s="63" t="s">
        <v>3493</v>
      </c>
      <c r="F1237" s="82">
        <v>4946924</v>
      </c>
      <c r="G1237" s="83">
        <v>5</v>
      </c>
      <c r="H1237" s="67" t="s">
        <v>3527</v>
      </c>
      <c r="I1237" s="67" t="s">
        <v>3528</v>
      </c>
      <c r="J1237" s="84" t="s">
        <v>2807</v>
      </c>
      <c r="K1237" s="85">
        <v>500000</v>
      </c>
      <c r="L1237" s="70" t="s">
        <v>3469</v>
      </c>
      <c r="M1237" s="86" t="s">
        <v>2156</v>
      </c>
      <c r="N1237" s="86" t="s">
        <v>1912</v>
      </c>
      <c r="O1237" s="86" t="s">
        <v>41</v>
      </c>
      <c r="P1237" s="86" t="s">
        <v>42</v>
      </c>
      <c r="Q1237" s="86"/>
    </row>
    <row r="1238" spans="1:17" ht="89.25" x14ac:dyDescent="0.25">
      <c r="A1238" s="5">
        <f t="shared" si="19"/>
        <v>1236</v>
      </c>
      <c r="B1238" s="81" t="s">
        <v>34</v>
      </c>
      <c r="C1238" s="81">
        <v>891180084</v>
      </c>
      <c r="D1238" s="81">
        <v>2</v>
      </c>
      <c r="E1238" s="63" t="s">
        <v>3529</v>
      </c>
      <c r="F1238" s="82">
        <v>36162442</v>
      </c>
      <c r="G1238" s="83">
        <v>8</v>
      </c>
      <c r="H1238" s="67" t="s">
        <v>3530</v>
      </c>
      <c r="I1238" s="67" t="s">
        <v>3531</v>
      </c>
      <c r="J1238" s="84" t="s">
        <v>156</v>
      </c>
      <c r="K1238" s="85">
        <v>650000</v>
      </c>
      <c r="L1238" s="70" t="s">
        <v>3469</v>
      </c>
      <c r="M1238" s="86" t="s">
        <v>2156</v>
      </c>
      <c r="N1238" s="86" t="s">
        <v>1912</v>
      </c>
      <c r="O1238" s="86" t="s">
        <v>41</v>
      </c>
      <c r="P1238" s="86" t="s">
        <v>42</v>
      </c>
      <c r="Q1238" s="86"/>
    </row>
    <row r="1239" spans="1:17" ht="89.25" x14ac:dyDescent="0.25">
      <c r="A1239" s="5">
        <f t="shared" si="19"/>
        <v>1237</v>
      </c>
      <c r="B1239" s="81" t="s">
        <v>34</v>
      </c>
      <c r="C1239" s="81">
        <v>891180084</v>
      </c>
      <c r="D1239" s="81">
        <v>2</v>
      </c>
      <c r="E1239" s="63" t="s">
        <v>3532</v>
      </c>
      <c r="F1239" s="82">
        <v>26591530</v>
      </c>
      <c r="G1239" s="83">
        <v>1</v>
      </c>
      <c r="H1239" s="67" t="s">
        <v>3533</v>
      </c>
      <c r="I1239" s="67" t="s">
        <v>3534</v>
      </c>
      <c r="J1239" s="84" t="s">
        <v>2848</v>
      </c>
      <c r="K1239" s="85">
        <v>650000</v>
      </c>
      <c r="L1239" s="70" t="s">
        <v>3469</v>
      </c>
      <c r="M1239" s="86" t="s">
        <v>2156</v>
      </c>
      <c r="N1239" s="86" t="s">
        <v>1912</v>
      </c>
      <c r="O1239" s="86" t="s">
        <v>41</v>
      </c>
      <c r="P1239" s="86" t="s">
        <v>42</v>
      </c>
      <c r="Q1239" s="86"/>
    </row>
    <row r="1240" spans="1:17" ht="102" x14ac:dyDescent="0.25">
      <c r="A1240" s="5">
        <f t="shared" si="19"/>
        <v>1238</v>
      </c>
      <c r="B1240" s="81" t="s">
        <v>34</v>
      </c>
      <c r="C1240" s="81">
        <v>891180084</v>
      </c>
      <c r="D1240" s="81">
        <v>2</v>
      </c>
      <c r="E1240" s="63" t="s">
        <v>3535</v>
      </c>
      <c r="F1240" s="82">
        <v>52227770</v>
      </c>
      <c r="G1240" s="83">
        <v>8</v>
      </c>
      <c r="H1240" s="67" t="s">
        <v>3536</v>
      </c>
      <c r="I1240" s="67" t="s">
        <v>3537</v>
      </c>
      <c r="J1240" s="84" t="s">
        <v>2848</v>
      </c>
      <c r="K1240" s="85">
        <v>650000</v>
      </c>
      <c r="L1240" s="70" t="s">
        <v>3469</v>
      </c>
      <c r="M1240" s="86" t="s">
        <v>2156</v>
      </c>
      <c r="N1240" s="86" t="s">
        <v>1912</v>
      </c>
      <c r="O1240" s="86" t="s">
        <v>41</v>
      </c>
      <c r="P1240" s="86" t="s">
        <v>42</v>
      </c>
      <c r="Q1240" s="86"/>
    </row>
    <row r="1241" spans="1:17" ht="127.5" x14ac:dyDescent="0.25">
      <c r="A1241" s="5">
        <f t="shared" si="19"/>
        <v>1239</v>
      </c>
      <c r="B1241" s="81" t="s">
        <v>34</v>
      </c>
      <c r="C1241" s="81">
        <v>891180084</v>
      </c>
      <c r="D1241" s="81">
        <v>2</v>
      </c>
      <c r="E1241" s="63" t="s">
        <v>3529</v>
      </c>
      <c r="F1241" s="82">
        <v>36162442</v>
      </c>
      <c r="G1241" s="83">
        <v>8</v>
      </c>
      <c r="H1241" s="67" t="s">
        <v>2879</v>
      </c>
      <c r="I1241" s="67" t="s">
        <v>3538</v>
      </c>
      <c r="J1241" s="84" t="s">
        <v>3539</v>
      </c>
      <c r="K1241" s="85">
        <v>325000</v>
      </c>
      <c r="L1241" s="70" t="s">
        <v>3469</v>
      </c>
      <c r="M1241" s="86" t="s">
        <v>2156</v>
      </c>
      <c r="N1241" s="86" t="s">
        <v>1912</v>
      </c>
      <c r="O1241" s="86" t="s">
        <v>41</v>
      </c>
      <c r="P1241" s="86" t="s">
        <v>42</v>
      </c>
      <c r="Q1241" s="86"/>
    </row>
    <row r="1242" spans="1:17" ht="140.25" x14ac:dyDescent="0.25">
      <c r="A1242" s="5">
        <f t="shared" si="19"/>
        <v>1240</v>
      </c>
      <c r="B1242" s="81" t="s">
        <v>34</v>
      </c>
      <c r="C1242" s="81">
        <v>891180084</v>
      </c>
      <c r="D1242" s="81">
        <v>2</v>
      </c>
      <c r="E1242" s="63" t="s">
        <v>3535</v>
      </c>
      <c r="F1242" s="82">
        <v>52227770</v>
      </c>
      <c r="G1242" s="83">
        <v>8</v>
      </c>
      <c r="H1242" s="67" t="s">
        <v>3540</v>
      </c>
      <c r="I1242" s="67" t="s">
        <v>3541</v>
      </c>
      <c r="J1242" s="84" t="s">
        <v>3539</v>
      </c>
      <c r="K1242" s="85">
        <v>275000</v>
      </c>
      <c r="L1242" s="70" t="s">
        <v>3469</v>
      </c>
      <c r="M1242" s="86" t="s">
        <v>2156</v>
      </c>
      <c r="N1242" s="86" t="s">
        <v>1912</v>
      </c>
      <c r="O1242" s="86" t="s">
        <v>41</v>
      </c>
      <c r="P1242" s="86" t="s">
        <v>42</v>
      </c>
      <c r="Q1242" s="86"/>
    </row>
    <row r="1243" spans="1:17" ht="140.25" x14ac:dyDescent="0.25">
      <c r="A1243" s="5">
        <f t="shared" si="19"/>
        <v>1241</v>
      </c>
      <c r="B1243" s="81" t="s">
        <v>34</v>
      </c>
      <c r="C1243" s="81">
        <v>891180084</v>
      </c>
      <c r="D1243" s="81">
        <v>2</v>
      </c>
      <c r="E1243" s="63" t="s">
        <v>3532</v>
      </c>
      <c r="F1243" s="82">
        <v>26591530</v>
      </c>
      <c r="G1243" s="83">
        <v>1</v>
      </c>
      <c r="H1243" s="67" t="s">
        <v>3542</v>
      </c>
      <c r="I1243" s="67" t="s">
        <v>3543</v>
      </c>
      <c r="J1243" s="84" t="s">
        <v>3539</v>
      </c>
      <c r="K1243" s="85">
        <v>350000</v>
      </c>
      <c r="L1243" s="70" t="s">
        <v>3469</v>
      </c>
      <c r="M1243" s="86" t="s">
        <v>2156</v>
      </c>
      <c r="N1243" s="86" t="s">
        <v>1912</v>
      </c>
      <c r="O1243" s="86" t="s">
        <v>41</v>
      </c>
      <c r="P1243" s="86" t="s">
        <v>42</v>
      </c>
      <c r="Q1243" s="86"/>
    </row>
    <row r="1244" spans="1:17" ht="216.75" x14ac:dyDescent="0.25">
      <c r="A1244" s="5">
        <f t="shared" si="19"/>
        <v>1242</v>
      </c>
      <c r="B1244" s="81" t="s">
        <v>34</v>
      </c>
      <c r="C1244" s="81">
        <v>891180084</v>
      </c>
      <c r="D1244" s="81">
        <v>2</v>
      </c>
      <c r="E1244" s="63" t="s">
        <v>3544</v>
      </c>
      <c r="F1244" s="82">
        <v>40757307</v>
      </c>
      <c r="G1244" s="83">
        <v>0</v>
      </c>
      <c r="H1244" s="67" t="s">
        <v>3545</v>
      </c>
      <c r="I1244" s="67" t="s">
        <v>3546</v>
      </c>
      <c r="J1244" s="84" t="s">
        <v>3539</v>
      </c>
      <c r="K1244" s="85">
        <v>400000</v>
      </c>
      <c r="L1244" s="70" t="s">
        <v>3469</v>
      </c>
      <c r="M1244" s="86" t="s">
        <v>2156</v>
      </c>
      <c r="N1244" s="86" t="s">
        <v>1912</v>
      </c>
      <c r="O1244" s="86" t="s">
        <v>41</v>
      </c>
      <c r="P1244" s="86" t="s">
        <v>42</v>
      </c>
      <c r="Q1244" s="86"/>
    </row>
    <row r="1245" spans="1:17" ht="114.75" x14ac:dyDescent="0.25">
      <c r="A1245" s="5">
        <f t="shared" si="19"/>
        <v>1243</v>
      </c>
      <c r="B1245" s="81" t="s">
        <v>34</v>
      </c>
      <c r="C1245" s="81">
        <v>891180084</v>
      </c>
      <c r="D1245" s="81">
        <v>2</v>
      </c>
      <c r="E1245" s="63" t="s">
        <v>632</v>
      </c>
      <c r="F1245" s="82">
        <v>36172136</v>
      </c>
      <c r="G1245" s="83">
        <v>1</v>
      </c>
      <c r="H1245" s="67" t="s">
        <v>3547</v>
      </c>
      <c r="I1245" s="67" t="s">
        <v>3548</v>
      </c>
      <c r="J1245" s="84" t="s">
        <v>2899</v>
      </c>
      <c r="K1245" s="85">
        <v>450000</v>
      </c>
      <c r="L1245" s="70" t="s">
        <v>3469</v>
      </c>
      <c r="M1245" s="86" t="s">
        <v>2156</v>
      </c>
      <c r="N1245" s="86" t="s">
        <v>1912</v>
      </c>
      <c r="O1245" s="86" t="s">
        <v>41</v>
      </c>
      <c r="P1245" s="86" t="s">
        <v>42</v>
      </c>
      <c r="Q1245" s="86"/>
    </row>
    <row r="1246" spans="1:17" ht="140.25" x14ac:dyDescent="0.25">
      <c r="A1246" s="5">
        <f t="shared" si="19"/>
        <v>1244</v>
      </c>
      <c r="B1246" s="81" t="s">
        <v>34</v>
      </c>
      <c r="C1246" s="81">
        <v>891180084</v>
      </c>
      <c r="D1246" s="81">
        <v>2</v>
      </c>
      <c r="E1246" s="63" t="s">
        <v>3549</v>
      </c>
      <c r="F1246" s="82">
        <v>813008121</v>
      </c>
      <c r="G1246" s="83">
        <v>9</v>
      </c>
      <c r="H1246" s="67" t="s">
        <v>3550</v>
      </c>
      <c r="I1246" s="67" t="s">
        <v>3551</v>
      </c>
      <c r="J1246" s="84" t="s">
        <v>3039</v>
      </c>
      <c r="K1246" s="85">
        <v>1682000</v>
      </c>
      <c r="L1246" s="70" t="s">
        <v>3469</v>
      </c>
      <c r="M1246" s="86" t="s">
        <v>2156</v>
      </c>
      <c r="N1246" s="86" t="s">
        <v>1912</v>
      </c>
      <c r="O1246" s="86" t="s">
        <v>41</v>
      </c>
      <c r="P1246" s="86" t="s">
        <v>42</v>
      </c>
      <c r="Q1246" s="86"/>
    </row>
    <row r="1247" spans="1:17" ht="140.25" x14ac:dyDescent="0.25">
      <c r="A1247" s="5">
        <f t="shared" si="19"/>
        <v>1245</v>
      </c>
      <c r="B1247" s="81" t="s">
        <v>34</v>
      </c>
      <c r="C1247" s="81">
        <v>891180084</v>
      </c>
      <c r="D1247" s="81">
        <v>2</v>
      </c>
      <c r="E1247" s="63" t="s">
        <v>1590</v>
      </c>
      <c r="F1247" s="82">
        <v>830011990</v>
      </c>
      <c r="G1247" s="83">
        <v>5</v>
      </c>
      <c r="H1247" s="67" t="s">
        <v>3552</v>
      </c>
      <c r="I1247" s="67" t="s">
        <v>3553</v>
      </c>
      <c r="J1247" s="84" t="s">
        <v>3062</v>
      </c>
      <c r="K1247" s="85">
        <v>955012</v>
      </c>
      <c r="L1247" s="70" t="s">
        <v>3469</v>
      </c>
      <c r="M1247" s="86" t="s">
        <v>2156</v>
      </c>
      <c r="N1247" s="86" t="s">
        <v>1912</v>
      </c>
      <c r="O1247" s="86" t="s">
        <v>41</v>
      </c>
      <c r="P1247" s="86" t="s">
        <v>42</v>
      </c>
      <c r="Q1247" s="86"/>
    </row>
    <row r="1248" spans="1:17" ht="153" x14ac:dyDescent="0.25">
      <c r="A1248" s="5">
        <f t="shared" si="19"/>
        <v>1246</v>
      </c>
      <c r="B1248" s="81" t="s">
        <v>34</v>
      </c>
      <c r="C1248" s="81">
        <v>891180084</v>
      </c>
      <c r="D1248" s="81">
        <v>2</v>
      </c>
      <c r="E1248" s="63" t="s">
        <v>3554</v>
      </c>
      <c r="F1248" s="82">
        <v>91212279</v>
      </c>
      <c r="G1248" s="83">
        <v>9</v>
      </c>
      <c r="H1248" s="67" t="s">
        <v>3555</v>
      </c>
      <c r="I1248" s="67" t="s">
        <v>3556</v>
      </c>
      <c r="J1248" s="84" t="s">
        <v>3557</v>
      </c>
      <c r="K1248" s="85">
        <v>2024000</v>
      </c>
      <c r="L1248" s="70" t="s">
        <v>3469</v>
      </c>
      <c r="M1248" s="86" t="s">
        <v>2156</v>
      </c>
      <c r="N1248" s="86" t="s">
        <v>1912</v>
      </c>
      <c r="O1248" s="86" t="s">
        <v>41</v>
      </c>
      <c r="P1248" s="86" t="s">
        <v>42</v>
      </c>
      <c r="Q1248" s="86"/>
    </row>
    <row r="1249" spans="1:17" ht="102" x14ac:dyDescent="0.25">
      <c r="A1249" s="5">
        <f t="shared" si="19"/>
        <v>1247</v>
      </c>
      <c r="B1249" s="12" t="s">
        <v>34</v>
      </c>
      <c r="C1249" s="6">
        <v>891180084</v>
      </c>
      <c r="D1249" s="6">
        <v>2</v>
      </c>
      <c r="E1249" s="88" t="s">
        <v>3558</v>
      </c>
      <c r="F1249" s="88">
        <v>26424139</v>
      </c>
      <c r="G1249" s="7">
        <v>1</v>
      </c>
      <c r="H1249" s="89" t="s">
        <v>3559</v>
      </c>
      <c r="I1249" s="89" t="s">
        <v>3560</v>
      </c>
      <c r="J1249" s="90">
        <v>40918</v>
      </c>
      <c r="K1249" s="91">
        <v>7150000</v>
      </c>
      <c r="L1249" s="92" t="s">
        <v>3561</v>
      </c>
      <c r="M1249" s="93" t="s">
        <v>3562</v>
      </c>
      <c r="N1249" s="4" t="s">
        <v>40</v>
      </c>
      <c r="O1249" s="4" t="s">
        <v>41</v>
      </c>
      <c r="P1249" s="4" t="s">
        <v>42</v>
      </c>
      <c r="Q1249" s="4"/>
    </row>
    <row r="1250" spans="1:17" ht="102" x14ac:dyDescent="0.25">
      <c r="A1250" s="5">
        <f t="shared" si="19"/>
        <v>1248</v>
      </c>
      <c r="B1250" s="12" t="s">
        <v>34</v>
      </c>
      <c r="C1250" s="6">
        <v>891180084</v>
      </c>
      <c r="D1250" s="6">
        <v>2</v>
      </c>
      <c r="E1250" s="88" t="s">
        <v>2382</v>
      </c>
      <c r="F1250" s="88">
        <v>36067387</v>
      </c>
      <c r="G1250" s="7">
        <v>4</v>
      </c>
      <c r="H1250" s="89" t="s">
        <v>3563</v>
      </c>
      <c r="I1250" s="89" t="s">
        <v>3564</v>
      </c>
      <c r="J1250" s="90">
        <v>40918</v>
      </c>
      <c r="K1250" s="91">
        <v>7150000</v>
      </c>
      <c r="L1250" s="92" t="s">
        <v>3561</v>
      </c>
      <c r="M1250" s="93" t="s">
        <v>3562</v>
      </c>
      <c r="N1250" s="4" t="s">
        <v>40</v>
      </c>
      <c r="O1250" s="4" t="s">
        <v>41</v>
      </c>
      <c r="P1250" s="4" t="s">
        <v>42</v>
      </c>
      <c r="Q1250" s="4"/>
    </row>
    <row r="1251" spans="1:17" ht="89.25" x14ac:dyDescent="0.25">
      <c r="A1251" s="5">
        <f t="shared" si="19"/>
        <v>1249</v>
      </c>
      <c r="B1251" s="12" t="s">
        <v>34</v>
      </c>
      <c r="C1251" s="6">
        <v>891180084</v>
      </c>
      <c r="D1251" s="6">
        <v>2</v>
      </c>
      <c r="E1251" s="88" t="s">
        <v>3565</v>
      </c>
      <c r="F1251" s="88">
        <v>16585482</v>
      </c>
      <c r="G1251" s="7">
        <v>5</v>
      </c>
      <c r="H1251" s="89" t="s">
        <v>3566</v>
      </c>
      <c r="I1251" s="89" t="s">
        <v>3567</v>
      </c>
      <c r="J1251" s="90">
        <v>40927</v>
      </c>
      <c r="K1251" s="91">
        <v>3474208</v>
      </c>
      <c r="L1251" s="92" t="s">
        <v>3561</v>
      </c>
      <c r="M1251" s="93" t="s">
        <v>3562</v>
      </c>
      <c r="N1251" s="4" t="s">
        <v>40</v>
      </c>
      <c r="O1251" s="4" t="s">
        <v>41</v>
      </c>
      <c r="P1251" s="4" t="s">
        <v>42</v>
      </c>
      <c r="Q1251" s="4"/>
    </row>
    <row r="1252" spans="1:17" ht="102" x14ac:dyDescent="0.25">
      <c r="A1252" s="5">
        <f t="shared" si="19"/>
        <v>1250</v>
      </c>
      <c r="B1252" s="12" t="s">
        <v>34</v>
      </c>
      <c r="C1252" s="6">
        <v>891180084</v>
      </c>
      <c r="D1252" s="6">
        <v>2</v>
      </c>
      <c r="E1252" s="88" t="s">
        <v>3568</v>
      </c>
      <c r="F1252" s="88">
        <v>36180055</v>
      </c>
      <c r="G1252" s="7">
        <v>7</v>
      </c>
      <c r="H1252" s="89" t="s">
        <v>3569</v>
      </c>
      <c r="I1252" s="89" t="s">
        <v>3570</v>
      </c>
      <c r="J1252" s="90">
        <v>40925</v>
      </c>
      <c r="K1252" s="91">
        <v>6760000</v>
      </c>
      <c r="L1252" s="92" t="s">
        <v>3561</v>
      </c>
      <c r="M1252" s="93" t="s">
        <v>3562</v>
      </c>
      <c r="N1252" s="4" t="s">
        <v>40</v>
      </c>
      <c r="O1252" s="4" t="s">
        <v>41</v>
      </c>
      <c r="P1252" s="4" t="s">
        <v>42</v>
      </c>
      <c r="Q1252" s="4"/>
    </row>
    <row r="1253" spans="1:17" ht="140.25" x14ac:dyDescent="0.25">
      <c r="A1253" s="5">
        <f t="shared" si="19"/>
        <v>1251</v>
      </c>
      <c r="B1253" s="12" t="s">
        <v>34</v>
      </c>
      <c r="C1253" s="6">
        <v>891180084</v>
      </c>
      <c r="D1253" s="6">
        <v>2</v>
      </c>
      <c r="E1253" s="88" t="s">
        <v>3571</v>
      </c>
      <c r="F1253" s="88">
        <v>33751116</v>
      </c>
      <c r="G1253" s="7">
        <v>8</v>
      </c>
      <c r="H1253" s="89" t="s">
        <v>3572</v>
      </c>
      <c r="I1253" s="89" t="s">
        <v>3573</v>
      </c>
      <c r="J1253" s="90">
        <v>40935</v>
      </c>
      <c r="K1253" s="91">
        <v>7500000</v>
      </c>
      <c r="L1253" s="92" t="s">
        <v>3561</v>
      </c>
      <c r="M1253" s="93" t="s">
        <v>3562</v>
      </c>
      <c r="N1253" s="4" t="s">
        <v>40</v>
      </c>
      <c r="O1253" s="4" t="s">
        <v>41</v>
      </c>
      <c r="P1253" s="4" t="s">
        <v>42</v>
      </c>
      <c r="Q1253" s="4"/>
    </row>
    <row r="1254" spans="1:17" ht="76.5" x14ac:dyDescent="0.25">
      <c r="A1254" s="5">
        <f t="shared" si="19"/>
        <v>1252</v>
      </c>
      <c r="B1254" s="12" t="s">
        <v>34</v>
      </c>
      <c r="C1254" s="6">
        <v>891180084</v>
      </c>
      <c r="D1254" s="6">
        <v>2</v>
      </c>
      <c r="E1254" s="88" t="s">
        <v>3574</v>
      </c>
      <c r="F1254" s="88">
        <v>14870919</v>
      </c>
      <c r="G1254" s="7">
        <v>6</v>
      </c>
      <c r="H1254" s="89" t="s">
        <v>3575</v>
      </c>
      <c r="I1254" s="89" t="s">
        <v>3576</v>
      </c>
      <c r="J1254" s="90">
        <v>40940</v>
      </c>
      <c r="K1254" s="91">
        <v>2156704</v>
      </c>
      <c r="L1254" s="92" t="s">
        <v>3561</v>
      </c>
      <c r="M1254" s="93" t="s">
        <v>3562</v>
      </c>
      <c r="N1254" s="4" t="s">
        <v>40</v>
      </c>
      <c r="O1254" s="4" t="s">
        <v>41</v>
      </c>
      <c r="P1254" s="4" t="s">
        <v>42</v>
      </c>
      <c r="Q1254" s="4"/>
    </row>
    <row r="1255" spans="1:17" ht="89.25" x14ac:dyDescent="0.25">
      <c r="A1255" s="5">
        <f t="shared" si="19"/>
        <v>1253</v>
      </c>
      <c r="B1255" s="12" t="s">
        <v>34</v>
      </c>
      <c r="C1255" s="6">
        <v>891180084</v>
      </c>
      <c r="D1255" s="6">
        <v>2</v>
      </c>
      <c r="E1255" s="88" t="s">
        <v>3577</v>
      </c>
      <c r="F1255" s="88">
        <v>17141212</v>
      </c>
      <c r="G1255" s="7">
        <v>1</v>
      </c>
      <c r="H1255" s="89" t="s">
        <v>3578</v>
      </c>
      <c r="I1255" s="89" t="s">
        <v>3579</v>
      </c>
      <c r="J1255" s="90">
        <v>40949</v>
      </c>
      <c r="K1255" s="91">
        <v>3474208</v>
      </c>
      <c r="L1255" s="92" t="s">
        <v>3561</v>
      </c>
      <c r="M1255" s="93" t="s">
        <v>3562</v>
      </c>
      <c r="N1255" s="4" t="s">
        <v>40</v>
      </c>
      <c r="O1255" s="4" t="s">
        <v>41</v>
      </c>
      <c r="P1255" s="4" t="s">
        <v>42</v>
      </c>
      <c r="Q1255" s="4"/>
    </row>
    <row r="1256" spans="1:17" ht="102" x14ac:dyDescent="0.25">
      <c r="A1256" s="5">
        <f t="shared" si="19"/>
        <v>1254</v>
      </c>
      <c r="B1256" s="12" t="s">
        <v>34</v>
      </c>
      <c r="C1256" s="6">
        <v>891180084</v>
      </c>
      <c r="D1256" s="6">
        <v>2</v>
      </c>
      <c r="E1256" s="88" t="s">
        <v>3580</v>
      </c>
      <c r="F1256" s="88">
        <v>79119534</v>
      </c>
      <c r="G1256" s="7">
        <v>1</v>
      </c>
      <c r="H1256" s="89" t="s">
        <v>3581</v>
      </c>
      <c r="I1256" s="89" t="s">
        <v>3582</v>
      </c>
      <c r="J1256" s="90">
        <v>40948</v>
      </c>
      <c r="K1256" s="91">
        <v>1835600</v>
      </c>
      <c r="L1256" s="92" t="s">
        <v>3561</v>
      </c>
      <c r="M1256" s="93" t="s">
        <v>3562</v>
      </c>
      <c r="N1256" s="4" t="s">
        <v>40</v>
      </c>
      <c r="O1256" s="4" t="s">
        <v>41</v>
      </c>
      <c r="P1256" s="4" t="s">
        <v>42</v>
      </c>
      <c r="Q1256" s="4"/>
    </row>
    <row r="1257" spans="1:17" ht="102" x14ac:dyDescent="0.25">
      <c r="A1257" s="5">
        <f t="shared" si="19"/>
        <v>1255</v>
      </c>
      <c r="B1257" s="12" t="s">
        <v>34</v>
      </c>
      <c r="C1257" s="6">
        <v>891180084</v>
      </c>
      <c r="D1257" s="6">
        <v>2</v>
      </c>
      <c r="E1257" s="88" t="s">
        <v>3583</v>
      </c>
      <c r="F1257" s="88">
        <v>14225040</v>
      </c>
      <c r="G1257" s="7">
        <v>2</v>
      </c>
      <c r="H1257" s="89" t="s">
        <v>3584</v>
      </c>
      <c r="I1257" s="89" t="s">
        <v>3585</v>
      </c>
      <c r="J1257" s="90">
        <v>40954</v>
      </c>
      <c r="K1257" s="91">
        <v>3512310</v>
      </c>
      <c r="L1257" s="92" t="s">
        <v>3561</v>
      </c>
      <c r="M1257" s="93" t="s">
        <v>3562</v>
      </c>
      <c r="N1257" s="4" t="s">
        <v>40</v>
      </c>
      <c r="O1257" s="4" t="s">
        <v>41</v>
      </c>
      <c r="P1257" s="4" t="s">
        <v>42</v>
      </c>
      <c r="Q1257" s="4"/>
    </row>
    <row r="1258" spans="1:17" ht="89.25" x14ac:dyDescent="0.25">
      <c r="A1258" s="5">
        <f t="shared" si="19"/>
        <v>1256</v>
      </c>
      <c r="B1258" s="12" t="s">
        <v>34</v>
      </c>
      <c r="C1258" s="6">
        <v>891180084</v>
      </c>
      <c r="D1258" s="6">
        <v>2</v>
      </c>
      <c r="E1258" s="88" t="s">
        <v>3586</v>
      </c>
      <c r="F1258" s="88">
        <v>7709018</v>
      </c>
      <c r="G1258" s="7">
        <v>2</v>
      </c>
      <c r="H1258" s="89" t="s">
        <v>3587</v>
      </c>
      <c r="I1258" s="89" t="s">
        <v>3588</v>
      </c>
      <c r="J1258" s="90">
        <v>40962</v>
      </c>
      <c r="K1258" s="91">
        <v>1835600</v>
      </c>
      <c r="L1258" s="92" t="s">
        <v>3561</v>
      </c>
      <c r="M1258" s="93" t="s">
        <v>3562</v>
      </c>
      <c r="N1258" s="4" t="s">
        <v>40</v>
      </c>
      <c r="O1258" s="4" t="s">
        <v>41</v>
      </c>
      <c r="P1258" s="4" t="s">
        <v>42</v>
      </c>
      <c r="Q1258" s="4"/>
    </row>
    <row r="1259" spans="1:17" ht="127.5" x14ac:dyDescent="0.25">
      <c r="A1259" s="5">
        <f t="shared" si="19"/>
        <v>1257</v>
      </c>
      <c r="B1259" s="12" t="s">
        <v>34</v>
      </c>
      <c r="C1259" s="6">
        <v>891180084</v>
      </c>
      <c r="D1259" s="6">
        <v>2</v>
      </c>
      <c r="E1259" s="88" t="s">
        <v>3589</v>
      </c>
      <c r="F1259" s="88">
        <v>31985131</v>
      </c>
      <c r="G1259" s="7">
        <v>6</v>
      </c>
      <c r="H1259" s="89" t="s">
        <v>3590</v>
      </c>
      <c r="I1259" s="89" t="s">
        <v>3591</v>
      </c>
      <c r="J1259" s="90">
        <v>40967</v>
      </c>
      <c r="K1259" s="91">
        <v>3474208</v>
      </c>
      <c r="L1259" s="92" t="s">
        <v>3561</v>
      </c>
      <c r="M1259" s="93" t="s">
        <v>3562</v>
      </c>
      <c r="N1259" s="4" t="s">
        <v>40</v>
      </c>
      <c r="O1259" s="4" t="s">
        <v>41</v>
      </c>
      <c r="P1259" s="4" t="s">
        <v>42</v>
      </c>
      <c r="Q1259" s="4"/>
    </row>
    <row r="1260" spans="1:17" ht="102" x14ac:dyDescent="0.25">
      <c r="A1260" s="5">
        <f t="shared" si="19"/>
        <v>1258</v>
      </c>
      <c r="B1260" s="12" t="s">
        <v>34</v>
      </c>
      <c r="C1260" s="6">
        <v>891180084</v>
      </c>
      <c r="D1260" s="6">
        <v>2</v>
      </c>
      <c r="E1260" s="88" t="s">
        <v>3592</v>
      </c>
      <c r="F1260" s="88">
        <v>26430574</v>
      </c>
      <c r="G1260" s="7">
        <v>5</v>
      </c>
      <c r="H1260" s="89" t="s">
        <v>3593</v>
      </c>
      <c r="I1260" s="89" t="s">
        <v>3594</v>
      </c>
      <c r="J1260" s="90">
        <v>40968</v>
      </c>
      <c r="K1260" s="91">
        <v>2747304</v>
      </c>
      <c r="L1260" s="92" t="s">
        <v>3561</v>
      </c>
      <c r="M1260" s="93" t="s">
        <v>3562</v>
      </c>
      <c r="N1260" s="4" t="s">
        <v>40</v>
      </c>
      <c r="O1260" s="4" t="s">
        <v>41</v>
      </c>
      <c r="P1260" s="4" t="s">
        <v>42</v>
      </c>
      <c r="Q1260" s="4"/>
    </row>
    <row r="1261" spans="1:17" ht="89.25" x14ac:dyDescent="0.25">
      <c r="A1261" s="5">
        <f t="shared" si="19"/>
        <v>1259</v>
      </c>
      <c r="B1261" s="12" t="s">
        <v>34</v>
      </c>
      <c r="C1261" s="6">
        <v>891180084</v>
      </c>
      <c r="D1261" s="6">
        <v>2</v>
      </c>
      <c r="E1261" s="88" t="s">
        <v>3595</v>
      </c>
      <c r="F1261" s="88">
        <v>36151531</v>
      </c>
      <c r="G1261" s="7">
        <v>8</v>
      </c>
      <c r="H1261" s="89" t="s">
        <v>3596</v>
      </c>
      <c r="I1261" s="89" t="s">
        <v>3597</v>
      </c>
      <c r="J1261" s="90">
        <v>40955</v>
      </c>
      <c r="K1261" s="91">
        <v>6960392</v>
      </c>
      <c r="L1261" s="92" t="s">
        <v>3561</v>
      </c>
      <c r="M1261" s="93" t="s">
        <v>3562</v>
      </c>
      <c r="N1261" s="4" t="s">
        <v>40</v>
      </c>
      <c r="O1261" s="4" t="s">
        <v>41</v>
      </c>
      <c r="P1261" s="4" t="s">
        <v>42</v>
      </c>
      <c r="Q1261" s="4"/>
    </row>
    <row r="1262" spans="1:17" ht="114.75" x14ac:dyDescent="0.25">
      <c r="A1262" s="5">
        <f t="shared" si="19"/>
        <v>1260</v>
      </c>
      <c r="B1262" s="12" t="s">
        <v>34</v>
      </c>
      <c r="C1262" s="6">
        <v>891180084</v>
      </c>
      <c r="D1262" s="6">
        <v>2</v>
      </c>
      <c r="E1262" s="88" t="s">
        <v>3598</v>
      </c>
      <c r="F1262" s="88">
        <v>94501778</v>
      </c>
      <c r="G1262" s="7">
        <v>3</v>
      </c>
      <c r="H1262" s="89" t="s">
        <v>3599</v>
      </c>
      <c r="I1262" s="89" t="s">
        <v>3600</v>
      </c>
      <c r="J1262" s="90">
        <v>40976</v>
      </c>
      <c r="K1262" s="91">
        <v>1835600</v>
      </c>
      <c r="L1262" s="92" t="s">
        <v>3561</v>
      </c>
      <c r="M1262" s="93" t="s">
        <v>3562</v>
      </c>
      <c r="N1262" s="4" t="s">
        <v>40</v>
      </c>
      <c r="O1262" s="4" t="s">
        <v>41</v>
      </c>
      <c r="P1262" s="4" t="s">
        <v>42</v>
      </c>
      <c r="Q1262" s="4"/>
    </row>
    <row r="1263" spans="1:17" ht="114.75" x14ac:dyDescent="0.25">
      <c r="A1263" s="5">
        <f t="shared" si="19"/>
        <v>1261</v>
      </c>
      <c r="B1263" s="12" t="s">
        <v>34</v>
      </c>
      <c r="C1263" s="6">
        <v>891180084</v>
      </c>
      <c r="D1263" s="6">
        <v>2</v>
      </c>
      <c r="E1263" s="88" t="s">
        <v>3601</v>
      </c>
      <c r="F1263" s="88">
        <v>5795187</v>
      </c>
      <c r="G1263" s="7">
        <v>8</v>
      </c>
      <c r="H1263" s="89" t="s">
        <v>3602</v>
      </c>
      <c r="I1263" s="89" t="s">
        <v>3603</v>
      </c>
      <c r="J1263" s="90">
        <v>40983</v>
      </c>
      <c r="K1263" s="91">
        <v>5506800</v>
      </c>
      <c r="L1263" s="92" t="s">
        <v>3561</v>
      </c>
      <c r="M1263" s="93" t="s">
        <v>3562</v>
      </c>
      <c r="N1263" s="4" t="s">
        <v>40</v>
      </c>
      <c r="O1263" s="4" t="s">
        <v>41</v>
      </c>
      <c r="P1263" s="4" t="s">
        <v>42</v>
      </c>
      <c r="Q1263" s="4"/>
    </row>
    <row r="1264" spans="1:17" ht="127.5" x14ac:dyDescent="0.25">
      <c r="A1264" s="5">
        <f t="shared" si="19"/>
        <v>1262</v>
      </c>
      <c r="B1264" s="12" t="s">
        <v>34</v>
      </c>
      <c r="C1264" s="6">
        <v>891180084</v>
      </c>
      <c r="D1264" s="6">
        <v>2</v>
      </c>
      <c r="E1264" s="88" t="s">
        <v>3604</v>
      </c>
      <c r="F1264" s="88">
        <v>14931673</v>
      </c>
      <c r="G1264" s="7">
        <v>2</v>
      </c>
      <c r="H1264" s="89" t="s">
        <v>3605</v>
      </c>
      <c r="I1264" s="89" t="s">
        <v>3606</v>
      </c>
      <c r="J1264" s="90">
        <v>40973</v>
      </c>
      <c r="K1264" s="91">
        <v>5211312</v>
      </c>
      <c r="L1264" s="92" t="s">
        <v>3561</v>
      </c>
      <c r="M1264" s="93" t="s">
        <v>3562</v>
      </c>
      <c r="N1264" s="4" t="s">
        <v>40</v>
      </c>
      <c r="O1264" s="4" t="s">
        <v>41</v>
      </c>
      <c r="P1264" s="4" t="s">
        <v>42</v>
      </c>
      <c r="Q1264" s="4"/>
    </row>
    <row r="1265" spans="1:17" ht="89.25" x14ac:dyDescent="0.25">
      <c r="A1265" s="5">
        <f t="shared" si="19"/>
        <v>1263</v>
      </c>
      <c r="B1265" s="12" t="s">
        <v>34</v>
      </c>
      <c r="C1265" s="6">
        <v>891180084</v>
      </c>
      <c r="D1265" s="6">
        <v>2</v>
      </c>
      <c r="E1265" s="88" t="s">
        <v>3607</v>
      </c>
      <c r="F1265" s="88">
        <v>93400793</v>
      </c>
      <c r="G1265" s="7">
        <v>7</v>
      </c>
      <c r="H1265" s="89" t="s">
        <v>3608</v>
      </c>
      <c r="I1265" s="89" t="s">
        <v>3609</v>
      </c>
      <c r="J1265" s="90">
        <v>40956</v>
      </c>
      <c r="K1265" s="91">
        <v>1120000</v>
      </c>
      <c r="L1265" s="92" t="s">
        <v>3561</v>
      </c>
      <c r="M1265" s="93" t="s">
        <v>3562</v>
      </c>
      <c r="N1265" s="4" t="s">
        <v>40</v>
      </c>
      <c r="O1265" s="4" t="s">
        <v>41</v>
      </c>
      <c r="P1265" s="4" t="s">
        <v>42</v>
      </c>
      <c r="Q1265" s="4"/>
    </row>
    <row r="1266" spans="1:17" ht="191.25" x14ac:dyDescent="0.25">
      <c r="A1266" s="5">
        <f t="shared" si="19"/>
        <v>1264</v>
      </c>
      <c r="B1266" s="12" t="s">
        <v>34</v>
      </c>
      <c r="C1266" s="6">
        <v>891180084</v>
      </c>
      <c r="D1266" s="6">
        <v>2</v>
      </c>
      <c r="E1266" s="88" t="s">
        <v>1926</v>
      </c>
      <c r="F1266" s="88">
        <v>900116087</v>
      </c>
      <c r="G1266" s="7">
        <v>4</v>
      </c>
      <c r="H1266" s="89" t="s">
        <v>3610</v>
      </c>
      <c r="I1266" s="89" t="s">
        <v>3611</v>
      </c>
      <c r="J1266" s="90">
        <v>40940</v>
      </c>
      <c r="K1266" s="91">
        <v>32200000</v>
      </c>
      <c r="L1266" s="21" t="s">
        <v>380</v>
      </c>
      <c r="M1266" s="93" t="s">
        <v>3562</v>
      </c>
      <c r="N1266" s="4" t="s">
        <v>40</v>
      </c>
      <c r="O1266" s="4" t="s">
        <v>41</v>
      </c>
      <c r="P1266" s="4" t="s">
        <v>42</v>
      </c>
      <c r="Q1266" s="4"/>
    </row>
    <row r="1267" spans="1:17" ht="165.75" x14ac:dyDescent="0.25">
      <c r="A1267" s="5">
        <f t="shared" si="19"/>
        <v>1265</v>
      </c>
      <c r="B1267" s="12" t="s">
        <v>34</v>
      </c>
      <c r="C1267" s="6">
        <v>891180084</v>
      </c>
      <c r="D1267" s="6">
        <v>2</v>
      </c>
      <c r="E1267" s="88" t="s">
        <v>3612</v>
      </c>
      <c r="F1267" s="88">
        <v>36148225</v>
      </c>
      <c r="G1267" s="7">
        <v>8</v>
      </c>
      <c r="H1267" s="89" t="s">
        <v>3613</v>
      </c>
      <c r="I1267" s="89" t="s">
        <v>3614</v>
      </c>
      <c r="J1267" s="90">
        <v>40940</v>
      </c>
      <c r="K1267" s="91">
        <v>14659000</v>
      </c>
      <c r="L1267" s="21" t="s">
        <v>380</v>
      </c>
      <c r="M1267" s="93" t="s">
        <v>3562</v>
      </c>
      <c r="N1267" s="4" t="s">
        <v>40</v>
      </c>
      <c r="O1267" s="4" t="s">
        <v>41</v>
      </c>
      <c r="P1267" s="4" t="s">
        <v>42</v>
      </c>
      <c r="Q1267" s="4"/>
    </row>
    <row r="1268" spans="1:17" ht="165.75" x14ac:dyDescent="0.25">
      <c r="A1268" s="5">
        <f t="shared" si="19"/>
        <v>1266</v>
      </c>
      <c r="B1268" s="12" t="s">
        <v>34</v>
      </c>
      <c r="C1268" s="6">
        <v>891180084</v>
      </c>
      <c r="D1268" s="6">
        <v>2</v>
      </c>
      <c r="E1268" s="88" t="s">
        <v>3615</v>
      </c>
      <c r="F1268" s="88">
        <v>51580461</v>
      </c>
      <c r="G1268" s="7">
        <v>5</v>
      </c>
      <c r="H1268" s="89" t="s">
        <v>3616</v>
      </c>
      <c r="I1268" s="89" t="s">
        <v>3617</v>
      </c>
      <c r="J1268" s="90">
        <v>40941</v>
      </c>
      <c r="K1268" s="91">
        <v>16260000</v>
      </c>
      <c r="L1268" s="21" t="s">
        <v>380</v>
      </c>
      <c r="M1268" s="93" t="s">
        <v>3562</v>
      </c>
      <c r="N1268" s="4" t="s">
        <v>40</v>
      </c>
      <c r="O1268" s="4" t="s">
        <v>41</v>
      </c>
      <c r="P1268" s="4" t="s">
        <v>42</v>
      </c>
      <c r="Q1268" s="4"/>
    </row>
    <row r="1269" spans="1:17" ht="165.75" x14ac:dyDescent="0.25">
      <c r="A1269" s="5">
        <f t="shared" si="19"/>
        <v>1267</v>
      </c>
      <c r="B1269" s="12" t="s">
        <v>34</v>
      </c>
      <c r="C1269" s="6">
        <v>891180084</v>
      </c>
      <c r="D1269" s="6">
        <v>2</v>
      </c>
      <c r="E1269" s="88" t="s">
        <v>85</v>
      </c>
      <c r="F1269" s="88">
        <v>1075241426</v>
      </c>
      <c r="G1269" s="7">
        <v>1</v>
      </c>
      <c r="H1269" s="89" t="s">
        <v>3618</v>
      </c>
      <c r="I1269" s="89" t="s">
        <v>3619</v>
      </c>
      <c r="J1269" s="90">
        <v>40945</v>
      </c>
      <c r="K1269" s="91">
        <v>7220000</v>
      </c>
      <c r="L1269" s="21" t="s">
        <v>380</v>
      </c>
      <c r="M1269" s="93" t="s">
        <v>3562</v>
      </c>
      <c r="N1269" s="4" t="s">
        <v>40</v>
      </c>
      <c r="O1269" s="4" t="s">
        <v>41</v>
      </c>
      <c r="P1269" s="4" t="s">
        <v>42</v>
      </c>
      <c r="Q1269" s="4"/>
    </row>
    <row r="1270" spans="1:17" ht="178.5" x14ac:dyDescent="0.25">
      <c r="A1270" s="5">
        <f t="shared" si="19"/>
        <v>1268</v>
      </c>
      <c r="B1270" s="12" t="s">
        <v>34</v>
      </c>
      <c r="C1270" s="6">
        <v>891180084</v>
      </c>
      <c r="D1270" s="6">
        <v>2</v>
      </c>
      <c r="E1270" s="88" t="s">
        <v>3620</v>
      </c>
      <c r="F1270" s="88">
        <v>26418822</v>
      </c>
      <c r="G1270" s="7">
        <v>8</v>
      </c>
      <c r="H1270" s="89" t="s">
        <v>3621</v>
      </c>
      <c r="I1270" s="89" t="s">
        <v>3622</v>
      </c>
      <c r="J1270" s="90">
        <v>40956</v>
      </c>
      <c r="K1270" s="91">
        <v>3000000</v>
      </c>
      <c r="L1270" s="21" t="s">
        <v>380</v>
      </c>
      <c r="M1270" s="93" t="s">
        <v>3562</v>
      </c>
      <c r="N1270" s="4" t="s">
        <v>40</v>
      </c>
      <c r="O1270" s="4" t="s">
        <v>41</v>
      </c>
      <c r="P1270" s="4" t="s">
        <v>42</v>
      </c>
      <c r="Q1270" s="4"/>
    </row>
    <row r="1271" spans="1:17" ht="204" x14ac:dyDescent="0.25">
      <c r="A1271" s="5">
        <f t="shared" si="19"/>
        <v>1269</v>
      </c>
      <c r="B1271" s="12" t="s">
        <v>34</v>
      </c>
      <c r="C1271" s="6">
        <v>891180084</v>
      </c>
      <c r="D1271" s="6">
        <v>2</v>
      </c>
      <c r="E1271" s="88" t="s">
        <v>3623</v>
      </c>
      <c r="F1271" s="88">
        <v>1075216567</v>
      </c>
      <c r="G1271" s="7">
        <v>6</v>
      </c>
      <c r="H1271" s="89" t="s">
        <v>3624</v>
      </c>
      <c r="I1271" s="89" t="s">
        <v>3625</v>
      </c>
      <c r="J1271" s="90">
        <v>40961</v>
      </c>
      <c r="K1271" s="91">
        <v>2960000</v>
      </c>
      <c r="L1271" s="21" t="s">
        <v>380</v>
      </c>
      <c r="M1271" s="93" t="s">
        <v>3562</v>
      </c>
      <c r="N1271" s="4" t="s">
        <v>40</v>
      </c>
      <c r="O1271" s="4" t="s">
        <v>41</v>
      </c>
      <c r="P1271" s="4" t="s">
        <v>42</v>
      </c>
      <c r="Q1271" s="4"/>
    </row>
    <row r="1272" spans="1:17" ht="127.5" x14ac:dyDescent="0.25">
      <c r="A1272" s="5">
        <f t="shared" si="19"/>
        <v>1270</v>
      </c>
      <c r="B1272" s="12" t="s">
        <v>34</v>
      </c>
      <c r="C1272" s="6">
        <v>891180084</v>
      </c>
      <c r="D1272" s="6">
        <v>2</v>
      </c>
      <c r="E1272" s="88" t="s">
        <v>242</v>
      </c>
      <c r="F1272" s="88">
        <v>900170943</v>
      </c>
      <c r="G1272" s="7">
        <v>3</v>
      </c>
      <c r="H1272" s="89" t="s">
        <v>3626</v>
      </c>
      <c r="I1272" s="89" t="s">
        <v>3627</v>
      </c>
      <c r="J1272" s="90">
        <v>40970</v>
      </c>
      <c r="K1272" s="94">
        <v>8848364</v>
      </c>
      <c r="L1272" s="21" t="s">
        <v>380</v>
      </c>
      <c r="M1272" s="93" t="s">
        <v>3562</v>
      </c>
      <c r="N1272" s="4" t="s">
        <v>40</v>
      </c>
      <c r="O1272" s="4" t="s">
        <v>41</v>
      </c>
      <c r="P1272" s="4" t="s">
        <v>42</v>
      </c>
      <c r="Q1272" s="4"/>
    </row>
    <row r="1273" spans="1:17" ht="127.5" x14ac:dyDescent="0.25">
      <c r="A1273" s="5">
        <f t="shared" si="19"/>
        <v>1271</v>
      </c>
      <c r="B1273" s="12" t="s">
        <v>34</v>
      </c>
      <c r="C1273" s="6">
        <v>891180084</v>
      </c>
      <c r="D1273" s="6">
        <v>2</v>
      </c>
      <c r="E1273" s="95" t="s">
        <v>3628</v>
      </c>
      <c r="F1273" s="95">
        <v>79471502</v>
      </c>
      <c r="G1273" s="7">
        <v>3</v>
      </c>
      <c r="H1273" s="96" t="s">
        <v>3629</v>
      </c>
      <c r="I1273" s="96" t="s">
        <v>3630</v>
      </c>
      <c r="J1273" s="97">
        <v>41011</v>
      </c>
      <c r="K1273" s="94">
        <v>5506800</v>
      </c>
      <c r="L1273" s="21" t="s">
        <v>3561</v>
      </c>
      <c r="M1273" s="93" t="s">
        <v>3562</v>
      </c>
      <c r="N1273" s="4" t="s">
        <v>40</v>
      </c>
      <c r="O1273" s="4" t="s">
        <v>41</v>
      </c>
      <c r="P1273" s="4" t="s">
        <v>42</v>
      </c>
      <c r="Q1273" s="4"/>
    </row>
    <row r="1274" spans="1:17" ht="114.75" x14ac:dyDescent="0.25">
      <c r="A1274" s="5">
        <f t="shared" si="19"/>
        <v>1272</v>
      </c>
      <c r="B1274" s="12" t="s">
        <v>34</v>
      </c>
      <c r="C1274" s="6">
        <v>891180084</v>
      </c>
      <c r="D1274" s="6">
        <v>2</v>
      </c>
      <c r="E1274" s="95" t="s">
        <v>3631</v>
      </c>
      <c r="F1274" s="95">
        <v>13834999</v>
      </c>
      <c r="G1274" s="7">
        <v>9</v>
      </c>
      <c r="H1274" s="96" t="s">
        <v>3632</v>
      </c>
      <c r="I1274" s="96" t="s">
        <v>3633</v>
      </c>
      <c r="J1274" s="97">
        <v>41010</v>
      </c>
      <c r="K1274" s="94">
        <v>3418230</v>
      </c>
      <c r="L1274" s="21" t="s">
        <v>3561</v>
      </c>
      <c r="M1274" s="93" t="s">
        <v>3562</v>
      </c>
      <c r="N1274" s="4" t="s">
        <v>40</v>
      </c>
      <c r="O1274" s="4" t="s">
        <v>41</v>
      </c>
      <c r="P1274" s="4" t="s">
        <v>42</v>
      </c>
      <c r="Q1274" s="4"/>
    </row>
    <row r="1275" spans="1:17" ht="89.25" x14ac:dyDescent="0.25">
      <c r="A1275" s="5">
        <f t="shared" si="19"/>
        <v>1273</v>
      </c>
      <c r="B1275" s="12" t="s">
        <v>34</v>
      </c>
      <c r="C1275" s="6">
        <v>891180084</v>
      </c>
      <c r="D1275" s="6">
        <v>2</v>
      </c>
      <c r="E1275" s="95" t="s">
        <v>3634</v>
      </c>
      <c r="F1275" s="95">
        <v>80195023</v>
      </c>
      <c r="G1275" s="7">
        <v>7</v>
      </c>
      <c r="H1275" s="96" t="s">
        <v>3635</v>
      </c>
      <c r="I1275" s="96" t="s">
        <v>3636</v>
      </c>
      <c r="J1275" s="97">
        <v>41025</v>
      </c>
      <c r="K1275" s="94">
        <v>2800000</v>
      </c>
      <c r="L1275" s="21" t="s">
        <v>3561</v>
      </c>
      <c r="M1275" s="93" t="s">
        <v>3562</v>
      </c>
      <c r="N1275" s="4" t="s">
        <v>40</v>
      </c>
      <c r="O1275" s="4" t="s">
        <v>41</v>
      </c>
      <c r="P1275" s="4" t="s">
        <v>42</v>
      </c>
      <c r="Q1275" s="4"/>
    </row>
    <row r="1276" spans="1:17" ht="102" x14ac:dyDescent="0.25">
      <c r="A1276" s="5">
        <f t="shared" si="19"/>
        <v>1274</v>
      </c>
      <c r="B1276" s="12" t="s">
        <v>34</v>
      </c>
      <c r="C1276" s="6">
        <v>891180084</v>
      </c>
      <c r="D1276" s="6">
        <v>2</v>
      </c>
      <c r="E1276" s="95" t="s">
        <v>3637</v>
      </c>
      <c r="F1276" s="95">
        <v>94376219</v>
      </c>
      <c r="G1276" s="7">
        <v>1</v>
      </c>
      <c r="H1276" s="96" t="s">
        <v>3638</v>
      </c>
      <c r="I1276" s="96" t="s">
        <v>3639</v>
      </c>
      <c r="J1276" s="97">
        <v>41016</v>
      </c>
      <c r="K1276" s="94">
        <v>2800000</v>
      </c>
      <c r="L1276" s="21" t="s">
        <v>3561</v>
      </c>
      <c r="M1276" s="93" t="s">
        <v>3562</v>
      </c>
      <c r="N1276" s="4" t="s">
        <v>40</v>
      </c>
      <c r="O1276" s="4" t="s">
        <v>41</v>
      </c>
      <c r="P1276" s="4" t="s">
        <v>42</v>
      </c>
      <c r="Q1276" s="4"/>
    </row>
    <row r="1277" spans="1:17" ht="114.75" x14ac:dyDescent="0.25">
      <c r="A1277" s="5">
        <f t="shared" si="19"/>
        <v>1275</v>
      </c>
      <c r="B1277" s="12" t="s">
        <v>34</v>
      </c>
      <c r="C1277" s="6">
        <v>891180084</v>
      </c>
      <c r="D1277" s="6">
        <v>2</v>
      </c>
      <c r="E1277" s="95" t="s">
        <v>3640</v>
      </c>
      <c r="F1277" s="95">
        <v>79151857</v>
      </c>
      <c r="G1277" s="7">
        <v>1</v>
      </c>
      <c r="H1277" s="96" t="s">
        <v>3641</v>
      </c>
      <c r="I1277" s="96" t="s">
        <v>3642</v>
      </c>
      <c r="J1277" s="97">
        <v>41040</v>
      </c>
      <c r="K1277" s="94">
        <v>3671200</v>
      </c>
      <c r="L1277" s="21" t="s">
        <v>3561</v>
      </c>
      <c r="M1277" s="93" t="s">
        <v>3562</v>
      </c>
      <c r="N1277" s="4" t="s">
        <v>40</v>
      </c>
      <c r="O1277" s="4" t="s">
        <v>41</v>
      </c>
      <c r="P1277" s="4" t="s">
        <v>42</v>
      </c>
      <c r="Q1277" s="4"/>
    </row>
    <row r="1278" spans="1:17" ht="102" x14ac:dyDescent="0.25">
      <c r="A1278" s="5">
        <f t="shared" si="19"/>
        <v>1276</v>
      </c>
      <c r="B1278" s="12" t="s">
        <v>34</v>
      </c>
      <c r="C1278" s="6">
        <v>891180084</v>
      </c>
      <c r="D1278" s="6">
        <v>2</v>
      </c>
      <c r="E1278" s="95" t="s">
        <v>3643</v>
      </c>
      <c r="F1278" s="95">
        <v>16583292</v>
      </c>
      <c r="G1278" s="7">
        <v>3</v>
      </c>
      <c r="H1278" s="96" t="s">
        <v>3644</v>
      </c>
      <c r="I1278" s="96" t="s">
        <v>3645</v>
      </c>
      <c r="J1278" s="97">
        <v>41036</v>
      </c>
      <c r="K1278" s="94">
        <v>5268465</v>
      </c>
      <c r="L1278" s="21" t="s">
        <v>3561</v>
      </c>
      <c r="M1278" s="93" t="s">
        <v>3562</v>
      </c>
      <c r="N1278" s="4" t="s">
        <v>40</v>
      </c>
      <c r="O1278" s="4" t="s">
        <v>41</v>
      </c>
      <c r="P1278" s="4" t="s">
        <v>42</v>
      </c>
      <c r="Q1278" s="4"/>
    </row>
    <row r="1279" spans="1:17" ht="114.75" x14ac:dyDescent="0.25">
      <c r="A1279" s="5">
        <f t="shared" si="19"/>
        <v>1277</v>
      </c>
      <c r="B1279" s="12" t="s">
        <v>34</v>
      </c>
      <c r="C1279" s="6">
        <v>891180084</v>
      </c>
      <c r="D1279" s="6">
        <v>2</v>
      </c>
      <c r="E1279" s="95" t="s">
        <v>3646</v>
      </c>
      <c r="F1279" s="95">
        <v>79837386</v>
      </c>
      <c r="G1279" s="7">
        <v>8</v>
      </c>
      <c r="H1279" s="96" t="s">
        <v>3647</v>
      </c>
      <c r="I1279" s="96" t="s">
        <v>3648</v>
      </c>
      <c r="J1279" s="97">
        <v>41039</v>
      </c>
      <c r="K1279" s="94">
        <v>2240000</v>
      </c>
      <c r="L1279" s="21" t="s">
        <v>3561</v>
      </c>
      <c r="M1279" s="93" t="s">
        <v>3562</v>
      </c>
      <c r="N1279" s="4" t="s">
        <v>40</v>
      </c>
      <c r="O1279" s="4" t="s">
        <v>41</v>
      </c>
      <c r="P1279" s="4" t="s">
        <v>42</v>
      </c>
      <c r="Q1279" s="4"/>
    </row>
    <row r="1280" spans="1:17" ht="114.75" x14ac:dyDescent="0.25">
      <c r="A1280" s="5">
        <f t="shared" si="19"/>
        <v>1278</v>
      </c>
      <c r="B1280" s="12" t="s">
        <v>34</v>
      </c>
      <c r="C1280" s="6">
        <v>891180084</v>
      </c>
      <c r="D1280" s="6">
        <v>2</v>
      </c>
      <c r="E1280" s="95" t="s">
        <v>3649</v>
      </c>
      <c r="F1280" s="95">
        <v>72236582</v>
      </c>
      <c r="G1280" s="7">
        <v>0</v>
      </c>
      <c r="H1280" s="96" t="s">
        <v>3650</v>
      </c>
      <c r="I1280" s="96" t="s">
        <v>3651</v>
      </c>
      <c r="J1280" s="97">
        <v>41047</v>
      </c>
      <c r="K1280" s="94">
        <v>2240000</v>
      </c>
      <c r="L1280" s="21" t="s">
        <v>3561</v>
      </c>
      <c r="M1280" s="93" t="s">
        <v>3562</v>
      </c>
      <c r="N1280" s="4" t="s">
        <v>40</v>
      </c>
      <c r="O1280" s="4" t="s">
        <v>41</v>
      </c>
      <c r="P1280" s="4" t="s">
        <v>42</v>
      </c>
      <c r="Q1280" s="4"/>
    </row>
    <row r="1281" spans="1:17" ht="165.75" x14ac:dyDescent="0.25">
      <c r="A1281" s="5">
        <f t="shared" si="19"/>
        <v>1279</v>
      </c>
      <c r="B1281" s="12" t="s">
        <v>34</v>
      </c>
      <c r="C1281" s="6">
        <v>891180084</v>
      </c>
      <c r="D1281" s="6">
        <v>2</v>
      </c>
      <c r="E1281" s="95" t="s">
        <v>3652</v>
      </c>
      <c r="F1281" s="95">
        <v>36160167</v>
      </c>
      <c r="G1281" s="7">
        <v>8</v>
      </c>
      <c r="H1281" s="96" t="s">
        <v>3653</v>
      </c>
      <c r="I1281" s="96" t="s">
        <v>3654</v>
      </c>
      <c r="J1281" s="97">
        <v>41054</v>
      </c>
      <c r="K1281" s="94">
        <v>3671200</v>
      </c>
      <c r="L1281" s="21" t="s">
        <v>3561</v>
      </c>
      <c r="M1281" s="93" t="s">
        <v>3562</v>
      </c>
      <c r="N1281" s="4" t="s">
        <v>40</v>
      </c>
      <c r="O1281" s="4" t="s">
        <v>41</v>
      </c>
      <c r="P1281" s="4" t="s">
        <v>42</v>
      </c>
      <c r="Q1281" s="4"/>
    </row>
    <row r="1282" spans="1:17" ht="102" x14ac:dyDescent="0.25">
      <c r="A1282" s="5">
        <f t="shared" si="19"/>
        <v>1280</v>
      </c>
      <c r="B1282" s="12" t="s">
        <v>34</v>
      </c>
      <c r="C1282" s="6">
        <v>891180084</v>
      </c>
      <c r="D1282" s="6">
        <v>2</v>
      </c>
      <c r="E1282" s="95" t="s">
        <v>3655</v>
      </c>
      <c r="F1282" s="95">
        <v>80844284</v>
      </c>
      <c r="G1282" s="7">
        <v>8</v>
      </c>
      <c r="H1282" s="96" t="s">
        <v>3656</v>
      </c>
      <c r="I1282" s="96" t="s">
        <v>3657</v>
      </c>
      <c r="J1282" s="97">
        <v>41052</v>
      </c>
      <c r="K1282" s="94">
        <v>2240000</v>
      </c>
      <c r="L1282" s="21" t="s">
        <v>3561</v>
      </c>
      <c r="M1282" s="93" t="s">
        <v>3562</v>
      </c>
      <c r="N1282" s="4" t="s">
        <v>40</v>
      </c>
      <c r="O1282" s="4" t="s">
        <v>41</v>
      </c>
      <c r="P1282" s="4" t="s">
        <v>42</v>
      </c>
      <c r="Q1282" s="4"/>
    </row>
    <row r="1283" spans="1:17" ht="102" x14ac:dyDescent="0.25">
      <c r="A1283" s="5">
        <f t="shared" si="19"/>
        <v>1281</v>
      </c>
      <c r="B1283" s="12" t="s">
        <v>34</v>
      </c>
      <c r="C1283" s="6">
        <v>891180084</v>
      </c>
      <c r="D1283" s="6">
        <v>2</v>
      </c>
      <c r="E1283" s="95" t="s">
        <v>3658</v>
      </c>
      <c r="F1283" s="95">
        <v>79698873</v>
      </c>
      <c r="G1283" s="7">
        <v>6</v>
      </c>
      <c r="H1283" s="96" t="s">
        <v>3659</v>
      </c>
      <c r="I1283" s="96" t="s">
        <v>3660</v>
      </c>
      <c r="J1283" s="97">
        <v>41058</v>
      </c>
      <c r="K1283" s="94">
        <v>2240000</v>
      </c>
      <c r="L1283" s="21" t="s">
        <v>3561</v>
      </c>
      <c r="M1283" s="93" t="s">
        <v>3562</v>
      </c>
      <c r="N1283" s="4" t="s">
        <v>40</v>
      </c>
      <c r="O1283" s="4" t="s">
        <v>41</v>
      </c>
      <c r="P1283" s="4" t="s">
        <v>42</v>
      </c>
      <c r="Q1283" s="4"/>
    </row>
    <row r="1284" spans="1:17" ht="89.25" x14ac:dyDescent="0.25">
      <c r="A1284" s="5">
        <f t="shared" si="19"/>
        <v>1282</v>
      </c>
      <c r="B1284" s="12" t="s">
        <v>34</v>
      </c>
      <c r="C1284" s="6">
        <v>891180084</v>
      </c>
      <c r="D1284" s="6">
        <v>2</v>
      </c>
      <c r="E1284" s="95" t="s">
        <v>3661</v>
      </c>
      <c r="F1284" s="95">
        <v>79270353</v>
      </c>
      <c r="G1284" s="7">
        <v>1</v>
      </c>
      <c r="H1284" s="96" t="s">
        <v>3662</v>
      </c>
      <c r="I1284" s="96" t="s">
        <v>3663</v>
      </c>
      <c r="J1284" s="97">
        <v>41058</v>
      </c>
      <c r="K1284" s="94">
        <v>560000</v>
      </c>
      <c r="L1284" s="21" t="s">
        <v>3561</v>
      </c>
      <c r="M1284" s="93" t="s">
        <v>3562</v>
      </c>
      <c r="N1284" s="4" t="s">
        <v>40</v>
      </c>
      <c r="O1284" s="4" t="s">
        <v>41</v>
      </c>
      <c r="P1284" s="4" t="s">
        <v>42</v>
      </c>
      <c r="Q1284" s="4"/>
    </row>
    <row r="1285" spans="1:17" ht="102" x14ac:dyDescent="0.25">
      <c r="A1285" s="5">
        <f t="shared" ref="A1285:A1348" si="20">A1284+1</f>
        <v>1283</v>
      </c>
      <c r="B1285" s="12" t="s">
        <v>34</v>
      </c>
      <c r="C1285" s="6">
        <v>891180084</v>
      </c>
      <c r="D1285" s="6">
        <v>2</v>
      </c>
      <c r="E1285" s="95" t="s">
        <v>3664</v>
      </c>
      <c r="F1285" s="95">
        <v>19352145</v>
      </c>
      <c r="G1285" s="7">
        <v>9</v>
      </c>
      <c r="H1285" s="96" t="s">
        <v>3665</v>
      </c>
      <c r="I1285" s="96" t="s">
        <v>3666</v>
      </c>
      <c r="J1285" s="97">
        <v>41065</v>
      </c>
      <c r="K1285" s="94">
        <v>560000</v>
      </c>
      <c r="L1285" s="21" t="s">
        <v>3561</v>
      </c>
      <c r="M1285" s="93" t="s">
        <v>3562</v>
      </c>
      <c r="N1285" s="4" t="s">
        <v>40</v>
      </c>
      <c r="O1285" s="4" t="s">
        <v>41</v>
      </c>
      <c r="P1285" s="4" t="s">
        <v>42</v>
      </c>
      <c r="Q1285" s="4"/>
    </row>
    <row r="1286" spans="1:17" ht="76.5" x14ac:dyDescent="0.25">
      <c r="A1286" s="5">
        <f t="shared" si="20"/>
        <v>1284</v>
      </c>
      <c r="B1286" s="12" t="s">
        <v>34</v>
      </c>
      <c r="C1286" s="6">
        <v>891180084</v>
      </c>
      <c r="D1286" s="6">
        <v>2</v>
      </c>
      <c r="E1286" s="95" t="s">
        <v>3558</v>
      </c>
      <c r="F1286" s="95">
        <v>26424139</v>
      </c>
      <c r="G1286" s="7">
        <v>1</v>
      </c>
      <c r="H1286" s="96" t="s">
        <v>3667</v>
      </c>
      <c r="I1286" s="96" t="s">
        <v>3668</v>
      </c>
      <c r="J1286" s="97">
        <v>41085</v>
      </c>
      <c r="K1286" s="94">
        <v>7583333</v>
      </c>
      <c r="L1286" s="21" t="s">
        <v>3561</v>
      </c>
      <c r="M1286" s="93" t="s">
        <v>3562</v>
      </c>
      <c r="N1286" s="4" t="s">
        <v>40</v>
      </c>
      <c r="O1286" s="4" t="s">
        <v>41</v>
      </c>
      <c r="P1286" s="4" t="s">
        <v>42</v>
      </c>
      <c r="Q1286" s="4"/>
    </row>
    <row r="1287" spans="1:17" ht="140.25" x14ac:dyDescent="0.25">
      <c r="A1287" s="5">
        <f t="shared" si="20"/>
        <v>1285</v>
      </c>
      <c r="B1287" s="12" t="s">
        <v>34</v>
      </c>
      <c r="C1287" s="6">
        <v>891180084</v>
      </c>
      <c r="D1287" s="6">
        <v>2</v>
      </c>
      <c r="E1287" s="95" t="s">
        <v>3669</v>
      </c>
      <c r="F1287" s="95">
        <v>38254536</v>
      </c>
      <c r="G1287" s="7">
        <v>4</v>
      </c>
      <c r="H1287" s="96" t="s">
        <v>3670</v>
      </c>
      <c r="I1287" s="96" t="s">
        <v>3671</v>
      </c>
      <c r="J1287" s="97">
        <v>41067</v>
      </c>
      <c r="K1287" s="94">
        <v>3474208</v>
      </c>
      <c r="L1287" s="21" t="s">
        <v>3561</v>
      </c>
      <c r="M1287" s="93" t="s">
        <v>3562</v>
      </c>
      <c r="N1287" s="4" t="s">
        <v>40</v>
      </c>
      <c r="O1287" s="4" t="s">
        <v>41</v>
      </c>
      <c r="P1287" s="4" t="s">
        <v>42</v>
      </c>
      <c r="Q1287" s="4"/>
    </row>
    <row r="1288" spans="1:17" ht="140.25" x14ac:dyDescent="0.25">
      <c r="A1288" s="5">
        <f t="shared" si="20"/>
        <v>1286</v>
      </c>
      <c r="B1288" s="12" t="s">
        <v>34</v>
      </c>
      <c r="C1288" s="6">
        <v>891180084</v>
      </c>
      <c r="D1288" s="6">
        <v>2</v>
      </c>
      <c r="E1288" s="95" t="s">
        <v>3672</v>
      </c>
      <c r="F1288" s="95">
        <v>11432519</v>
      </c>
      <c r="G1288" s="7">
        <v>4</v>
      </c>
      <c r="H1288" s="96" t="s">
        <v>3673</v>
      </c>
      <c r="I1288" s="96" t="s">
        <v>3674</v>
      </c>
      <c r="J1288" s="97">
        <v>41114</v>
      </c>
      <c r="K1288" s="94">
        <v>3671200</v>
      </c>
      <c r="L1288" s="21" t="s">
        <v>3561</v>
      </c>
      <c r="M1288" s="93" t="s">
        <v>3562</v>
      </c>
      <c r="N1288" s="4" t="s">
        <v>40</v>
      </c>
      <c r="O1288" s="4" t="s">
        <v>41</v>
      </c>
      <c r="P1288" s="4" t="s">
        <v>42</v>
      </c>
      <c r="Q1288" s="4"/>
    </row>
    <row r="1289" spans="1:17" ht="127.5" x14ac:dyDescent="0.25">
      <c r="A1289" s="5">
        <f t="shared" si="20"/>
        <v>1287</v>
      </c>
      <c r="B1289" s="12" t="s">
        <v>34</v>
      </c>
      <c r="C1289" s="6">
        <v>891180084</v>
      </c>
      <c r="D1289" s="6">
        <v>2</v>
      </c>
      <c r="E1289" s="95" t="s">
        <v>3675</v>
      </c>
      <c r="F1289" s="95">
        <v>14984001</v>
      </c>
      <c r="G1289" s="7">
        <v>0</v>
      </c>
      <c r="H1289" s="96" t="s">
        <v>3676</v>
      </c>
      <c r="I1289" s="96" t="s">
        <v>3677</v>
      </c>
      <c r="J1289" s="97">
        <v>41134</v>
      </c>
      <c r="K1289" s="94">
        <v>1927447</v>
      </c>
      <c r="L1289" s="21" t="s">
        <v>3561</v>
      </c>
      <c r="M1289" s="93" t="s">
        <v>3562</v>
      </c>
      <c r="N1289" s="4" t="s">
        <v>40</v>
      </c>
      <c r="O1289" s="4" t="s">
        <v>41</v>
      </c>
      <c r="P1289" s="4" t="s">
        <v>42</v>
      </c>
      <c r="Q1289" s="4"/>
    </row>
    <row r="1290" spans="1:17" ht="114.75" x14ac:dyDescent="0.25">
      <c r="A1290" s="5">
        <f t="shared" si="20"/>
        <v>1288</v>
      </c>
      <c r="B1290" s="12" t="s">
        <v>34</v>
      </c>
      <c r="C1290" s="6">
        <v>891180084</v>
      </c>
      <c r="D1290" s="6">
        <v>2</v>
      </c>
      <c r="E1290" s="95" t="s">
        <v>3678</v>
      </c>
      <c r="F1290" s="95">
        <v>26551892</v>
      </c>
      <c r="G1290" s="7">
        <v>1</v>
      </c>
      <c r="H1290" s="96" t="s">
        <v>3679</v>
      </c>
      <c r="I1290" s="96" t="s">
        <v>3680</v>
      </c>
      <c r="J1290" s="97">
        <v>41045</v>
      </c>
      <c r="K1290" s="94">
        <v>2229000</v>
      </c>
      <c r="L1290" s="21" t="s">
        <v>3561</v>
      </c>
      <c r="M1290" s="93" t="s">
        <v>3562</v>
      </c>
      <c r="N1290" s="4" t="s">
        <v>40</v>
      </c>
      <c r="O1290" s="4" t="s">
        <v>41</v>
      </c>
      <c r="P1290" s="4" t="s">
        <v>42</v>
      </c>
      <c r="Q1290" s="4"/>
    </row>
    <row r="1291" spans="1:17" ht="127.5" x14ac:dyDescent="0.25">
      <c r="A1291" s="5">
        <f t="shared" si="20"/>
        <v>1289</v>
      </c>
      <c r="B1291" s="12" t="s">
        <v>34</v>
      </c>
      <c r="C1291" s="6">
        <v>891180084</v>
      </c>
      <c r="D1291" s="6">
        <v>2</v>
      </c>
      <c r="E1291" s="95" t="s">
        <v>3643</v>
      </c>
      <c r="F1291" s="95">
        <v>16583292</v>
      </c>
      <c r="G1291" s="7">
        <v>3</v>
      </c>
      <c r="H1291" s="96" t="s">
        <v>3681</v>
      </c>
      <c r="I1291" s="96" t="s">
        <v>3682</v>
      </c>
      <c r="J1291" s="97">
        <v>41040</v>
      </c>
      <c r="K1291" s="94">
        <v>1932447</v>
      </c>
      <c r="L1291" s="21" t="s">
        <v>3561</v>
      </c>
      <c r="M1291" s="93" t="s">
        <v>3562</v>
      </c>
      <c r="N1291" s="4" t="s">
        <v>40</v>
      </c>
      <c r="O1291" s="4" t="s">
        <v>41</v>
      </c>
      <c r="P1291" s="4" t="s">
        <v>42</v>
      </c>
      <c r="Q1291" s="4"/>
    </row>
    <row r="1292" spans="1:17" ht="114.75" x14ac:dyDescent="0.25">
      <c r="A1292" s="5">
        <f t="shared" si="20"/>
        <v>1290</v>
      </c>
      <c r="B1292" s="12" t="s">
        <v>34</v>
      </c>
      <c r="C1292" s="6">
        <v>891180084</v>
      </c>
      <c r="D1292" s="6">
        <v>2</v>
      </c>
      <c r="E1292" s="95" t="s">
        <v>632</v>
      </c>
      <c r="F1292" s="95">
        <v>36172136</v>
      </c>
      <c r="G1292" s="7">
        <v>1</v>
      </c>
      <c r="H1292" s="96" t="s">
        <v>3683</v>
      </c>
      <c r="I1292" s="96" t="s">
        <v>3684</v>
      </c>
      <c r="J1292" s="97">
        <v>40994</v>
      </c>
      <c r="K1292" s="94">
        <v>500000</v>
      </c>
      <c r="L1292" s="21" t="s">
        <v>380</v>
      </c>
      <c r="M1292" s="93" t="s">
        <v>3562</v>
      </c>
      <c r="N1292" s="4" t="s">
        <v>40</v>
      </c>
      <c r="O1292" s="4" t="s">
        <v>41</v>
      </c>
      <c r="P1292" s="4" t="s">
        <v>42</v>
      </c>
      <c r="Q1292" s="4"/>
    </row>
    <row r="1293" spans="1:17" ht="191.25" x14ac:dyDescent="0.25">
      <c r="A1293" s="5">
        <f t="shared" si="20"/>
        <v>1291</v>
      </c>
      <c r="B1293" s="12" t="s">
        <v>34</v>
      </c>
      <c r="C1293" s="6">
        <v>891180084</v>
      </c>
      <c r="D1293" s="6">
        <v>2</v>
      </c>
      <c r="E1293" s="95" t="s">
        <v>3685</v>
      </c>
      <c r="F1293" s="95">
        <v>26422660</v>
      </c>
      <c r="G1293" s="7">
        <v>7</v>
      </c>
      <c r="H1293" s="96" t="s">
        <v>3686</v>
      </c>
      <c r="I1293" s="96" t="s">
        <v>3687</v>
      </c>
      <c r="J1293" s="97">
        <v>40994</v>
      </c>
      <c r="K1293" s="94">
        <v>3000000</v>
      </c>
      <c r="L1293" s="21" t="s">
        <v>380</v>
      </c>
      <c r="M1293" s="93" t="s">
        <v>3562</v>
      </c>
      <c r="N1293" s="4" t="s">
        <v>40</v>
      </c>
      <c r="O1293" s="4" t="s">
        <v>41</v>
      </c>
      <c r="P1293" s="4" t="s">
        <v>42</v>
      </c>
      <c r="Q1293" s="4"/>
    </row>
    <row r="1294" spans="1:17" ht="102" x14ac:dyDescent="0.25">
      <c r="A1294" s="5">
        <f t="shared" si="20"/>
        <v>1292</v>
      </c>
      <c r="B1294" s="12" t="s">
        <v>34</v>
      </c>
      <c r="C1294" s="6">
        <v>891180084</v>
      </c>
      <c r="D1294" s="6">
        <v>2</v>
      </c>
      <c r="E1294" s="95" t="s">
        <v>3688</v>
      </c>
      <c r="F1294" s="95">
        <v>12094697</v>
      </c>
      <c r="G1294" s="7">
        <v>1</v>
      </c>
      <c r="H1294" s="96" t="s">
        <v>3689</v>
      </c>
      <c r="I1294" s="96" t="s">
        <v>3690</v>
      </c>
      <c r="J1294" s="97">
        <v>41017</v>
      </c>
      <c r="K1294" s="94">
        <v>7525366</v>
      </c>
      <c r="L1294" s="21" t="s">
        <v>380</v>
      </c>
      <c r="M1294" s="93" t="s">
        <v>3562</v>
      </c>
      <c r="N1294" s="4" t="s">
        <v>40</v>
      </c>
      <c r="O1294" s="4" t="s">
        <v>41</v>
      </c>
      <c r="P1294" s="4" t="s">
        <v>42</v>
      </c>
      <c r="Q1294" s="4"/>
    </row>
    <row r="1295" spans="1:17" ht="127.5" x14ac:dyDescent="0.25">
      <c r="A1295" s="5">
        <f t="shared" si="20"/>
        <v>1293</v>
      </c>
      <c r="B1295" s="12" t="s">
        <v>34</v>
      </c>
      <c r="C1295" s="6">
        <v>891180084</v>
      </c>
      <c r="D1295" s="6">
        <v>2</v>
      </c>
      <c r="E1295" s="95" t="s">
        <v>3691</v>
      </c>
      <c r="F1295" s="95">
        <v>891102631</v>
      </c>
      <c r="G1295" s="7">
        <v>9</v>
      </c>
      <c r="H1295" s="96" t="s">
        <v>3692</v>
      </c>
      <c r="I1295" s="96" t="s">
        <v>3693</v>
      </c>
      <c r="J1295" s="97">
        <v>41015</v>
      </c>
      <c r="K1295" s="94">
        <v>2520000</v>
      </c>
      <c r="L1295" s="21" t="s">
        <v>380</v>
      </c>
      <c r="M1295" s="93" t="s">
        <v>3562</v>
      </c>
      <c r="N1295" s="4" t="s">
        <v>40</v>
      </c>
      <c r="O1295" s="4" t="s">
        <v>41</v>
      </c>
      <c r="P1295" s="4" t="s">
        <v>42</v>
      </c>
      <c r="Q1295" s="4"/>
    </row>
    <row r="1296" spans="1:17" ht="114.75" x14ac:dyDescent="0.25">
      <c r="A1296" s="5">
        <f t="shared" si="20"/>
        <v>1294</v>
      </c>
      <c r="B1296" s="12" t="s">
        <v>34</v>
      </c>
      <c r="C1296" s="6">
        <v>891180084</v>
      </c>
      <c r="D1296" s="6">
        <v>2</v>
      </c>
      <c r="E1296" s="95" t="s">
        <v>1601</v>
      </c>
      <c r="F1296" s="95">
        <v>800058607</v>
      </c>
      <c r="G1296" s="7">
        <v>2</v>
      </c>
      <c r="H1296" s="96" t="s">
        <v>3694</v>
      </c>
      <c r="I1296" s="96" t="s">
        <v>3695</v>
      </c>
      <c r="J1296" s="97">
        <v>41024</v>
      </c>
      <c r="K1296" s="94">
        <v>174000</v>
      </c>
      <c r="L1296" s="21" t="s">
        <v>380</v>
      </c>
      <c r="M1296" s="93" t="s">
        <v>3562</v>
      </c>
      <c r="N1296" s="4" t="s">
        <v>40</v>
      </c>
      <c r="O1296" s="4" t="s">
        <v>41</v>
      </c>
      <c r="P1296" s="4" t="s">
        <v>42</v>
      </c>
      <c r="Q1296" s="4"/>
    </row>
    <row r="1297" spans="1:17" ht="140.25" x14ac:dyDescent="0.25">
      <c r="A1297" s="5">
        <f t="shared" si="20"/>
        <v>1295</v>
      </c>
      <c r="B1297" s="12" t="s">
        <v>34</v>
      </c>
      <c r="C1297" s="6">
        <v>891180084</v>
      </c>
      <c r="D1297" s="6">
        <v>2</v>
      </c>
      <c r="E1297" s="95" t="s">
        <v>3620</v>
      </c>
      <c r="F1297" s="95">
        <v>26418822</v>
      </c>
      <c r="G1297" s="7">
        <v>8</v>
      </c>
      <c r="H1297" s="96" t="s">
        <v>3696</v>
      </c>
      <c r="I1297" s="96" t="s">
        <v>3697</v>
      </c>
      <c r="J1297" s="97">
        <v>41029</v>
      </c>
      <c r="K1297" s="94">
        <v>1000000</v>
      </c>
      <c r="L1297" s="21" t="s">
        <v>380</v>
      </c>
      <c r="M1297" s="93" t="s">
        <v>3562</v>
      </c>
      <c r="N1297" s="4" t="s">
        <v>40</v>
      </c>
      <c r="O1297" s="4" t="s">
        <v>41</v>
      </c>
      <c r="P1297" s="4" t="s">
        <v>42</v>
      </c>
      <c r="Q1297" s="4"/>
    </row>
    <row r="1298" spans="1:17" ht="76.5" x14ac:dyDescent="0.25">
      <c r="A1298" s="5">
        <f t="shared" si="20"/>
        <v>1296</v>
      </c>
      <c r="B1298" s="12" t="s">
        <v>34</v>
      </c>
      <c r="C1298" s="6">
        <v>891180084</v>
      </c>
      <c r="D1298" s="6">
        <v>2</v>
      </c>
      <c r="E1298" s="95" t="s">
        <v>3698</v>
      </c>
      <c r="F1298" s="95">
        <v>55153458</v>
      </c>
      <c r="G1298" s="7">
        <v>6</v>
      </c>
      <c r="H1298" s="96" t="s">
        <v>3699</v>
      </c>
      <c r="I1298" s="96" t="s">
        <v>3700</v>
      </c>
      <c r="J1298" s="97">
        <v>41045</v>
      </c>
      <c r="K1298" s="94">
        <v>208800</v>
      </c>
      <c r="L1298" s="21" t="s">
        <v>380</v>
      </c>
      <c r="M1298" s="93" t="s">
        <v>3562</v>
      </c>
      <c r="N1298" s="4" t="s">
        <v>40</v>
      </c>
      <c r="O1298" s="4" t="s">
        <v>41</v>
      </c>
      <c r="P1298" s="4" t="s">
        <v>42</v>
      </c>
      <c r="Q1298" s="4"/>
    </row>
    <row r="1299" spans="1:17" ht="114.75" x14ac:dyDescent="0.25">
      <c r="A1299" s="5">
        <f t="shared" si="20"/>
        <v>1297</v>
      </c>
      <c r="B1299" s="12" t="s">
        <v>34</v>
      </c>
      <c r="C1299" s="6">
        <v>891180084</v>
      </c>
      <c r="D1299" s="6">
        <v>2</v>
      </c>
      <c r="E1299" s="95" t="s">
        <v>242</v>
      </c>
      <c r="F1299" s="95">
        <v>900170943</v>
      </c>
      <c r="G1299" s="7">
        <v>3</v>
      </c>
      <c r="H1299" s="96" t="s">
        <v>3701</v>
      </c>
      <c r="I1299" s="96" t="s">
        <v>3702</v>
      </c>
      <c r="J1299" s="97">
        <v>41046</v>
      </c>
      <c r="K1299" s="94">
        <v>737760</v>
      </c>
      <c r="L1299" s="21" t="s">
        <v>380</v>
      </c>
      <c r="M1299" s="93" t="s">
        <v>3562</v>
      </c>
      <c r="N1299" s="4" t="s">
        <v>40</v>
      </c>
      <c r="O1299" s="4" t="s">
        <v>41</v>
      </c>
      <c r="P1299" s="4" t="s">
        <v>42</v>
      </c>
      <c r="Q1299" s="4"/>
    </row>
    <row r="1300" spans="1:17" ht="102" x14ac:dyDescent="0.25">
      <c r="A1300" s="5">
        <f t="shared" si="20"/>
        <v>1298</v>
      </c>
      <c r="B1300" s="12" t="s">
        <v>34</v>
      </c>
      <c r="C1300" s="6">
        <v>891180084</v>
      </c>
      <c r="D1300" s="6">
        <v>2</v>
      </c>
      <c r="E1300" s="95" t="s">
        <v>242</v>
      </c>
      <c r="F1300" s="95">
        <v>900170943</v>
      </c>
      <c r="G1300" s="7">
        <v>3</v>
      </c>
      <c r="H1300" s="96" t="s">
        <v>3703</v>
      </c>
      <c r="I1300" s="96" t="s">
        <v>3704</v>
      </c>
      <c r="J1300" s="97">
        <v>41046</v>
      </c>
      <c r="K1300" s="94">
        <v>1967360</v>
      </c>
      <c r="L1300" s="21" t="s">
        <v>380</v>
      </c>
      <c r="M1300" s="93" t="s">
        <v>3562</v>
      </c>
      <c r="N1300" s="4" t="s">
        <v>40</v>
      </c>
      <c r="O1300" s="4" t="s">
        <v>41</v>
      </c>
      <c r="P1300" s="4" t="s">
        <v>42</v>
      </c>
      <c r="Q1300" s="4"/>
    </row>
    <row r="1301" spans="1:17" ht="127.5" x14ac:dyDescent="0.25">
      <c r="A1301" s="5">
        <f t="shared" si="20"/>
        <v>1299</v>
      </c>
      <c r="B1301" s="12" t="s">
        <v>34</v>
      </c>
      <c r="C1301" s="6">
        <v>891180084</v>
      </c>
      <c r="D1301" s="6">
        <v>2</v>
      </c>
      <c r="E1301" s="95" t="s">
        <v>3705</v>
      </c>
      <c r="F1301" s="95">
        <v>12114605</v>
      </c>
      <c r="G1301" s="7">
        <v>1</v>
      </c>
      <c r="H1301" s="96" t="s">
        <v>3706</v>
      </c>
      <c r="I1301" s="96" t="s">
        <v>3707</v>
      </c>
      <c r="J1301" s="97">
        <v>41079</v>
      </c>
      <c r="K1301" s="94">
        <v>3050000</v>
      </c>
      <c r="L1301" s="21" t="s">
        <v>380</v>
      </c>
      <c r="M1301" s="93" t="s">
        <v>3562</v>
      </c>
      <c r="N1301" s="4" t="s">
        <v>40</v>
      </c>
      <c r="O1301" s="4" t="s">
        <v>41</v>
      </c>
      <c r="P1301" s="4" t="s">
        <v>42</v>
      </c>
      <c r="Q1301" s="4"/>
    </row>
    <row r="1302" spans="1:17" ht="165.75" x14ac:dyDescent="0.25">
      <c r="A1302" s="5">
        <f t="shared" si="20"/>
        <v>1300</v>
      </c>
      <c r="B1302" s="12" t="s">
        <v>34</v>
      </c>
      <c r="C1302" s="6">
        <v>891180084</v>
      </c>
      <c r="D1302" s="6">
        <v>2</v>
      </c>
      <c r="E1302" s="95" t="s">
        <v>3708</v>
      </c>
      <c r="F1302" s="95">
        <v>860001498</v>
      </c>
      <c r="G1302" s="7">
        <v>9</v>
      </c>
      <c r="H1302" s="96" t="s">
        <v>3709</v>
      </c>
      <c r="I1302" s="96" t="s">
        <v>3710</v>
      </c>
      <c r="J1302" s="97">
        <v>41072</v>
      </c>
      <c r="K1302" s="94">
        <v>1263000</v>
      </c>
      <c r="L1302" s="21" t="s">
        <v>380</v>
      </c>
      <c r="M1302" s="93" t="s">
        <v>3562</v>
      </c>
      <c r="N1302" s="4" t="s">
        <v>40</v>
      </c>
      <c r="O1302" s="4" t="s">
        <v>41</v>
      </c>
      <c r="P1302" s="4" t="s">
        <v>42</v>
      </c>
      <c r="Q1302" s="4"/>
    </row>
    <row r="1303" spans="1:17" ht="102" x14ac:dyDescent="0.25">
      <c r="A1303" s="5">
        <f t="shared" si="20"/>
        <v>1301</v>
      </c>
      <c r="B1303" s="12" t="s">
        <v>34</v>
      </c>
      <c r="C1303" s="6">
        <v>891180084</v>
      </c>
      <c r="D1303" s="6">
        <v>2</v>
      </c>
      <c r="E1303" s="95" t="s">
        <v>3711</v>
      </c>
      <c r="F1303" s="95">
        <v>36067387</v>
      </c>
      <c r="G1303" s="7">
        <v>4</v>
      </c>
      <c r="H1303" s="96" t="s">
        <v>3712</v>
      </c>
      <c r="I1303" s="96" t="s">
        <v>3713</v>
      </c>
      <c r="J1303" s="97">
        <v>41088</v>
      </c>
      <c r="K1303" s="94">
        <f>6500000+3000000</f>
        <v>9500000</v>
      </c>
      <c r="L1303" s="21" t="s">
        <v>3561</v>
      </c>
      <c r="M1303" s="93" t="s">
        <v>3562</v>
      </c>
      <c r="N1303" s="4" t="s">
        <v>40</v>
      </c>
      <c r="O1303" s="4" t="s">
        <v>41</v>
      </c>
      <c r="P1303" s="4" t="s">
        <v>42</v>
      </c>
      <c r="Q1303" s="4"/>
    </row>
    <row r="1304" spans="1:17" ht="127.5" x14ac:dyDescent="0.25">
      <c r="A1304" s="5">
        <f t="shared" si="20"/>
        <v>1302</v>
      </c>
      <c r="B1304" s="12" t="s">
        <v>34</v>
      </c>
      <c r="C1304" s="6">
        <v>891180084</v>
      </c>
      <c r="D1304" s="6">
        <v>2</v>
      </c>
      <c r="E1304" s="95" t="s">
        <v>3714</v>
      </c>
      <c r="F1304" s="95">
        <v>94376237</v>
      </c>
      <c r="G1304" s="7">
        <v>4</v>
      </c>
      <c r="H1304" s="96" t="s">
        <v>3715</v>
      </c>
      <c r="I1304" s="96" t="s">
        <v>3716</v>
      </c>
      <c r="J1304" s="97">
        <v>41100</v>
      </c>
      <c r="K1304" s="94">
        <v>566700</v>
      </c>
      <c r="L1304" s="21" t="s">
        <v>3561</v>
      </c>
      <c r="M1304" s="93" t="s">
        <v>3562</v>
      </c>
      <c r="N1304" s="4" t="s">
        <v>40</v>
      </c>
      <c r="O1304" s="4" t="s">
        <v>41</v>
      </c>
      <c r="P1304" s="4" t="s">
        <v>42</v>
      </c>
      <c r="Q1304" s="4"/>
    </row>
    <row r="1305" spans="1:17" ht="89.25" x14ac:dyDescent="0.25">
      <c r="A1305" s="5">
        <f t="shared" si="20"/>
        <v>1303</v>
      </c>
      <c r="B1305" s="12" t="s">
        <v>34</v>
      </c>
      <c r="C1305" s="6">
        <v>891180084</v>
      </c>
      <c r="D1305" s="6">
        <v>2</v>
      </c>
      <c r="E1305" s="95" t="s">
        <v>3571</v>
      </c>
      <c r="F1305" s="95">
        <v>33751116</v>
      </c>
      <c r="G1305" s="7">
        <v>8</v>
      </c>
      <c r="H1305" s="96" t="s">
        <v>3717</v>
      </c>
      <c r="I1305" s="96" t="s">
        <v>3718</v>
      </c>
      <c r="J1305" s="97">
        <v>41102</v>
      </c>
      <c r="K1305" s="94">
        <v>4500000</v>
      </c>
      <c r="L1305" s="21" t="s">
        <v>3561</v>
      </c>
      <c r="M1305" s="93" t="s">
        <v>3562</v>
      </c>
      <c r="N1305" s="4" t="s">
        <v>40</v>
      </c>
      <c r="O1305" s="4" t="s">
        <v>41</v>
      </c>
      <c r="P1305" s="4" t="s">
        <v>42</v>
      </c>
      <c r="Q1305" s="21" t="s">
        <v>3719</v>
      </c>
    </row>
    <row r="1306" spans="1:17" ht="140.25" x14ac:dyDescent="0.25">
      <c r="A1306" s="5">
        <f t="shared" si="20"/>
        <v>1304</v>
      </c>
      <c r="B1306" s="12" t="s">
        <v>34</v>
      </c>
      <c r="C1306" s="6">
        <v>891180084</v>
      </c>
      <c r="D1306" s="6">
        <v>2</v>
      </c>
      <c r="E1306" s="95" t="s">
        <v>3720</v>
      </c>
      <c r="F1306" s="95">
        <v>14441621</v>
      </c>
      <c r="G1306" s="7">
        <v>7</v>
      </c>
      <c r="H1306" s="96" t="s">
        <v>3721</v>
      </c>
      <c r="I1306" s="96" t="s">
        <v>3722</v>
      </c>
      <c r="J1306" s="97">
        <v>41103</v>
      </c>
      <c r="K1306" s="94">
        <v>5127345</v>
      </c>
      <c r="L1306" s="21" t="s">
        <v>3561</v>
      </c>
      <c r="M1306" s="93" t="s">
        <v>3562</v>
      </c>
      <c r="N1306" s="4" t="s">
        <v>40</v>
      </c>
      <c r="O1306" s="4" t="s">
        <v>41</v>
      </c>
      <c r="P1306" s="4" t="s">
        <v>42</v>
      </c>
      <c r="Q1306" s="4"/>
    </row>
    <row r="1307" spans="1:17" ht="114.75" x14ac:dyDescent="0.25">
      <c r="A1307" s="5">
        <f t="shared" si="20"/>
        <v>1305</v>
      </c>
      <c r="B1307" s="12" t="s">
        <v>34</v>
      </c>
      <c r="C1307" s="6">
        <v>891180084</v>
      </c>
      <c r="D1307" s="6">
        <v>2</v>
      </c>
      <c r="E1307" s="95" t="s">
        <v>3723</v>
      </c>
      <c r="F1307" s="95">
        <v>52439556</v>
      </c>
      <c r="G1307" s="7">
        <v>8</v>
      </c>
      <c r="H1307" s="96" t="s">
        <v>3724</v>
      </c>
      <c r="I1307" s="96" t="s">
        <v>3725</v>
      </c>
      <c r="J1307" s="97">
        <v>41137</v>
      </c>
      <c r="K1307" s="94">
        <v>3600000</v>
      </c>
      <c r="L1307" s="21" t="s">
        <v>3561</v>
      </c>
      <c r="M1307" s="93" t="s">
        <v>3562</v>
      </c>
      <c r="N1307" s="4" t="s">
        <v>40</v>
      </c>
      <c r="O1307" s="4" t="s">
        <v>41</v>
      </c>
      <c r="P1307" s="4" t="s">
        <v>42</v>
      </c>
      <c r="Q1307" s="4"/>
    </row>
    <row r="1308" spans="1:17" ht="153" x14ac:dyDescent="0.25">
      <c r="A1308" s="5">
        <f t="shared" si="20"/>
        <v>1306</v>
      </c>
      <c r="B1308" s="12" t="s">
        <v>34</v>
      </c>
      <c r="C1308" s="6">
        <v>891180084</v>
      </c>
      <c r="D1308" s="6">
        <v>2</v>
      </c>
      <c r="E1308" s="95" t="s">
        <v>3726</v>
      </c>
      <c r="F1308" s="95">
        <v>66818964</v>
      </c>
      <c r="G1308" s="7">
        <v>7</v>
      </c>
      <c r="H1308" s="96" t="s">
        <v>3727</v>
      </c>
      <c r="I1308" s="96" t="s">
        <v>3728</v>
      </c>
      <c r="J1308" s="97">
        <v>41142</v>
      </c>
      <c r="K1308" s="94">
        <v>566700</v>
      </c>
      <c r="L1308" s="21" t="s">
        <v>3561</v>
      </c>
      <c r="M1308" s="93" t="s">
        <v>3562</v>
      </c>
      <c r="N1308" s="4" t="s">
        <v>40</v>
      </c>
      <c r="O1308" s="4" t="s">
        <v>41</v>
      </c>
      <c r="P1308" s="4" t="s">
        <v>42</v>
      </c>
      <c r="Q1308" s="4"/>
    </row>
    <row r="1309" spans="1:17" ht="178.5" x14ac:dyDescent="0.25">
      <c r="A1309" s="5">
        <f t="shared" si="20"/>
        <v>1307</v>
      </c>
      <c r="B1309" s="12" t="s">
        <v>34</v>
      </c>
      <c r="C1309" s="6">
        <v>891180084</v>
      </c>
      <c r="D1309" s="6">
        <v>2</v>
      </c>
      <c r="E1309" s="95" t="s">
        <v>3729</v>
      </c>
      <c r="F1309" s="95">
        <v>16721737</v>
      </c>
      <c r="G1309" s="7">
        <v>1</v>
      </c>
      <c r="H1309" s="96" t="s">
        <v>3730</v>
      </c>
      <c r="I1309" s="96" t="s">
        <v>3731</v>
      </c>
      <c r="J1309" s="97">
        <v>41137</v>
      </c>
      <c r="K1309" s="94">
        <v>566700</v>
      </c>
      <c r="L1309" s="21" t="s">
        <v>3561</v>
      </c>
      <c r="M1309" s="93" t="s">
        <v>3562</v>
      </c>
      <c r="N1309" s="4" t="s">
        <v>40</v>
      </c>
      <c r="O1309" s="4" t="s">
        <v>41</v>
      </c>
      <c r="P1309" s="4" t="s">
        <v>42</v>
      </c>
      <c r="Q1309" s="4"/>
    </row>
    <row r="1310" spans="1:17" ht="165.75" x14ac:dyDescent="0.25">
      <c r="A1310" s="5">
        <f t="shared" si="20"/>
        <v>1308</v>
      </c>
      <c r="B1310" s="12" t="s">
        <v>34</v>
      </c>
      <c r="C1310" s="6">
        <v>891180084</v>
      </c>
      <c r="D1310" s="6">
        <v>2</v>
      </c>
      <c r="E1310" s="95" t="s">
        <v>3732</v>
      </c>
      <c r="F1310" s="95">
        <v>12130224</v>
      </c>
      <c r="G1310" s="7">
        <v>4</v>
      </c>
      <c r="H1310" s="96" t="s">
        <v>3733</v>
      </c>
      <c r="I1310" s="96" t="s">
        <v>3734</v>
      </c>
      <c r="J1310" s="97">
        <v>41134</v>
      </c>
      <c r="K1310" s="94">
        <v>2500000</v>
      </c>
      <c r="L1310" s="21" t="s">
        <v>3561</v>
      </c>
      <c r="M1310" s="93" t="s">
        <v>3562</v>
      </c>
      <c r="N1310" s="4" t="s">
        <v>40</v>
      </c>
      <c r="O1310" s="4" t="s">
        <v>41</v>
      </c>
      <c r="P1310" s="4" t="s">
        <v>42</v>
      </c>
      <c r="Q1310" s="4"/>
    </row>
    <row r="1311" spans="1:17" ht="153" x14ac:dyDescent="0.25">
      <c r="A1311" s="5">
        <f t="shared" si="20"/>
        <v>1309</v>
      </c>
      <c r="B1311" s="12" t="s">
        <v>34</v>
      </c>
      <c r="C1311" s="6">
        <v>891180084</v>
      </c>
      <c r="D1311" s="6">
        <v>2</v>
      </c>
      <c r="E1311" s="95" t="s">
        <v>3735</v>
      </c>
      <c r="F1311" s="95">
        <v>31573025</v>
      </c>
      <c r="G1311" s="7">
        <v>5</v>
      </c>
      <c r="H1311" s="96" t="s">
        <v>3736</v>
      </c>
      <c r="I1311" s="96" t="s">
        <v>3737</v>
      </c>
      <c r="J1311" s="97">
        <v>41143</v>
      </c>
      <c r="K1311" s="94">
        <v>566700</v>
      </c>
      <c r="L1311" s="21" t="s">
        <v>3561</v>
      </c>
      <c r="M1311" s="93" t="s">
        <v>3562</v>
      </c>
      <c r="N1311" s="4" t="s">
        <v>40</v>
      </c>
      <c r="O1311" s="4" t="s">
        <v>41</v>
      </c>
      <c r="P1311" s="4" t="s">
        <v>42</v>
      </c>
      <c r="Q1311" s="4"/>
    </row>
    <row r="1312" spans="1:17" ht="153" x14ac:dyDescent="0.25">
      <c r="A1312" s="5">
        <f t="shared" si="20"/>
        <v>1310</v>
      </c>
      <c r="B1312" s="12" t="s">
        <v>34</v>
      </c>
      <c r="C1312" s="6">
        <v>891180084</v>
      </c>
      <c r="D1312" s="6">
        <v>2</v>
      </c>
      <c r="E1312" s="95" t="s">
        <v>3738</v>
      </c>
      <c r="F1312" s="95">
        <v>94377210</v>
      </c>
      <c r="G1312" s="7">
        <v>0</v>
      </c>
      <c r="H1312" s="96" t="s">
        <v>3739</v>
      </c>
      <c r="I1312" s="96" t="s">
        <v>3740</v>
      </c>
      <c r="J1312" s="97">
        <v>41142</v>
      </c>
      <c r="K1312" s="94">
        <v>566700</v>
      </c>
      <c r="L1312" s="21" t="s">
        <v>3561</v>
      </c>
      <c r="M1312" s="93" t="s">
        <v>3562</v>
      </c>
      <c r="N1312" s="4" t="s">
        <v>40</v>
      </c>
      <c r="O1312" s="4" t="s">
        <v>41</v>
      </c>
      <c r="P1312" s="4" t="s">
        <v>42</v>
      </c>
      <c r="Q1312" s="4"/>
    </row>
    <row r="1313" spans="1:17" ht="153" x14ac:dyDescent="0.25">
      <c r="A1313" s="5">
        <f t="shared" si="20"/>
        <v>1311</v>
      </c>
      <c r="B1313" s="12" t="s">
        <v>34</v>
      </c>
      <c r="C1313" s="6">
        <v>891180084</v>
      </c>
      <c r="D1313" s="6">
        <v>2</v>
      </c>
      <c r="E1313" s="95" t="s">
        <v>3741</v>
      </c>
      <c r="F1313" s="95">
        <v>19448640</v>
      </c>
      <c r="G1313" s="7">
        <v>7</v>
      </c>
      <c r="H1313" s="96" t="s">
        <v>3742</v>
      </c>
      <c r="I1313" s="96" t="s">
        <v>3743</v>
      </c>
      <c r="J1313" s="97">
        <v>41134</v>
      </c>
      <c r="K1313" s="94">
        <v>566700</v>
      </c>
      <c r="L1313" s="21" t="s">
        <v>3561</v>
      </c>
      <c r="M1313" s="93" t="s">
        <v>3562</v>
      </c>
      <c r="N1313" s="4" t="s">
        <v>40</v>
      </c>
      <c r="O1313" s="4" t="s">
        <v>41</v>
      </c>
      <c r="P1313" s="4" t="s">
        <v>42</v>
      </c>
      <c r="Q1313" s="4"/>
    </row>
    <row r="1314" spans="1:17" ht="140.25" x14ac:dyDescent="0.25">
      <c r="A1314" s="5">
        <f t="shared" si="20"/>
        <v>1312</v>
      </c>
      <c r="B1314" s="12" t="s">
        <v>34</v>
      </c>
      <c r="C1314" s="6">
        <v>891180084</v>
      </c>
      <c r="D1314" s="6">
        <v>2</v>
      </c>
      <c r="E1314" s="95" t="s">
        <v>3604</v>
      </c>
      <c r="F1314" s="95">
        <v>14931673</v>
      </c>
      <c r="G1314" s="7">
        <v>2</v>
      </c>
      <c r="H1314" s="96" t="s">
        <v>3744</v>
      </c>
      <c r="I1314" s="96" t="s">
        <v>3745</v>
      </c>
      <c r="J1314" s="97">
        <v>41136</v>
      </c>
      <c r="K1314" s="94">
        <v>3512310</v>
      </c>
      <c r="L1314" s="21" t="s">
        <v>3561</v>
      </c>
      <c r="M1314" s="93" t="s">
        <v>3562</v>
      </c>
      <c r="N1314" s="4" t="s">
        <v>40</v>
      </c>
      <c r="O1314" s="4" t="s">
        <v>41</v>
      </c>
      <c r="P1314" s="4" t="s">
        <v>42</v>
      </c>
      <c r="Q1314" s="4"/>
    </row>
    <row r="1315" spans="1:17" ht="153" x14ac:dyDescent="0.25">
      <c r="A1315" s="5">
        <f t="shared" si="20"/>
        <v>1313</v>
      </c>
      <c r="B1315" s="12" t="s">
        <v>34</v>
      </c>
      <c r="C1315" s="6">
        <v>891180084</v>
      </c>
      <c r="D1315" s="6">
        <v>2</v>
      </c>
      <c r="E1315" s="95" t="s">
        <v>3746</v>
      </c>
      <c r="F1315" s="95">
        <v>76311652</v>
      </c>
      <c r="G1315" s="7">
        <v>3</v>
      </c>
      <c r="H1315" s="96" t="s">
        <v>3747</v>
      </c>
      <c r="I1315" s="15" t="s">
        <v>3748</v>
      </c>
      <c r="J1315" s="97">
        <v>41145</v>
      </c>
      <c r="K1315" s="94">
        <v>5506800</v>
      </c>
      <c r="L1315" s="21" t="s">
        <v>3561</v>
      </c>
      <c r="M1315" s="93" t="s">
        <v>3562</v>
      </c>
      <c r="N1315" s="4" t="s">
        <v>40</v>
      </c>
      <c r="O1315" s="4" t="s">
        <v>41</v>
      </c>
      <c r="P1315" s="4" t="s">
        <v>42</v>
      </c>
      <c r="Q1315" s="4"/>
    </row>
    <row r="1316" spans="1:17" ht="114.75" x14ac:dyDescent="0.25">
      <c r="A1316" s="5">
        <f t="shared" si="20"/>
        <v>1314</v>
      </c>
      <c r="B1316" s="12" t="s">
        <v>34</v>
      </c>
      <c r="C1316" s="6">
        <v>891180084</v>
      </c>
      <c r="D1316" s="6">
        <v>2</v>
      </c>
      <c r="E1316" s="95" t="s">
        <v>3669</v>
      </c>
      <c r="F1316" s="95">
        <v>38254536</v>
      </c>
      <c r="G1316" s="7">
        <v>4</v>
      </c>
      <c r="H1316" s="96" t="s">
        <v>3749</v>
      </c>
      <c r="I1316" s="96" t="s">
        <v>3750</v>
      </c>
      <c r="J1316" s="97">
        <v>41164</v>
      </c>
      <c r="K1316" s="94">
        <v>3646112</v>
      </c>
      <c r="L1316" s="21" t="s">
        <v>3561</v>
      </c>
      <c r="M1316" s="93" t="s">
        <v>3562</v>
      </c>
      <c r="N1316" s="4" t="s">
        <v>40</v>
      </c>
      <c r="O1316" s="4" t="s">
        <v>41</v>
      </c>
      <c r="P1316" s="4" t="s">
        <v>42</v>
      </c>
      <c r="Q1316" s="4"/>
    </row>
    <row r="1317" spans="1:17" ht="89.25" x14ac:dyDescent="0.25">
      <c r="A1317" s="5">
        <f t="shared" si="20"/>
        <v>1315</v>
      </c>
      <c r="B1317" s="12" t="s">
        <v>34</v>
      </c>
      <c r="C1317" s="6">
        <v>891180084</v>
      </c>
      <c r="D1317" s="6">
        <v>2</v>
      </c>
      <c r="E1317" s="95" t="s">
        <v>3751</v>
      </c>
      <c r="F1317" s="95">
        <v>16724311</v>
      </c>
      <c r="G1317" s="7">
        <v>1</v>
      </c>
      <c r="H1317" s="96" t="s">
        <v>3752</v>
      </c>
      <c r="I1317" s="96" t="s">
        <v>3753</v>
      </c>
      <c r="J1317" s="97">
        <v>41179</v>
      </c>
      <c r="K1317" s="94">
        <v>5268465</v>
      </c>
      <c r="L1317" s="21" t="s">
        <v>3561</v>
      </c>
      <c r="M1317" s="93" t="s">
        <v>3562</v>
      </c>
      <c r="N1317" s="4" t="s">
        <v>40</v>
      </c>
      <c r="O1317" s="4" t="s">
        <v>41</v>
      </c>
      <c r="P1317" s="4" t="s">
        <v>42</v>
      </c>
      <c r="Q1317" s="4"/>
    </row>
    <row r="1318" spans="1:17" ht="114.75" x14ac:dyDescent="0.25">
      <c r="A1318" s="5">
        <f t="shared" si="20"/>
        <v>1316</v>
      </c>
      <c r="B1318" s="12" t="s">
        <v>34</v>
      </c>
      <c r="C1318" s="6">
        <v>891180084</v>
      </c>
      <c r="D1318" s="6">
        <v>2</v>
      </c>
      <c r="E1318" s="95" t="s">
        <v>3754</v>
      </c>
      <c r="F1318" s="95">
        <v>79540060</v>
      </c>
      <c r="G1318" s="7">
        <v>6</v>
      </c>
      <c r="H1318" s="96" t="s">
        <v>3755</v>
      </c>
      <c r="I1318" s="96" t="s">
        <v>3756</v>
      </c>
      <c r="J1318" s="97">
        <v>41178</v>
      </c>
      <c r="K1318" s="94">
        <v>3671200</v>
      </c>
      <c r="L1318" s="21" t="s">
        <v>3561</v>
      </c>
      <c r="M1318" s="93" t="s">
        <v>3562</v>
      </c>
      <c r="N1318" s="4" t="s">
        <v>40</v>
      </c>
      <c r="O1318" s="4" t="s">
        <v>41</v>
      </c>
      <c r="P1318" s="4" t="s">
        <v>42</v>
      </c>
      <c r="Q1318" s="4"/>
    </row>
    <row r="1319" spans="1:17" ht="153" x14ac:dyDescent="0.25">
      <c r="A1319" s="5">
        <f t="shared" si="20"/>
        <v>1317</v>
      </c>
      <c r="B1319" s="12" t="s">
        <v>34</v>
      </c>
      <c r="C1319" s="6">
        <v>891180084</v>
      </c>
      <c r="D1319" s="6">
        <v>2</v>
      </c>
      <c r="E1319" s="95" t="s">
        <v>2240</v>
      </c>
      <c r="F1319" s="95">
        <v>1075239012</v>
      </c>
      <c r="G1319" s="7">
        <v>1</v>
      </c>
      <c r="H1319" s="96" t="s">
        <v>3757</v>
      </c>
      <c r="I1319" s="96" t="s">
        <v>3758</v>
      </c>
      <c r="J1319" s="97">
        <v>41121</v>
      </c>
      <c r="K1319" s="94">
        <v>3080000</v>
      </c>
      <c r="L1319" s="21" t="s">
        <v>3561</v>
      </c>
      <c r="M1319" s="93" t="s">
        <v>3562</v>
      </c>
      <c r="N1319" s="4" t="s">
        <v>40</v>
      </c>
      <c r="O1319" s="4" t="s">
        <v>41</v>
      </c>
      <c r="P1319" s="4" t="s">
        <v>42</v>
      </c>
      <c r="Q1319" s="4"/>
    </row>
    <row r="1320" spans="1:17" ht="178.5" x14ac:dyDescent="0.25">
      <c r="A1320" s="5">
        <f t="shared" si="20"/>
        <v>1318</v>
      </c>
      <c r="B1320" s="12" t="s">
        <v>34</v>
      </c>
      <c r="C1320" s="6">
        <v>891180084</v>
      </c>
      <c r="D1320" s="6">
        <v>2</v>
      </c>
      <c r="E1320" s="95" t="s">
        <v>3759</v>
      </c>
      <c r="F1320" s="95">
        <v>26431110</v>
      </c>
      <c r="G1320" s="7">
        <v>5</v>
      </c>
      <c r="H1320" s="96" t="s">
        <v>3760</v>
      </c>
      <c r="I1320" s="96" t="s">
        <v>3761</v>
      </c>
      <c r="J1320" s="97">
        <v>41136</v>
      </c>
      <c r="K1320" s="94">
        <v>5200000</v>
      </c>
      <c r="L1320" s="21" t="s">
        <v>3561</v>
      </c>
      <c r="M1320" s="93" t="s">
        <v>3562</v>
      </c>
      <c r="N1320" s="4" t="s">
        <v>40</v>
      </c>
      <c r="O1320" s="4" t="s">
        <v>41</v>
      </c>
      <c r="P1320" s="4" t="s">
        <v>42</v>
      </c>
      <c r="Q1320" s="4"/>
    </row>
    <row r="1321" spans="1:17" ht="114.75" x14ac:dyDescent="0.25">
      <c r="A1321" s="5">
        <f t="shared" si="20"/>
        <v>1319</v>
      </c>
      <c r="B1321" s="12" t="s">
        <v>34</v>
      </c>
      <c r="C1321" s="6">
        <v>891180084</v>
      </c>
      <c r="D1321" s="6">
        <v>2</v>
      </c>
      <c r="E1321" s="95" t="s">
        <v>2243</v>
      </c>
      <c r="F1321" s="95">
        <v>12136692</v>
      </c>
      <c r="G1321" s="7">
        <v>5</v>
      </c>
      <c r="H1321" s="96" t="s">
        <v>3762</v>
      </c>
      <c r="I1321" s="96" t="s">
        <v>3763</v>
      </c>
      <c r="J1321" s="97">
        <v>41130</v>
      </c>
      <c r="K1321" s="94">
        <v>7200000</v>
      </c>
      <c r="L1321" s="21" t="s">
        <v>3561</v>
      </c>
      <c r="M1321" s="93" t="s">
        <v>3562</v>
      </c>
      <c r="N1321" s="4" t="s">
        <v>40</v>
      </c>
      <c r="O1321" s="4" t="s">
        <v>41</v>
      </c>
      <c r="P1321" s="4" t="s">
        <v>42</v>
      </c>
      <c r="Q1321" s="4"/>
    </row>
    <row r="1322" spans="1:17" ht="127.5" x14ac:dyDescent="0.25">
      <c r="A1322" s="5">
        <f t="shared" si="20"/>
        <v>1320</v>
      </c>
      <c r="B1322" s="12" t="s">
        <v>34</v>
      </c>
      <c r="C1322" s="6">
        <v>891180084</v>
      </c>
      <c r="D1322" s="6">
        <v>2</v>
      </c>
      <c r="E1322" s="95" t="s">
        <v>3643</v>
      </c>
      <c r="F1322" s="95">
        <v>16583292</v>
      </c>
      <c r="G1322" s="7">
        <v>3</v>
      </c>
      <c r="H1322" s="96" t="s">
        <v>3764</v>
      </c>
      <c r="I1322" s="96" t="s">
        <v>3765</v>
      </c>
      <c r="J1322" s="97">
        <v>41067</v>
      </c>
      <c r="K1322" s="94">
        <v>1932447</v>
      </c>
      <c r="L1322" s="21" t="s">
        <v>3561</v>
      </c>
      <c r="M1322" s="93" t="s">
        <v>3562</v>
      </c>
      <c r="N1322" s="4" t="s">
        <v>40</v>
      </c>
      <c r="O1322" s="4" t="s">
        <v>41</v>
      </c>
      <c r="P1322" s="4" t="s">
        <v>42</v>
      </c>
      <c r="Q1322" s="4"/>
    </row>
    <row r="1323" spans="1:17" ht="178.5" x14ac:dyDescent="0.25">
      <c r="A1323" s="5">
        <f t="shared" si="20"/>
        <v>1321</v>
      </c>
      <c r="B1323" s="12" t="s">
        <v>34</v>
      </c>
      <c r="C1323" s="6">
        <v>891180084</v>
      </c>
      <c r="D1323" s="6">
        <v>2</v>
      </c>
      <c r="E1323" s="95" t="s">
        <v>3583</v>
      </c>
      <c r="F1323" s="95">
        <v>14225040</v>
      </c>
      <c r="G1323" s="7">
        <v>2</v>
      </c>
      <c r="H1323" s="96" t="s">
        <v>3766</v>
      </c>
      <c r="I1323" s="96" t="s">
        <v>3767</v>
      </c>
      <c r="J1323" s="97">
        <v>41094</v>
      </c>
      <c r="K1323" s="94">
        <v>5619696</v>
      </c>
      <c r="L1323" s="21" t="s">
        <v>3561</v>
      </c>
      <c r="M1323" s="93" t="s">
        <v>3562</v>
      </c>
      <c r="N1323" s="4" t="s">
        <v>40</v>
      </c>
      <c r="O1323" s="4" t="s">
        <v>41</v>
      </c>
      <c r="P1323" s="4" t="s">
        <v>42</v>
      </c>
      <c r="Q1323" s="4"/>
    </row>
    <row r="1324" spans="1:17" ht="127.5" x14ac:dyDescent="0.25">
      <c r="A1324" s="5">
        <f t="shared" si="20"/>
        <v>1322</v>
      </c>
      <c r="B1324" s="12" t="s">
        <v>34</v>
      </c>
      <c r="C1324" s="6">
        <v>891180084</v>
      </c>
      <c r="D1324" s="6">
        <v>2</v>
      </c>
      <c r="E1324" s="95" t="s">
        <v>3768</v>
      </c>
      <c r="F1324" s="95">
        <v>10481248</v>
      </c>
      <c r="G1324" s="7">
        <v>9</v>
      </c>
      <c r="H1324" s="96" t="s">
        <v>3715</v>
      </c>
      <c r="I1324" s="96" t="s">
        <v>3716</v>
      </c>
      <c r="J1324" s="97">
        <v>41135</v>
      </c>
      <c r="K1324" s="94">
        <v>566700</v>
      </c>
      <c r="L1324" s="21" t="s">
        <v>3561</v>
      </c>
      <c r="M1324" s="93" t="s">
        <v>3562</v>
      </c>
      <c r="N1324" s="4" t="s">
        <v>40</v>
      </c>
      <c r="O1324" s="4" t="s">
        <v>41</v>
      </c>
      <c r="P1324" s="4" t="s">
        <v>42</v>
      </c>
      <c r="Q1324" s="4"/>
    </row>
    <row r="1325" spans="1:17" ht="114.75" x14ac:dyDescent="0.25">
      <c r="A1325" s="5">
        <f t="shared" si="20"/>
        <v>1323</v>
      </c>
      <c r="B1325" s="12" t="s">
        <v>34</v>
      </c>
      <c r="C1325" s="6">
        <v>891180084</v>
      </c>
      <c r="D1325" s="6">
        <v>2</v>
      </c>
      <c r="E1325" s="95" t="s">
        <v>1926</v>
      </c>
      <c r="F1325" s="95">
        <v>900116087</v>
      </c>
      <c r="G1325" s="7">
        <v>4</v>
      </c>
      <c r="H1325" s="96" t="s">
        <v>3769</v>
      </c>
      <c r="I1325" s="96" t="s">
        <v>3770</v>
      </c>
      <c r="J1325" s="97">
        <v>41115</v>
      </c>
      <c r="K1325" s="94">
        <f>17469000+2400000</f>
        <v>19869000</v>
      </c>
      <c r="L1325" s="21" t="s">
        <v>380</v>
      </c>
      <c r="M1325" s="93" t="s">
        <v>3562</v>
      </c>
      <c r="N1325" s="4" t="s">
        <v>40</v>
      </c>
      <c r="O1325" s="4" t="s">
        <v>41</v>
      </c>
      <c r="P1325" s="4" t="s">
        <v>42</v>
      </c>
      <c r="Q1325" s="4"/>
    </row>
    <row r="1326" spans="1:17" ht="178.5" x14ac:dyDescent="0.25">
      <c r="A1326" s="5">
        <f t="shared" si="20"/>
        <v>1324</v>
      </c>
      <c r="B1326" s="12" t="s">
        <v>34</v>
      </c>
      <c r="C1326" s="6">
        <v>891180084</v>
      </c>
      <c r="D1326" s="6">
        <v>2</v>
      </c>
      <c r="E1326" s="95" t="s">
        <v>85</v>
      </c>
      <c r="F1326" s="95">
        <v>1075241426</v>
      </c>
      <c r="G1326" s="7">
        <v>1</v>
      </c>
      <c r="H1326" s="96" t="s">
        <v>3771</v>
      </c>
      <c r="I1326" s="96" t="s">
        <v>3772</v>
      </c>
      <c r="J1326" s="97">
        <v>41166</v>
      </c>
      <c r="K1326" s="94">
        <v>1410000</v>
      </c>
      <c r="L1326" s="21" t="s">
        <v>380</v>
      </c>
      <c r="M1326" s="93" t="s">
        <v>3562</v>
      </c>
      <c r="N1326" s="4" t="s">
        <v>40</v>
      </c>
      <c r="O1326" s="4" t="s">
        <v>41</v>
      </c>
      <c r="P1326" s="4" t="s">
        <v>42</v>
      </c>
      <c r="Q1326" s="4"/>
    </row>
    <row r="1327" spans="1:17" ht="114.75" x14ac:dyDescent="0.25">
      <c r="A1327" s="5">
        <f t="shared" si="20"/>
        <v>1325</v>
      </c>
      <c r="B1327" s="12" t="s">
        <v>34</v>
      </c>
      <c r="C1327" s="6">
        <v>891180084</v>
      </c>
      <c r="D1327" s="6">
        <v>2</v>
      </c>
      <c r="E1327" s="95" t="s">
        <v>310</v>
      </c>
      <c r="F1327" s="95">
        <v>900501029</v>
      </c>
      <c r="G1327" s="7">
        <v>8</v>
      </c>
      <c r="H1327" s="96" t="s">
        <v>3773</v>
      </c>
      <c r="I1327" s="96" t="s">
        <v>3774</v>
      </c>
      <c r="J1327" s="97">
        <v>41113</v>
      </c>
      <c r="K1327" s="94">
        <f>7552600+1000000</f>
        <v>8552600</v>
      </c>
      <c r="L1327" s="21" t="s">
        <v>380</v>
      </c>
      <c r="M1327" s="93" t="s">
        <v>3562</v>
      </c>
      <c r="N1327" s="4" t="s">
        <v>40</v>
      </c>
      <c r="O1327" s="4" t="s">
        <v>41</v>
      </c>
      <c r="P1327" s="4" t="s">
        <v>42</v>
      </c>
      <c r="Q1327" s="4"/>
    </row>
    <row r="1328" spans="1:17" ht="191.25" x14ac:dyDescent="0.25">
      <c r="A1328" s="5">
        <f t="shared" si="20"/>
        <v>1326</v>
      </c>
      <c r="B1328" s="12" t="s">
        <v>34</v>
      </c>
      <c r="C1328" s="6">
        <v>891180084</v>
      </c>
      <c r="D1328" s="6">
        <v>2</v>
      </c>
      <c r="E1328" s="95" t="s">
        <v>3615</v>
      </c>
      <c r="F1328" s="95">
        <v>51580461</v>
      </c>
      <c r="G1328" s="7">
        <v>5</v>
      </c>
      <c r="H1328" s="96" t="s">
        <v>3775</v>
      </c>
      <c r="I1328" s="96" t="s">
        <v>3776</v>
      </c>
      <c r="J1328" s="97">
        <v>41115</v>
      </c>
      <c r="K1328" s="94">
        <v>15300000</v>
      </c>
      <c r="L1328" s="21" t="s">
        <v>380</v>
      </c>
      <c r="M1328" s="93" t="s">
        <v>3562</v>
      </c>
      <c r="N1328" s="4" t="s">
        <v>40</v>
      </c>
      <c r="O1328" s="4" t="s">
        <v>41</v>
      </c>
      <c r="P1328" s="4" t="s">
        <v>42</v>
      </c>
      <c r="Q1328" s="4"/>
    </row>
    <row r="1329" spans="1:17" ht="153" x14ac:dyDescent="0.25">
      <c r="A1329" s="5">
        <f t="shared" si="20"/>
        <v>1327</v>
      </c>
      <c r="B1329" s="12" t="s">
        <v>34</v>
      </c>
      <c r="C1329" s="6">
        <v>891180084</v>
      </c>
      <c r="D1329" s="6">
        <v>2</v>
      </c>
      <c r="E1329" s="95" t="s">
        <v>85</v>
      </c>
      <c r="F1329" s="95">
        <v>1075241426</v>
      </c>
      <c r="G1329" s="7">
        <v>1</v>
      </c>
      <c r="H1329" s="96" t="s">
        <v>3777</v>
      </c>
      <c r="I1329" s="96" t="s">
        <v>3778</v>
      </c>
      <c r="J1329" s="97">
        <v>41115</v>
      </c>
      <c r="K1329" s="94">
        <v>4999500</v>
      </c>
      <c r="L1329" s="21" t="s">
        <v>380</v>
      </c>
      <c r="M1329" s="93" t="s">
        <v>3562</v>
      </c>
      <c r="N1329" s="4" t="s">
        <v>40</v>
      </c>
      <c r="O1329" s="4" t="s">
        <v>41</v>
      </c>
      <c r="P1329" s="4" t="s">
        <v>42</v>
      </c>
      <c r="Q1329" s="4"/>
    </row>
    <row r="1330" spans="1:17" ht="140.25" x14ac:dyDescent="0.25">
      <c r="A1330" s="5">
        <f t="shared" si="20"/>
        <v>1328</v>
      </c>
      <c r="B1330" s="12" t="s">
        <v>34</v>
      </c>
      <c r="C1330" s="6">
        <v>891180084</v>
      </c>
      <c r="D1330" s="6">
        <v>2</v>
      </c>
      <c r="E1330" s="95" t="s">
        <v>3620</v>
      </c>
      <c r="F1330" s="95">
        <v>26418822</v>
      </c>
      <c r="G1330" s="7">
        <v>8</v>
      </c>
      <c r="H1330" s="96" t="s">
        <v>3779</v>
      </c>
      <c r="I1330" s="96" t="s">
        <v>3780</v>
      </c>
      <c r="J1330" s="97">
        <v>41124</v>
      </c>
      <c r="K1330" s="94">
        <v>3000000</v>
      </c>
      <c r="L1330" s="21" t="s">
        <v>380</v>
      </c>
      <c r="M1330" s="93" t="s">
        <v>3562</v>
      </c>
      <c r="N1330" s="4" t="s">
        <v>40</v>
      </c>
      <c r="O1330" s="4" t="s">
        <v>41</v>
      </c>
      <c r="P1330" s="4" t="s">
        <v>42</v>
      </c>
      <c r="Q1330" s="4"/>
    </row>
    <row r="1331" spans="1:17" ht="89.25" x14ac:dyDescent="0.25">
      <c r="A1331" s="5">
        <f t="shared" si="20"/>
        <v>1329</v>
      </c>
      <c r="B1331" s="12" t="s">
        <v>34</v>
      </c>
      <c r="C1331" s="6">
        <v>891180084</v>
      </c>
      <c r="D1331" s="6">
        <v>2</v>
      </c>
      <c r="E1331" s="95" t="s">
        <v>3708</v>
      </c>
      <c r="F1331" s="95">
        <v>860001498</v>
      </c>
      <c r="G1331" s="7">
        <v>9</v>
      </c>
      <c r="H1331" s="96" t="s">
        <v>3781</v>
      </c>
      <c r="I1331" s="96" t="s">
        <v>3782</v>
      </c>
      <c r="J1331" s="97">
        <v>41152</v>
      </c>
      <c r="K1331" s="94">
        <v>2000000</v>
      </c>
      <c r="L1331" s="21" t="s">
        <v>380</v>
      </c>
      <c r="M1331" s="93" t="s">
        <v>3562</v>
      </c>
      <c r="N1331" s="4" t="s">
        <v>40</v>
      </c>
      <c r="O1331" s="4" t="s">
        <v>41</v>
      </c>
      <c r="P1331" s="4" t="s">
        <v>42</v>
      </c>
      <c r="Q1331" s="4"/>
    </row>
    <row r="1332" spans="1:17" ht="102" x14ac:dyDescent="0.25">
      <c r="A1332" s="5">
        <f t="shared" si="20"/>
        <v>1330</v>
      </c>
      <c r="B1332" s="12" t="s">
        <v>34</v>
      </c>
      <c r="C1332" s="6">
        <v>891180084</v>
      </c>
      <c r="D1332" s="6">
        <v>2</v>
      </c>
      <c r="E1332" s="95" t="s">
        <v>310</v>
      </c>
      <c r="F1332" s="95">
        <v>900501029</v>
      </c>
      <c r="G1332" s="7">
        <v>8</v>
      </c>
      <c r="H1332" s="96" t="s">
        <v>3783</v>
      </c>
      <c r="I1332" s="96" t="s">
        <v>3784</v>
      </c>
      <c r="J1332" s="97">
        <v>41165</v>
      </c>
      <c r="K1332" s="94">
        <v>245100</v>
      </c>
      <c r="L1332" s="21" t="s">
        <v>380</v>
      </c>
      <c r="M1332" s="93" t="s">
        <v>3562</v>
      </c>
      <c r="N1332" s="4" t="s">
        <v>40</v>
      </c>
      <c r="O1332" s="4" t="s">
        <v>41</v>
      </c>
      <c r="P1332" s="4" t="s">
        <v>42</v>
      </c>
      <c r="Q1332" s="4"/>
    </row>
    <row r="1333" spans="1:17" ht="127.5" x14ac:dyDescent="0.25">
      <c r="A1333" s="5">
        <f t="shared" si="20"/>
        <v>1331</v>
      </c>
      <c r="B1333" s="12" t="s">
        <v>34</v>
      </c>
      <c r="C1333" s="6">
        <v>891180084</v>
      </c>
      <c r="D1333" s="6">
        <v>2</v>
      </c>
      <c r="E1333" s="95" t="s">
        <v>3698</v>
      </c>
      <c r="F1333" s="95">
        <v>55153458</v>
      </c>
      <c r="G1333" s="7">
        <v>6</v>
      </c>
      <c r="H1333" s="96" t="s">
        <v>3785</v>
      </c>
      <c r="I1333" s="96" t="s">
        <v>3786</v>
      </c>
      <c r="J1333" s="97">
        <v>41164</v>
      </c>
      <c r="K1333" s="94">
        <v>1200020</v>
      </c>
      <c r="L1333" s="21" t="s">
        <v>380</v>
      </c>
      <c r="M1333" s="93" t="s">
        <v>3562</v>
      </c>
      <c r="N1333" s="4" t="s">
        <v>40</v>
      </c>
      <c r="O1333" s="4" t="s">
        <v>41</v>
      </c>
      <c r="P1333" s="4" t="s">
        <v>42</v>
      </c>
      <c r="Q1333" s="4"/>
    </row>
    <row r="1334" spans="1:17" ht="204" x14ac:dyDescent="0.25">
      <c r="A1334" s="5">
        <f t="shared" si="20"/>
        <v>1332</v>
      </c>
      <c r="B1334" s="12" t="s">
        <v>34</v>
      </c>
      <c r="C1334" s="6">
        <v>891180084</v>
      </c>
      <c r="D1334" s="6">
        <v>2</v>
      </c>
      <c r="E1334" s="95" t="s">
        <v>3623</v>
      </c>
      <c r="F1334" s="95">
        <v>1075216567</v>
      </c>
      <c r="G1334" s="7">
        <v>6</v>
      </c>
      <c r="H1334" s="96" t="s">
        <v>3787</v>
      </c>
      <c r="I1334" s="96" t="s">
        <v>3788</v>
      </c>
      <c r="J1334" s="97">
        <v>41124</v>
      </c>
      <c r="K1334" s="94">
        <f>2500000+1250000</f>
        <v>3750000</v>
      </c>
      <c r="L1334" s="21" t="s">
        <v>380</v>
      </c>
      <c r="M1334" s="93" t="s">
        <v>3562</v>
      </c>
      <c r="N1334" s="4" t="s">
        <v>40</v>
      </c>
      <c r="O1334" s="4" t="s">
        <v>41</v>
      </c>
      <c r="P1334" s="4" t="s">
        <v>42</v>
      </c>
      <c r="Q1334" s="4"/>
    </row>
    <row r="1335" spans="1:17" ht="153" x14ac:dyDescent="0.25">
      <c r="A1335" s="5">
        <f t="shared" si="20"/>
        <v>1333</v>
      </c>
      <c r="B1335" s="12" t="s">
        <v>34</v>
      </c>
      <c r="C1335" s="6">
        <v>891180084</v>
      </c>
      <c r="D1335" s="6">
        <v>2</v>
      </c>
      <c r="E1335" s="95" t="s">
        <v>2240</v>
      </c>
      <c r="F1335" s="95">
        <v>1075239012</v>
      </c>
      <c r="G1335" s="7">
        <v>1</v>
      </c>
      <c r="H1335" s="96" t="s">
        <v>3789</v>
      </c>
      <c r="I1335" s="96" t="s">
        <v>3790</v>
      </c>
      <c r="J1335" s="97">
        <v>41180</v>
      </c>
      <c r="K1335" s="94">
        <v>1964080</v>
      </c>
      <c r="L1335" s="21" t="s">
        <v>3561</v>
      </c>
      <c r="M1335" s="93" t="s">
        <v>3562</v>
      </c>
      <c r="N1335" s="4" t="s">
        <v>40</v>
      </c>
      <c r="O1335" s="4" t="s">
        <v>41</v>
      </c>
      <c r="P1335" s="4" t="s">
        <v>42</v>
      </c>
      <c r="Q1335" s="4"/>
    </row>
    <row r="1336" spans="1:17" ht="127.5" x14ac:dyDescent="0.25">
      <c r="A1336" s="5">
        <f t="shared" si="20"/>
        <v>1334</v>
      </c>
      <c r="B1336" s="12" t="s">
        <v>34</v>
      </c>
      <c r="C1336" s="6">
        <v>891180084</v>
      </c>
      <c r="D1336" s="6">
        <v>2</v>
      </c>
      <c r="E1336" s="95" t="s">
        <v>3791</v>
      </c>
      <c r="F1336" s="95">
        <v>19343690</v>
      </c>
      <c r="G1336" s="7">
        <v>3</v>
      </c>
      <c r="H1336" s="96" t="s">
        <v>3792</v>
      </c>
      <c r="I1336" s="96" t="s">
        <v>3793</v>
      </c>
      <c r="J1336" s="97">
        <v>41186</v>
      </c>
      <c r="K1336" s="94">
        <v>3646112</v>
      </c>
      <c r="L1336" s="21" t="s">
        <v>3561</v>
      </c>
      <c r="M1336" s="93" t="s">
        <v>3562</v>
      </c>
      <c r="N1336" s="4" t="s">
        <v>40</v>
      </c>
      <c r="O1336" s="4" t="s">
        <v>41</v>
      </c>
      <c r="P1336" s="4" t="s">
        <v>42</v>
      </c>
      <c r="Q1336" s="4"/>
    </row>
    <row r="1337" spans="1:17" ht="102" x14ac:dyDescent="0.25">
      <c r="A1337" s="5">
        <f t="shared" si="20"/>
        <v>1335</v>
      </c>
      <c r="B1337" s="12" t="s">
        <v>34</v>
      </c>
      <c r="C1337" s="6">
        <v>891180084</v>
      </c>
      <c r="D1337" s="6">
        <v>2</v>
      </c>
      <c r="E1337" s="95" t="s">
        <v>3794</v>
      </c>
      <c r="F1337" s="95">
        <v>41375163</v>
      </c>
      <c r="G1337" s="7">
        <v>0</v>
      </c>
      <c r="H1337" s="96" t="s">
        <v>3795</v>
      </c>
      <c r="I1337" s="96" t="s">
        <v>3796</v>
      </c>
      <c r="J1337" s="97">
        <v>41191</v>
      </c>
      <c r="K1337" s="94">
        <v>3671200</v>
      </c>
      <c r="L1337" s="21" t="s">
        <v>3561</v>
      </c>
      <c r="M1337" s="93" t="s">
        <v>3562</v>
      </c>
      <c r="N1337" s="4" t="s">
        <v>40</v>
      </c>
      <c r="O1337" s="4" t="s">
        <v>41</v>
      </c>
      <c r="P1337" s="4" t="s">
        <v>42</v>
      </c>
      <c r="Q1337" s="4"/>
    </row>
    <row r="1338" spans="1:17" ht="165.75" x14ac:dyDescent="0.25">
      <c r="A1338" s="5">
        <f t="shared" si="20"/>
        <v>1336</v>
      </c>
      <c r="B1338" s="12" t="s">
        <v>34</v>
      </c>
      <c r="C1338" s="6">
        <v>891180084</v>
      </c>
      <c r="D1338" s="6">
        <v>2</v>
      </c>
      <c r="E1338" s="95" t="s">
        <v>3797</v>
      </c>
      <c r="F1338" s="95">
        <v>1075227594</v>
      </c>
      <c r="G1338" s="7">
        <v>2</v>
      </c>
      <c r="H1338" s="96" t="s">
        <v>3798</v>
      </c>
      <c r="I1338" s="96" t="s">
        <v>3799</v>
      </c>
      <c r="J1338" s="97">
        <v>41194</v>
      </c>
      <c r="K1338" s="94">
        <v>1200000</v>
      </c>
      <c r="L1338" s="21" t="s">
        <v>3561</v>
      </c>
      <c r="M1338" s="93" t="s">
        <v>3562</v>
      </c>
      <c r="N1338" s="4" t="s">
        <v>40</v>
      </c>
      <c r="O1338" s="4" t="s">
        <v>41</v>
      </c>
      <c r="P1338" s="4" t="s">
        <v>42</v>
      </c>
      <c r="Q1338" s="4"/>
    </row>
    <row r="1339" spans="1:17" ht="127.5" x14ac:dyDescent="0.25">
      <c r="A1339" s="5">
        <f t="shared" si="20"/>
        <v>1337</v>
      </c>
      <c r="B1339" s="12" t="s">
        <v>34</v>
      </c>
      <c r="C1339" s="6">
        <v>891180084</v>
      </c>
      <c r="D1339" s="6">
        <v>2</v>
      </c>
      <c r="E1339" s="95" t="s">
        <v>3800</v>
      </c>
      <c r="F1339" s="95">
        <v>1075224302</v>
      </c>
      <c r="G1339" s="7">
        <v>5</v>
      </c>
      <c r="H1339" s="96" t="s">
        <v>3801</v>
      </c>
      <c r="I1339" s="96" t="s">
        <v>3802</v>
      </c>
      <c r="J1339" s="97">
        <v>41219</v>
      </c>
      <c r="K1339" s="94">
        <v>1500000</v>
      </c>
      <c r="L1339" s="21" t="s">
        <v>3561</v>
      </c>
      <c r="M1339" s="93" t="s">
        <v>3562</v>
      </c>
      <c r="N1339" s="4" t="s">
        <v>40</v>
      </c>
      <c r="O1339" s="4" t="s">
        <v>41</v>
      </c>
      <c r="P1339" s="4" t="s">
        <v>42</v>
      </c>
      <c r="Q1339" s="4"/>
    </row>
    <row r="1340" spans="1:17" ht="89.25" x14ac:dyDescent="0.25">
      <c r="A1340" s="5">
        <f t="shared" si="20"/>
        <v>1338</v>
      </c>
      <c r="B1340" s="12" t="s">
        <v>34</v>
      </c>
      <c r="C1340" s="6">
        <v>891180084</v>
      </c>
      <c r="D1340" s="6">
        <v>2</v>
      </c>
      <c r="E1340" s="95" t="s">
        <v>3803</v>
      </c>
      <c r="F1340" s="95">
        <v>17322870</v>
      </c>
      <c r="G1340" s="7">
        <v>5</v>
      </c>
      <c r="H1340" s="96" t="s">
        <v>3804</v>
      </c>
      <c r="I1340" s="96" t="s">
        <v>3805</v>
      </c>
      <c r="J1340" s="97">
        <v>41219</v>
      </c>
      <c r="K1340" s="94">
        <v>3671200</v>
      </c>
      <c r="L1340" s="21" t="s">
        <v>3561</v>
      </c>
      <c r="M1340" s="93" t="s">
        <v>3562</v>
      </c>
      <c r="N1340" s="4" t="s">
        <v>40</v>
      </c>
      <c r="O1340" s="4" t="s">
        <v>41</v>
      </c>
      <c r="P1340" s="4" t="s">
        <v>42</v>
      </c>
      <c r="Q1340" s="4"/>
    </row>
    <row r="1341" spans="1:17" ht="102" x14ac:dyDescent="0.25">
      <c r="A1341" s="5">
        <f t="shared" si="20"/>
        <v>1339</v>
      </c>
      <c r="B1341" s="12" t="s">
        <v>34</v>
      </c>
      <c r="C1341" s="6">
        <v>891180084</v>
      </c>
      <c r="D1341" s="6">
        <v>2</v>
      </c>
      <c r="E1341" s="95" t="s">
        <v>3565</v>
      </c>
      <c r="F1341" s="95">
        <v>16585482</v>
      </c>
      <c r="G1341" s="7">
        <v>5</v>
      </c>
      <c r="H1341" s="96" t="s">
        <v>3806</v>
      </c>
      <c r="I1341" s="96" t="s">
        <v>3807</v>
      </c>
      <c r="J1341" s="97">
        <v>41211</v>
      </c>
      <c r="K1341" s="94">
        <v>3646112</v>
      </c>
      <c r="L1341" s="21" t="s">
        <v>3561</v>
      </c>
      <c r="M1341" s="93" t="s">
        <v>3562</v>
      </c>
      <c r="N1341" s="4" t="s">
        <v>40</v>
      </c>
      <c r="O1341" s="4" t="s">
        <v>41</v>
      </c>
      <c r="P1341" s="4" t="s">
        <v>42</v>
      </c>
      <c r="Q1341" s="4"/>
    </row>
    <row r="1342" spans="1:17" ht="114.75" x14ac:dyDescent="0.25">
      <c r="A1342" s="5">
        <f t="shared" si="20"/>
        <v>1340</v>
      </c>
      <c r="B1342" s="12" t="s">
        <v>34</v>
      </c>
      <c r="C1342" s="6">
        <v>891180084</v>
      </c>
      <c r="D1342" s="6">
        <v>2</v>
      </c>
      <c r="E1342" s="95" t="s">
        <v>3643</v>
      </c>
      <c r="F1342" s="95">
        <v>16583292</v>
      </c>
      <c r="G1342" s="7">
        <v>3</v>
      </c>
      <c r="H1342" s="96" t="s">
        <v>3808</v>
      </c>
      <c r="I1342" s="96" t="s">
        <v>3809</v>
      </c>
      <c r="J1342" s="97">
        <v>41239</v>
      </c>
      <c r="K1342" s="94">
        <v>5797341</v>
      </c>
      <c r="L1342" s="21" t="s">
        <v>3561</v>
      </c>
      <c r="M1342" s="93" t="s">
        <v>3562</v>
      </c>
      <c r="N1342" s="4" t="s">
        <v>40</v>
      </c>
      <c r="O1342" s="4" t="s">
        <v>41</v>
      </c>
      <c r="P1342" s="4" t="s">
        <v>42</v>
      </c>
      <c r="Q1342" s="4"/>
    </row>
    <row r="1343" spans="1:17" ht="102" x14ac:dyDescent="0.25">
      <c r="A1343" s="5">
        <f t="shared" si="20"/>
        <v>1341</v>
      </c>
      <c r="B1343" s="12" t="s">
        <v>34</v>
      </c>
      <c r="C1343" s="6">
        <v>891180084</v>
      </c>
      <c r="D1343" s="6">
        <v>2</v>
      </c>
      <c r="E1343" s="95" t="s">
        <v>3574</v>
      </c>
      <c r="F1343" s="95">
        <v>14870919</v>
      </c>
      <c r="G1343" s="7">
        <v>6</v>
      </c>
      <c r="H1343" s="96" t="s">
        <v>3810</v>
      </c>
      <c r="I1343" s="96" t="s">
        <v>3811</v>
      </c>
      <c r="J1343" s="97">
        <v>41239</v>
      </c>
      <c r="K1343" s="94">
        <v>9862235</v>
      </c>
      <c r="L1343" s="21" t="s">
        <v>3561</v>
      </c>
      <c r="M1343" s="93" t="s">
        <v>3562</v>
      </c>
      <c r="N1343" s="4" t="s">
        <v>40</v>
      </c>
      <c r="O1343" s="4" t="s">
        <v>41</v>
      </c>
      <c r="P1343" s="4" t="s">
        <v>42</v>
      </c>
      <c r="Q1343" s="4"/>
    </row>
    <row r="1344" spans="1:17" ht="114.75" x14ac:dyDescent="0.25">
      <c r="A1344" s="5">
        <f t="shared" si="20"/>
        <v>1342</v>
      </c>
      <c r="B1344" s="12" t="s">
        <v>34</v>
      </c>
      <c r="C1344" s="6">
        <v>891180084</v>
      </c>
      <c r="D1344" s="6">
        <v>2</v>
      </c>
      <c r="E1344" s="95" t="s">
        <v>3571</v>
      </c>
      <c r="F1344" s="95">
        <v>33751116</v>
      </c>
      <c r="G1344" s="7">
        <v>8</v>
      </c>
      <c r="H1344" s="96" t="s">
        <v>3812</v>
      </c>
      <c r="I1344" s="96" t="s">
        <v>3813</v>
      </c>
      <c r="J1344" s="97">
        <v>41179</v>
      </c>
      <c r="K1344" s="94">
        <v>3749950</v>
      </c>
      <c r="L1344" s="21" t="s">
        <v>3561</v>
      </c>
      <c r="M1344" s="93" t="s">
        <v>3562</v>
      </c>
      <c r="N1344" s="4" t="s">
        <v>40</v>
      </c>
      <c r="O1344" s="4" t="s">
        <v>41</v>
      </c>
      <c r="P1344" s="4" t="s">
        <v>42</v>
      </c>
      <c r="Q1344" s="4"/>
    </row>
    <row r="1345" spans="1:17" ht="127.5" x14ac:dyDescent="0.25">
      <c r="A1345" s="5">
        <f t="shared" si="20"/>
        <v>1343</v>
      </c>
      <c r="B1345" s="12" t="s">
        <v>34</v>
      </c>
      <c r="C1345" s="6">
        <v>891180084</v>
      </c>
      <c r="D1345" s="6">
        <v>2</v>
      </c>
      <c r="E1345" s="95" t="s">
        <v>3814</v>
      </c>
      <c r="F1345" s="95">
        <v>80074542</v>
      </c>
      <c r="G1345" s="7">
        <v>9</v>
      </c>
      <c r="H1345" s="96" t="s">
        <v>3815</v>
      </c>
      <c r="I1345" s="96" t="s">
        <v>3816</v>
      </c>
      <c r="J1345" s="97">
        <v>41229</v>
      </c>
      <c r="K1345" s="94">
        <v>2500000</v>
      </c>
      <c r="L1345" s="21" t="s">
        <v>3561</v>
      </c>
      <c r="M1345" s="93" t="s">
        <v>3562</v>
      </c>
      <c r="N1345" s="4" t="s">
        <v>40</v>
      </c>
      <c r="O1345" s="4" t="s">
        <v>41</v>
      </c>
      <c r="P1345" s="4" t="s">
        <v>42</v>
      </c>
      <c r="Q1345" s="4"/>
    </row>
    <row r="1346" spans="1:17" ht="114.75" x14ac:dyDescent="0.25">
      <c r="A1346" s="5">
        <f t="shared" si="20"/>
        <v>1344</v>
      </c>
      <c r="B1346" s="12" t="s">
        <v>34</v>
      </c>
      <c r="C1346" s="6">
        <v>891180084</v>
      </c>
      <c r="D1346" s="6">
        <v>2</v>
      </c>
      <c r="E1346" s="95" t="s">
        <v>3797</v>
      </c>
      <c r="F1346" s="95">
        <v>1075227594</v>
      </c>
      <c r="G1346" s="7">
        <v>2</v>
      </c>
      <c r="H1346" s="96" t="s">
        <v>3817</v>
      </c>
      <c r="I1346" s="96" t="s">
        <v>3818</v>
      </c>
      <c r="J1346" s="97">
        <v>41249</v>
      </c>
      <c r="K1346" s="94">
        <v>6900000</v>
      </c>
      <c r="L1346" s="21" t="s">
        <v>3561</v>
      </c>
      <c r="M1346" s="93" t="s">
        <v>3562</v>
      </c>
      <c r="N1346" s="4" t="s">
        <v>40</v>
      </c>
      <c r="O1346" s="4" t="s">
        <v>41</v>
      </c>
      <c r="P1346" s="4" t="s">
        <v>42</v>
      </c>
      <c r="Q1346" s="4"/>
    </row>
    <row r="1347" spans="1:17" ht="127.5" x14ac:dyDescent="0.25">
      <c r="A1347" s="5">
        <f t="shared" si="20"/>
        <v>1345</v>
      </c>
      <c r="B1347" s="12" t="s">
        <v>34</v>
      </c>
      <c r="C1347" s="6">
        <v>891180084</v>
      </c>
      <c r="D1347" s="6">
        <v>2</v>
      </c>
      <c r="E1347" s="95" t="s">
        <v>3678</v>
      </c>
      <c r="F1347" s="95">
        <v>26551892</v>
      </c>
      <c r="G1347" s="7">
        <v>1</v>
      </c>
      <c r="H1347" s="96" t="s">
        <v>3819</v>
      </c>
      <c r="I1347" s="96" t="s">
        <v>3820</v>
      </c>
      <c r="J1347" s="97">
        <v>41254</v>
      </c>
      <c r="K1347" s="94">
        <v>4800000</v>
      </c>
      <c r="L1347" s="21" t="s">
        <v>3561</v>
      </c>
      <c r="M1347" s="93" t="s">
        <v>3562</v>
      </c>
      <c r="N1347" s="4" t="s">
        <v>40</v>
      </c>
      <c r="O1347" s="4" t="s">
        <v>41</v>
      </c>
      <c r="P1347" s="4" t="s">
        <v>42</v>
      </c>
      <c r="Q1347" s="4"/>
    </row>
    <row r="1348" spans="1:17" ht="114.75" x14ac:dyDescent="0.25">
      <c r="A1348" s="5">
        <f t="shared" si="20"/>
        <v>1346</v>
      </c>
      <c r="B1348" s="12" t="s">
        <v>34</v>
      </c>
      <c r="C1348" s="6">
        <v>891180084</v>
      </c>
      <c r="D1348" s="6">
        <v>2</v>
      </c>
      <c r="E1348" s="95" t="s">
        <v>3821</v>
      </c>
      <c r="F1348" s="95">
        <v>830066747</v>
      </c>
      <c r="G1348" s="7">
        <v>8</v>
      </c>
      <c r="H1348" s="96" t="s">
        <v>3822</v>
      </c>
      <c r="I1348" s="96" t="s">
        <v>3823</v>
      </c>
      <c r="J1348" s="97">
        <v>41254</v>
      </c>
      <c r="K1348" s="94">
        <v>29432207</v>
      </c>
      <c r="L1348" s="21" t="s">
        <v>380</v>
      </c>
      <c r="M1348" s="93" t="s">
        <v>3562</v>
      </c>
      <c r="N1348" s="4" t="s">
        <v>40</v>
      </c>
      <c r="O1348" s="4" t="s">
        <v>41</v>
      </c>
      <c r="P1348" s="4" t="s">
        <v>42</v>
      </c>
      <c r="Q1348" s="4"/>
    </row>
    <row r="1349" spans="1:17" ht="153" x14ac:dyDescent="0.25">
      <c r="A1349" s="5">
        <f t="shared" ref="A1349:A1412" si="21">A1348+1</f>
        <v>1347</v>
      </c>
      <c r="B1349" s="12" t="s">
        <v>34</v>
      </c>
      <c r="C1349" s="6">
        <v>891180084</v>
      </c>
      <c r="D1349" s="6">
        <v>2</v>
      </c>
      <c r="E1349" s="95" t="s">
        <v>3824</v>
      </c>
      <c r="F1349" s="95">
        <v>860404791</v>
      </c>
      <c r="G1349" s="7">
        <v>2</v>
      </c>
      <c r="H1349" s="96" t="s">
        <v>3825</v>
      </c>
      <c r="I1349" s="96" t="s">
        <v>3826</v>
      </c>
      <c r="J1349" s="97">
        <v>41253</v>
      </c>
      <c r="K1349" s="94">
        <v>56631896</v>
      </c>
      <c r="L1349" s="21" t="s">
        <v>380</v>
      </c>
      <c r="M1349" s="93" t="s">
        <v>3562</v>
      </c>
      <c r="N1349" s="4" t="s">
        <v>40</v>
      </c>
      <c r="O1349" s="4" t="s">
        <v>41</v>
      </c>
      <c r="P1349" s="4" t="s">
        <v>42</v>
      </c>
      <c r="Q1349" s="4"/>
    </row>
    <row r="1350" spans="1:17" ht="102" x14ac:dyDescent="0.25">
      <c r="A1350" s="5">
        <f t="shared" si="21"/>
        <v>1348</v>
      </c>
      <c r="B1350" s="12" t="s">
        <v>34</v>
      </c>
      <c r="C1350" s="6">
        <v>891180084</v>
      </c>
      <c r="D1350" s="6">
        <v>2</v>
      </c>
      <c r="E1350" s="95" t="s">
        <v>3827</v>
      </c>
      <c r="F1350" s="95">
        <v>12108468</v>
      </c>
      <c r="G1350" s="7">
        <v>2</v>
      </c>
      <c r="H1350" s="96" t="s">
        <v>3828</v>
      </c>
      <c r="I1350" s="96" t="s">
        <v>3829</v>
      </c>
      <c r="J1350" s="97">
        <v>41192</v>
      </c>
      <c r="K1350" s="94">
        <v>1699864</v>
      </c>
      <c r="L1350" s="21" t="s">
        <v>380</v>
      </c>
      <c r="M1350" s="93" t="s">
        <v>3562</v>
      </c>
      <c r="N1350" s="4" t="s">
        <v>40</v>
      </c>
      <c r="O1350" s="4" t="s">
        <v>41</v>
      </c>
      <c r="P1350" s="4" t="s">
        <v>42</v>
      </c>
      <c r="Q1350" s="4"/>
    </row>
    <row r="1351" spans="1:17" ht="114.75" x14ac:dyDescent="0.25">
      <c r="A1351" s="5">
        <f t="shared" si="21"/>
        <v>1349</v>
      </c>
      <c r="B1351" s="12" t="s">
        <v>34</v>
      </c>
      <c r="C1351" s="6">
        <v>891180084</v>
      </c>
      <c r="D1351" s="6">
        <v>2</v>
      </c>
      <c r="E1351" s="95" t="s">
        <v>3830</v>
      </c>
      <c r="F1351" s="95">
        <v>7710445</v>
      </c>
      <c r="G1351" s="7">
        <v>6</v>
      </c>
      <c r="H1351" s="96" t="s">
        <v>3831</v>
      </c>
      <c r="I1351" s="96" t="s">
        <v>3832</v>
      </c>
      <c r="J1351" s="97">
        <v>41194</v>
      </c>
      <c r="K1351" s="94">
        <v>1300000</v>
      </c>
      <c r="L1351" s="21" t="s">
        <v>380</v>
      </c>
      <c r="M1351" s="93" t="s">
        <v>3562</v>
      </c>
      <c r="N1351" s="4" t="s">
        <v>40</v>
      </c>
      <c r="O1351" s="4" t="s">
        <v>41</v>
      </c>
      <c r="P1351" s="4" t="s">
        <v>42</v>
      </c>
      <c r="Q1351" s="4"/>
    </row>
    <row r="1352" spans="1:17" ht="89.25" x14ac:dyDescent="0.25">
      <c r="A1352" s="5">
        <f t="shared" si="21"/>
        <v>1350</v>
      </c>
      <c r="B1352" s="12" t="s">
        <v>34</v>
      </c>
      <c r="C1352" s="6">
        <v>891180084</v>
      </c>
      <c r="D1352" s="6">
        <v>2</v>
      </c>
      <c r="E1352" s="95" t="s">
        <v>103</v>
      </c>
      <c r="F1352" s="95">
        <v>800220327</v>
      </c>
      <c r="G1352" s="7">
        <v>9</v>
      </c>
      <c r="H1352" s="96" t="s">
        <v>3833</v>
      </c>
      <c r="I1352" s="96" t="s">
        <v>3834</v>
      </c>
      <c r="J1352" s="97">
        <v>41194</v>
      </c>
      <c r="K1352" s="94">
        <v>3060000</v>
      </c>
      <c r="L1352" s="21" t="s">
        <v>380</v>
      </c>
      <c r="M1352" s="93" t="s">
        <v>3562</v>
      </c>
      <c r="N1352" s="4" t="s">
        <v>40</v>
      </c>
      <c r="O1352" s="4" t="s">
        <v>41</v>
      </c>
      <c r="P1352" s="4" t="s">
        <v>42</v>
      </c>
      <c r="Q1352" s="4"/>
    </row>
    <row r="1353" spans="1:17" ht="102" x14ac:dyDescent="0.25">
      <c r="A1353" s="5">
        <f t="shared" si="21"/>
        <v>1351</v>
      </c>
      <c r="B1353" s="12" t="s">
        <v>34</v>
      </c>
      <c r="C1353" s="6">
        <v>891180084</v>
      </c>
      <c r="D1353" s="6">
        <v>2</v>
      </c>
      <c r="E1353" s="95" t="s">
        <v>3688</v>
      </c>
      <c r="F1353" s="95">
        <v>12094697</v>
      </c>
      <c r="G1353" s="7">
        <v>1</v>
      </c>
      <c r="H1353" s="96" t="s">
        <v>3835</v>
      </c>
      <c r="I1353" s="96" t="s">
        <v>3836</v>
      </c>
      <c r="J1353" s="97">
        <v>41206</v>
      </c>
      <c r="K1353" s="94">
        <v>5586533</v>
      </c>
      <c r="L1353" s="21" t="s">
        <v>380</v>
      </c>
      <c r="M1353" s="93" t="s">
        <v>3562</v>
      </c>
      <c r="N1353" s="4" t="s">
        <v>40</v>
      </c>
      <c r="O1353" s="4" t="s">
        <v>41</v>
      </c>
      <c r="P1353" s="4" t="s">
        <v>42</v>
      </c>
      <c r="Q1353" s="4"/>
    </row>
    <row r="1354" spans="1:17" ht="89.25" x14ac:dyDescent="0.25">
      <c r="A1354" s="5">
        <f t="shared" si="21"/>
        <v>1352</v>
      </c>
      <c r="B1354" s="12" t="s">
        <v>34</v>
      </c>
      <c r="C1354" s="6">
        <v>891180084</v>
      </c>
      <c r="D1354" s="6">
        <v>2</v>
      </c>
      <c r="E1354" s="95" t="s">
        <v>632</v>
      </c>
      <c r="F1354" s="95">
        <v>36172136</v>
      </c>
      <c r="G1354" s="7">
        <v>1</v>
      </c>
      <c r="H1354" s="96" t="s">
        <v>3837</v>
      </c>
      <c r="I1354" s="96" t="s">
        <v>3838</v>
      </c>
      <c r="J1354" s="97">
        <v>41205</v>
      </c>
      <c r="K1354" s="94">
        <v>2080000</v>
      </c>
      <c r="L1354" s="21" t="s">
        <v>380</v>
      </c>
      <c r="M1354" s="93" t="s">
        <v>3562</v>
      </c>
      <c r="N1354" s="4" t="s">
        <v>40</v>
      </c>
      <c r="O1354" s="4" t="s">
        <v>41</v>
      </c>
      <c r="P1354" s="4" t="s">
        <v>42</v>
      </c>
      <c r="Q1354" s="4"/>
    </row>
    <row r="1355" spans="1:17" ht="153" x14ac:dyDescent="0.25">
      <c r="A1355" s="5">
        <f t="shared" si="21"/>
        <v>1353</v>
      </c>
      <c r="B1355" s="12" t="s">
        <v>34</v>
      </c>
      <c r="C1355" s="6">
        <v>891180084</v>
      </c>
      <c r="D1355" s="6">
        <v>2</v>
      </c>
      <c r="E1355" s="95" t="s">
        <v>632</v>
      </c>
      <c r="F1355" s="95">
        <v>36172136</v>
      </c>
      <c r="G1355" s="7">
        <v>1</v>
      </c>
      <c r="H1355" s="96" t="s">
        <v>3839</v>
      </c>
      <c r="I1355" s="96" t="s">
        <v>3840</v>
      </c>
      <c r="J1355" s="97">
        <v>41205</v>
      </c>
      <c r="K1355" s="94">
        <v>1950000</v>
      </c>
      <c r="L1355" s="21" t="s">
        <v>380</v>
      </c>
      <c r="M1355" s="93" t="s">
        <v>3562</v>
      </c>
      <c r="N1355" s="4" t="s">
        <v>40</v>
      </c>
      <c r="O1355" s="4" t="s">
        <v>41</v>
      </c>
      <c r="P1355" s="4" t="s">
        <v>42</v>
      </c>
      <c r="Q1355" s="4"/>
    </row>
    <row r="1356" spans="1:17" ht="102" x14ac:dyDescent="0.25">
      <c r="A1356" s="5">
        <f t="shared" si="21"/>
        <v>1354</v>
      </c>
      <c r="B1356" s="12" t="s">
        <v>34</v>
      </c>
      <c r="C1356" s="6">
        <v>891180084</v>
      </c>
      <c r="D1356" s="6">
        <v>2</v>
      </c>
      <c r="E1356" s="95" t="s">
        <v>3698</v>
      </c>
      <c r="F1356" s="95">
        <v>55153458</v>
      </c>
      <c r="G1356" s="7">
        <v>6</v>
      </c>
      <c r="H1356" s="96" t="s">
        <v>3841</v>
      </c>
      <c r="I1356" s="96" t="s">
        <v>3842</v>
      </c>
      <c r="J1356" s="97">
        <v>41241</v>
      </c>
      <c r="K1356" s="94">
        <f>3099989+1520000</f>
        <v>4619989</v>
      </c>
      <c r="L1356" s="21" t="s">
        <v>380</v>
      </c>
      <c r="M1356" s="93" t="s">
        <v>3562</v>
      </c>
      <c r="N1356" s="4" t="s">
        <v>40</v>
      </c>
      <c r="O1356" s="4" t="s">
        <v>41</v>
      </c>
      <c r="P1356" s="4" t="s">
        <v>42</v>
      </c>
      <c r="Q1356" s="4"/>
    </row>
    <row r="1357" spans="1:17" ht="102" x14ac:dyDescent="0.25">
      <c r="A1357" s="5">
        <f t="shared" si="21"/>
        <v>1355</v>
      </c>
      <c r="B1357" s="12" t="s">
        <v>34</v>
      </c>
      <c r="C1357" s="6">
        <v>891180084</v>
      </c>
      <c r="D1357" s="6">
        <v>2</v>
      </c>
      <c r="E1357" s="95" t="s">
        <v>3843</v>
      </c>
      <c r="F1357" s="95">
        <v>36155530</v>
      </c>
      <c r="G1357" s="7">
        <v>9</v>
      </c>
      <c r="H1357" s="96" t="s">
        <v>3844</v>
      </c>
      <c r="I1357" s="96" t="s">
        <v>3845</v>
      </c>
      <c r="J1357" s="97">
        <v>41249</v>
      </c>
      <c r="K1357" s="94">
        <v>630000</v>
      </c>
      <c r="L1357" s="21" t="s">
        <v>380</v>
      </c>
      <c r="M1357" s="93" t="s">
        <v>3562</v>
      </c>
      <c r="N1357" s="4" t="s">
        <v>40</v>
      </c>
      <c r="O1357" s="4" t="s">
        <v>41</v>
      </c>
      <c r="P1357" s="4" t="s">
        <v>42</v>
      </c>
      <c r="Q1357" s="4"/>
    </row>
    <row r="1358" spans="1:17" ht="102" x14ac:dyDescent="0.25">
      <c r="A1358" s="5">
        <f t="shared" si="21"/>
        <v>1356</v>
      </c>
      <c r="B1358" s="12" t="s">
        <v>34</v>
      </c>
      <c r="C1358" s="6">
        <v>891180084</v>
      </c>
      <c r="D1358" s="6">
        <v>2</v>
      </c>
      <c r="E1358" s="95" t="s">
        <v>3846</v>
      </c>
      <c r="F1358" s="95">
        <v>900191097</v>
      </c>
      <c r="G1358" s="7">
        <v>7</v>
      </c>
      <c r="H1358" s="96" t="s">
        <v>3847</v>
      </c>
      <c r="I1358" s="96" t="s">
        <v>3848</v>
      </c>
      <c r="J1358" s="97">
        <v>41249</v>
      </c>
      <c r="K1358" s="94">
        <v>23018135</v>
      </c>
      <c r="L1358" s="21" t="s">
        <v>380</v>
      </c>
      <c r="M1358" s="93" t="s">
        <v>3562</v>
      </c>
      <c r="N1358" s="4" t="s">
        <v>40</v>
      </c>
      <c r="O1358" s="4" t="s">
        <v>41</v>
      </c>
      <c r="P1358" s="4" t="s">
        <v>42</v>
      </c>
      <c r="Q1358" s="4"/>
    </row>
    <row r="1359" spans="1:17" ht="114.75" x14ac:dyDescent="0.25">
      <c r="A1359" s="5">
        <f t="shared" si="21"/>
        <v>1357</v>
      </c>
      <c r="B1359" s="12" t="s">
        <v>34</v>
      </c>
      <c r="C1359" s="6">
        <v>891180084</v>
      </c>
      <c r="D1359" s="6">
        <v>2</v>
      </c>
      <c r="E1359" s="95" t="s">
        <v>3849</v>
      </c>
      <c r="F1359" s="95">
        <v>17652967</v>
      </c>
      <c r="G1359" s="7">
        <v>4</v>
      </c>
      <c r="H1359" s="96" t="s">
        <v>3850</v>
      </c>
      <c r="I1359" s="96" t="s">
        <v>3851</v>
      </c>
      <c r="J1359" s="97">
        <v>41249</v>
      </c>
      <c r="K1359" s="94">
        <v>950000</v>
      </c>
      <c r="L1359" s="21" t="s">
        <v>380</v>
      </c>
      <c r="M1359" s="93" t="s">
        <v>3562</v>
      </c>
      <c r="N1359" s="4" t="s">
        <v>40</v>
      </c>
      <c r="O1359" s="4" t="s">
        <v>41</v>
      </c>
      <c r="P1359" s="4" t="s">
        <v>42</v>
      </c>
      <c r="Q1359" s="4"/>
    </row>
    <row r="1360" spans="1:17" ht="102" x14ac:dyDescent="0.25">
      <c r="A1360" s="5">
        <f t="shared" si="21"/>
        <v>1358</v>
      </c>
      <c r="B1360" s="12" t="s">
        <v>34</v>
      </c>
      <c r="C1360" s="6">
        <v>891180084</v>
      </c>
      <c r="D1360" s="6">
        <v>2</v>
      </c>
      <c r="E1360" s="95" t="s">
        <v>3852</v>
      </c>
      <c r="F1360" s="95">
        <v>26417031</v>
      </c>
      <c r="G1360" s="7">
        <v>4</v>
      </c>
      <c r="H1360" s="96" t="s">
        <v>3853</v>
      </c>
      <c r="I1360" s="96" t="s">
        <v>3854</v>
      </c>
      <c r="J1360" s="97">
        <v>41249</v>
      </c>
      <c r="K1360" s="94">
        <v>4400000</v>
      </c>
      <c r="L1360" s="21" t="s">
        <v>380</v>
      </c>
      <c r="M1360" s="93" t="s">
        <v>3562</v>
      </c>
      <c r="N1360" s="4" t="s">
        <v>40</v>
      </c>
      <c r="O1360" s="4" t="s">
        <v>41</v>
      </c>
      <c r="P1360" s="4" t="s">
        <v>42</v>
      </c>
      <c r="Q1360" s="4"/>
    </row>
    <row r="1361" spans="1:17" ht="140.25" x14ac:dyDescent="0.25">
      <c r="A1361" s="5">
        <f t="shared" si="21"/>
        <v>1359</v>
      </c>
      <c r="B1361" s="12" t="s">
        <v>34</v>
      </c>
      <c r="C1361" s="6">
        <v>891180084</v>
      </c>
      <c r="D1361" s="6">
        <v>2</v>
      </c>
      <c r="E1361" s="95" t="s">
        <v>3855</v>
      </c>
      <c r="F1361" s="95">
        <v>36147186</v>
      </c>
      <c r="G1361" s="7">
        <v>4</v>
      </c>
      <c r="H1361" s="96" t="s">
        <v>3856</v>
      </c>
      <c r="I1361" s="96" t="s">
        <v>3857</v>
      </c>
      <c r="J1361" s="97">
        <v>41234</v>
      </c>
      <c r="K1361" s="94">
        <v>1710000</v>
      </c>
      <c r="L1361" s="21" t="s">
        <v>380</v>
      </c>
      <c r="M1361" s="93" t="s">
        <v>3562</v>
      </c>
      <c r="N1361" s="4" t="s">
        <v>40</v>
      </c>
      <c r="O1361" s="4" t="s">
        <v>41</v>
      </c>
      <c r="P1361" s="4" t="s">
        <v>42</v>
      </c>
      <c r="Q1361" s="4"/>
    </row>
    <row r="1362" spans="1:17" ht="89.25" x14ac:dyDescent="0.25">
      <c r="A1362" s="5">
        <f t="shared" si="21"/>
        <v>1360</v>
      </c>
      <c r="B1362" s="12" t="s">
        <v>34</v>
      </c>
      <c r="C1362" s="6">
        <v>891180084</v>
      </c>
      <c r="D1362" s="6">
        <v>2</v>
      </c>
      <c r="E1362" s="95" t="s">
        <v>1228</v>
      </c>
      <c r="F1362" s="95">
        <v>1075210838</v>
      </c>
      <c r="G1362" s="7">
        <v>1</v>
      </c>
      <c r="H1362" s="96" t="s">
        <v>3858</v>
      </c>
      <c r="I1362" s="96" t="s">
        <v>3859</v>
      </c>
      <c r="J1362" s="97">
        <v>41256</v>
      </c>
      <c r="K1362" s="94">
        <v>4175000</v>
      </c>
      <c r="L1362" s="21" t="s">
        <v>380</v>
      </c>
      <c r="M1362" s="93" t="s">
        <v>3562</v>
      </c>
      <c r="N1362" s="4" t="s">
        <v>40</v>
      </c>
      <c r="O1362" s="4" t="s">
        <v>41</v>
      </c>
      <c r="P1362" s="4" t="s">
        <v>42</v>
      </c>
      <c r="Q1362" s="4"/>
    </row>
    <row r="1363" spans="1:17" ht="127.5" x14ac:dyDescent="0.25">
      <c r="A1363" s="5">
        <f t="shared" si="21"/>
        <v>1361</v>
      </c>
      <c r="B1363" s="12" t="s">
        <v>34</v>
      </c>
      <c r="C1363" s="6">
        <v>891180084</v>
      </c>
      <c r="D1363" s="6">
        <v>2</v>
      </c>
      <c r="E1363" s="95" t="s">
        <v>1344</v>
      </c>
      <c r="F1363" s="95">
        <v>900367348</v>
      </c>
      <c r="G1363" s="7">
        <v>8</v>
      </c>
      <c r="H1363" s="96" t="s">
        <v>3860</v>
      </c>
      <c r="I1363" s="96" t="s">
        <v>3861</v>
      </c>
      <c r="J1363" s="97">
        <v>41240</v>
      </c>
      <c r="K1363" s="94">
        <v>6000000</v>
      </c>
      <c r="L1363" s="21" t="s">
        <v>380</v>
      </c>
      <c r="M1363" s="93" t="s">
        <v>3562</v>
      </c>
      <c r="N1363" s="4" t="s">
        <v>40</v>
      </c>
      <c r="O1363" s="4" t="s">
        <v>41</v>
      </c>
      <c r="P1363" s="4" t="s">
        <v>3862</v>
      </c>
      <c r="Q1363" s="4"/>
    </row>
    <row r="1364" spans="1:17" ht="102" x14ac:dyDescent="0.25">
      <c r="A1364" s="5">
        <f t="shared" si="21"/>
        <v>1362</v>
      </c>
      <c r="B1364" s="12" t="s">
        <v>34</v>
      </c>
      <c r="C1364" s="6">
        <v>891180084</v>
      </c>
      <c r="D1364" s="6">
        <v>2</v>
      </c>
      <c r="E1364" s="95" t="s">
        <v>3863</v>
      </c>
      <c r="F1364" s="95">
        <v>7701810</v>
      </c>
      <c r="G1364" s="7">
        <v>3</v>
      </c>
      <c r="H1364" s="96" t="s">
        <v>3864</v>
      </c>
      <c r="I1364" s="96" t="s">
        <v>3865</v>
      </c>
      <c r="J1364" s="97">
        <v>41239</v>
      </c>
      <c r="K1364" s="94">
        <v>1900000</v>
      </c>
      <c r="L1364" s="21" t="s">
        <v>380</v>
      </c>
      <c r="M1364" s="93" t="s">
        <v>3562</v>
      </c>
      <c r="N1364" s="4" t="s">
        <v>40</v>
      </c>
      <c r="O1364" s="4" t="s">
        <v>41</v>
      </c>
      <c r="P1364" s="4" t="s">
        <v>42</v>
      </c>
      <c r="Q1364" s="4"/>
    </row>
    <row r="1365" spans="1:17" ht="114.75" x14ac:dyDescent="0.25">
      <c r="A1365" s="5">
        <f t="shared" si="21"/>
        <v>1363</v>
      </c>
      <c r="B1365" s="12" t="s">
        <v>34</v>
      </c>
      <c r="C1365" s="6">
        <v>891180084</v>
      </c>
      <c r="D1365" s="6">
        <v>2</v>
      </c>
      <c r="E1365" s="95" t="s">
        <v>242</v>
      </c>
      <c r="F1365" s="95">
        <v>900170943</v>
      </c>
      <c r="G1365" s="7">
        <v>3</v>
      </c>
      <c r="H1365" s="96" t="s">
        <v>3866</v>
      </c>
      <c r="I1365" s="96" t="s">
        <v>3867</v>
      </c>
      <c r="J1365" s="97">
        <v>41204</v>
      </c>
      <c r="K1365" s="94">
        <v>5032001</v>
      </c>
      <c r="L1365" s="21" t="s">
        <v>380</v>
      </c>
      <c r="M1365" s="93" t="s">
        <v>3562</v>
      </c>
      <c r="N1365" s="4" t="s">
        <v>40</v>
      </c>
      <c r="O1365" s="4" t="s">
        <v>41</v>
      </c>
      <c r="P1365" s="4" t="s">
        <v>42</v>
      </c>
      <c r="Q1365" s="4"/>
    </row>
    <row r="1366" spans="1:17" ht="76.5" x14ac:dyDescent="0.25">
      <c r="A1366" s="5">
        <f t="shared" si="21"/>
        <v>1364</v>
      </c>
      <c r="B1366" s="98" t="s">
        <v>34</v>
      </c>
      <c r="C1366" s="98">
        <v>891180084</v>
      </c>
      <c r="D1366" s="98">
        <v>2</v>
      </c>
      <c r="E1366" s="99" t="s">
        <v>3868</v>
      </c>
      <c r="F1366" s="100">
        <v>55068258</v>
      </c>
      <c r="G1366" s="100">
        <v>6</v>
      </c>
      <c r="H1366" s="101" t="s">
        <v>3869</v>
      </c>
      <c r="I1366" s="101" t="s">
        <v>3870</v>
      </c>
      <c r="J1366" s="102">
        <v>40911</v>
      </c>
      <c r="K1366" s="103">
        <v>23330168.266666666</v>
      </c>
      <c r="L1366" s="104" t="s">
        <v>61</v>
      </c>
      <c r="M1366" s="105" t="s">
        <v>39</v>
      </c>
      <c r="N1366" s="105" t="s">
        <v>2127</v>
      </c>
      <c r="O1366" s="105" t="s">
        <v>41</v>
      </c>
      <c r="P1366" s="105" t="s">
        <v>42</v>
      </c>
      <c r="Q1366" s="106"/>
    </row>
    <row r="1367" spans="1:17" ht="51" x14ac:dyDescent="0.25">
      <c r="A1367" s="5">
        <f t="shared" si="21"/>
        <v>1365</v>
      </c>
      <c r="B1367" s="98" t="s">
        <v>34</v>
      </c>
      <c r="C1367" s="98">
        <v>891180084</v>
      </c>
      <c r="D1367" s="98">
        <v>2</v>
      </c>
      <c r="E1367" s="99" t="s">
        <v>3871</v>
      </c>
      <c r="F1367" s="100">
        <v>1075229026</v>
      </c>
      <c r="G1367" s="100">
        <v>1</v>
      </c>
      <c r="H1367" s="101" t="s">
        <v>3872</v>
      </c>
      <c r="I1367" s="101" t="s">
        <v>3873</v>
      </c>
      <c r="J1367" s="102">
        <v>40911</v>
      </c>
      <c r="K1367" s="103">
        <v>9129197</v>
      </c>
      <c r="L1367" s="104" t="s">
        <v>61</v>
      </c>
      <c r="M1367" s="105" t="s">
        <v>39</v>
      </c>
      <c r="N1367" s="105" t="s">
        <v>2127</v>
      </c>
      <c r="O1367" s="105" t="s">
        <v>41</v>
      </c>
      <c r="P1367" s="105" t="s">
        <v>42</v>
      </c>
      <c r="Q1367" s="107" t="s">
        <v>3874</v>
      </c>
    </row>
    <row r="1368" spans="1:17" ht="51" x14ac:dyDescent="0.25">
      <c r="A1368" s="5">
        <f t="shared" si="21"/>
        <v>1366</v>
      </c>
      <c r="B1368" s="98" t="s">
        <v>34</v>
      </c>
      <c r="C1368" s="98">
        <v>891180084</v>
      </c>
      <c r="D1368" s="98">
        <v>2</v>
      </c>
      <c r="E1368" s="99" t="s">
        <v>3875</v>
      </c>
      <c r="F1368" s="100">
        <v>1075233369</v>
      </c>
      <c r="G1368" s="100">
        <v>6</v>
      </c>
      <c r="H1368" s="101" t="s">
        <v>3876</v>
      </c>
      <c r="I1368" s="101" t="s">
        <v>3877</v>
      </c>
      <c r="J1368" s="102">
        <v>40911</v>
      </c>
      <c r="K1368" s="103">
        <v>17516552.800000001</v>
      </c>
      <c r="L1368" s="104" t="s">
        <v>61</v>
      </c>
      <c r="M1368" s="105" t="s">
        <v>39</v>
      </c>
      <c r="N1368" s="105" t="s">
        <v>2127</v>
      </c>
      <c r="O1368" s="105" t="s">
        <v>41</v>
      </c>
      <c r="P1368" s="105" t="s">
        <v>42</v>
      </c>
      <c r="Q1368" s="107"/>
    </row>
    <row r="1369" spans="1:17" ht="140.25" x14ac:dyDescent="0.25">
      <c r="A1369" s="5">
        <f t="shared" si="21"/>
        <v>1367</v>
      </c>
      <c r="B1369" s="98" t="s">
        <v>34</v>
      </c>
      <c r="C1369" s="98">
        <v>891180084</v>
      </c>
      <c r="D1369" s="98">
        <v>2</v>
      </c>
      <c r="E1369" s="99" t="s">
        <v>3878</v>
      </c>
      <c r="F1369" s="100">
        <v>19253401</v>
      </c>
      <c r="G1369" s="100">
        <v>5</v>
      </c>
      <c r="H1369" s="101" t="s">
        <v>3879</v>
      </c>
      <c r="I1369" s="101" t="s">
        <v>3880</v>
      </c>
      <c r="J1369" s="102">
        <v>40911</v>
      </c>
      <c r="K1369" s="103">
        <v>20097855</v>
      </c>
      <c r="L1369" s="104" t="s">
        <v>61</v>
      </c>
      <c r="M1369" s="105" t="s">
        <v>39</v>
      </c>
      <c r="N1369" s="105" t="s">
        <v>2127</v>
      </c>
      <c r="O1369" s="105" t="s">
        <v>41</v>
      </c>
      <c r="P1369" s="105" t="s">
        <v>42</v>
      </c>
      <c r="Q1369" s="107" t="s">
        <v>3874</v>
      </c>
    </row>
    <row r="1370" spans="1:17" ht="216.75" x14ac:dyDescent="0.25">
      <c r="A1370" s="5">
        <f t="shared" si="21"/>
        <v>1368</v>
      </c>
      <c r="B1370" s="98" t="s">
        <v>34</v>
      </c>
      <c r="C1370" s="98">
        <v>891180084</v>
      </c>
      <c r="D1370" s="98">
        <v>2</v>
      </c>
      <c r="E1370" s="99" t="s">
        <v>3881</v>
      </c>
      <c r="F1370" s="100">
        <v>7730121</v>
      </c>
      <c r="G1370" s="100">
        <v>0</v>
      </c>
      <c r="H1370" s="101" t="s">
        <v>3882</v>
      </c>
      <c r="I1370" s="101" t="s">
        <v>3883</v>
      </c>
      <c r="J1370" s="102">
        <v>40911</v>
      </c>
      <c r="K1370" s="103">
        <v>17418145</v>
      </c>
      <c r="L1370" s="104" t="s">
        <v>61</v>
      </c>
      <c r="M1370" s="105" t="s">
        <v>39</v>
      </c>
      <c r="N1370" s="105" t="s">
        <v>2127</v>
      </c>
      <c r="O1370" s="105" t="s">
        <v>41</v>
      </c>
      <c r="P1370" s="105" t="s">
        <v>42</v>
      </c>
      <c r="Q1370" s="107" t="s">
        <v>3874</v>
      </c>
    </row>
    <row r="1371" spans="1:17" ht="216.75" x14ac:dyDescent="0.25">
      <c r="A1371" s="5">
        <f t="shared" si="21"/>
        <v>1369</v>
      </c>
      <c r="B1371" s="98" t="s">
        <v>34</v>
      </c>
      <c r="C1371" s="98">
        <v>891180084</v>
      </c>
      <c r="D1371" s="98">
        <v>2</v>
      </c>
      <c r="E1371" s="99" t="s">
        <v>3884</v>
      </c>
      <c r="F1371" s="100">
        <v>7732994</v>
      </c>
      <c r="G1371" s="100">
        <v>2</v>
      </c>
      <c r="H1371" s="101" t="s">
        <v>3885</v>
      </c>
      <c r="I1371" s="101" t="s">
        <v>3886</v>
      </c>
      <c r="J1371" s="102">
        <v>40911</v>
      </c>
      <c r="K1371" s="103">
        <v>17418145</v>
      </c>
      <c r="L1371" s="104" t="s">
        <v>61</v>
      </c>
      <c r="M1371" s="105" t="s">
        <v>39</v>
      </c>
      <c r="N1371" s="105" t="s">
        <v>2127</v>
      </c>
      <c r="O1371" s="105" t="s">
        <v>41</v>
      </c>
      <c r="P1371" s="105" t="s">
        <v>42</v>
      </c>
      <c r="Q1371" s="107" t="s">
        <v>3874</v>
      </c>
    </row>
    <row r="1372" spans="1:17" ht="242.25" x14ac:dyDescent="0.25">
      <c r="A1372" s="5">
        <f t="shared" si="21"/>
        <v>1370</v>
      </c>
      <c r="B1372" s="98" t="s">
        <v>34</v>
      </c>
      <c r="C1372" s="98">
        <v>891180084</v>
      </c>
      <c r="D1372" s="98">
        <v>2</v>
      </c>
      <c r="E1372" s="99" t="s">
        <v>3887</v>
      </c>
      <c r="F1372" s="100">
        <v>4924163</v>
      </c>
      <c r="G1372" s="100">
        <v>2</v>
      </c>
      <c r="H1372" s="101" t="s">
        <v>3888</v>
      </c>
      <c r="I1372" s="101" t="s">
        <v>3889</v>
      </c>
      <c r="J1372" s="102">
        <v>40911</v>
      </c>
      <c r="K1372" s="103">
        <v>20097855</v>
      </c>
      <c r="L1372" s="104" t="s">
        <v>61</v>
      </c>
      <c r="M1372" s="105" t="s">
        <v>39</v>
      </c>
      <c r="N1372" s="105" t="s">
        <v>2127</v>
      </c>
      <c r="O1372" s="105" t="s">
        <v>41</v>
      </c>
      <c r="P1372" s="105" t="s">
        <v>42</v>
      </c>
      <c r="Q1372" s="107" t="s">
        <v>3874</v>
      </c>
    </row>
    <row r="1373" spans="1:17" ht="178.5" x14ac:dyDescent="0.25">
      <c r="A1373" s="5">
        <f t="shared" si="21"/>
        <v>1371</v>
      </c>
      <c r="B1373" s="98" t="s">
        <v>34</v>
      </c>
      <c r="C1373" s="98">
        <v>891180084</v>
      </c>
      <c r="D1373" s="98">
        <v>2</v>
      </c>
      <c r="E1373" s="99" t="s">
        <v>3890</v>
      </c>
      <c r="F1373" s="100">
        <v>7714035</v>
      </c>
      <c r="G1373" s="100">
        <v>8</v>
      </c>
      <c r="H1373" s="101" t="s">
        <v>3891</v>
      </c>
      <c r="I1373" s="101" t="s">
        <v>3892</v>
      </c>
      <c r="J1373" s="102">
        <v>40911</v>
      </c>
      <c r="K1373" s="103">
        <v>20097855</v>
      </c>
      <c r="L1373" s="104" t="s">
        <v>61</v>
      </c>
      <c r="M1373" s="105" t="s">
        <v>39</v>
      </c>
      <c r="N1373" s="105" t="s">
        <v>2127</v>
      </c>
      <c r="O1373" s="105" t="s">
        <v>41</v>
      </c>
      <c r="P1373" s="105" t="s">
        <v>42</v>
      </c>
      <c r="Q1373" s="107" t="s">
        <v>3874</v>
      </c>
    </row>
    <row r="1374" spans="1:17" ht="165.75" x14ac:dyDescent="0.25">
      <c r="A1374" s="5">
        <f t="shared" si="21"/>
        <v>1372</v>
      </c>
      <c r="B1374" s="98" t="s">
        <v>34</v>
      </c>
      <c r="C1374" s="98">
        <v>891180084</v>
      </c>
      <c r="D1374" s="98">
        <v>2</v>
      </c>
      <c r="E1374" s="99" t="s">
        <v>3893</v>
      </c>
      <c r="F1374" s="100">
        <v>7731888</v>
      </c>
      <c r="G1374" s="100">
        <v>5</v>
      </c>
      <c r="H1374" s="101" t="s">
        <v>3894</v>
      </c>
      <c r="I1374" s="101" t="s">
        <v>3895</v>
      </c>
      <c r="J1374" s="102">
        <v>40911</v>
      </c>
      <c r="K1374" s="103">
        <v>20097855</v>
      </c>
      <c r="L1374" s="104" t="s">
        <v>61</v>
      </c>
      <c r="M1374" s="105" t="s">
        <v>39</v>
      </c>
      <c r="N1374" s="105" t="s">
        <v>2127</v>
      </c>
      <c r="O1374" s="105" t="s">
        <v>41</v>
      </c>
      <c r="P1374" s="105" t="s">
        <v>42</v>
      </c>
      <c r="Q1374" s="107" t="s">
        <v>3874</v>
      </c>
    </row>
    <row r="1375" spans="1:17" ht="191.25" x14ac:dyDescent="0.25">
      <c r="A1375" s="5">
        <f t="shared" si="21"/>
        <v>1373</v>
      </c>
      <c r="B1375" s="98" t="s">
        <v>34</v>
      </c>
      <c r="C1375" s="98">
        <v>891180084</v>
      </c>
      <c r="D1375" s="98">
        <v>2</v>
      </c>
      <c r="E1375" s="99" t="s">
        <v>3896</v>
      </c>
      <c r="F1375" s="100">
        <v>7733242</v>
      </c>
      <c r="G1375" s="100">
        <v>7</v>
      </c>
      <c r="H1375" s="101" t="s">
        <v>3897</v>
      </c>
      <c r="I1375" s="101" t="s">
        <v>3898</v>
      </c>
      <c r="J1375" s="102">
        <v>40911</v>
      </c>
      <c r="K1375" s="103">
        <v>17418145</v>
      </c>
      <c r="L1375" s="104" t="s">
        <v>61</v>
      </c>
      <c r="M1375" s="105" t="s">
        <v>39</v>
      </c>
      <c r="N1375" s="105" t="s">
        <v>2127</v>
      </c>
      <c r="O1375" s="105" t="s">
        <v>41</v>
      </c>
      <c r="P1375" s="105" t="s">
        <v>42</v>
      </c>
      <c r="Q1375" s="107" t="s">
        <v>3874</v>
      </c>
    </row>
    <row r="1376" spans="1:17" ht="140.25" x14ac:dyDescent="0.25">
      <c r="A1376" s="5">
        <f t="shared" si="21"/>
        <v>1374</v>
      </c>
      <c r="B1376" s="98" t="s">
        <v>34</v>
      </c>
      <c r="C1376" s="98">
        <v>891180084</v>
      </c>
      <c r="D1376" s="98">
        <v>2</v>
      </c>
      <c r="E1376" s="99" t="s">
        <v>3899</v>
      </c>
      <c r="F1376" s="100">
        <v>12131881</v>
      </c>
      <c r="G1376" s="100">
        <v>8</v>
      </c>
      <c r="H1376" s="101" t="s">
        <v>3900</v>
      </c>
      <c r="I1376" s="101" t="s">
        <v>3901</v>
      </c>
      <c r="J1376" s="102">
        <v>40911</v>
      </c>
      <c r="K1376" s="103">
        <v>40195709</v>
      </c>
      <c r="L1376" s="104" t="s">
        <v>61</v>
      </c>
      <c r="M1376" s="105" t="s">
        <v>39</v>
      </c>
      <c r="N1376" s="105" t="s">
        <v>2127</v>
      </c>
      <c r="O1376" s="105" t="s">
        <v>41</v>
      </c>
      <c r="P1376" s="105" t="s">
        <v>42</v>
      </c>
      <c r="Q1376" s="107" t="s">
        <v>3874</v>
      </c>
    </row>
    <row r="1377" spans="1:17" ht="89.25" x14ac:dyDescent="0.25">
      <c r="A1377" s="5">
        <f t="shared" si="21"/>
        <v>1375</v>
      </c>
      <c r="B1377" s="98" t="s">
        <v>34</v>
      </c>
      <c r="C1377" s="98">
        <v>891180084</v>
      </c>
      <c r="D1377" s="98">
        <v>2</v>
      </c>
      <c r="E1377" s="99" t="s">
        <v>3902</v>
      </c>
      <c r="F1377" s="100">
        <v>12132762</v>
      </c>
      <c r="G1377" s="100">
        <v>4</v>
      </c>
      <c r="H1377" s="101" t="s">
        <v>3903</v>
      </c>
      <c r="I1377" s="101" t="s">
        <v>3904</v>
      </c>
      <c r="J1377" s="102">
        <v>40911</v>
      </c>
      <c r="K1377" s="103">
        <v>20211401.599999998</v>
      </c>
      <c r="L1377" s="104" t="s">
        <v>61</v>
      </c>
      <c r="M1377" s="105" t="s">
        <v>39</v>
      </c>
      <c r="N1377" s="105" t="s">
        <v>2127</v>
      </c>
      <c r="O1377" s="105" t="s">
        <v>41</v>
      </c>
      <c r="P1377" s="105" t="s">
        <v>42</v>
      </c>
      <c r="Q1377" s="107"/>
    </row>
    <row r="1378" spans="1:17" ht="114.75" x14ac:dyDescent="0.25">
      <c r="A1378" s="5">
        <f t="shared" si="21"/>
        <v>1376</v>
      </c>
      <c r="B1378" s="98" t="s">
        <v>34</v>
      </c>
      <c r="C1378" s="98">
        <v>891180084</v>
      </c>
      <c r="D1378" s="98">
        <v>2</v>
      </c>
      <c r="E1378" s="99" t="s">
        <v>3905</v>
      </c>
      <c r="F1378" s="100">
        <v>55178851</v>
      </c>
      <c r="G1378" s="100">
        <v>6</v>
      </c>
      <c r="H1378" s="101" t="s">
        <v>3906</v>
      </c>
      <c r="I1378" s="101" t="s">
        <v>3907</v>
      </c>
      <c r="J1378" s="102">
        <v>40911</v>
      </c>
      <c r="K1378" s="103">
        <v>24253686.666666664</v>
      </c>
      <c r="L1378" s="104" t="s">
        <v>61</v>
      </c>
      <c r="M1378" s="105" t="s">
        <v>39</v>
      </c>
      <c r="N1378" s="105" t="s">
        <v>2127</v>
      </c>
      <c r="O1378" s="105" t="s">
        <v>41</v>
      </c>
      <c r="P1378" s="105" t="s">
        <v>42</v>
      </c>
      <c r="Q1378" s="107"/>
    </row>
    <row r="1379" spans="1:17" ht="51" x14ac:dyDescent="0.25">
      <c r="A1379" s="5">
        <f t="shared" si="21"/>
        <v>1377</v>
      </c>
      <c r="B1379" s="98" t="s">
        <v>34</v>
      </c>
      <c r="C1379" s="98">
        <v>891180084</v>
      </c>
      <c r="D1379" s="98">
        <v>2</v>
      </c>
      <c r="E1379" s="99" t="s">
        <v>3908</v>
      </c>
      <c r="F1379" s="100">
        <v>36065284</v>
      </c>
      <c r="G1379" s="100">
        <v>5</v>
      </c>
      <c r="H1379" s="101" t="s">
        <v>3909</v>
      </c>
      <c r="I1379" s="101" t="s">
        <v>3910</v>
      </c>
      <c r="J1379" s="102">
        <v>40911</v>
      </c>
      <c r="K1379" s="103">
        <v>17516552.800000001</v>
      </c>
      <c r="L1379" s="104" t="s">
        <v>61</v>
      </c>
      <c r="M1379" s="105" t="s">
        <v>39</v>
      </c>
      <c r="N1379" s="105" t="s">
        <v>2127</v>
      </c>
      <c r="O1379" s="105" t="s">
        <v>41</v>
      </c>
      <c r="P1379" s="105" t="s">
        <v>42</v>
      </c>
      <c r="Q1379" s="107"/>
    </row>
    <row r="1380" spans="1:17" ht="51" x14ac:dyDescent="0.25">
      <c r="A1380" s="5">
        <f t="shared" si="21"/>
        <v>1378</v>
      </c>
      <c r="B1380" s="98" t="s">
        <v>34</v>
      </c>
      <c r="C1380" s="98">
        <v>891180084</v>
      </c>
      <c r="D1380" s="98">
        <v>2</v>
      </c>
      <c r="E1380" s="99" t="s">
        <v>3911</v>
      </c>
      <c r="F1380" s="100">
        <v>33750596</v>
      </c>
      <c r="G1380" s="100">
        <v>5</v>
      </c>
      <c r="H1380" s="101" t="s">
        <v>3912</v>
      </c>
      <c r="I1380" s="101" t="s">
        <v>3910</v>
      </c>
      <c r="J1380" s="102">
        <v>40911</v>
      </c>
      <c r="K1380" s="103">
        <v>16827695</v>
      </c>
      <c r="L1380" s="104" t="s">
        <v>61</v>
      </c>
      <c r="M1380" s="105" t="s">
        <v>39</v>
      </c>
      <c r="N1380" s="105" t="s">
        <v>2127</v>
      </c>
      <c r="O1380" s="105" t="s">
        <v>41</v>
      </c>
      <c r="P1380" s="105" t="s">
        <v>42</v>
      </c>
      <c r="Q1380" s="107"/>
    </row>
    <row r="1381" spans="1:17" ht="114.75" x14ac:dyDescent="0.25">
      <c r="A1381" s="5">
        <f t="shared" si="21"/>
        <v>1379</v>
      </c>
      <c r="B1381" s="98" t="s">
        <v>34</v>
      </c>
      <c r="C1381" s="98">
        <v>891180084</v>
      </c>
      <c r="D1381" s="98">
        <v>2</v>
      </c>
      <c r="E1381" s="99" t="s">
        <v>3913</v>
      </c>
      <c r="F1381" s="100">
        <v>1075216161</v>
      </c>
      <c r="G1381" s="100">
        <v>1</v>
      </c>
      <c r="H1381" s="101" t="s">
        <v>3914</v>
      </c>
      <c r="I1381" s="101" t="s">
        <v>3915</v>
      </c>
      <c r="J1381" s="102">
        <v>40911</v>
      </c>
      <c r="K1381" s="103">
        <v>17516552.800000001</v>
      </c>
      <c r="L1381" s="104" t="s">
        <v>61</v>
      </c>
      <c r="M1381" s="105" t="s">
        <v>39</v>
      </c>
      <c r="N1381" s="105" t="s">
        <v>2127</v>
      </c>
      <c r="O1381" s="105" t="s">
        <v>41</v>
      </c>
      <c r="P1381" s="105" t="s">
        <v>42</v>
      </c>
      <c r="Q1381" s="107"/>
    </row>
    <row r="1382" spans="1:17" ht="89.25" x14ac:dyDescent="0.25">
      <c r="A1382" s="5">
        <f t="shared" si="21"/>
        <v>1380</v>
      </c>
      <c r="B1382" s="98" t="s">
        <v>34</v>
      </c>
      <c r="C1382" s="98">
        <v>891180084</v>
      </c>
      <c r="D1382" s="98">
        <v>2</v>
      </c>
      <c r="E1382" s="99" t="s">
        <v>3916</v>
      </c>
      <c r="F1382" s="100">
        <v>36169075</v>
      </c>
      <c r="G1382" s="100">
        <v>1</v>
      </c>
      <c r="H1382" s="101" t="s">
        <v>3917</v>
      </c>
      <c r="I1382" s="101" t="s">
        <v>3918</v>
      </c>
      <c r="J1382" s="102">
        <v>40911</v>
      </c>
      <c r="K1382" s="103">
        <v>40422803.199999996</v>
      </c>
      <c r="L1382" s="104" t="s">
        <v>61</v>
      </c>
      <c r="M1382" s="105" t="s">
        <v>39</v>
      </c>
      <c r="N1382" s="105" t="s">
        <v>2127</v>
      </c>
      <c r="O1382" s="105" t="s">
        <v>41</v>
      </c>
      <c r="P1382" s="105" t="s">
        <v>42</v>
      </c>
      <c r="Q1382" s="107"/>
    </row>
    <row r="1383" spans="1:17" ht="63.75" x14ac:dyDescent="0.25">
      <c r="A1383" s="5">
        <f t="shared" si="21"/>
        <v>1381</v>
      </c>
      <c r="B1383" s="98" t="s">
        <v>34</v>
      </c>
      <c r="C1383" s="98">
        <v>891180084</v>
      </c>
      <c r="D1383" s="98">
        <v>2</v>
      </c>
      <c r="E1383" s="99" t="s">
        <v>3919</v>
      </c>
      <c r="F1383" s="100">
        <v>36184480</v>
      </c>
      <c r="G1383" s="100">
        <v>2</v>
      </c>
      <c r="H1383" s="101" t="s">
        <v>3920</v>
      </c>
      <c r="I1383" s="101" t="s">
        <v>3921</v>
      </c>
      <c r="J1383" s="102">
        <v>40911</v>
      </c>
      <c r="K1383" s="103">
        <v>794830.4</v>
      </c>
      <c r="L1383" s="104" t="s">
        <v>61</v>
      </c>
      <c r="M1383" s="105" t="s">
        <v>39</v>
      </c>
      <c r="N1383" s="105" t="s">
        <v>2127</v>
      </c>
      <c r="O1383" s="105" t="s">
        <v>41</v>
      </c>
      <c r="P1383" s="105" t="s">
        <v>42</v>
      </c>
      <c r="Q1383" s="108" t="s">
        <v>3922</v>
      </c>
    </row>
    <row r="1384" spans="1:17" ht="76.5" x14ac:dyDescent="0.25">
      <c r="A1384" s="5">
        <f t="shared" si="21"/>
        <v>1382</v>
      </c>
      <c r="B1384" s="98" t="s">
        <v>34</v>
      </c>
      <c r="C1384" s="98">
        <v>891180084</v>
      </c>
      <c r="D1384" s="98">
        <v>2</v>
      </c>
      <c r="E1384" s="99" t="s">
        <v>3923</v>
      </c>
      <c r="F1384" s="100">
        <v>1082127097</v>
      </c>
      <c r="G1384" s="100">
        <v>1</v>
      </c>
      <c r="H1384" s="101" t="s">
        <v>3924</v>
      </c>
      <c r="I1384" s="101" t="s">
        <v>3925</v>
      </c>
      <c r="J1384" s="102">
        <v>40911</v>
      </c>
      <c r="K1384" s="103">
        <v>18151467</v>
      </c>
      <c r="L1384" s="104" t="s">
        <v>61</v>
      </c>
      <c r="M1384" s="105" t="s">
        <v>39</v>
      </c>
      <c r="N1384" s="105" t="s">
        <v>2127</v>
      </c>
      <c r="O1384" s="105" t="s">
        <v>41</v>
      </c>
      <c r="P1384" s="105" t="s">
        <v>42</v>
      </c>
      <c r="Q1384" s="107"/>
    </row>
    <row r="1385" spans="1:17" ht="114.75" x14ac:dyDescent="0.25">
      <c r="A1385" s="5">
        <f t="shared" si="21"/>
        <v>1383</v>
      </c>
      <c r="B1385" s="98" t="s">
        <v>34</v>
      </c>
      <c r="C1385" s="98">
        <v>891180084</v>
      </c>
      <c r="D1385" s="98">
        <v>2</v>
      </c>
      <c r="E1385" s="99" t="s">
        <v>3926</v>
      </c>
      <c r="F1385" s="100">
        <v>1075225174</v>
      </c>
      <c r="G1385" s="100">
        <v>3</v>
      </c>
      <c r="H1385" s="101" t="s">
        <v>3927</v>
      </c>
      <c r="I1385" s="101" t="s">
        <v>3928</v>
      </c>
      <c r="J1385" s="102">
        <v>40911</v>
      </c>
      <c r="K1385" s="103">
        <v>20211401.599999998</v>
      </c>
      <c r="L1385" s="104" t="s">
        <v>61</v>
      </c>
      <c r="M1385" s="105" t="s">
        <v>39</v>
      </c>
      <c r="N1385" s="105" t="s">
        <v>2127</v>
      </c>
      <c r="O1385" s="105" t="s">
        <v>41</v>
      </c>
      <c r="P1385" s="105" t="s">
        <v>42</v>
      </c>
      <c r="Q1385" s="107"/>
    </row>
    <row r="1386" spans="1:17" ht="102" x14ac:dyDescent="0.25">
      <c r="A1386" s="5">
        <f t="shared" si="21"/>
        <v>1384</v>
      </c>
      <c r="B1386" s="98" t="s">
        <v>34</v>
      </c>
      <c r="C1386" s="98">
        <v>891180084</v>
      </c>
      <c r="D1386" s="98">
        <v>2</v>
      </c>
      <c r="E1386" s="99" t="s">
        <v>3929</v>
      </c>
      <c r="F1386" s="100">
        <v>1079389487</v>
      </c>
      <c r="G1386" s="100">
        <v>1</v>
      </c>
      <c r="H1386" s="101" t="s">
        <v>3930</v>
      </c>
      <c r="I1386" s="101" t="s">
        <v>3931</v>
      </c>
      <c r="J1386" s="102">
        <v>40911</v>
      </c>
      <c r="K1386" s="103">
        <v>15275880</v>
      </c>
      <c r="L1386" s="104" t="s">
        <v>61</v>
      </c>
      <c r="M1386" s="105" t="s">
        <v>39</v>
      </c>
      <c r="N1386" s="105" t="s">
        <v>2127</v>
      </c>
      <c r="O1386" s="105" t="s">
        <v>41</v>
      </c>
      <c r="P1386" s="105" t="s">
        <v>42</v>
      </c>
      <c r="Q1386" s="107"/>
    </row>
    <row r="1387" spans="1:17" ht="102" x14ac:dyDescent="0.25">
      <c r="A1387" s="5">
        <f t="shared" si="21"/>
        <v>1385</v>
      </c>
      <c r="B1387" s="98" t="s">
        <v>34</v>
      </c>
      <c r="C1387" s="98">
        <v>891180084</v>
      </c>
      <c r="D1387" s="98">
        <v>2</v>
      </c>
      <c r="E1387" s="99" t="s">
        <v>3932</v>
      </c>
      <c r="F1387" s="100">
        <v>1075240615</v>
      </c>
      <c r="G1387" s="100">
        <v>2</v>
      </c>
      <c r="H1387" s="101" t="s">
        <v>3933</v>
      </c>
      <c r="I1387" s="101" t="s">
        <v>3934</v>
      </c>
      <c r="J1387" s="102">
        <v>40911</v>
      </c>
      <c r="K1387" s="103">
        <v>14821692.133333333</v>
      </c>
      <c r="L1387" s="104" t="s">
        <v>61</v>
      </c>
      <c r="M1387" s="105" t="s">
        <v>39</v>
      </c>
      <c r="N1387" s="105" t="s">
        <v>2127</v>
      </c>
      <c r="O1387" s="105" t="s">
        <v>41</v>
      </c>
      <c r="P1387" s="105" t="s">
        <v>42</v>
      </c>
      <c r="Q1387" s="107"/>
    </row>
    <row r="1388" spans="1:17" ht="229.5" x14ac:dyDescent="0.25">
      <c r="A1388" s="5">
        <f t="shared" si="21"/>
        <v>1386</v>
      </c>
      <c r="B1388" s="98" t="s">
        <v>34</v>
      </c>
      <c r="C1388" s="98">
        <v>891180084</v>
      </c>
      <c r="D1388" s="98">
        <v>2</v>
      </c>
      <c r="E1388" s="99" t="s">
        <v>3935</v>
      </c>
      <c r="F1388" s="100">
        <v>26424367</v>
      </c>
      <c r="G1388" s="100">
        <v>2</v>
      </c>
      <c r="H1388" s="101" t="s">
        <v>3936</v>
      </c>
      <c r="I1388" s="101" t="s">
        <v>3937</v>
      </c>
      <c r="J1388" s="102">
        <v>40911</v>
      </c>
      <c r="K1388" s="103">
        <v>17516552.800000001</v>
      </c>
      <c r="L1388" s="104" t="s">
        <v>61</v>
      </c>
      <c r="M1388" s="105" t="s">
        <v>39</v>
      </c>
      <c r="N1388" s="105" t="s">
        <v>2127</v>
      </c>
      <c r="O1388" s="105" t="s">
        <v>41</v>
      </c>
      <c r="P1388" s="105" t="s">
        <v>42</v>
      </c>
      <c r="Q1388" s="107"/>
    </row>
    <row r="1389" spans="1:17" ht="114.75" x14ac:dyDescent="0.25">
      <c r="A1389" s="5">
        <f t="shared" si="21"/>
        <v>1387</v>
      </c>
      <c r="B1389" s="98" t="s">
        <v>34</v>
      </c>
      <c r="C1389" s="98">
        <v>891180084</v>
      </c>
      <c r="D1389" s="98">
        <v>2</v>
      </c>
      <c r="E1389" s="99" t="s">
        <v>3938</v>
      </c>
      <c r="F1389" s="100">
        <v>1075227898</v>
      </c>
      <c r="G1389" s="100">
        <v>6</v>
      </c>
      <c r="H1389" s="101" t="s">
        <v>3939</v>
      </c>
      <c r="I1389" s="101" t="s">
        <v>3940</v>
      </c>
      <c r="J1389" s="102">
        <v>40911</v>
      </c>
      <c r="K1389" s="103">
        <v>14821692.133333333</v>
      </c>
      <c r="L1389" s="104" t="s">
        <v>61</v>
      </c>
      <c r="M1389" s="105" t="s">
        <v>39</v>
      </c>
      <c r="N1389" s="105" t="s">
        <v>2127</v>
      </c>
      <c r="O1389" s="105" t="s">
        <v>41</v>
      </c>
      <c r="P1389" s="105" t="s">
        <v>42</v>
      </c>
      <c r="Q1389" s="107"/>
    </row>
    <row r="1390" spans="1:17" ht="216.75" x14ac:dyDescent="0.25">
      <c r="A1390" s="5">
        <f t="shared" si="21"/>
        <v>1388</v>
      </c>
      <c r="B1390" s="98" t="s">
        <v>34</v>
      </c>
      <c r="C1390" s="98">
        <v>891180084</v>
      </c>
      <c r="D1390" s="98">
        <v>2</v>
      </c>
      <c r="E1390" s="99" t="s">
        <v>3941</v>
      </c>
      <c r="F1390" s="100">
        <v>83243919</v>
      </c>
      <c r="G1390" s="100">
        <v>8</v>
      </c>
      <c r="H1390" s="101" t="s">
        <v>3942</v>
      </c>
      <c r="I1390" s="101" t="s">
        <v>3943</v>
      </c>
      <c r="J1390" s="102">
        <v>40911</v>
      </c>
      <c r="K1390" s="103">
        <v>17516552.800000001</v>
      </c>
      <c r="L1390" s="104" t="s">
        <v>61</v>
      </c>
      <c r="M1390" s="105" t="s">
        <v>39</v>
      </c>
      <c r="N1390" s="105" t="s">
        <v>2127</v>
      </c>
      <c r="O1390" s="105" t="s">
        <v>41</v>
      </c>
      <c r="P1390" s="105" t="s">
        <v>42</v>
      </c>
      <c r="Q1390" s="107"/>
    </row>
    <row r="1391" spans="1:17" ht="114.75" x14ac:dyDescent="0.25">
      <c r="A1391" s="5">
        <f t="shared" si="21"/>
        <v>1389</v>
      </c>
      <c r="B1391" s="98" t="s">
        <v>34</v>
      </c>
      <c r="C1391" s="98">
        <v>891180084</v>
      </c>
      <c r="D1391" s="98">
        <v>2</v>
      </c>
      <c r="E1391" s="99" t="s">
        <v>3944</v>
      </c>
      <c r="F1391" s="100">
        <v>36174351</v>
      </c>
      <c r="G1391" s="100">
        <v>8</v>
      </c>
      <c r="H1391" s="101" t="s">
        <v>3945</v>
      </c>
      <c r="I1391" s="101" t="s">
        <v>3946</v>
      </c>
      <c r="J1391" s="102">
        <v>40911</v>
      </c>
      <c r="K1391" s="103">
        <v>30990820.533333335</v>
      </c>
      <c r="L1391" s="104" t="s">
        <v>61</v>
      </c>
      <c r="M1391" s="105" t="s">
        <v>39</v>
      </c>
      <c r="N1391" s="105" t="s">
        <v>2127</v>
      </c>
      <c r="O1391" s="105" t="s">
        <v>41</v>
      </c>
      <c r="P1391" s="105" t="s">
        <v>42</v>
      </c>
      <c r="Q1391" s="107"/>
    </row>
    <row r="1392" spans="1:17" ht="102" x14ac:dyDescent="0.25">
      <c r="A1392" s="5">
        <f t="shared" si="21"/>
        <v>1390</v>
      </c>
      <c r="B1392" s="98" t="s">
        <v>34</v>
      </c>
      <c r="C1392" s="98">
        <v>891180084</v>
      </c>
      <c r="D1392" s="98">
        <v>2</v>
      </c>
      <c r="E1392" s="99" t="s">
        <v>3947</v>
      </c>
      <c r="F1392" s="100">
        <v>12137592</v>
      </c>
      <c r="G1392" s="100">
        <v>1</v>
      </c>
      <c r="H1392" s="101" t="s">
        <v>3948</v>
      </c>
      <c r="I1392" s="101" t="s">
        <v>3949</v>
      </c>
      <c r="J1392" s="102">
        <v>40911</v>
      </c>
      <c r="K1392" s="103">
        <v>20211401.599999998</v>
      </c>
      <c r="L1392" s="104" t="s">
        <v>61</v>
      </c>
      <c r="M1392" s="105" t="s">
        <v>39</v>
      </c>
      <c r="N1392" s="105" t="s">
        <v>2127</v>
      </c>
      <c r="O1392" s="105" t="s">
        <v>41</v>
      </c>
      <c r="P1392" s="105" t="s">
        <v>42</v>
      </c>
      <c r="Q1392" s="107"/>
    </row>
    <row r="1393" spans="1:17" ht="102" x14ac:dyDescent="0.25">
      <c r="A1393" s="5">
        <f t="shared" si="21"/>
        <v>1391</v>
      </c>
      <c r="B1393" s="98" t="s">
        <v>34</v>
      </c>
      <c r="C1393" s="98">
        <v>891180084</v>
      </c>
      <c r="D1393" s="98">
        <v>2</v>
      </c>
      <c r="E1393" s="99" t="s">
        <v>3950</v>
      </c>
      <c r="F1393" s="100">
        <v>1075222072</v>
      </c>
      <c r="G1393" s="100">
        <v>7</v>
      </c>
      <c r="H1393" s="101" t="s">
        <v>3951</v>
      </c>
      <c r="I1393" s="101" t="s">
        <v>3952</v>
      </c>
      <c r="J1393" s="102">
        <v>40911</v>
      </c>
      <c r="K1393" s="103">
        <v>17516552.800000001</v>
      </c>
      <c r="L1393" s="104" t="s">
        <v>61</v>
      </c>
      <c r="M1393" s="105" t="s">
        <v>39</v>
      </c>
      <c r="N1393" s="105" t="s">
        <v>2127</v>
      </c>
      <c r="O1393" s="105" t="s">
        <v>41</v>
      </c>
      <c r="P1393" s="105" t="s">
        <v>42</v>
      </c>
      <c r="Q1393" s="107"/>
    </row>
    <row r="1394" spans="1:17" ht="89.25" x14ac:dyDescent="0.25">
      <c r="A1394" s="5">
        <f t="shared" si="21"/>
        <v>1392</v>
      </c>
      <c r="B1394" s="98" t="s">
        <v>34</v>
      </c>
      <c r="C1394" s="98">
        <v>891180084</v>
      </c>
      <c r="D1394" s="98">
        <v>2</v>
      </c>
      <c r="E1394" s="99" t="s">
        <v>3953</v>
      </c>
      <c r="F1394" s="100">
        <v>26433550</v>
      </c>
      <c r="G1394" s="100">
        <v>2</v>
      </c>
      <c r="H1394" s="101" t="s">
        <v>3954</v>
      </c>
      <c r="I1394" s="101" t="s">
        <v>3955</v>
      </c>
      <c r="J1394" s="102">
        <v>40911</v>
      </c>
      <c r="K1394" s="103">
        <v>24117430</v>
      </c>
      <c r="L1394" s="104" t="s">
        <v>61</v>
      </c>
      <c r="M1394" s="105" t="s">
        <v>39</v>
      </c>
      <c r="N1394" s="105" t="s">
        <v>2127</v>
      </c>
      <c r="O1394" s="105" t="s">
        <v>41</v>
      </c>
      <c r="P1394" s="105" t="s">
        <v>42</v>
      </c>
      <c r="Q1394" s="107" t="s">
        <v>3874</v>
      </c>
    </row>
    <row r="1395" spans="1:17" ht="102" x14ac:dyDescent="0.25">
      <c r="A1395" s="5">
        <f t="shared" si="21"/>
        <v>1393</v>
      </c>
      <c r="B1395" s="98" t="s">
        <v>34</v>
      </c>
      <c r="C1395" s="98">
        <v>891180084</v>
      </c>
      <c r="D1395" s="98">
        <v>2</v>
      </c>
      <c r="E1395" s="99" t="s">
        <v>3956</v>
      </c>
      <c r="F1395" s="100">
        <v>26527593</v>
      </c>
      <c r="G1395" s="100">
        <v>3</v>
      </c>
      <c r="H1395" s="101" t="s">
        <v>3957</v>
      </c>
      <c r="I1395" s="101" t="s">
        <v>3958</v>
      </c>
      <c r="J1395" s="102">
        <v>40911</v>
      </c>
      <c r="K1395" s="103">
        <v>30990820.533333335</v>
      </c>
      <c r="L1395" s="104" t="s">
        <v>61</v>
      </c>
      <c r="M1395" s="105" t="s">
        <v>39</v>
      </c>
      <c r="N1395" s="105" t="s">
        <v>2127</v>
      </c>
      <c r="O1395" s="105" t="s">
        <v>41</v>
      </c>
      <c r="P1395" s="105" t="s">
        <v>42</v>
      </c>
      <c r="Q1395" s="107"/>
    </row>
    <row r="1396" spans="1:17" ht="51" x14ac:dyDescent="0.25">
      <c r="A1396" s="5">
        <f t="shared" si="21"/>
        <v>1394</v>
      </c>
      <c r="B1396" s="98" t="s">
        <v>34</v>
      </c>
      <c r="C1396" s="98">
        <v>891180084</v>
      </c>
      <c r="D1396" s="98">
        <v>2</v>
      </c>
      <c r="E1396" s="99" t="s">
        <v>3959</v>
      </c>
      <c r="F1396" s="100">
        <v>1075255890</v>
      </c>
      <c r="G1396" s="100">
        <v>7</v>
      </c>
      <c r="H1396" s="101" t="s">
        <v>3960</v>
      </c>
      <c r="I1396" s="101" t="s">
        <v>3961</v>
      </c>
      <c r="J1396" s="102">
        <v>40911</v>
      </c>
      <c r="K1396" s="103">
        <v>12126843.333333332</v>
      </c>
      <c r="L1396" s="104" t="s">
        <v>61</v>
      </c>
      <c r="M1396" s="105" t="s">
        <v>39</v>
      </c>
      <c r="N1396" s="105" t="s">
        <v>2127</v>
      </c>
      <c r="O1396" s="105" t="s">
        <v>41</v>
      </c>
      <c r="P1396" s="105" t="s">
        <v>42</v>
      </c>
      <c r="Q1396" s="107"/>
    </row>
    <row r="1397" spans="1:17" ht="89.25" x14ac:dyDescent="0.25">
      <c r="A1397" s="5">
        <f t="shared" si="21"/>
        <v>1395</v>
      </c>
      <c r="B1397" s="98" t="s">
        <v>34</v>
      </c>
      <c r="C1397" s="98">
        <v>891180084</v>
      </c>
      <c r="D1397" s="98">
        <v>2</v>
      </c>
      <c r="E1397" s="99" t="s">
        <v>3962</v>
      </c>
      <c r="F1397" s="100">
        <v>1075241836</v>
      </c>
      <c r="G1397" s="100">
        <v>8</v>
      </c>
      <c r="H1397" s="101" t="s">
        <v>3963</v>
      </c>
      <c r="I1397" s="101" t="s">
        <v>3964</v>
      </c>
      <c r="J1397" s="102">
        <v>40911</v>
      </c>
      <c r="K1397" s="103">
        <v>10143550</v>
      </c>
      <c r="L1397" s="104" t="s">
        <v>61</v>
      </c>
      <c r="M1397" s="105" t="s">
        <v>39</v>
      </c>
      <c r="N1397" s="105" t="s">
        <v>2127</v>
      </c>
      <c r="O1397" s="105" t="s">
        <v>41</v>
      </c>
      <c r="P1397" s="105" t="s">
        <v>42</v>
      </c>
      <c r="Q1397" s="107" t="s">
        <v>3874</v>
      </c>
    </row>
    <row r="1398" spans="1:17" ht="38.25" x14ac:dyDescent="0.25">
      <c r="A1398" s="5">
        <f t="shared" si="21"/>
        <v>1396</v>
      </c>
      <c r="B1398" s="98" t="s">
        <v>34</v>
      </c>
      <c r="C1398" s="98">
        <v>891180084</v>
      </c>
      <c r="D1398" s="98">
        <v>2</v>
      </c>
      <c r="E1398" s="99" t="s">
        <v>3965</v>
      </c>
      <c r="F1398" s="100">
        <v>55160442</v>
      </c>
      <c r="G1398" s="100">
        <v>8</v>
      </c>
      <c r="H1398" s="101" t="s">
        <v>3966</v>
      </c>
      <c r="I1398" s="101" t="s">
        <v>3967</v>
      </c>
      <c r="J1398" s="102">
        <v>40911</v>
      </c>
      <c r="K1398" s="103">
        <v>13474267.733333332</v>
      </c>
      <c r="L1398" s="104" t="s">
        <v>61</v>
      </c>
      <c r="M1398" s="105" t="s">
        <v>39</v>
      </c>
      <c r="N1398" s="105" t="s">
        <v>2127</v>
      </c>
      <c r="O1398" s="105" t="s">
        <v>41</v>
      </c>
      <c r="P1398" s="105" t="s">
        <v>42</v>
      </c>
      <c r="Q1398" s="107"/>
    </row>
    <row r="1399" spans="1:17" ht="63.75" x14ac:dyDescent="0.25">
      <c r="A1399" s="5">
        <f t="shared" si="21"/>
        <v>1397</v>
      </c>
      <c r="B1399" s="98" t="s">
        <v>34</v>
      </c>
      <c r="C1399" s="98">
        <v>891180084</v>
      </c>
      <c r="D1399" s="98">
        <v>2</v>
      </c>
      <c r="E1399" s="99" t="s">
        <v>3968</v>
      </c>
      <c r="F1399" s="100">
        <v>33750598</v>
      </c>
      <c r="G1399" s="100">
        <v>1</v>
      </c>
      <c r="H1399" s="101" t="s">
        <v>3969</v>
      </c>
      <c r="I1399" s="101" t="s">
        <v>3970</v>
      </c>
      <c r="J1399" s="102">
        <v>40911</v>
      </c>
      <c r="K1399" s="103">
        <v>4996076.8</v>
      </c>
      <c r="L1399" s="104" t="s">
        <v>61</v>
      </c>
      <c r="M1399" s="105" t="s">
        <v>39</v>
      </c>
      <c r="N1399" s="105" t="s">
        <v>2127</v>
      </c>
      <c r="O1399" s="105" t="s">
        <v>41</v>
      </c>
      <c r="P1399" s="105" t="s">
        <v>42</v>
      </c>
      <c r="Q1399" s="108" t="s">
        <v>3971</v>
      </c>
    </row>
    <row r="1400" spans="1:17" ht="76.5" x14ac:dyDescent="0.25">
      <c r="A1400" s="5">
        <f t="shared" si="21"/>
        <v>1398</v>
      </c>
      <c r="B1400" s="98" t="s">
        <v>34</v>
      </c>
      <c r="C1400" s="98">
        <v>891180084</v>
      </c>
      <c r="D1400" s="98">
        <v>2</v>
      </c>
      <c r="E1400" s="99" t="s">
        <v>3972</v>
      </c>
      <c r="F1400" s="100">
        <v>36384296</v>
      </c>
      <c r="G1400" s="100">
        <v>1</v>
      </c>
      <c r="H1400" s="101" t="s">
        <v>3973</v>
      </c>
      <c r="I1400" s="101" t="s">
        <v>3974</v>
      </c>
      <c r="J1400" s="102">
        <v>40911</v>
      </c>
      <c r="K1400" s="103">
        <v>9500115</v>
      </c>
      <c r="L1400" s="104" t="s">
        <v>61</v>
      </c>
      <c r="M1400" s="105" t="s">
        <v>39</v>
      </c>
      <c r="N1400" s="105" t="s">
        <v>2127</v>
      </c>
      <c r="O1400" s="105" t="s">
        <v>41</v>
      </c>
      <c r="P1400" s="105" t="s">
        <v>42</v>
      </c>
      <c r="Q1400" s="108" t="s">
        <v>3975</v>
      </c>
    </row>
    <row r="1401" spans="1:17" ht="127.5" x14ac:dyDescent="0.25">
      <c r="A1401" s="5">
        <f t="shared" si="21"/>
        <v>1399</v>
      </c>
      <c r="B1401" s="98" t="s">
        <v>34</v>
      </c>
      <c r="C1401" s="98">
        <v>891180084</v>
      </c>
      <c r="D1401" s="98">
        <v>2</v>
      </c>
      <c r="E1401" s="99" t="s">
        <v>3976</v>
      </c>
      <c r="F1401" s="100">
        <v>36309392</v>
      </c>
      <c r="G1401" s="100">
        <v>1</v>
      </c>
      <c r="H1401" s="101" t="s">
        <v>3977</v>
      </c>
      <c r="I1401" s="101" t="s">
        <v>3978</v>
      </c>
      <c r="J1401" s="102">
        <v>40911</v>
      </c>
      <c r="K1401" s="103">
        <v>14821692.133333333</v>
      </c>
      <c r="L1401" s="104" t="s">
        <v>61</v>
      </c>
      <c r="M1401" s="105" t="s">
        <v>39</v>
      </c>
      <c r="N1401" s="105" t="s">
        <v>2127</v>
      </c>
      <c r="O1401" s="105" t="s">
        <v>41</v>
      </c>
      <c r="P1401" s="105" t="s">
        <v>42</v>
      </c>
      <c r="Q1401" s="107"/>
    </row>
    <row r="1402" spans="1:17" ht="114.75" x14ac:dyDescent="0.25">
      <c r="A1402" s="5">
        <f t="shared" si="21"/>
        <v>1400</v>
      </c>
      <c r="B1402" s="98" t="s">
        <v>34</v>
      </c>
      <c r="C1402" s="98">
        <v>891180084</v>
      </c>
      <c r="D1402" s="98">
        <v>2</v>
      </c>
      <c r="E1402" s="99" t="s">
        <v>3979</v>
      </c>
      <c r="F1402" s="100">
        <v>55164951</v>
      </c>
      <c r="G1402" s="100">
        <v>3</v>
      </c>
      <c r="H1402" s="101" t="s">
        <v>3980</v>
      </c>
      <c r="I1402" s="101" t="s">
        <v>3981</v>
      </c>
      <c r="J1402" s="102">
        <v>40911</v>
      </c>
      <c r="K1402" s="103">
        <v>14821692.133333333</v>
      </c>
      <c r="L1402" s="104" t="s">
        <v>61</v>
      </c>
      <c r="M1402" s="105" t="s">
        <v>39</v>
      </c>
      <c r="N1402" s="105" t="s">
        <v>2127</v>
      </c>
      <c r="O1402" s="105" t="s">
        <v>41</v>
      </c>
      <c r="P1402" s="105" t="s">
        <v>42</v>
      </c>
      <c r="Q1402" s="107"/>
    </row>
    <row r="1403" spans="1:17" ht="76.5" x14ac:dyDescent="0.25">
      <c r="A1403" s="5">
        <f t="shared" si="21"/>
        <v>1401</v>
      </c>
      <c r="B1403" s="98" t="s">
        <v>34</v>
      </c>
      <c r="C1403" s="98">
        <v>891180084</v>
      </c>
      <c r="D1403" s="98">
        <v>2</v>
      </c>
      <c r="E1403" s="99" t="s">
        <v>3982</v>
      </c>
      <c r="F1403" s="100">
        <v>7717460</v>
      </c>
      <c r="G1403" s="100">
        <v>9</v>
      </c>
      <c r="H1403" s="101" t="s">
        <v>3983</v>
      </c>
      <c r="I1403" s="101" t="s">
        <v>3984</v>
      </c>
      <c r="J1403" s="102">
        <v>40912</v>
      </c>
      <c r="K1403" s="103">
        <v>30903767.666666668</v>
      </c>
      <c r="L1403" s="104" t="s">
        <v>61</v>
      </c>
      <c r="M1403" s="105" t="s">
        <v>39</v>
      </c>
      <c r="N1403" s="105" t="s">
        <v>2127</v>
      </c>
      <c r="O1403" s="105" t="s">
        <v>41</v>
      </c>
      <c r="P1403" s="105" t="s">
        <v>42</v>
      </c>
      <c r="Q1403" s="107"/>
    </row>
    <row r="1404" spans="1:17" ht="114.75" x14ac:dyDescent="0.25">
      <c r="A1404" s="5">
        <f t="shared" si="21"/>
        <v>1402</v>
      </c>
      <c r="B1404" s="98" t="s">
        <v>34</v>
      </c>
      <c r="C1404" s="98">
        <v>891180084</v>
      </c>
      <c r="D1404" s="98">
        <v>2</v>
      </c>
      <c r="E1404" s="99" t="s">
        <v>3985</v>
      </c>
      <c r="F1404" s="100">
        <v>23855066</v>
      </c>
      <c r="G1404" s="100">
        <v>9</v>
      </c>
      <c r="H1404" s="101" t="s">
        <v>3986</v>
      </c>
      <c r="I1404" s="101" t="s">
        <v>3987</v>
      </c>
      <c r="J1404" s="102">
        <v>40912</v>
      </c>
      <c r="K1404" s="103">
        <v>24185558.333333332</v>
      </c>
      <c r="L1404" s="104" t="s">
        <v>61</v>
      </c>
      <c r="M1404" s="105" t="s">
        <v>39</v>
      </c>
      <c r="N1404" s="105" t="s">
        <v>2127</v>
      </c>
      <c r="O1404" s="105" t="s">
        <v>41</v>
      </c>
      <c r="P1404" s="105" t="s">
        <v>42</v>
      </c>
      <c r="Q1404" s="107"/>
    </row>
    <row r="1405" spans="1:17" ht="89.25" x14ac:dyDescent="0.25">
      <c r="A1405" s="5">
        <f t="shared" si="21"/>
        <v>1403</v>
      </c>
      <c r="B1405" s="98" t="s">
        <v>34</v>
      </c>
      <c r="C1405" s="98">
        <v>891180084</v>
      </c>
      <c r="D1405" s="98">
        <v>2</v>
      </c>
      <c r="E1405" s="99" t="s">
        <v>3988</v>
      </c>
      <c r="F1405" s="100">
        <v>79789915</v>
      </c>
      <c r="G1405" s="100">
        <v>8</v>
      </c>
      <c r="H1405" s="101" t="s">
        <v>3989</v>
      </c>
      <c r="I1405" s="101" t="s">
        <v>3990</v>
      </c>
      <c r="J1405" s="102">
        <v>40912</v>
      </c>
      <c r="K1405" s="103">
        <v>45866667</v>
      </c>
      <c r="L1405" s="104" t="s">
        <v>61</v>
      </c>
      <c r="M1405" s="105" t="s">
        <v>39</v>
      </c>
      <c r="N1405" s="105" t="s">
        <v>2127</v>
      </c>
      <c r="O1405" s="105" t="s">
        <v>41</v>
      </c>
      <c r="P1405" s="105" t="s">
        <v>42</v>
      </c>
      <c r="Q1405" s="107"/>
    </row>
    <row r="1406" spans="1:17" ht="89.25" x14ac:dyDescent="0.25">
      <c r="A1406" s="5">
        <f t="shared" si="21"/>
        <v>1404</v>
      </c>
      <c r="B1406" s="98" t="s">
        <v>34</v>
      </c>
      <c r="C1406" s="98">
        <v>891180084</v>
      </c>
      <c r="D1406" s="98">
        <v>2</v>
      </c>
      <c r="E1406" s="99" t="s">
        <v>3991</v>
      </c>
      <c r="F1406" s="100">
        <v>12133669</v>
      </c>
      <c r="G1406" s="100">
        <v>1</v>
      </c>
      <c r="H1406" s="101" t="s">
        <v>3992</v>
      </c>
      <c r="I1406" s="101" t="s">
        <v>3993</v>
      </c>
      <c r="J1406" s="102">
        <v>40912</v>
      </c>
      <c r="K1406" s="103">
        <v>14102564.4</v>
      </c>
      <c r="L1406" s="104" t="s">
        <v>61</v>
      </c>
      <c r="M1406" s="105" t="s">
        <v>39</v>
      </c>
      <c r="N1406" s="105" t="s">
        <v>2127</v>
      </c>
      <c r="O1406" s="105" t="s">
        <v>41</v>
      </c>
      <c r="P1406" s="105" t="s">
        <v>42</v>
      </c>
      <c r="Q1406" s="107"/>
    </row>
    <row r="1407" spans="1:17" ht="102" x14ac:dyDescent="0.25">
      <c r="A1407" s="5">
        <f t="shared" si="21"/>
        <v>1405</v>
      </c>
      <c r="B1407" s="98" t="s">
        <v>34</v>
      </c>
      <c r="C1407" s="98">
        <v>891180084</v>
      </c>
      <c r="D1407" s="98">
        <v>2</v>
      </c>
      <c r="E1407" s="99" t="s">
        <v>3994</v>
      </c>
      <c r="F1407" s="100">
        <v>1010176855</v>
      </c>
      <c r="G1407" s="100">
        <v>3</v>
      </c>
      <c r="H1407" s="101" t="s">
        <v>3995</v>
      </c>
      <c r="I1407" s="101" t="s">
        <v>3996</v>
      </c>
      <c r="J1407" s="102">
        <v>40913</v>
      </c>
      <c r="K1407" s="103">
        <v>4909120</v>
      </c>
      <c r="L1407" s="104" t="s">
        <v>61</v>
      </c>
      <c r="M1407" s="105" t="s">
        <v>39</v>
      </c>
      <c r="N1407" s="105" t="s">
        <v>2127</v>
      </c>
      <c r="O1407" s="105" t="s">
        <v>41</v>
      </c>
      <c r="P1407" s="105" t="s">
        <v>42</v>
      </c>
      <c r="Q1407" s="106"/>
    </row>
    <row r="1408" spans="1:17" ht="102" x14ac:dyDescent="0.25">
      <c r="A1408" s="5">
        <f t="shared" si="21"/>
        <v>1406</v>
      </c>
      <c r="B1408" s="98" t="s">
        <v>34</v>
      </c>
      <c r="C1408" s="98">
        <v>891180084</v>
      </c>
      <c r="D1408" s="98">
        <v>2</v>
      </c>
      <c r="E1408" s="99" t="s">
        <v>3997</v>
      </c>
      <c r="F1408" s="100">
        <v>12282032</v>
      </c>
      <c r="G1408" s="100">
        <v>9</v>
      </c>
      <c r="H1408" s="101" t="s">
        <v>3998</v>
      </c>
      <c r="I1408" s="101" t="s">
        <v>3996</v>
      </c>
      <c r="J1408" s="102">
        <v>40913</v>
      </c>
      <c r="K1408" s="103">
        <v>4909120</v>
      </c>
      <c r="L1408" s="104" t="s">
        <v>61</v>
      </c>
      <c r="M1408" s="105" t="s">
        <v>39</v>
      </c>
      <c r="N1408" s="105" t="s">
        <v>2127</v>
      </c>
      <c r="O1408" s="105" t="s">
        <v>41</v>
      </c>
      <c r="P1408" s="105" t="s">
        <v>42</v>
      </c>
      <c r="Q1408" s="106"/>
    </row>
    <row r="1409" spans="1:17" ht="102" x14ac:dyDescent="0.25">
      <c r="A1409" s="5">
        <f t="shared" si="21"/>
        <v>1407</v>
      </c>
      <c r="B1409" s="98" t="s">
        <v>34</v>
      </c>
      <c r="C1409" s="98">
        <v>891180084</v>
      </c>
      <c r="D1409" s="98">
        <v>2</v>
      </c>
      <c r="E1409" s="99" t="s">
        <v>3999</v>
      </c>
      <c r="F1409" s="100">
        <v>1075209464</v>
      </c>
      <c r="G1409" s="100">
        <v>7</v>
      </c>
      <c r="H1409" s="101" t="s">
        <v>4000</v>
      </c>
      <c r="I1409" s="101" t="s">
        <v>4001</v>
      </c>
      <c r="J1409" s="102">
        <v>40913</v>
      </c>
      <c r="K1409" s="103">
        <v>6136400</v>
      </c>
      <c r="L1409" s="104" t="s">
        <v>61</v>
      </c>
      <c r="M1409" s="105" t="s">
        <v>39</v>
      </c>
      <c r="N1409" s="105" t="s">
        <v>2127</v>
      </c>
      <c r="O1409" s="105" t="s">
        <v>41</v>
      </c>
      <c r="P1409" s="105" t="s">
        <v>42</v>
      </c>
      <c r="Q1409" s="106"/>
    </row>
    <row r="1410" spans="1:17" ht="89.25" x14ac:dyDescent="0.25">
      <c r="A1410" s="5">
        <f t="shared" si="21"/>
        <v>1408</v>
      </c>
      <c r="B1410" s="98" t="s">
        <v>34</v>
      </c>
      <c r="C1410" s="98">
        <v>891180084</v>
      </c>
      <c r="D1410" s="98">
        <v>2</v>
      </c>
      <c r="E1410" s="99" t="s">
        <v>4002</v>
      </c>
      <c r="F1410" s="100">
        <v>1080292657</v>
      </c>
      <c r="G1410" s="100">
        <v>2</v>
      </c>
      <c r="H1410" s="101" t="s">
        <v>4003</v>
      </c>
      <c r="I1410" s="101" t="s">
        <v>4004</v>
      </c>
      <c r="J1410" s="102">
        <v>40913</v>
      </c>
      <c r="K1410" s="103">
        <v>4500026.666666667</v>
      </c>
      <c r="L1410" s="104" t="s">
        <v>61</v>
      </c>
      <c r="M1410" s="105" t="s">
        <v>39</v>
      </c>
      <c r="N1410" s="105" t="s">
        <v>2127</v>
      </c>
      <c r="O1410" s="105" t="s">
        <v>41</v>
      </c>
      <c r="P1410" s="105" t="s">
        <v>42</v>
      </c>
      <c r="Q1410" s="106"/>
    </row>
    <row r="1411" spans="1:17" ht="89.25" x14ac:dyDescent="0.25">
      <c r="A1411" s="5">
        <f t="shared" si="21"/>
        <v>1409</v>
      </c>
      <c r="B1411" s="98" t="s">
        <v>34</v>
      </c>
      <c r="C1411" s="98">
        <v>891180084</v>
      </c>
      <c r="D1411" s="98">
        <v>2</v>
      </c>
      <c r="E1411" s="99" t="s">
        <v>4005</v>
      </c>
      <c r="F1411" s="100">
        <v>1075232121</v>
      </c>
      <c r="G1411" s="100">
        <v>2</v>
      </c>
      <c r="H1411" s="101" t="s">
        <v>4006</v>
      </c>
      <c r="I1411" s="101" t="s">
        <v>4004</v>
      </c>
      <c r="J1411" s="102">
        <v>40913</v>
      </c>
      <c r="K1411" s="103">
        <v>4500026.666666667</v>
      </c>
      <c r="L1411" s="104" t="s">
        <v>61</v>
      </c>
      <c r="M1411" s="105" t="s">
        <v>39</v>
      </c>
      <c r="N1411" s="105" t="s">
        <v>2127</v>
      </c>
      <c r="O1411" s="105" t="s">
        <v>41</v>
      </c>
      <c r="P1411" s="105" t="s">
        <v>42</v>
      </c>
      <c r="Q1411" s="106"/>
    </row>
    <row r="1412" spans="1:17" ht="51" x14ac:dyDescent="0.25">
      <c r="A1412" s="5">
        <f t="shared" si="21"/>
        <v>1410</v>
      </c>
      <c r="B1412" s="98" t="s">
        <v>34</v>
      </c>
      <c r="C1412" s="98">
        <v>891180084</v>
      </c>
      <c r="D1412" s="98">
        <v>2</v>
      </c>
      <c r="E1412" s="99" t="s">
        <v>4007</v>
      </c>
      <c r="F1412" s="100">
        <v>36308319</v>
      </c>
      <c r="G1412" s="100">
        <v>9</v>
      </c>
      <c r="H1412" s="101" t="s">
        <v>4008</v>
      </c>
      <c r="I1412" s="101" t="s">
        <v>4009</v>
      </c>
      <c r="J1412" s="102">
        <v>40918</v>
      </c>
      <c r="K1412" s="103">
        <v>16963954</v>
      </c>
      <c r="L1412" s="104" t="s">
        <v>61</v>
      </c>
      <c r="M1412" s="105" t="s">
        <v>39</v>
      </c>
      <c r="N1412" s="105" t="s">
        <v>2127</v>
      </c>
      <c r="O1412" s="105" t="s">
        <v>41</v>
      </c>
      <c r="P1412" s="105" t="s">
        <v>42</v>
      </c>
      <c r="Q1412" s="107" t="s">
        <v>3874</v>
      </c>
    </row>
    <row r="1413" spans="1:17" ht="76.5" x14ac:dyDescent="0.25">
      <c r="A1413" s="5">
        <f t="shared" ref="A1413:A1476" si="22">A1412+1</f>
        <v>1411</v>
      </c>
      <c r="B1413" s="98" t="s">
        <v>34</v>
      </c>
      <c r="C1413" s="98">
        <v>891180084</v>
      </c>
      <c r="D1413" s="98">
        <v>2</v>
      </c>
      <c r="E1413" s="99" t="s">
        <v>4010</v>
      </c>
      <c r="F1413" s="100">
        <v>7705767</v>
      </c>
      <c r="G1413" s="100">
        <v>2</v>
      </c>
      <c r="H1413" s="101" t="s">
        <v>4011</v>
      </c>
      <c r="I1413" s="101" t="s">
        <v>4012</v>
      </c>
      <c r="J1413" s="102">
        <v>40918</v>
      </c>
      <c r="K1413" s="103">
        <v>5552459.166666666</v>
      </c>
      <c r="L1413" s="104" t="s">
        <v>61</v>
      </c>
      <c r="M1413" s="105" t="s">
        <v>39</v>
      </c>
      <c r="N1413" s="105" t="s">
        <v>2127</v>
      </c>
      <c r="O1413" s="105" t="s">
        <v>41</v>
      </c>
      <c r="P1413" s="105" t="s">
        <v>42</v>
      </c>
      <c r="Q1413" s="106"/>
    </row>
    <row r="1414" spans="1:17" ht="51" x14ac:dyDescent="0.25">
      <c r="A1414" s="5">
        <f t="shared" si="22"/>
        <v>1412</v>
      </c>
      <c r="B1414" s="98" t="s">
        <v>34</v>
      </c>
      <c r="C1414" s="98">
        <v>891180084</v>
      </c>
      <c r="D1414" s="98">
        <v>2</v>
      </c>
      <c r="E1414" s="99" t="s">
        <v>4013</v>
      </c>
      <c r="F1414" s="100">
        <v>12233322</v>
      </c>
      <c r="G1414" s="100">
        <v>0</v>
      </c>
      <c r="H1414" s="101" t="s">
        <v>4014</v>
      </c>
      <c r="I1414" s="101" t="s">
        <v>4015</v>
      </c>
      <c r="J1414" s="102">
        <v>40918</v>
      </c>
      <c r="K1414" s="103">
        <v>9367644</v>
      </c>
      <c r="L1414" s="104" t="s">
        <v>61</v>
      </c>
      <c r="M1414" s="105" t="s">
        <v>39</v>
      </c>
      <c r="N1414" s="105" t="s">
        <v>2127</v>
      </c>
      <c r="O1414" s="105" t="s">
        <v>41</v>
      </c>
      <c r="P1414" s="105" t="s">
        <v>42</v>
      </c>
      <c r="Q1414" s="107"/>
    </row>
    <row r="1415" spans="1:17" ht="38.25" x14ac:dyDescent="0.25">
      <c r="A1415" s="5">
        <f t="shared" si="22"/>
        <v>1413</v>
      </c>
      <c r="B1415" s="98" t="s">
        <v>34</v>
      </c>
      <c r="C1415" s="98">
        <v>891180084</v>
      </c>
      <c r="D1415" s="98">
        <v>2</v>
      </c>
      <c r="E1415" s="99" t="s">
        <v>4016</v>
      </c>
      <c r="F1415" s="100">
        <v>55061131</v>
      </c>
      <c r="G1415" s="100">
        <v>8</v>
      </c>
      <c r="H1415" s="101" t="s">
        <v>4017</v>
      </c>
      <c r="I1415" s="101" t="s">
        <v>4018</v>
      </c>
      <c r="J1415" s="102">
        <v>40918</v>
      </c>
      <c r="K1415" s="103">
        <v>6245096</v>
      </c>
      <c r="L1415" s="104" t="s">
        <v>61</v>
      </c>
      <c r="M1415" s="105" t="s">
        <v>39</v>
      </c>
      <c r="N1415" s="105" t="s">
        <v>2127</v>
      </c>
      <c r="O1415" s="105" t="s">
        <v>41</v>
      </c>
      <c r="P1415" s="105" t="s">
        <v>42</v>
      </c>
      <c r="Q1415" s="107"/>
    </row>
    <row r="1416" spans="1:17" ht="51" x14ac:dyDescent="0.25">
      <c r="A1416" s="5">
        <f t="shared" si="22"/>
        <v>1414</v>
      </c>
      <c r="B1416" s="98" t="s">
        <v>34</v>
      </c>
      <c r="C1416" s="98">
        <v>891180084</v>
      </c>
      <c r="D1416" s="98">
        <v>2</v>
      </c>
      <c r="E1416" s="99" t="s">
        <v>4019</v>
      </c>
      <c r="F1416" s="100">
        <v>12194803</v>
      </c>
      <c r="G1416" s="100">
        <v>3</v>
      </c>
      <c r="H1416" s="101" t="s">
        <v>4020</v>
      </c>
      <c r="I1416" s="101" t="s">
        <v>4021</v>
      </c>
      <c r="J1416" s="102">
        <v>40918</v>
      </c>
      <c r="K1416" s="103">
        <v>9367644</v>
      </c>
      <c r="L1416" s="104" t="s">
        <v>61</v>
      </c>
      <c r="M1416" s="105" t="s">
        <v>39</v>
      </c>
      <c r="N1416" s="105" t="s">
        <v>2127</v>
      </c>
      <c r="O1416" s="105" t="s">
        <v>41</v>
      </c>
      <c r="P1416" s="105" t="s">
        <v>42</v>
      </c>
      <c r="Q1416" s="107"/>
    </row>
    <row r="1417" spans="1:17" ht="51" x14ac:dyDescent="0.25">
      <c r="A1417" s="5">
        <f t="shared" si="22"/>
        <v>1415</v>
      </c>
      <c r="B1417" s="98" t="s">
        <v>34</v>
      </c>
      <c r="C1417" s="98">
        <v>891180084</v>
      </c>
      <c r="D1417" s="98">
        <v>2</v>
      </c>
      <c r="E1417" s="99" t="s">
        <v>4022</v>
      </c>
      <c r="F1417" s="100">
        <v>36310515</v>
      </c>
      <c r="G1417" s="100">
        <v>2</v>
      </c>
      <c r="H1417" s="101" t="s">
        <v>4023</v>
      </c>
      <c r="I1417" s="101" t="s">
        <v>4024</v>
      </c>
      <c r="J1417" s="102">
        <v>40918</v>
      </c>
      <c r="K1417" s="103">
        <v>9708285.5999999996</v>
      </c>
      <c r="L1417" s="104" t="s">
        <v>61</v>
      </c>
      <c r="M1417" s="105" t="s">
        <v>39</v>
      </c>
      <c r="N1417" s="105" t="s">
        <v>2127</v>
      </c>
      <c r="O1417" s="105" t="s">
        <v>41</v>
      </c>
      <c r="P1417" s="105" t="s">
        <v>42</v>
      </c>
      <c r="Q1417" s="107"/>
    </row>
    <row r="1418" spans="1:17" ht="51" x14ac:dyDescent="0.25">
      <c r="A1418" s="5">
        <f t="shared" si="22"/>
        <v>1416</v>
      </c>
      <c r="B1418" s="98" t="s">
        <v>34</v>
      </c>
      <c r="C1418" s="98">
        <v>891180084</v>
      </c>
      <c r="D1418" s="98">
        <v>2</v>
      </c>
      <c r="E1418" s="99" t="s">
        <v>4025</v>
      </c>
      <c r="F1418" s="100">
        <v>79983784</v>
      </c>
      <c r="G1418" s="100">
        <v>0</v>
      </c>
      <c r="H1418" s="101" t="s">
        <v>4026</v>
      </c>
      <c r="I1418" s="101" t="s">
        <v>4024</v>
      </c>
      <c r="J1418" s="102">
        <v>40918</v>
      </c>
      <c r="K1418" s="103">
        <v>19700440</v>
      </c>
      <c r="L1418" s="104" t="s">
        <v>61</v>
      </c>
      <c r="M1418" s="105" t="s">
        <v>39</v>
      </c>
      <c r="N1418" s="105" t="s">
        <v>2127</v>
      </c>
      <c r="O1418" s="105" t="s">
        <v>41</v>
      </c>
      <c r="P1418" s="105" t="s">
        <v>42</v>
      </c>
      <c r="Q1418" s="107" t="s">
        <v>3874</v>
      </c>
    </row>
    <row r="1419" spans="1:17" ht="204" x14ac:dyDescent="0.25">
      <c r="A1419" s="5">
        <f t="shared" si="22"/>
        <v>1417</v>
      </c>
      <c r="B1419" s="98" t="s">
        <v>34</v>
      </c>
      <c r="C1419" s="98">
        <v>891180084</v>
      </c>
      <c r="D1419" s="98">
        <v>2</v>
      </c>
      <c r="E1419" s="99" t="s">
        <v>4027</v>
      </c>
      <c r="F1419" s="100">
        <v>1075229037</v>
      </c>
      <c r="G1419" s="100">
        <v>0</v>
      </c>
      <c r="H1419" s="101" t="s">
        <v>4028</v>
      </c>
      <c r="I1419" s="101" t="s">
        <v>4029</v>
      </c>
      <c r="J1419" s="102">
        <v>40918</v>
      </c>
      <c r="K1419" s="103">
        <v>17172126.199999999</v>
      </c>
      <c r="L1419" s="104" t="s">
        <v>61</v>
      </c>
      <c r="M1419" s="105" t="s">
        <v>39</v>
      </c>
      <c r="N1419" s="105" t="s">
        <v>2127</v>
      </c>
      <c r="O1419" s="105" t="s">
        <v>41</v>
      </c>
      <c r="P1419" s="105" t="s">
        <v>42</v>
      </c>
      <c r="Q1419" s="107"/>
    </row>
    <row r="1420" spans="1:17" ht="63.75" x14ac:dyDescent="0.25">
      <c r="A1420" s="5">
        <f t="shared" si="22"/>
        <v>1418</v>
      </c>
      <c r="B1420" s="98" t="s">
        <v>34</v>
      </c>
      <c r="C1420" s="98">
        <v>891180084</v>
      </c>
      <c r="D1420" s="98">
        <v>2</v>
      </c>
      <c r="E1420" s="99" t="s">
        <v>4030</v>
      </c>
      <c r="F1420" s="100">
        <v>33750686</v>
      </c>
      <c r="G1420" s="100">
        <v>1</v>
      </c>
      <c r="H1420" s="101" t="s">
        <v>4031</v>
      </c>
      <c r="I1420" s="101" t="s">
        <v>4032</v>
      </c>
      <c r="J1420" s="102">
        <v>40918</v>
      </c>
      <c r="K1420" s="103">
        <v>30381450.466666698</v>
      </c>
      <c r="L1420" s="104" t="s">
        <v>61</v>
      </c>
      <c r="M1420" s="105" t="s">
        <v>39</v>
      </c>
      <c r="N1420" s="105" t="s">
        <v>2127</v>
      </c>
      <c r="O1420" s="105" t="s">
        <v>41</v>
      </c>
      <c r="P1420" s="105" t="s">
        <v>42</v>
      </c>
      <c r="Q1420" s="107"/>
    </row>
    <row r="1421" spans="1:17" ht="63.75" x14ac:dyDescent="0.25">
      <c r="A1421" s="5">
        <f t="shared" si="22"/>
        <v>1419</v>
      </c>
      <c r="B1421" s="98" t="s">
        <v>34</v>
      </c>
      <c r="C1421" s="98">
        <v>891180084</v>
      </c>
      <c r="D1421" s="98">
        <v>2</v>
      </c>
      <c r="E1421" s="99" t="s">
        <v>4033</v>
      </c>
      <c r="F1421" s="100">
        <v>7688064</v>
      </c>
      <c r="G1421" s="100">
        <v>1</v>
      </c>
      <c r="H1421" s="101" t="s">
        <v>4034</v>
      </c>
      <c r="I1421" s="101" t="s">
        <v>4032</v>
      </c>
      <c r="J1421" s="102">
        <v>40918</v>
      </c>
      <c r="K1421" s="103">
        <v>30381450.466666669</v>
      </c>
      <c r="L1421" s="104" t="s">
        <v>61</v>
      </c>
      <c r="M1421" s="105" t="s">
        <v>39</v>
      </c>
      <c r="N1421" s="105" t="s">
        <v>2127</v>
      </c>
      <c r="O1421" s="105" t="s">
        <v>41</v>
      </c>
      <c r="P1421" s="105" t="s">
        <v>42</v>
      </c>
      <c r="Q1421" s="107"/>
    </row>
    <row r="1422" spans="1:17" ht="63.75" x14ac:dyDescent="0.25">
      <c r="A1422" s="5">
        <f t="shared" si="22"/>
        <v>1420</v>
      </c>
      <c r="B1422" s="98" t="s">
        <v>34</v>
      </c>
      <c r="C1422" s="98">
        <v>891180084</v>
      </c>
      <c r="D1422" s="98">
        <v>2</v>
      </c>
      <c r="E1422" s="99" t="s">
        <v>4035</v>
      </c>
      <c r="F1422" s="100">
        <v>36300297</v>
      </c>
      <c r="G1422" s="100">
        <v>9</v>
      </c>
      <c r="H1422" s="101" t="s">
        <v>4036</v>
      </c>
      <c r="I1422" s="101" t="s">
        <v>4032</v>
      </c>
      <c r="J1422" s="102">
        <v>40918</v>
      </c>
      <c r="K1422" s="103">
        <v>30381450.466666669</v>
      </c>
      <c r="L1422" s="104" t="s">
        <v>61</v>
      </c>
      <c r="M1422" s="105" t="s">
        <v>39</v>
      </c>
      <c r="N1422" s="105" t="s">
        <v>2127</v>
      </c>
      <c r="O1422" s="105" t="s">
        <v>41</v>
      </c>
      <c r="P1422" s="105" t="s">
        <v>42</v>
      </c>
      <c r="Q1422" s="107"/>
    </row>
    <row r="1423" spans="1:17" ht="63.75" x14ac:dyDescent="0.25">
      <c r="A1423" s="5">
        <f t="shared" si="22"/>
        <v>1421</v>
      </c>
      <c r="B1423" s="98" t="s">
        <v>34</v>
      </c>
      <c r="C1423" s="98">
        <v>891180084</v>
      </c>
      <c r="D1423" s="98">
        <v>2</v>
      </c>
      <c r="E1423" s="99" t="s">
        <v>4037</v>
      </c>
      <c r="F1423" s="100">
        <v>36304668</v>
      </c>
      <c r="G1423" s="100">
        <v>6</v>
      </c>
      <c r="H1423" s="101" t="s">
        <v>4038</v>
      </c>
      <c r="I1423" s="101" t="s">
        <v>4032</v>
      </c>
      <c r="J1423" s="102">
        <v>40918</v>
      </c>
      <c r="K1423" s="103">
        <v>30381450.466666669</v>
      </c>
      <c r="L1423" s="104" t="s">
        <v>61</v>
      </c>
      <c r="M1423" s="105" t="s">
        <v>39</v>
      </c>
      <c r="N1423" s="105" t="s">
        <v>2127</v>
      </c>
      <c r="O1423" s="105" t="s">
        <v>41</v>
      </c>
      <c r="P1423" s="105" t="s">
        <v>42</v>
      </c>
      <c r="Q1423" s="107"/>
    </row>
    <row r="1424" spans="1:17" ht="76.5" x14ac:dyDescent="0.25">
      <c r="A1424" s="5">
        <f t="shared" si="22"/>
        <v>1422</v>
      </c>
      <c r="B1424" s="98" t="s">
        <v>34</v>
      </c>
      <c r="C1424" s="98">
        <v>891180084</v>
      </c>
      <c r="D1424" s="98">
        <v>2</v>
      </c>
      <c r="E1424" s="99" t="s">
        <v>4039</v>
      </c>
      <c r="F1424" s="100">
        <v>1075249915</v>
      </c>
      <c r="G1424" s="100">
        <v>8</v>
      </c>
      <c r="H1424" s="101" t="s">
        <v>4040</v>
      </c>
      <c r="I1424" s="101" t="s">
        <v>4041</v>
      </c>
      <c r="J1424" s="102">
        <v>40918</v>
      </c>
      <c r="K1424" s="103">
        <v>11888394.166666666</v>
      </c>
      <c r="L1424" s="104" t="s">
        <v>61</v>
      </c>
      <c r="M1424" s="105" t="s">
        <v>39</v>
      </c>
      <c r="N1424" s="105" t="s">
        <v>2127</v>
      </c>
      <c r="O1424" s="105" t="s">
        <v>41</v>
      </c>
      <c r="P1424" s="105" t="s">
        <v>42</v>
      </c>
      <c r="Q1424" s="107"/>
    </row>
    <row r="1425" spans="1:17" ht="38.25" x14ac:dyDescent="0.25">
      <c r="A1425" s="5">
        <f t="shared" si="22"/>
        <v>1423</v>
      </c>
      <c r="B1425" s="98" t="s">
        <v>34</v>
      </c>
      <c r="C1425" s="98">
        <v>891180084</v>
      </c>
      <c r="D1425" s="98">
        <v>2</v>
      </c>
      <c r="E1425" s="99" t="s">
        <v>4042</v>
      </c>
      <c r="F1425" s="100">
        <v>55154378</v>
      </c>
      <c r="G1425" s="100">
        <v>1</v>
      </c>
      <c r="H1425" s="101" t="s">
        <v>4043</v>
      </c>
      <c r="I1425" s="101" t="s">
        <v>4044</v>
      </c>
      <c r="J1425" s="102">
        <v>40918</v>
      </c>
      <c r="K1425" s="103">
        <v>14189617.266666668</v>
      </c>
      <c r="L1425" s="104" t="s">
        <v>61</v>
      </c>
      <c r="M1425" s="105" t="s">
        <v>39</v>
      </c>
      <c r="N1425" s="105" t="s">
        <v>2127</v>
      </c>
      <c r="O1425" s="105" t="s">
        <v>41</v>
      </c>
      <c r="P1425" s="105" t="s">
        <v>42</v>
      </c>
      <c r="Q1425" s="106"/>
    </row>
    <row r="1426" spans="1:17" ht="153" x14ac:dyDescent="0.25">
      <c r="A1426" s="5">
        <f t="shared" si="22"/>
        <v>1424</v>
      </c>
      <c r="B1426" s="98" t="s">
        <v>34</v>
      </c>
      <c r="C1426" s="98">
        <v>891180084</v>
      </c>
      <c r="D1426" s="98">
        <v>2</v>
      </c>
      <c r="E1426" s="99" t="s">
        <v>4045</v>
      </c>
      <c r="F1426" s="100">
        <v>26430871</v>
      </c>
      <c r="G1426" s="100">
        <v>8</v>
      </c>
      <c r="H1426" s="101" t="s">
        <v>4046</v>
      </c>
      <c r="I1426" s="101" t="s">
        <v>4047</v>
      </c>
      <c r="J1426" s="102">
        <v>40918</v>
      </c>
      <c r="K1426" s="103">
        <v>6786336</v>
      </c>
      <c r="L1426" s="104" t="s">
        <v>61</v>
      </c>
      <c r="M1426" s="105" t="s">
        <v>39</v>
      </c>
      <c r="N1426" s="105" t="s">
        <v>2127</v>
      </c>
      <c r="O1426" s="105" t="s">
        <v>41</v>
      </c>
      <c r="P1426" s="105" t="s">
        <v>42</v>
      </c>
      <c r="Q1426" s="107"/>
    </row>
    <row r="1427" spans="1:17" ht="204" x14ac:dyDescent="0.25">
      <c r="A1427" s="5">
        <f t="shared" si="22"/>
        <v>1425</v>
      </c>
      <c r="B1427" s="98" t="s">
        <v>34</v>
      </c>
      <c r="C1427" s="98">
        <v>891180084</v>
      </c>
      <c r="D1427" s="98">
        <v>2</v>
      </c>
      <c r="E1427" s="99" t="s">
        <v>4048</v>
      </c>
      <c r="F1427" s="100">
        <v>12141477</v>
      </c>
      <c r="G1427" s="100">
        <v>8</v>
      </c>
      <c r="H1427" s="101" t="s">
        <v>4049</v>
      </c>
      <c r="I1427" s="101" t="s">
        <v>4050</v>
      </c>
      <c r="J1427" s="102">
        <v>40918</v>
      </c>
      <c r="K1427" s="103">
        <v>9254096.7999999989</v>
      </c>
      <c r="L1427" s="104" t="s">
        <v>61</v>
      </c>
      <c r="M1427" s="105" t="s">
        <v>39</v>
      </c>
      <c r="N1427" s="105" t="s">
        <v>2127</v>
      </c>
      <c r="O1427" s="105" t="s">
        <v>41</v>
      </c>
      <c r="P1427" s="105" t="s">
        <v>42</v>
      </c>
      <c r="Q1427" s="106"/>
    </row>
    <row r="1428" spans="1:17" ht="51" x14ac:dyDescent="0.25">
      <c r="A1428" s="5">
        <f t="shared" si="22"/>
        <v>1426</v>
      </c>
      <c r="B1428" s="98" t="s">
        <v>34</v>
      </c>
      <c r="C1428" s="98">
        <v>891180084</v>
      </c>
      <c r="D1428" s="98">
        <v>2</v>
      </c>
      <c r="E1428" s="99" t="s">
        <v>4051</v>
      </c>
      <c r="F1428" s="100">
        <v>16188769</v>
      </c>
      <c r="G1428" s="100">
        <v>0</v>
      </c>
      <c r="H1428" s="101" t="s">
        <v>4052</v>
      </c>
      <c r="I1428" s="101" t="s">
        <v>3873</v>
      </c>
      <c r="J1428" s="102">
        <v>40918</v>
      </c>
      <c r="K1428" s="103">
        <v>11581817</v>
      </c>
      <c r="L1428" s="104" t="s">
        <v>61</v>
      </c>
      <c r="M1428" s="105" t="s">
        <v>39</v>
      </c>
      <c r="N1428" s="105" t="s">
        <v>2127</v>
      </c>
      <c r="O1428" s="105" t="s">
        <v>41</v>
      </c>
      <c r="P1428" s="105" t="s">
        <v>42</v>
      </c>
      <c r="Q1428" s="107" t="s">
        <v>3874</v>
      </c>
    </row>
    <row r="1429" spans="1:17" ht="51" x14ac:dyDescent="0.25">
      <c r="A1429" s="5">
        <f t="shared" si="22"/>
        <v>1427</v>
      </c>
      <c r="B1429" s="98" t="s">
        <v>34</v>
      </c>
      <c r="C1429" s="98">
        <v>891180084</v>
      </c>
      <c r="D1429" s="98">
        <v>2</v>
      </c>
      <c r="E1429" s="99" t="s">
        <v>4053</v>
      </c>
      <c r="F1429" s="100">
        <v>55111540</v>
      </c>
      <c r="G1429" s="100">
        <v>2</v>
      </c>
      <c r="H1429" s="101" t="s">
        <v>4054</v>
      </c>
      <c r="I1429" s="101" t="s">
        <v>3873</v>
      </c>
      <c r="J1429" s="102">
        <v>40918</v>
      </c>
      <c r="K1429" s="103">
        <v>12868682</v>
      </c>
      <c r="L1429" s="104" t="s">
        <v>61</v>
      </c>
      <c r="M1429" s="105" t="s">
        <v>39</v>
      </c>
      <c r="N1429" s="105" t="s">
        <v>2127</v>
      </c>
      <c r="O1429" s="105" t="s">
        <v>41</v>
      </c>
      <c r="P1429" s="105" t="s">
        <v>42</v>
      </c>
      <c r="Q1429" s="107" t="s">
        <v>3874</v>
      </c>
    </row>
    <row r="1430" spans="1:17" ht="51" x14ac:dyDescent="0.25">
      <c r="A1430" s="5">
        <f t="shared" si="22"/>
        <v>1428</v>
      </c>
      <c r="B1430" s="98" t="s">
        <v>34</v>
      </c>
      <c r="C1430" s="98">
        <v>891180084</v>
      </c>
      <c r="D1430" s="98">
        <v>2</v>
      </c>
      <c r="E1430" s="99" t="s">
        <v>4055</v>
      </c>
      <c r="F1430" s="100">
        <v>12280492</v>
      </c>
      <c r="G1430" s="100">
        <v>4</v>
      </c>
      <c r="H1430" s="101" t="s">
        <v>4056</v>
      </c>
      <c r="I1430" s="101" t="s">
        <v>4057</v>
      </c>
      <c r="J1430" s="102">
        <v>40918</v>
      </c>
      <c r="K1430" s="103">
        <v>9367644</v>
      </c>
      <c r="L1430" s="104" t="s">
        <v>61</v>
      </c>
      <c r="M1430" s="105" t="s">
        <v>39</v>
      </c>
      <c r="N1430" s="105" t="s">
        <v>2127</v>
      </c>
      <c r="O1430" s="105" t="s">
        <v>41</v>
      </c>
      <c r="P1430" s="105" t="s">
        <v>42</v>
      </c>
      <c r="Q1430" s="107"/>
    </row>
    <row r="1431" spans="1:17" ht="38.25" x14ac:dyDescent="0.25">
      <c r="A1431" s="5">
        <f t="shared" si="22"/>
        <v>1429</v>
      </c>
      <c r="B1431" s="98" t="s">
        <v>34</v>
      </c>
      <c r="C1431" s="98">
        <v>891180084</v>
      </c>
      <c r="D1431" s="98">
        <v>2</v>
      </c>
      <c r="E1431" s="99" t="s">
        <v>4058</v>
      </c>
      <c r="F1431" s="100">
        <v>36379396</v>
      </c>
      <c r="G1431" s="100">
        <v>1</v>
      </c>
      <c r="H1431" s="101" t="s">
        <v>4059</v>
      </c>
      <c r="I1431" s="101" t="s">
        <v>4060</v>
      </c>
      <c r="J1431" s="102">
        <v>40918</v>
      </c>
      <c r="K1431" s="103">
        <v>6245096</v>
      </c>
      <c r="L1431" s="104" t="s">
        <v>61</v>
      </c>
      <c r="M1431" s="105" t="s">
        <v>39</v>
      </c>
      <c r="N1431" s="105" t="s">
        <v>2127</v>
      </c>
      <c r="O1431" s="105" t="s">
        <v>41</v>
      </c>
      <c r="P1431" s="105" t="s">
        <v>42</v>
      </c>
      <c r="Q1431" s="107"/>
    </row>
    <row r="1432" spans="1:17" ht="51" x14ac:dyDescent="0.25">
      <c r="A1432" s="5">
        <f t="shared" si="22"/>
        <v>1430</v>
      </c>
      <c r="B1432" s="98" t="s">
        <v>34</v>
      </c>
      <c r="C1432" s="98">
        <v>891180084</v>
      </c>
      <c r="D1432" s="98">
        <v>2</v>
      </c>
      <c r="E1432" s="99" t="s">
        <v>4061</v>
      </c>
      <c r="F1432" s="100">
        <v>79380293</v>
      </c>
      <c r="G1432" s="100">
        <v>8</v>
      </c>
      <c r="H1432" s="101" t="s">
        <v>4062</v>
      </c>
      <c r="I1432" s="101" t="s">
        <v>4063</v>
      </c>
      <c r="J1432" s="102">
        <v>40918</v>
      </c>
      <c r="K1432" s="103">
        <v>6169397.8666666662</v>
      </c>
      <c r="L1432" s="104" t="s">
        <v>61</v>
      </c>
      <c r="M1432" s="105" t="s">
        <v>39</v>
      </c>
      <c r="N1432" s="105" t="s">
        <v>2127</v>
      </c>
      <c r="O1432" s="105" t="s">
        <v>41</v>
      </c>
      <c r="P1432" s="105" t="s">
        <v>42</v>
      </c>
      <c r="Q1432" s="106"/>
    </row>
    <row r="1433" spans="1:17" ht="102" x14ac:dyDescent="0.25">
      <c r="A1433" s="5">
        <f t="shared" si="22"/>
        <v>1431</v>
      </c>
      <c r="B1433" s="98" t="s">
        <v>34</v>
      </c>
      <c r="C1433" s="98">
        <v>891180084</v>
      </c>
      <c r="D1433" s="98">
        <v>2</v>
      </c>
      <c r="E1433" s="99" t="s">
        <v>4064</v>
      </c>
      <c r="F1433" s="100">
        <v>12137514</v>
      </c>
      <c r="G1433" s="100">
        <v>7</v>
      </c>
      <c r="H1433" s="101" t="s">
        <v>4065</v>
      </c>
      <c r="I1433" s="101" t="s">
        <v>4066</v>
      </c>
      <c r="J1433" s="102">
        <v>40918</v>
      </c>
      <c r="K1433" s="103">
        <v>8020217</v>
      </c>
      <c r="L1433" s="104" t="s">
        <v>61</v>
      </c>
      <c r="M1433" s="105" t="s">
        <v>39</v>
      </c>
      <c r="N1433" s="105" t="s">
        <v>2127</v>
      </c>
      <c r="O1433" s="105" t="s">
        <v>41</v>
      </c>
      <c r="P1433" s="105" t="s">
        <v>42</v>
      </c>
      <c r="Q1433" s="106"/>
    </row>
    <row r="1434" spans="1:17" ht="153" x14ac:dyDescent="0.25">
      <c r="A1434" s="5">
        <f t="shared" si="22"/>
        <v>1432</v>
      </c>
      <c r="B1434" s="98" t="s">
        <v>34</v>
      </c>
      <c r="C1434" s="98">
        <v>891180084</v>
      </c>
      <c r="D1434" s="98">
        <v>2</v>
      </c>
      <c r="E1434" s="99" t="s">
        <v>4067</v>
      </c>
      <c r="F1434" s="100">
        <v>36089668</v>
      </c>
      <c r="G1434" s="100">
        <v>3</v>
      </c>
      <c r="H1434" s="101" t="s">
        <v>4068</v>
      </c>
      <c r="I1434" s="101" t="s">
        <v>4069</v>
      </c>
      <c r="J1434" s="102">
        <v>40918</v>
      </c>
      <c r="K1434" s="103">
        <v>9708285.5999999996</v>
      </c>
      <c r="L1434" s="104" t="s">
        <v>61</v>
      </c>
      <c r="M1434" s="105" t="s">
        <v>39</v>
      </c>
      <c r="N1434" s="105" t="s">
        <v>2127</v>
      </c>
      <c r="O1434" s="105" t="s">
        <v>41</v>
      </c>
      <c r="P1434" s="105" t="s">
        <v>42</v>
      </c>
      <c r="Q1434" s="107"/>
    </row>
    <row r="1435" spans="1:17" ht="63.75" x14ac:dyDescent="0.25">
      <c r="A1435" s="5">
        <f t="shared" si="22"/>
        <v>1433</v>
      </c>
      <c r="B1435" s="98" t="s">
        <v>34</v>
      </c>
      <c r="C1435" s="98">
        <v>891180084</v>
      </c>
      <c r="D1435" s="98">
        <v>2</v>
      </c>
      <c r="E1435" s="99" t="s">
        <v>4070</v>
      </c>
      <c r="F1435" s="100">
        <v>1075242350</v>
      </c>
      <c r="G1435" s="100">
        <v>5</v>
      </c>
      <c r="H1435" s="101" t="s">
        <v>4071</v>
      </c>
      <c r="I1435" s="101" t="s">
        <v>4072</v>
      </c>
      <c r="J1435" s="102">
        <v>40918</v>
      </c>
      <c r="K1435" s="103">
        <v>12868682</v>
      </c>
      <c r="L1435" s="104" t="s">
        <v>61</v>
      </c>
      <c r="M1435" s="105" t="s">
        <v>39</v>
      </c>
      <c r="N1435" s="105" t="s">
        <v>2127</v>
      </c>
      <c r="O1435" s="105" t="s">
        <v>41</v>
      </c>
      <c r="P1435" s="105" t="s">
        <v>42</v>
      </c>
      <c r="Q1435" s="107" t="s">
        <v>3874</v>
      </c>
    </row>
    <row r="1436" spans="1:17" ht="38.25" x14ac:dyDescent="0.25">
      <c r="A1436" s="5">
        <f t="shared" si="22"/>
        <v>1434</v>
      </c>
      <c r="B1436" s="98" t="s">
        <v>34</v>
      </c>
      <c r="C1436" s="98">
        <v>891180084</v>
      </c>
      <c r="D1436" s="98">
        <v>2</v>
      </c>
      <c r="E1436" s="99" t="s">
        <v>4073</v>
      </c>
      <c r="F1436" s="100">
        <v>36281086</v>
      </c>
      <c r="G1436" s="100">
        <v>9</v>
      </c>
      <c r="H1436" s="101" t="s">
        <v>4074</v>
      </c>
      <c r="I1436" s="101" t="s">
        <v>4075</v>
      </c>
      <c r="J1436" s="102">
        <v>40918</v>
      </c>
      <c r="K1436" s="103">
        <v>6245096</v>
      </c>
      <c r="L1436" s="104" t="s">
        <v>61</v>
      </c>
      <c r="M1436" s="105" t="s">
        <v>39</v>
      </c>
      <c r="N1436" s="105" t="s">
        <v>2127</v>
      </c>
      <c r="O1436" s="105" t="s">
        <v>41</v>
      </c>
      <c r="P1436" s="105" t="s">
        <v>42</v>
      </c>
      <c r="Q1436" s="107"/>
    </row>
    <row r="1437" spans="1:17" ht="127.5" x14ac:dyDescent="0.25">
      <c r="A1437" s="5">
        <f t="shared" si="22"/>
        <v>1435</v>
      </c>
      <c r="B1437" s="98" t="s">
        <v>34</v>
      </c>
      <c r="C1437" s="98">
        <v>891180084</v>
      </c>
      <c r="D1437" s="98">
        <v>2</v>
      </c>
      <c r="E1437" s="99" t="s">
        <v>4076</v>
      </c>
      <c r="F1437" s="100">
        <v>7699693</v>
      </c>
      <c r="G1437" s="100">
        <v>1</v>
      </c>
      <c r="H1437" s="101" t="s">
        <v>4077</v>
      </c>
      <c r="I1437" s="101" t="s">
        <v>4078</v>
      </c>
      <c r="J1437" s="102">
        <v>40918</v>
      </c>
      <c r="K1437" s="103">
        <v>19700440</v>
      </c>
      <c r="L1437" s="104" t="s">
        <v>61</v>
      </c>
      <c r="M1437" s="105" t="s">
        <v>39</v>
      </c>
      <c r="N1437" s="105" t="s">
        <v>2127</v>
      </c>
      <c r="O1437" s="105" t="s">
        <v>41</v>
      </c>
      <c r="P1437" s="105" t="s">
        <v>42</v>
      </c>
      <c r="Q1437" s="107" t="s">
        <v>3874</v>
      </c>
    </row>
    <row r="1438" spans="1:17" ht="178.5" x14ac:dyDescent="0.25">
      <c r="A1438" s="5">
        <f t="shared" si="22"/>
        <v>1436</v>
      </c>
      <c r="B1438" s="98" t="s">
        <v>34</v>
      </c>
      <c r="C1438" s="98">
        <v>891180084</v>
      </c>
      <c r="D1438" s="98">
        <v>2</v>
      </c>
      <c r="E1438" s="99" t="s">
        <v>4079</v>
      </c>
      <c r="F1438" s="100">
        <v>7730646</v>
      </c>
      <c r="G1438" s="100">
        <v>5</v>
      </c>
      <c r="H1438" s="101" t="s">
        <v>4080</v>
      </c>
      <c r="I1438" s="101" t="s">
        <v>4081</v>
      </c>
      <c r="J1438" s="102">
        <v>40918</v>
      </c>
      <c r="K1438" s="103">
        <v>30207344</v>
      </c>
      <c r="L1438" s="104" t="s">
        <v>61</v>
      </c>
      <c r="M1438" s="105" t="s">
        <v>39</v>
      </c>
      <c r="N1438" s="105" t="s">
        <v>2127</v>
      </c>
      <c r="O1438" s="105" t="s">
        <v>41</v>
      </c>
      <c r="P1438" s="105" t="s">
        <v>42</v>
      </c>
      <c r="Q1438" s="107" t="s">
        <v>3874</v>
      </c>
    </row>
    <row r="1439" spans="1:17" ht="102" x14ac:dyDescent="0.25">
      <c r="A1439" s="5">
        <f t="shared" si="22"/>
        <v>1437</v>
      </c>
      <c r="B1439" s="98" t="s">
        <v>34</v>
      </c>
      <c r="C1439" s="98">
        <v>891180084</v>
      </c>
      <c r="D1439" s="98">
        <v>2</v>
      </c>
      <c r="E1439" s="99" t="s">
        <v>4082</v>
      </c>
      <c r="F1439" s="100">
        <v>26543427</v>
      </c>
      <c r="G1439" s="100">
        <v>6</v>
      </c>
      <c r="H1439" s="101" t="s">
        <v>4083</v>
      </c>
      <c r="I1439" s="101" t="s">
        <v>4084</v>
      </c>
      <c r="J1439" s="102">
        <v>40918</v>
      </c>
      <c r="K1439" s="103">
        <v>6169397.8666666662</v>
      </c>
      <c r="L1439" s="104" t="s">
        <v>61</v>
      </c>
      <c r="M1439" s="105" t="s">
        <v>39</v>
      </c>
      <c r="N1439" s="105" t="s">
        <v>2127</v>
      </c>
      <c r="O1439" s="105" t="s">
        <v>41</v>
      </c>
      <c r="P1439" s="105" t="s">
        <v>42</v>
      </c>
      <c r="Q1439" s="106"/>
    </row>
    <row r="1440" spans="1:17" ht="76.5" x14ac:dyDescent="0.25">
      <c r="A1440" s="5">
        <f t="shared" si="22"/>
        <v>1438</v>
      </c>
      <c r="B1440" s="98" t="s">
        <v>34</v>
      </c>
      <c r="C1440" s="98">
        <v>891180084</v>
      </c>
      <c r="D1440" s="98">
        <v>2</v>
      </c>
      <c r="E1440" s="99" t="s">
        <v>4085</v>
      </c>
      <c r="F1440" s="100">
        <v>55160048</v>
      </c>
      <c r="G1440" s="100">
        <v>9</v>
      </c>
      <c r="H1440" s="101" t="s">
        <v>4086</v>
      </c>
      <c r="I1440" s="101" t="s">
        <v>4087</v>
      </c>
      <c r="J1440" s="102">
        <v>40918</v>
      </c>
      <c r="K1440" s="103">
        <v>6169397.8666666662</v>
      </c>
      <c r="L1440" s="104" t="s">
        <v>61</v>
      </c>
      <c r="M1440" s="105" t="s">
        <v>39</v>
      </c>
      <c r="N1440" s="105" t="s">
        <v>2127</v>
      </c>
      <c r="O1440" s="105" t="s">
        <v>41</v>
      </c>
      <c r="P1440" s="105" t="s">
        <v>42</v>
      </c>
      <c r="Q1440" s="106"/>
    </row>
    <row r="1441" spans="1:17" ht="89.25" x14ac:dyDescent="0.25">
      <c r="A1441" s="5">
        <f t="shared" si="22"/>
        <v>1439</v>
      </c>
      <c r="B1441" s="98" t="s">
        <v>34</v>
      </c>
      <c r="C1441" s="98">
        <v>891180084</v>
      </c>
      <c r="D1441" s="98">
        <v>2</v>
      </c>
      <c r="E1441" s="99" t="s">
        <v>4088</v>
      </c>
      <c r="F1441" s="100">
        <v>52853763</v>
      </c>
      <c r="G1441" s="100">
        <v>0</v>
      </c>
      <c r="H1441" s="101" t="s">
        <v>4089</v>
      </c>
      <c r="I1441" s="101" t="s">
        <v>4090</v>
      </c>
      <c r="J1441" s="102">
        <v>40918</v>
      </c>
      <c r="K1441" s="103">
        <v>14189617.266666668</v>
      </c>
      <c r="L1441" s="104" t="s">
        <v>61</v>
      </c>
      <c r="M1441" s="105" t="s">
        <v>39</v>
      </c>
      <c r="N1441" s="105" t="s">
        <v>2127</v>
      </c>
      <c r="O1441" s="105" t="s">
        <v>41</v>
      </c>
      <c r="P1441" s="105" t="s">
        <v>42</v>
      </c>
      <c r="Q1441" s="106"/>
    </row>
    <row r="1442" spans="1:17" ht="63.75" x14ac:dyDescent="0.25">
      <c r="A1442" s="5">
        <f t="shared" si="22"/>
        <v>1440</v>
      </c>
      <c r="B1442" s="98" t="s">
        <v>34</v>
      </c>
      <c r="C1442" s="98">
        <v>891180084</v>
      </c>
      <c r="D1442" s="98">
        <v>2</v>
      </c>
      <c r="E1442" s="99" t="s">
        <v>4091</v>
      </c>
      <c r="F1442" s="100">
        <v>55171679</v>
      </c>
      <c r="G1442" s="100">
        <v>3</v>
      </c>
      <c r="H1442" s="101" t="s">
        <v>4092</v>
      </c>
      <c r="I1442" s="101" t="s">
        <v>4093</v>
      </c>
      <c r="J1442" s="102">
        <v>40918</v>
      </c>
      <c r="K1442" s="103">
        <v>6169397.8666666662</v>
      </c>
      <c r="L1442" s="104" t="s">
        <v>61</v>
      </c>
      <c r="M1442" s="105" t="s">
        <v>39</v>
      </c>
      <c r="N1442" s="105" t="s">
        <v>2127</v>
      </c>
      <c r="O1442" s="105" t="s">
        <v>41</v>
      </c>
      <c r="P1442" s="105" t="s">
        <v>42</v>
      </c>
      <c r="Q1442" s="106"/>
    </row>
    <row r="1443" spans="1:17" ht="63.75" x14ac:dyDescent="0.25">
      <c r="A1443" s="5">
        <f t="shared" si="22"/>
        <v>1441</v>
      </c>
      <c r="B1443" s="98" t="s">
        <v>34</v>
      </c>
      <c r="C1443" s="98">
        <v>891180084</v>
      </c>
      <c r="D1443" s="98">
        <v>2</v>
      </c>
      <c r="E1443" s="99" t="s">
        <v>4094</v>
      </c>
      <c r="F1443" s="100">
        <v>36169229</v>
      </c>
      <c r="G1443" s="100">
        <v>7</v>
      </c>
      <c r="H1443" s="101" t="s">
        <v>4095</v>
      </c>
      <c r="I1443" s="101" t="s">
        <v>4096</v>
      </c>
      <c r="J1443" s="102">
        <v>40918</v>
      </c>
      <c r="K1443" s="103">
        <v>6472190.3999999994</v>
      </c>
      <c r="L1443" s="104" t="s">
        <v>61</v>
      </c>
      <c r="M1443" s="105" t="s">
        <v>39</v>
      </c>
      <c r="N1443" s="105" t="s">
        <v>2127</v>
      </c>
      <c r="O1443" s="105" t="s">
        <v>41</v>
      </c>
      <c r="P1443" s="105" t="s">
        <v>42</v>
      </c>
      <c r="Q1443" s="108" t="s">
        <v>3922</v>
      </c>
    </row>
    <row r="1444" spans="1:17" ht="76.5" x14ac:dyDescent="0.25">
      <c r="A1444" s="5">
        <f t="shared" si="22"/>
        <v>1442</v>
      </c>
      <c r="B1444" s="98" t="s">
        <v>34</v>
      </c>
      <c r="C1444" s="98">
        <v>891180084</v>
      </c>
      <c r="D1444" s="98">
        <v>2</v>
      </c>
      <c r="E1444" s="99" t="s">
        <v>4097</v>
      </c>
      <c r="F1444" s="100">
        <v>7728342</v>
      </c>
      <c r="G1444" s="100">
        <v>5</v>
      </c>
      <c r="H1444" s="101" t="s">
        <v>4098</v>
      </c>
      <c r="I1444" s="101" t="s">
        <v>4099</v>
      </c>
      <c r="J1444" s="102">
        <v>40918</v>
      </c>
      <c r="K1444" s="103">
        <v>14189617.266666668</v>
      </c>
      <c r="L1444" s="104" t="s">
        <v>61</v>
      </c>
      <c r="M1444" s="105" t="s">
        <v>39</v>
      </c>
      <c r="N1444" s="105" t="s">
        <v>2127</v>
      </c>
      <c r="O1444" s="105" t="s">
        <v>41</v>
      </c>
      <c r="P1444" s="105" t="s">
        <v>42</v>
      </c>
      <c r="Q1444" s="107"/>
    </row>
    <row r="1445" spans="1:17" ht="51" x14ac:dyDescent="0.25">
      <c r="A1445" s="5">
        <f t="shared" si="22"/>
        <v>1443</v>
      </c>
      <c r="B1445" s="98" t="s">
        <v>34</v>
      </c>
      <c r="C1445" s="98">
        <v>891180084</v>
      </c>
      <c r="D1445" s="98">
        <v>2</v>
      </c>
      <c r="E1445" s="99" t="s">
        <v>4100</v>
      </c>
      <c r="F1445" s="100">
        <v>55171315</v>
      </c>
      <c r="G1445" s="100">
        <v>8</v>
      </c>
      <c r="H1445" s="101" t="s">
        <v>4101</v>
      </c>
      <c r="I1445" s="101" t="s">
        <v>4102</v>
      </c>
      <c r="J1445" s="102">
        <v>40918</v>
      </c>
      <c r="K1445" s="103">
        <v>6169397.8666666662</v>
      </c>
      <c r="L1445" s="104" t="s">
        <v>61</v>
      </c>
      <c r="M1445" s="105" t="s">
        <v>39</v>
      </c>
      <c r="N1445" s="105" t="s">
        <v>2127</v>
      </c>
      <c r="O1445" s="105" t="s">
        <v>41</v>
      </c>
      <c r="P1445" s="105" t="s">
        <v>42</v>
      </c>
      <c r="Q1445" s="106"/>
    </row>
    <row r="1446" spans="1:17" ht="38.25" x14ac:dyDescent="0.25">
      <c r="A1446" s="5">
        <f t="shared" si="22"/>
        <v>1444</v>
      </c>
      <c r="B1446" s="98" t="s">
        <v>34</v>
      </c>
      <c r="C1446" s="98">
        <v>891180084</v>
      </c>
      <c r="D1446" s="98">
        <v>2</v>
      </c>
      <c r="E1446" s="99" t="s">
        <v>4103</v>
      </c>
      <c r="F1446" s="100">
        <v>1075249725</v>
      </c>
      <c r="G1446" s="100">
        <v>5</v>
      </c>
      <c r="H1446" s="101" t="s">
        <v>4104</v>
      </c>
      <c r="I1446" s="101" t="s">
        <v>4105</v>
      </c>
      <c r="J1446" s="102">
        <v>40918</v>
      </c>
      <c r="K1446" s="103">
        <v>6169397.8666666662</v>
      </c>
      <c r="L1446" s="104" t="s">
        <v>61</v>
      </c>
      <c r="M1446" s="105" t="s">
        <v>39</v>
      </c>
      <c r="N1446" s="105" t="s">
        <v>2127</v>
      </c>
      <c r="O1446" s="105" t="s">
        <v>41</v>
      </c>
      <c r="P1446" s="105" t="s">
        <v>42</v>
      </c>
      <c r="Q1446" s="106"/>
    </row>
    <row r="1447" spans="1:17" ht="25.5" x14ac:dyDescent="0.25">
      <c r="A1447" s="5">
        <f t="shared" si="22"/>
        <v>1445</v>
      </c>
      <c r="B1447" s="98" t="s">
        <v>34</v>
      </c>
      <c r="C1447" s="98">
        <v>891180084</v>
      </c>
      <c r="D1447" s="98">
        <v>2</v>
      </c>
      <c r="E1447" s="99" t="s">
        <v>4106</v>
      </c>
      <c r="F1447" s="100">
        <v>17645755</v>
      </c>
      <c r="G1447" s="100">
        <v>2</v>
      </c>
      <c r="H1447" s="101" t="s">
        <v>4107</v>
      </c>
      <c r="I1447" s="101" t="s">
        <v>4108</v>
      </c>
      <c r="J1447" s="102">
        <v>40918</v>
      </c>
      <c r="K1447" s="103">
        <v>14530254.366666667</v>
      </c>
      <c r="L1447" s="104" t="s">
        <v>61</v>
      </c>
      <c r="M1447" s="105" t="s">
        <v>39</v>
      </c>
      <c r="N1447" s="105" t="s">
        <v>2127</v>
      </c>
      <c r="O1447" s="105" t="s">
        <v>41</v>
      </c>
      <c r="P1447" s="105" t="s">
        <v>42</v>
      </c>
      <c r="Q1447" s="107"/>
    </row>
    <row r="1448" spans="1:17" ht="76.5" x14ac:dyDescent="0.25">
      <c r="A1448" s="5">
        <f t="shared" si="22"/>
        <v>1446</v>
      </c>
      <c r="B1448" s="98" t="s">
        <v>34</v>
      </c>
      <c r="C1448" s="98">
        <v>891180084</v>
      </c>
      <c r="D1448" s="98">
        <v>2</v>
      </c>
      <c r="E1448" s="99" t="s">
        <v>4109</v>
      </c>
      <c r="F1448" s="100">
        <v>12139201</v>
      </c>
      <c r="G1448" s="100">
        <v>6</v>
      </c>
      <c r="H1448" s="101" t="s">
        <v>4110</v>
      </c>
      <c r="I1448" s="101" t="s">
        <v>4111</v>
      </c>
      <c r="J1448" s="102">
        <v>40918</v>
      </c>
      <c r="K1448" s="103">
        <v>11820265</v>
      </c>
      <c r="L1448" s="104" t="s">
        <v>61</v>
      </c>
      <c r="M1448" s="105" t="s">
        <v>39</v>
      </c>
      <c r="N1448" s="105" t="s">
        <v>2127</v>
      </c>
      <c r="O1448" s="105" t="s">
        <v>41</v>
      </c>
      <c r="P1448" s="105" t="s">
        <v>42</v>
      </c>
      <c r="Q1448" s="107" t="s">
        <v>3874</v>
      </c>
    </row>
    <row r="1449" spans="1:17" ht="102" x14ac:dyDescent="0.25">
      <c r="A1449" s="5">
        <f t="shared" si="22"/>
        <v>1447</v>
      </c>
      <c r="B1449" s="98" t="s">
        <v>34</v>
      </c>
      <c r="C1449" s="98">
        <v>891180084</v>
      </c>
      <c r="D1449" s="98">
        <v>2</v>
      </c>
      <c r="E1449" s="99" t="s">
        <v>4112</v>
      </c>
      <c r="F1449" s="100">
        <v>55162919</v>
      </c>
      <c r="G1449" s="100">
        <v>8</v>
      </c>
      <c r="H1449" s="101" t="s">
        <v>4113</v>
      </c>
      <c r="I1449" s="101" t="s">
        <v>4114</v>
      </c>
      <c r="J1449" s="102">
        <v>40918</v>
      </c>
      <c r="K1449" s="103">
        <v>19643666</v>
      </c>
      <c r="L1449" s="104" t="s">
        <v>61</v>
      </c>
      <c r="M1449" s="105" t="s">
        <v>39</v>
      </c>
      <c r="N1449" s="105" t="s">
        <v>2127</v>
      </c>
      <c r="O1449" s="105" t="s">
        <v>41</v>
      </c>
      <c r="P1449" s="105" t="s">
        <v>42</v>
      </c>
      <c r="Q1449" s="107"/>
    </row>
    <row r="1450" spans="1:17" ht="229.5" x14ac:dyDescent="0.25">
      <c r="A1450" s="5">
        <f t="shared" si="22"/>
        <v>1448</v>
      </c>
      <c r="B1450" s="98" t="s">
        <v>34</v>
      </c>
      <c r="C1450" s="98">
        <v>891180084</v>
      </c>
      <c r="D1450" s="98">
        <v>2</v>
      </c>
      <c r="E1450" s="99" t="s">
        <v>4115</v>
      </c>
      <c r="F1450" s="100">
        <v>55179420</v>
      </c>
      <c r="G1450" s="100">
        <v>1</v>
      </c>
      <c r="H1450" s="101" t="s">
        <v>4116</v>
      </c>
      <c r="I1450" s="101" t="s">
        <v>4117</v>
      </c>
      <c r="J1450" s="102">
        <v>40918</v>
      </c>
      <c r="K1450" s="103">
        <v>19643666</v>
      </c>
      <c r="L1450" s="104" t="s">
        <v>61</v>
      </c>
      <c r="M1450" s="105" t="s">
        <v>39</v>
      </c>
      <c r="N1450" s="105" t="s">
        <v>2127</v>
      </c>
      <c r="O1450" s="105" t="s">
        <v>41</v>
      </c>
      <c r="P1450" s="105" t="s">
        <v>42</v>
      </c>
      <c r="Q1450" s="107"/>
    </row>
    <row r="1451" spans="1:17" ht="38.25" x14ac:dyDescent="0.25">
      <c r="A1451" s="5">
        <f t="shared" si="22"/>
        <v>1449</v>
      </c>
      <c r="B1451" s="98" t="s">
        <v>34</v>
      </c>
      <c r="C1451" s="98">
        <v>891180084</v>
      </c>
      <c r="D1451" s="98">
        <v>2</v>
      </c>
      <c r="E1451" s="99" t="s">
        <v>4118</v>
      </c>
      <c r="F1451" s="100">
        <v>7690262</v>
      </c>
      <c r="G1451" s="100">
        <v>8</v>
      </c>
      <c r="H1451" s="101" t="s">
        <v>4119</v>
      </c>
      <c r="I1451" s="101" t="s">
        <v>4120</v>
      </c>
      <c r="J1451" s="102">
        <v>40918</v>
      </c>
      <c r="K1451" s="103">
        <v>17172126.199999999</v>
      </c>
      <c r="L1451" s="104" t="s">
        <v>61</v>
      </c>
      <c r="M1451" s="105" t="s">
        <v>39</v>
      </c>
      <c r="N1451" s="105" t="s">
        <v>2127</v>
      </c>
      <c r="O1451" s="105" t="s">
        <v>41</v>
      </c>
      <c r="P1451" s="105" t="s">
        <v>42</v>
      </c>
      <c r="Q1451" s="107"/>
    </row>
    <row r="1452" spans="1:17" ht="102" x14ac:dyDescent="0.25">
      <c r="A1452" s="5">
        <f t="shared" si="22"/>
        <v>1450</v>
      </c>
      <c r="B1452" s="98" t="s">
        <v>34</v>
      </c>
      <c r="C1452" s="98">
        <v>891180084</v>
      </c>
      <c r="D1452" s="98">
        <v>2</v>
      </c>
      <c r="E1452" s="99" t="s">
        <v>4121</v>
      </c>
      <c r="F1452" s="100">
        <v>10529621</v>
      </c>
      <c r="G1452" s="100">
        <v>2</v>
      </c>
      <c r="H1452" s="101" t="s">
        <v>4122</v>
      </c>
      <c r="I1452" s="101" t="s">
        <v>4123</v>
      </c>
      <c r="J1452" s="102">
        <v>40918</v>
      </c>
      <c r="K1452" s="103">
        <v>19643666</v>
      </c>
      <c r="L1452" s="104" t="s">
        <v>61</v>
      </c>
      <c r="M1452" s="105" t="s">
        <v>39</v>
      </c>
      <c r="N1452" s="105" t="s">
        <v>2127</v>
      </c>
      <c r="O1452" s="105" t="s">
        <v>41</v>
      </c>
      <c r="P1452" s="105" t="s">
        <v>42</v>
      </c>
      <c r="Q1452" s="107"/>
    </row>
    <row r="1453" spans="1:17" ht="89.25" x14ac:dyDescent="0.25">
      <c r="A1453" s="5">
        <f t="shared" si="22"/>
        <v>1451</v>
      </c>
      <c r="B1453" s="98" t="s">
        <v>34</v>
      </c>
      <c r="C1453" s="98">
        <v>891180084</v>
      </c>
      <c r="D1453" s="98">
        <v>2</v>
      </c>
      <c r="E1453" s="99" t="s">
        <v>4124</v>
      </c>
      <c r="F1453" s="100">
        <v>7684102</v>
      </c>
      <c r="G1453" s="100">
        <v>3</v>
      </c>
      <c r="H1453" s="101" t="s">
        <v>4125</v>
      </c>
      <c r="I1453" s="101" t="s">
        <v>4126</v>
      </c>
      <c r="J1453" s="102">
        <v>40918</v>
      </c>
      <c r="K1453" s="103">
        <v>23640532</v>
      </c>
      <c r="L1453" s="104" t="s">
        <v>61</v>
      </c>
      <c r="M1453" s="105" t="s">
        <v>39</v>
      </c>
      <c r="N1453" s="105" t="s">
        <v>2127</v>
      </c>
      <c r="O1453" s="105" t="s">
        <v>41</v>
      </c>
      <c r="P1453" s="105" t="s">
        <v>42</v>
      </c>
      <c r="Q1453" s="107" t="s">
        <v>3874</v>
      </c>
    </row>
    <row r="1454" spans="1:17" ht="76.5" x14ac:dyDescent="0.25">
      <c r="A1454" s="5">
        <f t="shared" si="22"/>
        <v>1452</v>
      </c>
      <c r="B1454" s="98" t="s">
        <v>34</v>
      </c>
      <c r="C1454" s="98">
        <v>891180084</v>
      </c>
      <c r="D1454" s="98">
        <v>2</v>
      </c>
      <c r="E1454" s="99" t="s">
        <v>4127</v>
      </c>
      <c r="F1454" s="100">
        <v>55164268</v>
      </c>
      <c r="G1454" s="100">
        <v>0</v>
      </c>
      <c r="H1454" s="101" t="s">
        <v>4128</v>
      </c>
      <c r="I1454" s="101" t="s">
        <v>4129</v>
      </c>
      <c r="J1454" s="102">
        <v>40918</v>
      </c>
      <c r="K1454" s="103">
        <v>11786202</v>
      </c>
      <c r="L1454" s="104" t="s">
        <v>61</v>
      </c>
      <c r="M1454" s="105" t="s">
        <v>39</v>
      </c>
      <c r="N1454" s="105" t="s">
        <v>2127</v>
      </c>
      <c r="O1454" s="105" t="s">
        <v>41</v>
      </c>
      <c r="P1454" s="105" t="s">
        <v>42</v>
      </c>
      <c r="Q1454" s="107"/>
    </row>
    <row r="1455" spans="1:17" ht="114.75" x14ac:dyDescent="0.25">
      <c r="A1455" s="5">
        <f t="shared" si="22"/>
        <v>1453</v>
      </c>
      <c r="B1455" s="98" t="s">
        <v>34</v>
      </c>
      <c r="C1455" s="98">
        <v>891180084</v>
      </c>
      <c r="D1455" s="98">
        <v>2</v>
      </c>
      <c r="E1455" s="99" t="s">
        <v>4130</v>
      </c>
      <c r="F1455" s="100">
        <v>1084922461</v>
      </c>
      <c r="G1455" s="100">
        <v>5</v>
      </c>
      <c r="H1455" s="101" t="s">
        <v>4131</v>
      </c>
      <c r="I1455" s="101" t="s">
        <v>4132</v>
      </c>
      <c r="J1455" s="102">
        <v>40918</v>
      </c>
      <c r="K1455" s="103">
        <v>5552459.166666666</v>
      </c>
      <c r="L1455" s="104" t="s">
        <v>61</v>
      </c>
      <c r="M1455" s="105" t="s">
        <v>39</v>
      </c>
      <c r="N1455" s="105" t="s">
        <v>2127</v>
      </c>
      <c r="O1455" s="105" t="s">
        <v>41</v>
      </c>
      <c r="P1455" s="105" t="s">
        <v>42</v>
      </c>
      <c r="Q1455" s="106"/>
    </row>
    <row r="1456" spans="1:17" ht="102" x14ac:dyDescent="0.25">
      <c r="A1456" s="5">
        <f t="shared" si="22"/>
        <v>1454</v>
      </c>
      <c r="B1456" s="98" t="s">
        <v>34</v>
      </c>
      <c r="C1456" s="98">
        <v>891180084</v>
      </c>
      <c r="D1456" s="98">
        <v>2</v>
      </c>
      <c r="E1456" s="99" t="s">
        <v>4133</v>
      </c>
      <c r="F1456" s="100">
        <v>1075224224</v>
      </c>
      <c r="G1456" s="100">
        <v>9</v>
      </c>
      <c r="H1456" s="101" t="s">
        <v>4134</v>
      </c>
      <c r="I1456" s="101" t="s">
        <v>4135</v>
      </c>
      <c r="J1456" s="102">
        <v>40918</v>
      </c>
      <c r="K1456" s="103">
        <v>17073718</v>
      </c>
      <c r="L1456" s="104" t="s">
        <v>61</v>
      </c>
      <c r="M1456" s="105" t="s">
        <v>39</v>
      </c>
      <c r="N1456" s="105" t="s">
        <v>2127</v>
      </c>
      <c r="O1456" s="105" t="s">
        <v>41</v>
      </c>
      <c r="P1456" s="105" t="s">
        <v>42</v>
      </c>
      <c r="Q1456" s="108" t="s">
        <v>4136</v>
      </c>
    </row>
    <row r="1457" spans="1:17" ht="38.25" x14ac:dyDescent="0.25">
      <c r="A1457" s="5">
        <f t="shared" si="22"/>
        <v>1455</v>
      </c>
      <c r="B1457" s="98" t="s">
        <v>34</v>
      </c>
      <c r="C1457" s="98">
        <v>891180084</v>
      </c>
      <c r="D1457" s="98">
        <v>2</v>
      </c>
      <c r="E1457" s="99" t="s">
        <v>4137</v>
      </c>
      <c r="F1457" s="100">
        <v>1018402814</v>
      </c>
      <c r="G1457" s="100">
        <v>0</v>
      </c>
      <c r="H1457" s="101" t="s">
        <v>4138</v>
      </c>
      <c r="I1457" s="101" t="s">
        <v>3970</v>
      </c>
      <c r="J1457" s="102">
        <v>40918</v>
      </c>
      <c r="K1457" s="103">
        <v>4598661.5999999996</v>
      </c>
      <c r="L1457" s="104" t="s">
        <v>61</v>
      </c>
      <c r="M1457" s="105" t="s">
        <v>39</v>
      </c>
      <c r="N1457" s="105" t="s">
        <v>2127</v>
      </c>
      <c r="O1457" s="105" t="s">
        <v>41</v>
      </c>
      <c r="P1457" s="105" t="s">
        <v>42</v>
      </c>
      <c r="Q1457" s="106"/>
    </row>
    <row r="1458" spans="1:17" ht="229.5" x14ac:dyDescent="0.25">
      <c r="A1458" s="5">
        <f t="shared" si="22"/>
        <v>1456</v>
      </c>
      <c r="B1458" s="98" t="s">
        <v>34</v>
      </c>
      <c r="C1458" s="98">
        <v>891180084</v>
      </c>
      <c r="D1458" s="98">
        <v>2</v>
      </c>
      <c r="E1458" s="99" t="s">
        <v>4139</v>
      </c>
      <c r="F1458" s="100">
        <v>1075227803</v>
      </c>
      <c r="G1458" s="100">
        <v>7</v>
      </c>
      <c r="H1458" s="101" t="s">
        <v>4140</v>
      </c>
      <c r="I1458" s="101" t="s">
        <v>4141</v>
      </c>
      <c r="J1458" s="102">
        <v>40919</v>
      </c>
      <c r="K1458" s="103">
        <v>17024515</v>
      </c>
      <c r="L1458" s="104" t="s">
        <v>61</v>
      </c>
      <c r="M1458" s="105" t="s">
        <v>39</v>
      </c>
      <c r="N1458" s="105" t="s">
        <v>2127</v>
      </c>
      <c r="O1458" s="105" t="s">
        <v>41</v>
      </c>
      <c r="P1458" s="105" t="s">
        <v>42</v>
      </c>
      <c r="Q1458" s="107" t="s">
        <v>3874</v>
      </c>
    </row>
    <row r="1459" spans="1:17" ht="51" x14ac:dyDescent="0.25">
      <c r="A1459" s="5">
        <f t="shared" si="22"/>
        <v>1457</v>
      </c>
      <c r="B1459" s="98" t="s">
        <v>34</v>
      </c>
      <c r="C1459" s="98">
        <v>891180084</v>
      </c>
      <c r="D1459" s="98">
        <v>2</v>
      </c>
      <c r="E1459" s="99" t="s">
        <v>4142</v>
      </c>
      <c r="F1459" s="100">
        <v>1080291346</v>
      </c>
      <c r="G1459" s="100">
        <v>2</v>
      </c>
      <c r="H1459" s="101" t="s">
        <v>4143</v>
      </c>
      <c r="I1459" s="101" t="s">
        <v>3873</v>
      </c>
      <c r="J1459" s="102">
        <v>40919</v>
      </c>
      <c r="K1459" s="103">
        <v>12830833</v>
      </c>
      <c r="L1459" s="104" t="s">
        <v>61</v>
      </c>
      <c r="M1459" s="105" t="s">
        <v>39</v>
      </c>
      <c r="N1459" s="105" t="s">
        <v>2127</v>
      </c>
      <c r="O1459" s="105" t="s">
        <v>41</v>
      </c>
      <c r="P1459" s="105" t="s">
        <v>42</v>
      </c>
      <c r="Q1459" s="107" t="s">
        <v>3874</v>
      </c>
    </row>
    <row r="1460" spans="1:17" ht="51" x14ac:dyDescent="0.25">
      <c r="A1460" s="5">
        <f t="shared" si="22"/>
        <v>1458</v>
      </c>
      <c r="B1460" s="98" t="s">
        <v>34</v>
      </c>
      <c r="C1460" s="98">
        <v>891180084</v>
      </c>
      <c r="D1460" s="98">
        <v>2</v>
      </c>
      <c r="E1460" s="99" t="s">
        <v>4144</v>
      </c>
      <c r="F1460" s="100">
        <v>36069942</v>
      </c>
      <c r="G1460" s="100">
        <v>1</v>
      </c>
      <c r="H1460" s="101" t="s">
        <v>4145</v>
      </c>
      <c r="I1460" s="101" t="s">
        <v>4146</v>
      </c>
      <c r="J1460" s="102">
        <v>40919</v>
      </c>
      <c r="K1460" s="103">
        <v>6131548.7999999998</v>
      </c>
      <c r="L1460" s="104" t="s">
        <v>61</v>
      </c>
      <c r="M1460" s="105" t="s">
        <v>39</v>
      </c>
      <c r="N1460" s="105" t="s">
        <v>2127</v>
      </c>
      <c r="O1460" s="105" t="s">
        <v>41</v>
      </c>
      <c r="P1460" s="105" t="s">
        <v>42</v>
      </c>
      <c r="Q1460" s="106"/>
    </row>
    <row r="1461" spans="1:17" ht="51" x14ac:dyDescent="0.25">
      <c r="A1461" s="5">
        <f t="shared" si="22"/>
        <v>1459</v>
      </c>
      <c r="B1461" s="98" t="s">
        <v>34</v>
      </c>
      <c r="C1461" s="98">
        <v>891180084</v>
      </c>
      <c r="D1461" s="98">
        <v>2</v>
      </c>
      <c r="E1461" s="99" t="s">
        <v>4147</v>
      </c>
      <c r="F1461" s="100">
        <v>7710750</v>
      </c>
      <c r="G1461" s="100">
        <v>8</v>
      </c>
      <c r="H1461" s="101" t="s">
        <v>4148</v>
      </c>
      <c r="I1461" s="101" t="s">
        <v>4149</v>
      </c>
      <c r="J1461" s="102">
        <v>40919</v>
      </c>
      <c r="K1461" s="103">
        <v>6131548.7999999998</v>
      </c>
      <c r="L1461" s="104" t="s">
        <v>61</v>
      </c>
      <c r="M1461" s="105" t="s">
        <v>39</v>
      </c>
      <c r="N1461" s="105" t="s">
        <v>2127</v>
      </c>
      <c r="O1461" s="105" t="s">
        <v>41</v>
      </c>
      <c r="P1461" s="105" t="s">
        <v>42</v>
      </c>
      <c r="Q1461" s="106"/>
    </row>
    <row r="1462" spans="1:17" ht="127.5" x14ac:dyDescent="0.25">
      <c r="A1462" s="5">
        <f t="shared" si="22"/>
        <v>1460</v>
      </c>
      <c r="B1462" s="98" t="s">
        <v>34</v>
      </c>
      <c r="C1462" s="98">
        <v>891180084</v>
      </c>
      <c r="D1462" s="98">
        <v>2</v>
      </c>
      <c r="E1462" s="99" t="s">
        <v>4150</v>
      </c>
      <c r="F1462" s="100">
        <v>55159842</v>
      </c>
      <c r="G1462" s="100">
        <v>9</v>
      </c>
      <c r="H1462" s="101" t="s">
        <v>4151</v>
      </c>
      <c r="I1462" s="101" t="s">
        <v>4152</v>
      </c>
      <c r="J1462" s="102">
        <v>40920</v>
      </c>
      <c r="K1462" s="103">
        <v>6093699.7333333334</v>
      </c>
      <c r="L1462" s="104" t="s">
        <v>61</v>
      </c>
      <c r="M1462" s="105" t="s">
        <v>39</v>
      </c>
      <c r="N1462" s="105" t="s">
        <v>2127</v>
      </c>
      <c r="O1462" s="105" t="s">
        <v>41</v>
      </c>
      <c r="P1462" s="105" t="s">
        <v>42</v>
      </c>
      <c r="Q1462" s="106"/>
    </row>
    <row r="1463" spans="1:17" ht="102" x14ac:dyDescent="0.25">
      <c r="A1463" s="5">
        <f t="shared" si="22"/>
        <v>1461</v>
      </c>
      <c r="B1463" s="98" t="s">
        <v>34</v>
      </c>
      <c r="C1463" s="98">
        <v>891180084</v>
      </c>
      <c r="D1463" s="98">
        <v>2</v>
      </c>
      <c r="E1463" s="99" t="s">
        <v>4153</v>
      </c>
      <c r="F1463" s="100">
        <v>19308896</v>
      </c>
      <c r="G1463" s="100">
        <v>5</v>
      </c>
      <c r="H1463" s="101" t="s">
        <v>4154</v>
      </c>
      <c r="I1463" s="101" t="s">
        <v>4155</v>
      </c>
      <c r="J1463" s="102">
        <v>40921</v>
      </c>
      <c r="K1463" s="103">
        <v>13928458.666666668</v>
      </c>
      <c r="L1463" s="104" t="s">
        <v>61</v>
      </c>
      <c r="M1463" s="105" t="s">
        <v>39</v>
      </c>
      <c r="N1463" s="105" t="s">
        <v>2127</v>
      </c>
      <c r="O1463" s="105" t="s">
        <v>41</v>
      </c>
      <c r="P1463" s="105" t="s">
        <v>42</v>
      </c>
      <c r="Q1463" s="106"/>
    </row>
    <row r="1464" spans="1:17" ht="127.5" x14ac:dyDescent="0.25">
      <c r="A1464" s="5">
        <f t="shared" si="22"/>
        <v>1462</v>
      </c>
      <c r="B1464" s="98" t="s">
        <v>34</v>
      </c>
      <c r="C1464" s="98">
        <v>891180084</v>
      </c>
      <c r="D1464" s="98">
        <v>2</v>
      </c>
      <c r="E1464" s="99" t="s">
        <v>4156</v>
      </c>
      <c r="F1464" s="100">
        <v>1075212450</v>
      </c>
      <c r="G1464" s="100">
        <v>5</v>
      </c>
      <c r="H1464" s="101" t="s">
        <v>4157</v>
      </c>
      <c r="I1464" s="101" t="s">
        <v>4158</v>
      </c>
      <c r="J1464" s="102">
        <v>40921</v>
      </c>
      <c r="K1464" s="103">
        <v>9083776</v>
      </c>
      <c r="L1464" s="104" t="s">
        <v>61</v>
      </c>
      <c r="M1464" s="105" t="s">
        <v>39</v>
      </c>
      <c r="N1464" s="105" t="s">
        <v>2127</v>
      </c>
      <c r="O1464" s="105" t="s">
        <v>41</v>
      </c>
      <c r="P1464" s="105" t="s">
        <v>42</v>
      </c>
      <c r="Q1464" s="106"/>
    </row>
    <row r="1465" spans="1:17" ht="140.25" x14ac:dyDescent="0.25">
      <c r="A1465" s="5">
        <f t="shared" si="22"/>
        <v>1463</v>
      </c>
      <c r="B1465" s="98" t="s">
        <v>34</v>
      </c>
      <c r="C1465" s="98">
        <v>891180084</v>
      </c>
      <c r="D1465" s="98">
        <v>2</v>
      </c>
      <c r="E1465" s="99" t="s">
        <v>4159</v>
      </c>
      <c r="F1465" s="100">
        <v>12136346</v>
      </c>
      <c r="G1465" s="100">
        <v>1</v>
      </c>
      <c r="H1465" s="101" t="s">
        <v>4160</v>
      </c>
      <c r="I1465" s="101" t="s">
        <v>4161</v>
      </c>
      <c r="J1465" s="102">
        <v>40924</v>
      </c>
      <c r="K1465" s="103">
        <v>9367644</v>
      </c>
      <c r="L1465" s="104" t="s">
        <v>61</v>
      </c>
      <c r="M1465" s="105" t="s">
        <v>39</v>
      </c>
      <c r="N1465" s="105" t="s">
        <v>2127</v>
      </c>
      <c r="O1465" s="105" t="s">
        <v>41</v>
      </c>
      <c r="P1465" s="105" t="s">
        <v>42</v>
      </c>
      <c r="Q1465" s="107"/>
    </row>
    <row r="1466" spans="1:17" ht="140.25" x14ac:dyDescent="0.25">
      <c r="A1466" s="5">
        <f t="shared" si="22"/>
        <v>1464</v>
      </c>
      <c r="B1466" s="98" t="s">
        <v>34</v>
      </c>
      <c r="C1466" s="98">
        <v>891180084</v>
      </c>
      <c r="D1466" s="98">
        <v>2</v>
      </c>
      <c r="E1466" s="99" t="s">
        <v>4162</v>
      </c>
      <c r="F1466" s="100">
        <v>7726738</v>
      </c>
      <c r="G1466" s="100">
        <v>9</v>
      </c>
      <c r="H1466" s="101" t="s">
        <v>4163</v>
      </c>
      <c r="I1466" s="101" t="s">
        <v>4164</v>
      </c>
      <c r="J1466" s="102">
        <v>40924</v>
      </c>
      <c r="K1466" s="103">
        <v>6869604.5</v>
      </c>
      <c r="L1466" s="104" t="s">
        <v>61</v>
      </c>
      <c r="M1466" s="105" t="s">
        <v>39</v>
      </c>
      <c r="N1466" s="105" t="s">
        <v>2127</v>
      </c>
      <c r="O1466" s="105" t="s">
        <v>41</v>
      </c>
      <c r="P1466" s="105" t="s">
        <v>42</v>
      </c>
      <c r="Q1466" s="107"/>
    </row>
    <row r="1467" spans="1:17" ht="63.75" x14ac:dyDescent="0.25">
      <c r="A1467" s="5">
        <f t="shared" si="22"/>
        <v>1465</v>
      </c>
      <c r="B1467" s="98" t="s">
        <v>34</v>
      </c>
      <c r="C1467" s="98">
        <v>891180084</v>
      </c>
      <c r="D1467" s="98">
        <v>2</v>
      </c>
      <c r="E1467" s="99" t="s">
        <v>4165</v>
      </c>
      <c r="F1467" s="100">
        <v>26423542</v>
      </c>
      <c r="G1467" s="100">
        <v>0</v>
      </c>
      <c r="H1467" s="101" t="s">
        <v>4166</v>
      </c>
      <c r="I1467" s="101" t="s">
        <v>4167</v>
      </c>
      <c r="J1467" s="102">
        <v>40924</v>
      </c>
      <c r="K1467" s="103">
        <v>8118627.0000000009</v>
      </c>
      <c r="L1467" s="104" t="s">
        <v>61</v>
      </c>
      <c r="M1467" s="105" t="s">
        <v>39</v>
      </c>
      <c r="N1467" s="105" t="s">
        <v>2127</v>
      </c>
      <c r="O1467" s="105" t="s">
        <v>41</v>
      </c>
      <c r="P1467" s="105" t="s">
        <v>42</v>
      </c>
      <c r="Q1467" s="107"/>
    </row>
    <row r="1468" spans="1:17" ht="140.25" x14ac:dyDescent="0.25">
      <c r="A1468" s="5">
        <f t="shared" si="22"/>
        <v>1466</v>
      </c>
      <c r="B1468" s="98" t="s">
        <v>34</v>
      </c>
      <c r="C1468" s="98">
        <v>891180084</v>
      </c>
      <c r="D1468" s="98">
        <v>2</v>
      </c>
      <c r="E1468" s="99" t="s">
        <v>4168</v>
      </c>
      <c r="F1468" s="100">
        <v>7717201</v>
      </c>
      <c r="G1468" s="100">
        <v>8</v>
      </c>
      <c r="H1468" s="101" t="s">
        <v>4169</v>
      </c>
      <c r="I1468" s="101" t="s">
        <v>4170</v>
      </c>
      <c r="J1468" s="102">
        <v>40924</v>
      </c>
      <c r="K1468" s="103">
        <v>8118627.0000000009</v>
      </c>
      <c r="L1468" s="104" t="s">
        <v>61</v>
      </c>
      <c r="M1468" s="105" t="s">
        <v>39</v>
      </c>
      <c r="N1468" s="105" t="s">
        <v>2127</v>
      </c>
      <c r="O1468" s="105" t="s">
        <v>41</v>
      </c>
      <c r="P1468" s="105" t="s">
        <v>42</v>
      </c>
      <c r="Q1468" s="106"/>
    </row>
    <row r="1469" spans="1:17" ht="216.75" x14ac:dyDescent="0.25">
      <c r="A1469" s="5">
        <f t="shared" si="22"/>
        <v>1467</v>
      </c>
      <c r="B1469" s="98" t="s">
        <v>34</v>
      </c>
      <c r="C1469" s="98">
        <v>891180084</v>
      </c>
      <c r="D1469" s="98">
        <v>2</v>
      </c>
      <c r="E1469" s="99" t="s">
        <v>4171</v>
      </c>
      <c r="F1469" s="100">
        <v>7725584</v>
      </c>
      <c r="G1469" s="100">
        <v>7</v>
      </c>
      <c r="H1469" s="101" t="s">
        <v>4172</v>
      </c>
      <c r="I1469" s="101" t="s">
        <v>4173</v>
      </c>
      <c r="J1469" s="102">
        <v>40924</v>
      </c>
      <c r="K1469" s="103">
        <v>16778496</v>
      </c>
      <c r="L1469" s="104" t="s">
        <v>61</v>
      </c>
      <c r="M1469" s="105" t="s">
        <v>39</v>
      </c>
      <c r="N1469" s="105" t="s">
        <v>2127</v>
      </c>
      <c r="O1469" s="105" t="s">
        <v>41</v>
      </c>
      <c r="P1469" s="105" t="s">
        <v>42</v>
      </c>
      <c r="Q1469" s="107" t="s">
        <v>3874</v>
      </c>
    </row>
    <row r="1470" spans="1:17" ht="216.75" x14ac:dyDescent="0.25">
      <c r="A1470" s="5">
        <f t="shared" si="22"/>
        <v>1468</v>
      </c>
      <c r="B1470" s="98" t="s">
        <v>34</v>
      </c>
      <c r="C1470" s="98">
        <v>891180084</v>
      </c>
      <c r="D1470" s="98">
        <v>2</v>
      </c>
      <c r="E1470" s="99" t="s">
        <v>4174</v>
      </c>
      <c r="F1470" s="100">
        <v>7727870</v>
      </c>
      <c r="G1470" s="100">
        <v>8</v>
      </c>
      <c r="H1470" s="101" t="s">
        <v>4175</v>
      </c>
      <c r="I1470" s="101" t="s">
        <v>4173</v>
      </c>
      <c r="J1470" s="102">
        <v>40924</v>
      </c>
      <c r="K1470" s="103">
        <v>16778496</v>
      </c>
      <c r="L1470" s="104" t="s">
        <v>61</v>
      </c>
      <c r="M1470" s="105" t="s">
        <v>39</v>
      </c>
      <c r="N1470" s="105" t="s">
        <v>2127</v>
      </c>
      <c r="O1470" s="105" t="s">
        <v>41</v>
      </c>
      <c r="P1470" s="105" t="s">
        <v>42</v>
      </c>
      <c r="Q1470" s="107" t="s">
        <v>3874</v>
      </c>
    </row>
    <row r="1471" spans="1:17" ht="178.5" x14ac:dyDescent="0.25">
      <c r="A1471" s="5">
        <f t="shared" si="22"/>
        <v>1469</v>
      </c>
      <c r="B1471" s="98" t="s">
        <v>34</v>
      </c>
      <c r="C1471" s="98">
        <v>891180084</v>
      </c>
      <c r="D1471" s="98">
        <v>2</v>
      </c>
      <c r="E1471" s="99" t="s">
        <v>4176</v>
      </c>
      <c r="F1471" s="100">
        <v>7701836</v>
      </c>
      <c r="G1471" s="100">
        <v>4</v>
      </c>
      <c r="H1471" s="101" t="s">
        <v>4177</v>
      </c>
      <c r="I1471" s="101" t="s">
        <v>4178</v>
      </c>
      <c r="J1471" s="102">
        <v>40924</v>
      </c>
      <c r="K1471" s="103">
        <v>29685027</v>
      </c>
      <c r="L1471" s="104" t="s">
        <v>61</v>
      </c>
      <c r="M1471" s="105" t="s">
        <v>39</v>
      </c>
      <c r="N1471" s="105" t="s">
        <v>2127</v>
      </c>
      <c r="O1471" s="105" t="s">
        <v>41</v>
      </c>
      <c r="P1471" s="105" t="s">
        <v>42</v>
      </c>
      <c r="Q1471" s="107" t="s">
        <v>3874</v>
      </c>
    </row>
    <row r="1472" spans="1:17" ht="25.5" x14ac:dyDescent="0.25">
      <c r="A1472" s="5">
        <f t="shared" si="22"/>
        <v>1470</v>
      </c>
      <c r="B1472" s="98" t="s">
        <v>34</v>
      </c>
      <c r="C1472" s="98">
        <v>891180084</v>
      </c>
      <c r="D1472" s="98">
        <v>2</v>
      </c>
      <c r="E1472" s="99" t="s">
        <v>4179</v>
      </c>
      <c r="F1472" s="100">
        <v>77018171</v>
      </c>
      <c r="G1472" s="100">
        <v>0</v>
      </c>
      <c r="H1472" s="101" t="s">
        <v>4180</v>
      </c>
      <c r="I1472" s="101" t="s">
        <v>4108</v>
      </c>
      <c r="J1472" s="102">
        <v>40924</v>
      </c>
      <c r="K1472" s="103">
        <v>5109625</v>
      </c>
      <c r="L1472" s="104" t="s">
        <v>61</v>
      </c>
      <c r="M1472" s="105" t="s">
        <v>39</v>
      </c>
      <c r="N1472" s="105" t="s">
        <v>2127</v>
      </c>
      <c r="O1472" s="105" t="s">
        <v>41</v>
      </c>
      <c r="P1472" s="105" t="s">
        <v>42</v>
      </c>
      <c r="Q1472" s="107"/>
    </row>
    <row r="1473" spans="1:17" ht="89.25" x14ac:dyDescent="0.25">
      <c r="A1473" s="5">
        <f t="shared" si="22"/>
        <v>1471</v>
      </c>
      <c r="B1473" s="98" t="s">
        <v>34</v>
      </c>
      <c r="C1473" s="98">
        <v>891180084</v>
      </c>
      <c r="D1473" s="98">
        <v>2</v>
      </c>
      <c r="E1473" s="99" t="s">
        <v>4181</v>
      </c>
      <c r="F1473" s="100">
        <v>17024362</v>
      </c>
      <c r="G1473" s="100">
        <v>7</v>
      </c>
      <c r="H1473" s="101" t="s">
        <v>4182</v>
      </c>
      <c r="I1473" s="101" t="s">
        <v>4183</v>
      </c>
      <c r="J1473" s="102">
        <v>40924</v>
      </c>
      <c r="K1473" s="103">
        <v>13667300.066666666</v>
      </c>
      <c r="L1473" s="104" t="s">
        <v>61</v>
      </c>
      <c r="M1473" s="105" t="s">
        <v>39</v>
      </c>
      <c r="N1473" s="105" t="s">
        <v>2127</v>
      </c>
      <c r="O1473" s="105" t="s">
        <v>41</v>
      </c>
      <c r="P1473" s="105" t="s">
        <v>42</v>
      </c>
      <c r="Q1473" s="106"/>
    </row>
    <row r="1474" spans="1:17" ht="114.75" x14ac:dyDescent="0.25">
      <c r="A1474" s="5">
        <f t="shared" si="22"/>
        <v>1472</v>
      </c>
      <c r="B1474" s="98" t="s">
        <v>34</v>
      </c>
      <c r="C1474" s="98">
        <v>891180084</v>
      </c>
      <c r="D1474" s="98">
        <v>2</v>
      </c>
      <c r="E1474" s="99" t="s">
        <v>4184</v>
      </c>
      <c r="F1474" s="100">
        <v>4883251</v>
      </c>
      <c r="G1474" s="100">
        <v>5</v>
      </c>
      <c r="H1474" s="101" t="s">
        <v>4185</v>
      </c>
      <c r="I1474" s="101" t="s">
        <v>4186</v>
      </c>
      <c r="J1474" s="102">
        <v>40924</v>
      </c>
      <c r="K1474" s="103">
        <v>11684009.166666666</v>
      </c>
      <c r="L1474" s="104" t="s">
        <v>61</v>
      </c>
      <c r="M1474" s="105" t="s">
        <v>39</v>
      </c>
      <c r="N1474" s="105" t="s">
        <v>2127</v>
      </c>
      <c r="O1474" s="105" t="s">
        <v>41</v>
      </c>
      <c r="P1474" s="105" t="s">
        <v>42</v>
      </c>
      <c r="Q1474" s="107"/>
    </row>
    <row r="1475" spans="1:17" ht="140.25" x14ac:dyDescent="0.25">
      <c r="A1475" s="5">
        <f t="shared" si="22"/>
        <v>1473</v>
      </c>
      <c r="B1475" s="98" t="s">
        <v>34</v>
      </c>
      <c r="C1475" s="98">
        <v>891180084</v>
      </c>
      <c r="D1475" s="98">
        <v>2</v>
      </c>
      <c r="E1475" s="99" t="s">
        <v>4187</v>
      </c>
      <c r="F1475" s="100">
        <v>7703274</v>
      </c>
      <c r="G1475" s="100">
        <v>4</v>
      </c>
      <c r="H1475" s="101" t="s">
        <v>4188</v>
      </c>
      <c r="I1475" s="101" t="s">
        <v>4189</v>
      </c>
      <c r="J1475" s="102">
        <v>40924</v>
      </c>
      <c r="K1475" s="103">
        <v>6869604</v>
      </c>
      <c r="L1475" s="104" t="s">
        <v>61</v>
      </c>
      <c r="M1475" s="105" t="s">
        <v>39</v>
      </c>
      <c r="N1475" s="105" t="s">
        <v>2127</v>
      </c>
      <c r="O1475" s="105" t="s">
        <v>41</v>
      </c>
      <c r="P1475" s="105" t="s">
        <v>42</v>
      </c>
      <c r="Q1475" s="107"/>
    </row>
    <row r="1476" spans="1:17" ht="102" x14ac:dyDescent="0.25">
      <c r="A1476" s="5">
        <f t="shared" si="22"/>
        <v>1474</v>
      </c>
      <c r="B1476" s="98" t="s">
        <v>34</v>
      </c>
      <c r="C1476" s="98">
        <v>891180084</v>
      </c>
      <c r="D1476" s="98">
        <v>2</v>
      </c>
      <c r="E1476" s="99" t="s">
        <v>4190</v>
      </c>
      <c r="F1476" s="100">
        <v>55131974</v>
      </c>
      <c r="G1476" s="100">
        <v>0</v>
      </c>
      <c r="H1476" s="101" t="s">
        <v>4191</v>
      </c>
      <c r="I1476" s="101" t="s">
        <v>4192</v>
      </c>
      <c r="J1476" s="102">
        <v>40924</v>
      </c>
      <c r="K1476" s="103">
        <v>5942303.4666666668</v>
      </c>
      <c r="L1476" s="104" t="s">
        <v>61</v>
      </c>
      <c r="M1476" s="105" t="s">
        <v>39</v>
      </c>
      <c r="N1476" s="105" t="s">
        <v>2127</v>
      </c>
      <c r="O1476" s="105" t="s">
        <v>41</v>
      </c>
      <c r="P1476" s="105" t="s">
        <v>42</v>
      </c>
      <c r="Q1476" s="107"/>
    </row>
    <row r="1477" spans="1:17" ht="127.5" x14ac:dyDescent="0.25">
      <c r="A1477" s="5">
        <f t="shared" ref="A1477:A1540" si="23">A1476+1</f>
        <v>1475</v>
      </c>
      <c r="B1477" s="98" t="s">
        <v>34</v>
      </c>
      <c r="C1477" s="98">
        <v>891180084</v>
      </c>
      <c r="D1477" s="98">
        <v>2</v>
      </c>
      <c r="E1477" s="99" t="s">
        <v>4193</v>
      </c>
      <c r="F1477" s="100">
        <v>7722635</v>
      </c>
      <c r="G1477" s="100">
        <v>0</v>
      </c>
      <c r="H1477" s="101" t="s">
        <v>4194</v>
      </c>
      <c r="I1477" s="101" t="s">
        <v>4195</v>
      </c>
      <c r="J1477" s="102">
        <v>40924</v>
      </c>
      <c r="K1477" s="103">
        <v>6424500</v>
      </c>
      <c r="L1477" s="104" t="s">
        <v>61</v>
      </c>
      <c r="M1477" s="105" t="s">
        <v>39</v>
      </c>
      <c r="N1477" s="105" t="s">
        <v>2127</v>
      </c>
      <c r="O1477" s="105" t="s">
        <v>41</v>
      </c>
      <c r="P1477" s="105" t="s">
        <v>42</v>
      </c>
      <c r="Q1477" s="106"/>
    </row>
    <row r="1478" spans="1:17" ht="63.75" x14ac:dyDescent="0.25">
      <c r="A1478" s="5">
        <f t="shared" si="23"/>
        <v>1476</v>
      </c>
      <c r="B1478" s="98" t="s">
        <v>34</v>
      </c>
      <c r="C1478" s="98">
        <v>891180084</v>
      </c>
      <c r="D1478" s="98">
        <v>2</v>
      </c>
      <c r="E1478" s="99" t="s">
        <v>4196</v>
      </c>
      <c r="F1478" s="100">
        <v>36174989</v>
      </c>
      <c r="G1478" s="100">
        <v>6</v>
      </c>
      <c r="H1478" s="101" t="s">
        <v>4197</v>
      </c>
      <c r="I1478" s="101" t="s">
        <v>4198</v>
      </c>
      <c r="J1478" s="102">
        <v>40924</v>
      </c>
      <c r="K1478" s="103">
        <v>5942303.4666666668</v>
      </c>
      <c r="L1478" s="104" t="s">
        <v>61</v>
      </c>
      <c r="M1478" s="105" t="s">
        <v>39</v>
      </c>
      <c r="N1478" s="105" t="s">
        <v>2127</v>
      </c>
      <c r="O1478" s="105" t="s">
        <v>41</v>
      </c>
      <c r="P1478" s="105" t="s">
        <v>42</v>
      </c>
      <c r="Q1478" s="106"/>
    </row>
    <row r="1479" spans="1:17" ht="89.25" x14ac:dyDescent="0.25">
      <c r="A1479" s="5">
        <f t="shared" si="23"/>
        <v>1477</v>
      </c>
      <c r="B1479" s="98" t="s">
        <v>34</v>
      </c>
      <c r="C1479" s="98">
        <v>891180084</v>
      </c>
      <c r="D1479" s="98">
        <v>2</v>
      </c>
      <c r="E1479" s="99" t="s">
        <v>4199</v>
      </c>
      <c r="F1479" s="100">
        <v>79692446</v>
      </c>
      <c r="G1479" s="100">
        <v>7</v>
      </c>
      <c r="H1479" s="101" t="s">
        <v>4200</v>
      </c>
      <c r="I1479" s="101" t="s">
        <v>3990</v>
      </c>
      <c r="J1479" s="102">
        <v>40924</v>
      </c>
      <c r="K1479" s="103">
        <v>34528000</v>
      </c>
      <c r="L1479" s="104" t="s">
        <v>61</v>
      </c>
      <c r="M1479" s="105" t="s">
        <v>39</v>
      </c>
      <c r="N1479" s="105" t="s">
        <v>2127</v>
      </c>
      <c r="O1479" s="105" t="s">
        <v>41</v>
      </c>
      <c r="P1479" s="105" t="s">
        <v>42</v>
      </c>
      <c r="Q1479" s="107"/>
    </row>
    <row r="1480" spans="1:17" ht="51" x14ac:dyDescent="0.25">
      <c r="A1480" s="5">
        <f t="shared" si="23"/>
        <v>1478</v>
      </c>
      <c r="B1480" s="98" t="s">
        <v>34</v>
      </c>
      <c r="C1480" s="98">
        <v>891180084</v>
      </c>
      <c r="D1480" s="98">
        <v>2</v>
      </c>
      <c r="E1480" s="99" t="s">
        <v>4201</v>
      </c>
      <c r="F1480" s="100">
        <v>7708832</v>
      </c>
      <c r="G1480" s="100">
        <v>7</v>
      </c>
      <c r="H1480" s="101" t="s">
        <v>4202</v>
      </c>
      <c r="I1480" s="101" t="s">
        <v>4203</v>
      </c>
      <c r="J1480" s="102">
        <v>40924</v>
      </c>
      <c r="K1480" s="103">
        <v>5348074.166666666</v>
      </c>
      <c r="L1480" s="104" t="s">
        <v>61</v>
      </c>
      <c r="M1480" s="105" t="s">
        <v>39</v>
      </c>
      <c r="N1480" s="105" t="s">
        <v>2127</v>
      </c>
      <c r="O1480" s="105" t="s">
        <v>41</v>
      </c>
      <c r="P1480" s="105" t="s">
        <v>42</v>
      </c>
      <c r="Q1480" s="106"/>
    </row>
    <row r="1481" spans="1:17" ht="51" x14ac:dyDescent="0.25">
      <c r="A1481" s="5">
        <f t="shared" si="23"/>
        <v>1479</v>
      </c>
      <c r="B1481" s="98" t="s">
        <v>34</v>
      </c>
      <c r="C1481" s="98">
        <v>891180084</v>
      </c>
      <c r="D1481" s="98">
        <v>2</v>
      </c>
      <c r="E1481" s="99" t="s">
        <v>4204</v>
      </c>
      <c r="F1481" s="100">
        <v>36163554</v>
      </c>
      <c r="G1481" s="100">
        <v>9</v>
      </c>
      <c r="H1481" s="101" t="s">
        <v>4205</v>
      </c>
      <c r="I1481" s="101" t="s">
        <v>4206</v>
      </c>
      <c r="J1481" s="102">
        <v>40924</v>
      </c>
      <c r="K1481" s="103">
        <v>10696148.333333332</v>
      </c>
      <c r="L1481" s="104" t="s">
        <v>61</v>
      </c>
      <c r="M1481" s="105" t="s">
        <v>39</v>
      </c>
      <c r="N1481" s="105" t="s">
        <v>2127</v>
      </c>
      <c r="O1481" s="105" t="s">
        <v>41</v>
      </c>
      <c r="P1481" s="105" t="s">
        <v>42</v>
      </c>
      <c r="Q1481" s="106"/>
    </row>
    <row r="1482" spans="1:17" ht="51" x14ac:dyDescent="0.25">
      <c r="A1482" s="5">
        <f t="shared" si="23"/>
        <v>1480</v>
      </c>
      <c r="B1482" s="98" t="s">
        <v>34</v>
      </c>
      <c r="C1482" s="98">
        <v>891180084</v>
      </c>
      <c r="D1482" s="98">
        <v>2</v>
      </c>
      <c r="E1482" s="99" t="s">
        <v>4207</v>
      </c>
      <c r="F1482" s="100">
        <v>7713135</v>
      </c>
      <c r="G1482" s="100">
        <v>1</v>
      </c>
      <c r="H1482" s="101" t="s">
        <v>4208</v>
      </c>
      <c r="I1482" s="101" t="s">
        <v>4209</v>
      </c>
      <c r="J1482" s="102">
        <v>40924</v>
      </c>
      <c r="K1482" s="103">
        <v>8913455.1999999993</v>
      </c>
      <c r="L1482" s="104" t="s">
        <v>61</v>
      </c>
      <c r="M1482" s="105" t="s">
        <v>39</v>
      </c>
      <c r="N1482" s="105" t="s">
        <v>2127</v>
      </c>
      <c r="O1482" s="105" t="s">
        <v>41</v>
      </c>
      <c r="P1482" s="105" t="s">
        <v>42</v>
      </c>
      <c r="Q1482" s="106"/>
    </row>
    <row r="1483" spans="1:17" ht="165.75" x14ac:dyDescent="0.25">
      <c r="A1483" s="5">
        <f t="shared" si="23"/>
        <v>1481</v>
      </c>
      <c r="B1483" s="98" t="s">
        <v>34</v>
      </c>
      <c r="C1483" s="98">
        <v>891180084</v>
      </c>
      <c r="D1483" s="98">
        <v>2</v>
      </c>
      <c r="E1483" s="99" t="s">
        <v>1690</v>
      </c>
      <c r="F1483" s="100">
        <v>12236864</v>
      </c>
      <c r="G1483" s="100">
        <v>4</v>
      </c>
      <c r="H1483" s="101" t="s">
        <v>4210</v>
      </c>
      <c r="I1483" s="101" t="s">
        <v>4211</v>
      </c>
      <c r="J1483" s="102">
        <v>40924</v>
      </c>
      <c r="K1483" s="103">
        <v>5942303.4666666668</v>
      </c>
      <c r="L1483" s="104" t="s">
        <v>61</v>
      </c>
      <c r="M1483" s="105" t="s">
        <v>39</v>
      </c>
      <c r="N1483" s="105" t="s">
        <v>2127</v>
      </c>
      <c r="O1483" s="105" t="s">
        <v>41</v>
      </c>
      <c r="P1483" s="105" t="s">
        <v>42</v>
      </c>
      <c r="Q1483" s="107"/>
    </row>
    <row r="1484" spans="1:17" ht="127.5" x14ac:dyDescent="0.25">
      <c r="A1484" s="5">
        <f t="shared" si="23"/>
        <v>1482</v>
      </c>
      <c r="B1484" s="98" t="s">
        <v>34</v>
      </c>
      <c r="C1484" s="98">
        <v>891180084</v>
      </c>
      <c r="D1484" s="98">
        <v>2</v>
      </c>
      <c r="E1484" s="99" t="s">
        <v>4212</v>
      </c>
      <c r="F1484" s="100">
        <v>83040916</v>
      </c>
      <c r="G1484" s="100">
        <v>4</v>
      </c>
      <c r="H1484" s="101" t="s">
        <v>4213</v>
      </c>
      <c r="I1484" s="101" t="s">
        <v>4214</v>
      </c>
      <c r="J1484" s="102">
        <v>40924</v>
      </c>
      <c r="K1484" s="103">
        <v>5942303.4666666668</v>
      </c>
      <c r="L1484" s="104" t="s">
        <v>61</v>
      </c>
      <c r="M1484" s="105" t="s">
        <v>39</v>
      </c>
      <c r="N1484" s="105" t="s">
        <v>2127</v>
      </c>
      <c r="O1484" s="105" t="s">
        <v>41</v>
      </c>
      <c r="P1484" s="105" t="s">
        <v>42</v>
      </c>
      <c r="Q1484" s="107"/>
    </row>
    <row r="1485" spans="1:17" ht="153" x14ac:dyDescent="0.25">
      <c r="A1485" s="5">
        <f t="shared" si="23"/>
        <v>1483</v>
      </c>
      <c r="B1485" s="98" t="s">
        <v>34</v>
      </c>
      <c r="C1485" s="98">
        <v>891180084</v>
      </c>
      <c r="D1485" s="98">
        <v>2</v>
      </c>
      <c r="E1485" s="99" t="s">
        <v>4215</v>
      </c>
      <c r="F1485" s="100">
        <v>7730341</v>
      </c>
      <c r="G1485" s="100">
        <v>4</v>
      </c>
      <c r="H1485" s="101" t="s">
        <v>4216</v>
      </c>
      <c r="I1485" s="101" t="s">
        <v>4217</v>
      </c>
      <c r="J1485" s="102">
        <v>40924</v>
      </c>
      <c r="K1485" s="103">
        <v>5942303.4666666668</v>
      </c>
      <c r="L1485" s="104" t="s">
        <v>61</v>
      </c>
      <c r="M1485" s="105" t="s">
        <v>39</v>
      </c>
      <c r="N1485" s="105" t="s">
        <v>2127</v>
      </c>
      <c r="O1485" s="105" t="s">
        <v>41</v>
      </c>
      <c r="P1485" s="105" t="s">
        <v>42</v>
      </c>
      <c r="Q1485" s="107"/>
    </row>
    <row r="1486" spans="1:17" ht="153" x14ac:dyDescent="0.25">
      <c r="A1486" s="5">
        <f t="shared" si="23"/>
        <v>1484</v>
      </c>
      <c r="B1486" s="98" t="s">
        <v>34</v>
      </c>
      <c r="C1486" s="98">
        <v>891180084</v>
      </c>
      <c r="D1486" s="98">
        <v>2</v>
      </c>
      <c r="E1486" s="99" t="s">
        <v>4218</v>
      </c>
      <c r="F1486" s="100">
        <v>12202684</v>
      </c>
      <c r="G1486" s="100">
        <v>9</v>
      </c>
      <c r="H1486" s="101" t="s">
        <v>4219</v>
      </c>
      <c r="I1486" s="101" t="s">
        <v>4220</v>
      </c>
      <c r="J1486" s="102">
        <v>40924</v>
      </c>
      <c r="K1486" s="103">
        <v>5942303.4666666668</v>
      </c>
      <c r="L1486" s="104" t="s">
        <v>61</v>
      </c>
      <c r="M1486" s="105" t="s">
        <v>39</v>
      </c>
      <c r="N1486" s="105" t="s">
        <v>2127</v>
      </c>
      <c r="O1486" s="105" t="s">
        <v>41</v>
      </c>
      <c r="P1486" s="105" t="s">
        <v>42</v>
      </c>
      <c r="Q1486" s="107"/>
    </row>
    <row r="1487" spans="1:17" ht="153" x14ac:dyDescent="0.25">
      <c r="A1487" s="5">
        <f t="shared" si="23"/>
        <v>1485</v>
      </c>
      <c r="B1487" s="98" t="s">
        <v>34</v>
      </c>
      <c r="C1487" s="98">
        <v>891180084</v>
      </c>
      <c r="D1487" s="98">
        <v>2</v>
      </c>
      <c r="E1487" s="99" t="s">
        <v>4221</v>
      </c>
      <c r="F1487" s="100">
        <v>12143381</v>
      </c>
      <c r="G1487" s="100">
        <v>9</v>
      </c>
      <c r="H1487" s="101" t="s">
        <v>4222</v>
      </c>
      <c r="I1487" s="101" t="s">
        <v>4223</v>
      </c>
      <c r="J1487" s="102">
        <v>40924</v>
      </c>
      <c r="K1487" s="103">
        <v>5942303.4666666668</v>
      </c>
      <c r="L1487" s="104" t="s">
        <v>61</v>
      </c>
      <c r="M1487" s="105" t="s">
        <v>39</v>
      </c>
      <c r="N1487" s="105" t="s">
        <v>2127</v>
      </c>
      <c r="O1487" s="105" t="s">
        <v>41</v>
      </c>
      <c r="P1487" s="105" t="s">
        <v>42</v>
      </c>
      <c r="Q1487" s="107"/>
    </row>
    <row r="1488" spans="1:17" ht="102" x14ac:dyDescent="0.25">
      <c r="A1488" s="5">
        <f t="shared" si="23"/>
        <v>1486</v>
      </c>
      <c r="B1488" s="98" t="s">
        <v>34</v>
      </c>
      <c r="C1488" s="98">
        <v>891180084</v>
      </c>
      <c r="D1488" s="98">
        <v>2</v>
      </c>
      <c r="E1488" s="99" t="s">
        <v>4224</v>
      </c>
      <c r="F1488" s="100">
        <v>7711421</v>
      </c>
      <c r="G1488" s="100">
        <v>4</v>
      </c>
      <c r="H1488" s="101" t="s">
        <v>4225</v>
      </c>
      <c r="I1488" s="101" t="s">
        <v>4226</v>
      </c>
      <c r="J1488" s="102">
        <v>40924</v>
      </c>
      <c r="K1488" s="103">
        <v>5942303.4666666668</v>
      </c>
      <c r="L1488" s="104" t="s">
        <v>61</v>
      </c>
      <c r="M1488" s="105" t="s">
        <v>39</v>
      </c>
      <c r="N1488" s="105" t="s">
        <v>2127</v>
      </c>
      <c r="O1488" s="105" t="s">
        <v>41</v>
      </c>
      <c r="P1488" s="105" t="s">
        <v>42</v>
      </c>
      <c r="Q1488" s="107"/>
    </row>
    <row r="1489" spans="1:17" ht="63.75" x14ac:dyDescent="0.25">
      <c r="A1489" s="5">
        <f t="shared" si="23"/>
        <v>1487</v>
      </c>
      <c r="B1489" s="98" t="s">
        <v>34</v>
      </c>
      <c r="C1489" s="98">
        <v>891180084</v>
      </c>
      <c r="D1489" s="98">
        <v>2</v>
      </c>
      <c r="E1489" s="99" t="s">
        <v>4227</v>
      </c>
      <c r="F1489" s="100">
        <v>7691673</v>
      </c>
      <c r="G1489" s="100">
        <v>6</v>
      </c>
      <c r="H1489" s="101" t="s">
        <v>4228</v>
      </c>
      <c r="I1489" s="101" t="s">
        <v>4229</v>
      </c>
      <c r="J1489" s="102">
        <v>40924</v>
      </c>
      <c r="K1489" s="103">
        <v>5942303.4666666668</v>
      </c>
      <c r="L1489" s="104" t="s">
        <v>61</v>
      </c>
      <c r="M1489" s="105" t="s">
        <v>39</v>
      </c>
      <c r="N1489" s="105" t="s">
        <v>2127</v>
      </c>
      <c r="O1489" s="105" t="s">
        <v>41</v>
      </c>
      <c r="P1489" s="105" t="s">
        <v>42</v>
      </c>
      <c r="Q1489" s="107"/>
    </row>
    <row r="1490" spans="1:17" ht="204" x14ac:dyDescent="0.25">
      <c r="A1490" s="5">
        <f t="shared" si="23"/>
        <v>1488</v>
      </c>
      <c r="B1490" s="98" t="s">
        <v>34</v>
      </c>
      <c r="C1490" s="98">
        <v>891180084</v>
      </c>
      <c r="D1490" s="98">
        <v>2</v>
      </c>
      <c r="E1490" s="99" t="s">
        <v>4230</v>
      </c>
      <c r="F1490" s="100">
        <v>7556496</v>
      </c>
      <c r="G1490" s="100">
        <v>1</v>
      </c>
      <c r="H1490" s="101" t="s">
        <v>4231</v>
      </c>
      <c r="I1490" s="101" t="s">
        <v>4232</v>
      </c>
      <c r="J1490" s="102">
        <v>40924</v>
      </c>
      <c r="K1490" s="103">
        <v>10696148.333333332</v>
      </c>
      <c r="L1490" s="104" t="s">
        <v>61</v>
      </c>
      <c r="M1490" s="105" t="s">
        <v>39</v>
      </c>
      <c r="N1490" s="105" t="s">
        <v>2127</v>
      </c>
      <c r="O1490" s="105" t="s">
        <v>41</v>
      </c>
      <c r="P1490" s="105" t="s">
        <v>42</v>
      </c>
      <c r="Q1490" s="107"/>
    </row>
    <row r="1491" spans="1:17" ht="153" x14ac:dyDescent="0.25">
      <c r="A1491" s="5">
        <f t="shared" si="23"/>
        <v>1489</v>
      </c>
      <c r="B1491" s="98" t="s">
        <v>34</v>
      </c>
      <c r="C1491" s="98">
        <v>891180084</v>
      </c>
      <c r="D1491" s="98">
        <v>2</v>
      </c>
      <c r="E1491" s="99" t="s">
        <v>4233</v>
      </c>
      <c r="F1491" s="100">
        <v>11316106</v>
      </c>
      <c r="G1491" s="100">
        <v>1</v>
      </c>
      <c r="H1491" s="101" t="s">
        <v>4234</v>
      </c>
      <c r="I1491" s="101" t="s">
        <v>4235</v>
      </c>
      <c r="J1491" s="102">
        <v>40924</v>
      </c>
      <c r="K1491" s="103">
        <v>6536532.7666666666</v>
      </c>
      <c r="L1491" s="104" t="s">
        <v>61</v>
      </c>
      <c r="M1491" s="105" t="s">
        <v>39</v>
      </c>
      <c r="N1491" s="105" t="s">
        <v>2127</v>
      </c>
      <c r="O1491" s="105" t="s">
        <v>41</v>
      </c>
      <c r="P1491" s="105" t="s">
        <v>42</v>
      </c>
      <c r="Q1491" s="107"/>
    </row>
    <row r="1492" spans="1:17" ht="165.75" x14ac:dyDescent="0.25">
      <c r="A1492" s="5">
        <f t="shared" si="23"/>
        <v>1490</v>
      </c>
      <c r="B1492" s="98" t="s">
        <v>34</v>
      </c>
      <c r="C1492" s="98">
        <v>891180084</v>
      </c>
      <c r="D1492" s="98">
        <v>2</v>
      </c>
      <c r="E1492" s="99" t="s">
        <v>4236</v>
      </c>
      <c r="F1492" s="100">
        <v>7733468</v>
      </c>
      <c r="G1492" s="100">
        <v>4</v>
      </c>
      <c r="H1492" s="101" t="s">
        <v>4237</v>
      </c>
      <c r="I1492" s="101" t="s">
        <v>4238</v>
      </c>
      <c r="J1492" s="102">
        <v>40924</v>
      </c>
      <c r="K1492" s="103">
        <v>6536532.7666666666</v>
      </c>
      <c r="L1492" s="104" t="s">
        <v>61</v>
      </c>
      <c r="M1492" s="105" t="s">
        <v>39</v>
      </c>
      <c r="N1492" s="105" t="s">
        <v>2127</v>
      </c>
      <c r="O1492" s="105" t="s">
        <v>41</v>
      </c>
      <c r="P1492" s="105" t="s">
        <v>42</v>
      </c>
      <c r="Q1492" s="107" t="s">
        <v>4239</v>
      </c>
    </row>
    <row r="1493" spans="1:17" ht="140.25" x14ac:dyDescent="0.25">
      <c r="A1493" s="5">
        <f t="shared" si="23"/>
        <v>1491</v>
      </c>
      <c r="B1493" s="98" t="s">
        <v>34</v>
      </c>
      <c r="C1493" s="98">
        <v>891180084</v>
      </c>
      <c r="D1493" s="98">
        <v>2</v>
      </c>
      <c r="E1493" s="99" t="s">
        <v>4240</v>
      </c>
      <c r="F1493" s="100">
        <v>7697040</v>
      </c>
      <c r="G1493" s="100">
        <v>1</v>
      </c>
      <c r="H1493" s="101" t="s">
        <v>4241</v>
      </c>
      <c r="I1493" s="101" t="s">
        <v>4242</v>
      </c>
      <c r="J1493" s="102">
        <v>40924</v>
      </c>
      <c r="K1493" s="103">
        <v>6536532.7666666666</v>
      </c>
      <c r="L1493" s="104" t="s">
        <v>61</v>
      </c>
      <c r="M1493" s="105" t="s">
        <v>39</v>
      </c>
      <c r="N1493" s="105" t="s">
        <v>2127</v>
      </c>
      <c r="O1493" s="105" t="s">
        <v>41</v>
      </c>
      <c r="P1493" s="105" t="s">
        <v>42</v>
      </c>
      <c r="Q1493" s="107"/>
    </row>
    <row r="1494" spans="1:17" ht="153" x14ac:dyDescent="0.25">
      <c r="A1494" s="5">
        <f t="shared" si="23"/>
        <v>1492</v>
      </c>
      <c r="B1494" s="98" t="s">
        <v>34</v>
      </c>
      <c r="C1494" s="98">
        <v>891180084</v>
      </c>
      <c r="D1494" s="98">
        <v>2</v>
      </c>
      <c r="E1494" s="99" t="s">
        <v>4243</v>
      </c>
      <c r="F1494" s="100">
        <v>7701217</v>
      </c>
      <c r="G1494" s="100">
        <v>5</v>
      </c>
      <c r="H1494" s="101" t="s">
        <v>4244</v>
      </c>
      <c r="I1494" s="101" t="s">
        <v>4245</v>
      </c>
      <c r="J1494" s="102">
        <v>40924</v>
      </c>
      <c r="K1494" s="103">
        <v>6536532.7666666666</v>
      </c>
      <c r="L1494" s="104" t="s">
        <v>61</v>
      </c>
      <c r="M1494" s="105" t="s">
        <v>39</v>
      </c>
      <c r="N1494" s="105" t="s">
        <v>2127</v>
      </c>
      <c r="O1494" s="105" t="s">
        <v>41</v>
      </c>
      <c r="P1494" s="105" t="s">
        <v>42</v>
      </c>
      <c r="Q1494" s="107"/>
    </row>
    <row r="1495" spans="1:17" ht="191.25" x14ac:dyDescent="0.25">
      <c r="A1495" s="5">
        <f t="shared" si="23"/>
        <v>1493</v>
      </c>
      <c r="B1495" s="98" t="s">
        <v>34</v>
      </c>
      <c r="C1495" s="98">
        <v>891180084</v>
      </c>
      <c r="D1495" s="98">
        <v>2</v>
      </c>
      <c r="E1495" s="99" t="s">
        <v>4246</v>
      </c>
      <c r="F1495" s="100">
        <v>7717651</v>
      </c>
      <c r="G1495" s="100">
        <v>9</v>
      </c>
      <c r="H1495" s="101" t="s">
        <v>4247</v>
      </c>
      <c r="I1495" s="101" t="s">
        <v>4248</v>
      </c>
      <c r="J1495" s="102">
        <v>40924</v>
      </c>
      <c r="K1495" s="103">
        <v>6536532.7666666666</v>
      </c>
      <c r="L1495" s="104" t="s">
        <v>61</v>
      </c>
      <c r="M1495" s="105" t="s">
        <v>39</v>
      </c>
      <c r="N1495" s="105" t="s">
        <v>2127</v>
      </c>
      <c r="O1495" s="105" t="s">
        <v>41</v>
      </c>
      <c r="P1495" s="105" t="s">
        <v>42</v>
      </c>
      <c r="Q1495" s="107"/>
    </row>
    <row r="1496" spans="1:17" ht="89.25" x14ac:dyDescent="0.25">
      <c r="A1496" s="5">
        <f t="shared" si="23"/>
        <v>1494</v>
      </c>
      <c r="B1496" s="98" t="s">
        <v>34</v>
      </c>
      <c r="C1496" s="98">
        <v>891180084</v>
      </c>
      <c r="D1496" s="98">
        <v>2</v>
      </c>
      <c r="E1496" s="99" t="s">
        <v>4249</v>
      </c>
      <c r="F1496" s="100">
        <v>1075212451</v>
      </c>
      <c r="G1496" s="100">
        <v>2</v>
      </c>
      <c r="H1496" s="101" t="s">
        <v>4250</v>
      </c>
      <c r="I1496" s="101" t="s">
        <v>4251</v>
      </c>
      <c r="J1496" s="102">
        <v>40924</v>
      </c>
      <c r="K1496" s="103">
        <v>8516040</v>
      </c>
      <c r="L1496" s="104" t="s">
        <v>61</v>
      </c>
      <c r="M1496" s="105" t="s">
        <v>39</v>
      </c>
      <c r="N1496" s="105" t="s">
        <v>2127</v>
      </c>
      <c r="O1496" s="105" t="s">
        <v>41</v>
      </c>
      <c r="P1496" s="105" t="s">
        <v>42</v>
      </c>
      <c r="Q1496" s="107"/>
    </row>
    <row r="1497" spans="1:17" ht="76.5" x14ac:dyDescent="0.25">
      <c r="A1497" s="5">
        <f t="shared" si="23"/>
        <v>1495</v>
      </c>
      <c r="B1497" s="98" t="s">
        <v>34</v>
      </c>
      <c r="C1497" s="98">
        <v>891180084</v>
      </c>
      <c r="D1497" s="98">
        <v>2</v>
      </c>
      <c r="E1497" s="99" t="s">
        <v>4252</v>
      </c>
      <c r="F1497" s="100">
        <v>7698535</v>
      </c>
      <c r="G1497" s="100">
        <v>1</v>
      </c>
      <c r="H1497" s="101" t="s">
        <v>4253</v>
      </c>
      <c r="I1497" s="101" t="s">
        <v>4254</v>
      </c>
      <c r="J1497" s="102">
        <v>40924</v>
      </c>
      <c r="K1497" s="103">
        <v>16729292</v>
      </c>
      <c r="L1497" s="104" t="s">
        <v>61</v>
      </c>
      <c r="M1497" s="105" t="s">
        <v>39</v>
      </c>
      <c r="N1497" s="105" t="s">
        <v>2127</v>
      </c>
      <c r="O1497" s="105" t="s">
        <v>41</v>
      </c>
      <c r="P1497" s="105" t="s">
        <v>42</v>
      </c>
      <c r="Q1497" s="107"/>
    </row>
    <row r="1498" spans="1:17" ht="153" x14ac:dyDescent="0.25">
      <c r="A1498" s="5">
        <f t="shared" si="23"/>
        <v>1496</v>
      </c>
      <c r="B1498" s="98" t="s">
        <v>34</v>
      </c>
      <c r="C1498" s="98">
        <v>891180084</v>
      </c>
      <c r="D1498" s="98">
        <v>2</v>
      </c>
      <c r="E1498" s="99" t="s">
        <v>4255</v>
      </c>
      <c r="F1498" s="100">
        <v>36168111</v>
      </c>
      <c r="G1498" s="100">
        <v>2</v>
      </c>
      <c r="H1498" s="101" t="s">
        <v>4256</v>
      </c>
      <c r="I1498" s="101" t="s">
        <v>4257</v>
      </c>
      <c r="J1498" s="102">
        <v>40924</v>
      </c>
      <c r="K1498" s="103">
        <v>7380570</v>
      </c>
      <c r="L1498" s="104" t="s">
        <v>61</v>
      </c>
      <c r="M1498" s="105" t="s">
        <v>39</v>
      </c>
      <c r="N1498" s="105" t="s">
        <v>2127</v>
      </c>
      <c r="O1498" s="105" t="s">
        <v>41</v>
      </c>
      <c r="P1498" s="105" t="s">
        <v>42</v>
      </c>
      <c r="Q1498" s="107"/>
    </row>
    <row r="1499" spans="1:17" ht="76.5" x14ac:dyDescent="0.25">
      <c r="A1499" s="5">
        <f t="shared" si="23"/>
        <v>1497</v>
      </c>
      <c r="B1499" s="98" t="s">
        <v>34</v>
      </c>
      <c r="C1499" s="98">
        <v>891180084</v>
      </c>
      <c r="D1499" s="98">
        <v>2</v>
      </c>
      <c r="E1499" s="99" t="s">
        <v>4258</v>
      </c>
      <c r="F1499" s="100">
        <v>1075232353</v>
      </c>
      <c r="G1499" s="100">
        <v>4</v>
      </c>
      <c r="H1499" s="101" t="s">
        <v>4259</v>
      </c>
      <c r="I1499" s="101" t="s">
        <v>4260</v>
      </c>
      <c r="J1499" s="102">
        <v>40924</v>
      </c>
      <c r="K1499" s="103">
        <v>6245096</v>
      </c>
      <c r="L1499" s="104" t="s">
        <v>61</v>
      </c>
      <c r="M1499" s="105" t="s">
        <v>39</v>
      </c>
      <c r="N1499" s="105" t="s">
        <v>2127</v>
      </c>
      <c r="O1499" s="105" t="s">
        <v>41</v>
      </c>
      <c r="P1499" s="105" t="s">
        <v>42</v>
      </c>
      <c r="Q1499" s="107"/>
    </row>
    <row r="1500" spans="1:17" ht="127.5" x14ac:dyDescent="0.25">
      <c r="A1500" s="5">
        <f t="shared" si="23"/>
        <v>1498</v>
      </c>
      <c r="B1500" s="98" t="s">
        <v>34</v>
      </c>
      <c r="C1500" s="98">
        <v>891180084</v>
      </c>
      <c r="D1500" s="98">
        <v>2</v>
      </c>
      <c r="E1500" s="99" t="s">
        <v>4261</v>
      </c>
      <c r="F1500" s="100">
        <v>7708538</v>
      </c>
      <c r="G1500" s="100">
        <v>6</v>
      </c>
      <c r="H1500" s="101" t="s">
        <v>4262</v>
      </c>
      <c r="I1500" s="101" t="s">
        <v>4263</v>
      </c>
      <c r="J1500" s="102">
        <v>40924</v>
      </c>
      <c r="K1500" s="103">
        <v>8118627.0000000009</v>
      </c>
      <c r="L1500" s="104" t="s">
        <v>61</v>
      </c>
      <c r="M1500" s="105" t="s">
        <v>39</v>
      </c>
      <c r="N1500" s="105" t="s">
        <v>2127</v>
      </c>
      <c r="O1500" s="105" t="s">
        <v>41</v>
      </c>
      <c r="P1500" s="105" t="s">
        <v>42</v>
      </c>
      <c r="Q1500" s="107"/>
    </row>
    <row r="1501" spans="1:17" ht="191.25" x14ac:dyDescent="0.25">
      <c r="A1501" s="5">
        <f t="shared" si="23"/>
        <v>1499</v>
      </c>
      <c r="B1501" s="98" t="s">
        <v>34</v>
      </c>
      <c r="C1501" s="98">
        <v>891180084</v>
      </c>
      <c r="D1501" s="98">
        <v>2</v>
      </c>
      <c r="E1501" s="99" t="s">
        <v>4264</v>
      </c>
      <c r="F1501" s="100">
        <v>36184778</v>
      </c>
      <c r="G1501" s="100">
        <v>1</v>
      </c>
      <c r="H1501" s="101" t="s">
        <v>4265</v>
      </c>
      <c r="I1501" s="101" t="s">
        <v>4266</v>
      </c>
      <c r="J1501" s="102">
        <v>40924</v>
      </c>
      <c r="K1501" s="103">
        <v>7380570</v>
      </c>
      <c r="L1501" s="104" t="s">
        <v>61</v>
      </c>
      <c r="M1501" s="105" t="s">
        <v>39</v>
      </c>
      <c r="N1501" s="105" t="s">
        <v>2127</v>
      </c>
      <c r="O1501" s="105" t="s">
        <v>41</v>
      </c>
      <c r="P1501" s="105" t="s">
        <v>42</v>
      </c>
      <c r="Q1501" s="107"/>
    </row>
    <row r="1502" spans="1:17" ht="76.5" x14ac:dyDescent="0.25">
      <c r="A1502" s="5">
        <f t="shared" si="23"/>
        <v>1500</v>
      </c>
      <c r="B1502" s="98" t="s">
        <v>34</v>
      </c>
      <c r="C1502" s="98">
        <v>891180084</v>
      </c>
      <c r="D1502" s="98">
        <v>2</v>
      </c>
      <c r="E1502" s="99" t="s">
        <v>4267</v>
      </c>
      <c r="F1502" s="100">
        <v>1075216551</v>
      </c>
      <c r="G1502" s="100">
        <v>9</v>
      </c>
      <c r="H1502" s="101" t="s">
        <v>4268</v>
      </c>
      <c r="I1502" s="101" t="s">
        <v>4269</v>
      </c>
      <c r="J1502" s="102">
        <v>40924</v>
      </c>
      <c r="K1502" s="103">
        <v>8913455.1999999993</v>
      </c>
      <c r="L1502" s="104" t="s">
        <v>61</v>
      </c>
      <c r="M1502" s="105" t="s">
        <v>39</v>
      </c>
      <c r="N1502" s="105" t="s">
        <v>2127</v>
      </c>
      <c r="O1502" s="105" t="s">
        <v>41</v>
      </c>
      <c r="P1502" s="105" t="s">
        <v>42</v>
      </c>
      <c r="Q1502" s="106"/>
    </row>
    <row r="1503" spans="1:17" ht="89.25" x14ac:dyDescent="0.25">
      <c r="A1503" s="5">
        <f t="shared" si="23"/>
        <v>1501</v>
      </c>
      <c r="B1503" s="98" t="s">
        <v>34</v>
      </c>
      <c r="C1503" s="98">
        <v>891180084</v>
      </c>
      <c r="D1503" s="98">
        <v>2</v>
      </c>
      <c r="E1503" s="99" t="s">
        <v>3999</v>
      </c>
      <c r="F1503" s="100">
        <v>1075209464</v>
      </c>
      <c r="G1503" s="100">
        <v>7</v>
      </c>
      <c r="H1503" s="101" t="s">
        <v>4270</v>
      </c>
      <c r="I1503" s="101" t="s">
        <v>4271</v>
      </c>
      <c r="J1503" s="102">
        <v>40924</v>
      </c>
      <c r="K1503" s="103">
        <v>5942303.4666666668</v>
      </c>
      <c r="L1503" s="104" t="s">
        <v>61</v>
      </c>
      <c r="M1503" s="105" t="s">
        <v>39</v>
      </c>
      <c r="N1503" s="105" t="s">
        <v>2127</v>
      </c>
      <c r="O1503" s="105" t="s">
        <v>41</v>
      </c>
      <c r="P1503" s="105" t="s">
        <v>42</v>
      </c>
      <c r="Q1503" s="106"/>
    </row>
    <row r="1504" spans="1:17" ht="63.75" x14ac:dyDescent="0.25">
      <c r="A1504" s="5">
        <f t="shared" si="23"/>
        <v>1502</v>
      </c>
      <c r="B1504" s="98" t="s">
        <v>34</v>
      </c>
      <c r="C1504" s="98">
        <v>891180084</v>
      </c>
      <c r="D1504" s="98">
        <v>2</v>
      </c>
      <c r="E1504" s="99" t="s">
        <v>4272</v>
      </c>
      <c r="F1504" s="100">
        <v>36313657</v>
      </c>
      <c r="G1504" s="100">
        <v>3</v>
      </c>
      <c r="H1504" s="101" t="s">
        <v>4273</v>
      </c>
      <c r="I1504" s="101" t="s">
        <v>4274</v>
      </c>
      <c r="J1504" s="102">
        <v>40924</v>
      </c>
      <c r="K1504" s="103">
        <v>8913455.1999999993</v>
      </c>
      <c r="L1504" s="104" t="s">
        <v>61</v>
      </c>
      <c r="M1504" s="105" t="s">
        <v>39</v>
      </c>
      <c r="N1504" s="105" t="s">
        <v>2127</v>
      </c>
      <c r="O1504" s="105" t="s">
        <v>41</v>
      </c>
      <c r="P1504" s="105" t="s">
        <v>42</v>
      </c>
      <c r="Q1504" s="106"/>
    </row>
    <row r="1505" spans="1:17" ht="102" x14ac:dyDescent="0.25">
      <c r="A1505" s="5">
        <f t="shared" si="23"/>
        <v>1503</v>
      </c>
      <c r="B1505" s="98" t="s">
        <v>34</v>
      </c>
      <c r="C1505" s="98">
        <v>891180084</v>
      </c>
      <c r="D1505" s="98">
        <v>2</v>
      </c>
      <c r="E1505" s="99" t="s">
        <v>4275</v>
      </c>
      <c r="F1505" s="100">
        <v>26560094</v>
      </c>
      <c r="G1505" s="100">
        <v>9</v>
      </c>
      <c r="H1505" s="101" t="s">
        <v>4276</v>
      </c>
      <c r="I1505" s="101" t="s">
        <v>4277</v>
      </c>
      <c r="J1505" s="102">
        <v>40924</v>
      </c>
      <c r="K1505" s="103">
        <v>5942303.4666666668</v>
      </c>
      <c r="L1505" s="104" t="s">
        <v>61</v>
      </c>
      <c r="M1505" s="105" t="s">
        <v>39</v>
      </c>
      <c r="N1505" s="105" t="s">
        <v>2127</v>
      </c>
      <c r="O1505" s="105" t="s">
        <v>41</v>
      </c>
      <c r="P1505" s="105" t="s">
        <v>42</v>
      </c>
      <c r="Q1505" s="106"/>
    </row>
    <row r="1506" spans="1:17" ht="102" x14ac:dyDescent="0.25">
      <c r="A1506" s="5">
        <f t="shared" si="23"/>
        <v>1504</v>
      </c>
      <c r="B1506" s="98" t="s">
        <v>34</v>
      </c>
      <c r="C1506" s="98">
        <v>891180084</v>
      </c>
      <c r="D1506" s="98">
        <v>2</v>
      </c>
      <c r="E1506" s="99" t="s">
        <v>4278</v>
      </c>
      <c r="F1506" s="100">
        <v>1075229601</v>
      </c>
      <c r="G1506" s="100">
        <v>5</v>
      </c>
      <c r="H1506" s="101" t="s">
        <v>4279</v>
      </c>
      <c r="I1506" s="101" t="s">
        <v>4280</v>
      </c>
      <c r="J1506" s="102">
        <v>40924</v>
      </c>
      <c r="K1506" s="103">
        <v>5348074.166666666</v>
      </c>
      <c r="L1506" s="104" t="s">
        <v>61</v>
      </c>
      <c r="M1506" s="105" t="s">
        <v>39</v>
      </c>
      <c r="N1506" s="105" t="s">
        <v>2127</v>
      </c>
      <c r="O1506" s="105" t="s">
        <v>41</v>
      </c>
      <c r="P1506" s="105" t="s">
        <v>42</v>
      </c>
      <c r="Q1506" s="106"/>
    </row>
    <row r="1507" spans="1:17" ht="76.5" x14ac:dyDescent="0.25">
      <c r="A1507" s="5">
        <f t="shared" si="23"/>
        <v>1505</v>
      </c>
      <c r="B1507" s="98" t="s">
        <v>34</v>
      </c>
      <c r="C1507" s="98">
        <v>891180084</v>
      </c>
      <c r="D1507" s="98">
        <v>2</v>
      </c>
      <c r="E1507" s="99" t="s">
        <v>4281</v>
      </c>
      <c r="F1507" s="100">
        <v>12114557</v>
      </c>
      <c r="G1507" s="100">
        <v>4</v>
      </c>
      <c r="H1507" s="101" t="s">
        <v>4282</v>
      </c>
      <c r="I1507" s="101" t="s">
        <v>4283</v>
      </c>
      <c r="J1507" s="102">
        <v>40924</v>
      </c>
      <c r="K1507" s="103">
        <v>11581817</v>
      </c>
      <c r="L1507" s="104" t="s">
        <v>61</v>
      </c>
      <c r="M1507" s="105" t="s">
        <v>39</v>
      </c>
      <c r="N1507" s="105" t="s">
        <v>2127</v>
      </c>
      <c r="O1507" s="105" t="s">
        <v>41</v>
      </c>
      <c r="P1507" s="105" t="s">
        <v>42</v>
      </c>
      <c r="Q1507" s="107"/>
    </row>
    <row r="1508" spans="1:17" ht="89.25" x14ac:dyDescent="0.25">
      <c r="A1508" s="5">
        <f t="shared" si="23"/>
        <v>1506</v>
      </c>
      <c r="B1508" s="98" t="s">
        <v>34</v>
      </c>
      <c r="C1508" s="98">
        <v>891180084</v>
      </c>
      <c r="D1508" s="98">
        <v>2</v>
      </c>
      <c r="E1508" s="99" t="s">
        <v>4284</v>
      </c>
      <c r="F1508" s="100">
        <v>7719841</v>
      </c>
      <c r="G1508" s="100">
        <v>0</v>
      </c>
      <c r="H1508" s="101" t="s">
        <v>4285</v>
      </c>
      <c r="I1508" s="101" t="s">
        <v>3990</v>
      </c>
      <c r="J1508" s="102">
        <v>40924</v>
      </c>
      <c r="K1508" s="103">
        <v>13057930</v>
      </c>
      <c r="L1508" s="104" t="s">
        <v>61</v>
      </c>
      <c r="M1508" s="105" t="s">
        <v>39</v>
      </c>
      <c r="N1508" s="105" t="s">
        <v>2127</v>
      </c>
      <c r="O1508" s="105" t="s">
        <v>41</v>
      </c>
      <c r="P1508" s="105" t="s">
        <v>42</v>
      </c>
      <c r="Q1508" s="107"/>
    </row>
    <row r="1509" spans="1:17" ht="76.5" x14ac:dyDescent="0.25">
      <c r="A1509" s="5">
        <f t="shared" si="23"/>
        <v>1507</v>
      </c>
      <c r="B1509" s="98" t="s">
        <v>34</v>
      </c>
      <c r="C1509" s="98">
        <v>891180084</v>
      </c>
      <c r="D1509" s="98">
        <v>2</v>
      </c>
      <c r="E1509" s="99" t="s">
        <v>4286</v>
      </c>
      <c r="F1509" s="100">
        <v>26593865</v>
      </c>
      <c r="G1509" s="100">
        <v>2</v>
      </c>
      <c r="H1509" s="101" t="s">
        <v>4287</v>
      </c>
      <c r="I1509" s="101" t="s">
        <v>4288</v>
      </c>
      <c r="J1509" s="102">
        <v>40924</v>
      </c>
      <c r="K1509" s="103">
        <v>11684009.166666666</v>
      </c>
      <c r="L1509" s="104" t="s">
        <v>61</v>
      </c>
      <c r="M1509" s="105" t="s">
        <v>39</v>
      </c>
      <c r="N1509" s="105" t="s">
        <v>2127</v>
      </c>
      <c r="O1509" s="105" t="s">
        <v>41</v>
      </c>
      <c r="P1509" s="105" t="s">
        <v>42</v>
      </c>
      <c r="Q1509" s="107"/>
    </row>
    <row r="1510" spans="1:17" ht="76.5" x14ac:dyDescent="0.25">
      <c r="A1510" s="5">
        <f t="shared" si="23"/>
        <v>1508</v>
      </c>
      <c r="B1510" s="98" t="s">
        <v>34</v>
      </c>
      <c r="C1510" s="98">
        <v>891180084</v>
      </c>
      <c r="D1510" s="98">
        <v>2</v>
      </c>
      <c r="E1510" s="99" t="s">
        <v>4289</v>
      </c>
      <c r="F1510" s="100">
        <v>7693520</v>
      </c>
      <c r="G1510" s="100">
        <v>7</v>
      </c>
      <c r="H1510" s="101" t="s">
        <v>4290</v>
      </c>
      <c r="I1510" s="101" t="s">
        <v>4283</v>
      </c>
      <c r="J1510" s="102">
        <v>40924</v>
      </c>
      <c r="K1510" s="103">
        <v>11581817</v>
      </c>
      <c r="L1510" s="104" t="s">
        <v>61</v>
      </c>
      <c r="M1510" s="105" t="s">
        <v>39</v>
      </c>
      <c r="N1510" s="105" t="s">
        <v>2127</v>
      </c>
      <c r="O1510" s="105" t="s">
        <v>41</v>
      </c>
      <c r="P1510" s="105" t="s">
        <v>42</v>
      </c>
      <c r="Q1510" s="107"/>
    </row>
    <row r="1511" spans="1:17" ht="63.75" x14ac:dyDescent="0.25">
      <c r="A1511" s="5">
        <f t="shared" si="23"/>
        <v>1509</v>
      </c>
      <c r="B1511" s="98" t="s">
        <v>34</v>
      </c>
      <c r="C1511" s="98">
        <v>891180084</v>
      </c>
      <c r="D1511" s="98">
        <v>2</v>
      </c>
      <c r="E1511" s="109" t="s">
        <v>4291</v>
      </c>
      <c r="F1511" s="100">
        <v>1075243654</v>
      </c>
      <c r="G1511" s="100">
        <v>3</v>
      </c>
      <c r="H1511" s="101" t="s">
        <v>4292</v>
      </c>
      <c r="I1511" s="101" t="s">
        <v>4293</v>
      </c>
      <c r="J1511" s="102">
        <v>40924</v>
      </c>
      <c r="K1511" s="103">
        <v>5109625</v>
      </c>
      <c r="L1511" s="104" t="s">
        <v>61</v>
      </c>
      <c r="M1511" s="105" t="s">
        <v>39</v>
      </c>
      <c r="N1511" s="105" t="s">
        <v>2127</v>
      </c>
      <c r="O1511" s="105" t="s">
        <v>41</v>
      </c>
      <c r="P1511" s="105" t="s">
        <v>42</v>
      </c>
      <c r="Q1511" s="107"/>
    </row>
    <row r="1512" spans="1:17" ht="76.5" x14ac:dyDescent="0.25">
      <c r="A1512" s="5">
        <f t="shared" si="23"/>
        <v>1510</v>
      </c>
      <c r="B1512" s="98" t="s">
        <v>34</v>
      </c>
      <c r="C1512" s="98">
        <v>891180084</v>
      </c>
      <c r="D1512" s="98">
        <v>2</v>
      </c>
      <c r="E1512" s="99" t="s">
        <v>4294</v>
      </c>
      <c r="F1512" s="100">
        <v>1075240265</v>
      </c>
      <c r="G1512" s="100">
        <v>8</v>
      </c>
      <c r="H1512" s="101" t="s">
        <v>4295</v>
      </c>
      <c r="I1512" s="101" t="s">
        <v>4296</v>
      </c>
      <c r="J1512" s="102">
        <v>40924</v>
      </c>
      <c r="K1512" s="103">
        <v>6245096</v>
      </c>
      <c r="L1512" s="104" t="s">
        <v>61</v>
      </c>
      <c r="M1512" s="105" t="s">
        <v>39</v>
      </c>
      <c r="N1512" s="105" t="s">
        <v>2127</v>
      </c>
      <c r="O1512" s="105" t="s">
        <v>41</v>
      </c>
      <c r="P1512" s="105" t="s">
        <v>42</v>
      </c>
      <c r="Q1512" s="107"/>
    </row>
    <row r="1513" spans="1:17" ht="63.75" x14ac:dyDescent="0.25">
      <c r="A1513" s="5">
        <f t="shared" si="23"/>
        <v>1511</v>
      </c>
      <c r="B1513" s="98" t="s">
        <v>34</v>
      </c>
      <c r="C1513" s="98">
        <v>891180084</v>
      </c>
      <c r="D1513" s="98">
        <v>2</v>
      </c>
      <c r="E1513" s="99" t="s">
        <v>4297</v>
      </c>
      <c r="F1513" s="100">
        <v>30517262</v>
      </c>
      <c r="G1513" s="100">
        <v>2</v>
      </c>
      <c r="H1513" s="101" t="s">
        <v>4298</v>
      </c>
      <c r="I1513" s="101" t="s">
        <v>4299</v>
      </c>
      <c r="J1513" s="102">
        <v>40924</v>
      </c>
      <c r="K1513" s="103">
        <v>5942303.4666666668</v>
      </c>
      <c r="L1513" s="104" t="s">
        <v>61</v>
      </c>
      <c r="M1513" s="105" t="s">
        <v>39</v>
      </c>
      <c r="N1513" s="105" t="s">
        <v>2127</v>
      </c>
      <c r="O1513" s="105" t="s">
        <v>41</v>
      </c>
      <c r="P1513" s="105" t="s">
        <v>42</v>
      </c>
      <c r="Q1513" s="108" t="s">
        <v>3922</v>
      </c>
    </row>
    <row r="1514" spans="1:17" ht="63.75" x14ac:dyDescent="0.25">
      <c r="A1514" s="5">
        <f t="shared" si="23"/>
        <v>1512</v>
      </c>
      <c r="B1514" s="98" t="s">
        <v>34</v>
      </c>
      <c r="C1514" s="98">
        <v>891180084</v>
      </c>
      <c r="D1514" s="98">
        <v>2</v>
      </c>
      <c r="E1514" s="99" t="s">
        <v>4300</v>
      </c>
      <c r="F1514" s="100">
        <v>36167412</v>
      </c>
      <c r="G1514" s="100">
        <v>1</v>
      </c>
      <c r="H1514" s="101" t="s">
        <v>4301</v>
      </c>
      <c r="I1514" s="101" t="s">
        <v>4302</v>
      </c>
      <c r="J1514" s="102">
        <v>40924</v>
      </c>
      <c r="K1514" s="103">
        <v>5942303.4666666668</v>
      </c>
      <c r="L1514" s="104" t="s">
        <v>61</v>
      </c>
      <c r="M1514" s="105" t="s">
        <v>39</v>
      </c>
      <c r="N1514" s="105" t="s">
        <v>2127</v>
      </c>
      <c r="O1514" s="105" t="s">
        <v>41</v>
      </c>
      <c r="P1514" s="105" t="s">
        <v>42</v>
      </c>
      <c r="Q1514" s="106"/>
    </row>
    <row r="1515" spans="1:17" ht="63.75" x14ac:dyDescent="0.25">
      <c r="A1515" s="5">
        <f t="shared" si="23"/>
        <v>1513</v>
      </c>
      <c r="B1515" s="98" t="s">
        <v>34</v>
      </c>
      <c r="C1515" s="98">
        <v>891180084</v>
      </c>
      <c r="D1515" s="98">
        <v>2</v>
      </c>
      <c r="E1515" s="99" t="s">
        <v>4303</v>
      </c>
      <c r="F1515" s="100">
        <v>34567474</v>
      </c>
      <c r="G1515" s="100">
        <v>5</v>
      </c>
      <c r="H1515" s="101" t="s">
        <v>4304</v>
      </c>
      <c r="I1515" s="101" t="s">
        <v>4293</v>
      </c>
      <c r="J1515" s="102">
        <v>40924</v>
      </c>
      <c r="K1515" s="103">
        <v>5109625</v>
      </c>
      <c r="L1515" s="104" t="s">
        <v>61</v>
      </c>
      <c r="M1515" s="105" t="s">
        <v>39</v>
      </c>
      <c r="N1515" s="105" t="s">
        <v>2127</v>
      </c>
      <c r="O1515" s="105" t="s">
        <v>41</v>
      </c>
      <c r="P1515" s="105" t="s">
        <v>42</v>
      </c>
      <c r="Q1515" s="107"/>
    </row>
    <row r="1516" spans="1:17" ht="63.75" x14ac:dyDescent="0.25">
      <c r="A1516" s="5">
        <f t="shared" si="23"/>
        <v>1514</v>
      </c>
      <c r="B1516" s="98" t="s">
        <v>34</v>
      </c>
      <c r="C1516" s="98">
        <v>891180084</v>
      </c>
      <c r="D1516" s="98">
        <v>2</v>
      </c>
      <c r="E1516" s="99" t="s">
        <v>4305</v>
      </c>
      <c r="F1516" s="100">
        <v>1075221742</v>
      </c>
      <c r="G1516" s="100">
        <v>9</v>
      </c>
      <c r="H1516" s="101" t="s">
        <v>4306</v>
      </c>
      <c r="I1516" s="101" t="s">
        <v>4293</v>
      </c>
      <c r="J1516" s="102">
        <v>40924</v>
      </c>
      <c r="K1516" s="103">
        <v>5109625</v>
      </c>
      <c r="L1516" s="104" t="s">
        <v>61</v>
      </c>
      <c r="M1516" s="105" t="s">
        <v>39</v>
      </c>
      <c r="N1516" s="105" t="s">
        <v>2127</v>
      </c>
      <c r="O1516" s="105" t="s">
        <v>41</v>
      </c>
      <c r="P1516" s="105" t="s">
        <v>42</v>
      </c>
      <c r="Q1516" s="107"/>
    </row>
    <row r="1517" spans="1:17" ht="51" x14ac:dyDescent="0.25">
      <c r="A1517" s="5">
        <f t="shared" si="23"/>
        <v>1515</v>
      </c>
      <c r="B1517" s="98" t="s">
        <v>34</v>
      </c>
      <c r="C1517" s="98">
        <v>891180084</v>
      </c>
      <c r="D1517" s="98">
        <v>2</v>
      </c>
      <c r="E1517" s="99" t="s">
        <v>4307</v>
      </c>
      <c r="F1517" s="100">
        <v>36291620</v>
      </c>
      <c r="G1517" s="100">
        <v>5</v>
      </c>
      <c r="H1517" s="101" t="s">
        <v>4308</v>
      </c>
      <c r="I1517" s="101" t="s">
        <v>4309</v>
      </c>
      <c r="J1517" s="102">
        <v>40924</v>
      </c>
      <c r="K1517" s="103">
        <v>5942303.4666666668</v>
      </c>
      <c r="L1517" s="104" t="s">
        <v>61</v>
      </c>
      <c r="M1517" s="105" t="s">
        <v>39</v>
      </c>
      <c r="N1517" s="105" t="s">
        <v>2127</v>
      </c>
      <c r="O1517" s="105" t="s">
        <v>41</v>
      </c>
      <c r="P1517" s="105" t="s">
        <v>42</v>
      </c>
      <c r="Q1517" s="106"/>
    </row>
    <row r="1518" spans="1:17" ht="178.5" x14ac:dyDescent="0.25">
      <c r="A1518" s="5">
        <f t="shared" si="23"/>
        <v>1516</v>
      </c>
      <c r="B1518" s="98" t="s">
        <v>34</v>
      </c>
      <c r="C1518" s="98">
        <v>891180084</v>
      </c>
      <c r="D1518" s="98">
        <v>2</v>
      </c>
      <c r="E1518" s="99" t="s">
        <v>4310</v>
      </c>
      <c r="F1518" s="100">
        <v>26431299</v>
      </c>
      <c r="G1518" s="100">
        <v>9</v>
      </c>
      <c r="H1518" s="101" t="s">
        <v>4311</v>
      </c>
      <c r="I1518" s="101" t="s">
        <v>4312</v>
      </c>
      <c r="J1518" s="102">
        <v>40924</v>
      </c>
      <c r="K1518" s="103">
        <v>11973866.666666668</v>
      </c>
      <c r="L1518" s="104" t="s">
        <v>61</v>
      </c>
      <c r="M1518" s="105" t="s">
        <v>39</v>
      </c>
      <c r="N1518" s="105" t="s">
        <v>2127</v>
      </c>
      <c r="O1518" s="105" t="s">
        <v>41</v>
      </c>
      <c r="P1518" s="105" t="s">
        <v>42</v>
      </c>
      <c r="Q1518" s="106"/>
    </row>
    <row r="1519" spans="1:17" ht="51" x14ac:dyDescent="0.25">
      <c r="A1519" s="5">
        <f t="shared" si="23"/>
        <v>1517</v>
      </c>
      <c r="B1519" s="98" t="s">
        <v>34</v>
      </c>
      <c r="C1519" s="98">
        <v>891180084</v>
      </c>
      <c r="D1519" s="98">
        <v>2</v>
      </c>
      <c r="E1519" s="99" t="s">
        <v>4313</v>
      </c>
      <c r="F1519" s="100">
        <v>7717164</v>
      </c>
      <c r="G1519" s="100">
        <v>3</v>
      </c>
      <c r="H1519" s="101" t="s">
        <v>4314</v>
      </c>
      <c r="I1519" s="101" t="s">
        <v>4315</v>
      </c>
      <c r="J1519" s="102">
        <v>40924</v>
      </c>
      <c r="K1519" s="103">
        <v>5109625</v>
      </c>
      <c r="L1519" s="104" t="s">
        <v>61</v>
      </c>
      <c r="M1519" s="105" t="s">
        <v>39</v>
      </c>
      <c r="N1519" s="105" t="s">
        <v>2127</v>
      </c>
      <c r="O1519" s="105" t="s">
        <v>41</v>
      </c>
      <c r="P1519" s="105" t="s">
        <v>42</v>
      </c>
      <c r="Q1519" s="107"/>
    </row>
    <row r="1520" spans="1:17" ht="63.75" x14ac:dyDescent="0.25">
      <c r="A1520" s="5">
        <f t="shared" si="23"/>
        <v>1518</v>
      </c>
      <c r="B1520" s="98" t="s">
        <v>34</v>
      </c>
      <c r="C1520" s="98">
        <v>891180084</v>
      </c>
      <c r="D1520" s="98">
        <v>2</v>
      </c>
      <c r="E1520" s="99" t="s">
        <v>4316</v>
      </c>
      <c r="F1520" s="100">
        <v>55114443</v>
      </c>
      <c r="G1520" s="100">
        <v>1</v>
      </c>
      <c r="H1520" s="101" t="s">
        <v>4317</v>
      </c>
      <c r="I1520" s="101" t="s">
        <v>4293</v>
      </c>
      <c r="J1520" s="102">
        <v>40924</v>
      </c>
      <c r="K1520" s="103">
        <v>5109625</v>
      </c>
      <c r="L1520" s="104" t="s">
        <v>61</v>
      </c>
      <c r="M1520" s="105" t="s">
        <v>39</v>
      </c>
      <c r="N1520" s="105" t="s">
        <v>2127</v>
      </c>
      <c r="O1520" s="105" t="s">
        <v>41</v>
      </c>
      <c r="P1520" s="105" t="s">
        <v>42</v>
      </c>
      <c r="Q1520" s="107"/>
    </row>
    <row r="1521" spans="1:17" ht="76.5" x14ac:dyDescent="0.25">
      <c r="A1521" s="5">
        <f t="shared" si="23"/>
        <v>1519</v>
      </c>
      <c r="B1521" s="98" t="s">
        <v>34</v>
      </c>
      <c r="C1521" s="98">
        <v>891180084</v>
      </c>
      <c r="D1521" s="98">
        <v>2</v>
      </c>
      <c r="E1521" s="99" t="s">
        <v>4318</v>
      </c>
      <c r="F1521" s="100">
        <v>12127768</v>
      </c>
      <c r="G1521" s="100">
        <v>8</v>
      </c>
      <c r="H1521" s="101" t="s">
        <v>4319</v>
      </c>
      <c r="I1521" s="101" t="s">
        <v>4320</v>
      </c>
      <c r="J1521" s="102">
        <v>40924</v>
      </c>
      <c r="K1521" s="103">
        <v>7380570</v>
      </c>
      <c r="L1521" s="104" t="s">
        <v>61</v>
      </c>
      <c r="M1521" s="105" t="s">
        <v>39</v>
      </c>
      <c r="N1521" s="105" t="s">
        <v>2127</v>
      </c>
      <c r="O1521" s="105" t="s">
        <v>41</v>
      </c>
      <c r="P1521" s="105" t="s">
        <v>42</v>
      </c>
      <c r="Q1521" s="107"/>
    </row>
    <row r="1522" spans="1:17" ht="63.75" x14ac:dyDescent="0.25">
      <c r="A1522" s="5">
        <f t="shared" si="23"/>
        <v>1520</v>
      </c>
      <c r="B1522" s="98" t="s">
        <v>34</v>
      </c>
      <c r="C1522" s="98">
        <v>891180084</v>
      </c>
      <c r="D1522" s="98">
        <v>2</v>
      </c>
      <c r="E1522" s="99" t="s">
        <v>4321</v>
      </c>
      <c r="F1522" s="100">
        <v>55166342</v>
      </c>
      <c r="G1522" s="100">
        <v>7</v>
      </c>
      <c r="H1522" s="101" t="s">
        <v>4322</v>
      </c>
      <c r="I1522" s="101" t="s">
        <v>4323</v>
      </c>
      <c r="J1522" s="102">
        <v>40924</v>
      </c>
      <c r="K1522" s="103">
        <v>12982229.866666667</v>
      </c>
      <c r="L1522" s="104" t="s">
        <v>61</v>
      </c>
      <c r="M1522" s="105" t="s">
        <v>39</v>
      </c>
      <c r="N1522" s="105" t="s">
        <v>2127</v>
      </c>
      <c r="O1522" s="105" t="s">
        <v>41</v>
      </c>
      <c r="P1522" s="105" t="s">
        <v>42</v>
      </c>
      <c r="Q1522" s="106"/>
    </row>
    <row r="1523" spans="1:17" ht="76.5" x14ac:dyDescent="0.25">
      <c r="A1523" s="5">
        <f t="shared" si="23"/>
        <v>1521</v>
      </c>
      <c r="B1523" s="98" t="s">
        <v>34</v>
      </c>
      <c r="C1523" s="98">
        <v>891180084</v>
      </c>
      <c r="D1523" s="98">
        <v>2</v>
      </c>
      <c r="E1523" s="99" t="s">
        <v>4324</v>
      </c>
      <c r="F1523" s="100">
        <v>17653804</v>
      </c>
      <c r="G1523" s="100">
        <v>9</v>
      </c>
      <c r="H1523" s="101" t="s">
        <v>4325</v>
      </c>
      <c r="I1523" s="101" t="s">
        <v>4326</v>
      </c>
      <c r="J1523" s="102">
        <v>40924</v>
      </c>
      <c r="K1523" s="103">
        <v>19473344.800000001</v>
      </c>
      <c r="L1523" s="104" t="s">
        <v>61</v>
      </c>
      <c r="M1523" s="105" t="s">
        <v>39</v>
      </c>
      <c r="N1523" s="105" t="s">
        <v>2127</v>
      </c>
      <c r="O1523" s="105" t="s">
        <v>41</v>
      </c>
      <c r="P1523" s="105" t="s">
        <v>42</v>
      </c>
      <c r="Q1523" s="107"/>
    </row>
    <row r="1524" spans="1:17" ht="51" x14ac:dyDescent="0.25">
      <c r="A1524" s="5">
        <f t="shared" si="23"/>
        <v>1522</v>
      </c>
      <c r="B1524" s="98" t="s">
        <v>34</v>
      </c>
      <c r="C1524" s="98">
        <v>891180084</v>
      </c>
      <c r="D1524" s="98">
        <v>2</v>
      </c>
      <c r="E1524" s="99" t="s">
        <v>4327</v>
      </c>
      <c r="F1524" s="100">
        <v>55169923</v>
      </c>
      <c r="G1524" s="100">
        <v>1</v>
      </c>
      <c r="H1524" s="101" t="s">
        <v>4328</v>
      </c>
      <c r="I1524" s="101" t="s">
        <v>4315</v>
      </c>
      <c r="J1524" s="102">
        <v>40924</v>
      </c>
      <c r="K1524" s="103">
        <v>5109625</v>
      </c>
      <c r="L1524" s="104" t="s">
        <v>61</v>
      </c>
      <c r="M1524" s="105" t="s">
        <v>39</v>
      </c>
      <c r="N1524" s="105" t="s">
        <v>2127</v>
      </c>
      <c r="O1524" s="105" t="s">
        <v>41</v>
      </c>
      <c r="P1524" s="105" t="s">
        <v>42</v>
      </c>
      <c r="Q1524" s="107"/>
    </row>
    <row r="1525" spans="1:17" ht="25.5" x14ac:dyDescent="0.25">
      <c r="A1525" s="5">
        <f t="shared" si="23"/>
        <v>1523</v>
      </c>
      <c r="B1525" s="98" t="s">
        <v>34</v>
      </c>
      <c r="C1525" s="98">
        <v>891180084</v>
      </c>
      <c r="D1525" s="98">
        <v>2</v>
      </c>
      <c r="E1525" s="99" t="s">
        <v>4329</v>
      </c>
      <c r="F1525" s="100">
        <v>79409599</v>
      </c>
      <c r="G1525" s="100">
        <v>4</v>
      </c>
      <c r="H1525" s="101" t="s">
        <v>4330</v>
      </c>
      <c r="I1525" s="101" t="s">
        <v>4108</v>
      </c>
      <c r="J1525" s="102">
        <v>40924</v>
      </c>
      <c r="K1525" s="103">
        <v>5109625</v>
      </c>
      <c r="L1525" s="104" t="s">
        <v>61</v>
      </c>
      <c r="M1525" s="105" t="s">
        <v>39</v>
      </c>
      <c r="N1525" s="105" t="s">
        <v>2127</v>
      </c>
      <c r="O1525" s="105" t="s">
        <v>41</v>
      </c>
      <c r="P1525" s="105" t="s">
        <v>42</v>
      </c>
      <c r="Q1525" s="107"/>
    </row>
    <row r="1526" spans="1:17" ht="89.25" x14ac:dyDescent="0.25">
      <c r="A1526" s="5">
        <f t="shared" si="23"/>
        <v>1524</v>
      </c>
      <c r="B1526" s="98" t="s">
        <v>34</v>
      </c>
      <c r="C1526" s="98">
        <v>891180084</v>
      </c>
      <c r="D1526" s="98">
        <v>2</v>
      </c>
      <c r="E1526" s="99" t="s">
        <v>4331</v>
      </c>
      <c r="F1526" s="100">
        <v>26431736</v>
      </c>
      <c r="G1526" s="100">
        <v>6</v>
      </c>
      <c r="H1526" s="101" t="s">
        <v>4332</v>
      </c>
      <c r="I1526" s="101" t="s">
        <v>4333</v>
      </c>
      <c r="J1526" s="102">
        <v>40924</v>
      </c>
      <c r="K1526" s="103">
        <v>19359798</v>
      </c>
      <c r="L1526" s="104" t="s">
        <v>61</v>
      </c>
      <c r="M1526" s="105" t="s">
        <v>39</v>
      </c>
      <c r="N1526" s="105" t="s">
        <v>2127</v>
      </c>
      <c r="O1526" s="105" t="s">
        <v>41</v>
      </c>
      <c r="P1526" s="105" t="s">
        <v>42</v>
      </c>
      <c r="Q1526" s="107" t="s">
        <v>3874</v>
      </c>
    </row>
    <row r="1527" spans="1:17" ht="191.25" x14ac:dyDescent="0.25">
      <c r="A1527" s="5">
        <f t="shared" si="23"/>
        <v>1525</v>
      </c>
      <c r="B1527" s="98" t="s">
        <v>34</v>
      </c>
      <c r="C1527" s="98">
        <v>891180084</v>
      </c>
      <c r="D1527" s="98">
        <v>2</v>
      </c>
      <c r="E1527" s="99" t="s">
        <v>4334</v>
      </c>
      <c r="F1527" s="100">
        <v>36066367</v>
      </c>
      <c r="G1527" s="100">
        <v>2</v>
      </c>
      <c r="H1527" s="101" t="s">
        <v>4335</v>
      </c>
      <c r="I1527" s="101" t="s">
        <v>4336</v>
      </c>
      <c r="J1527" s="102">
        <v>40924</v>
      </c>
      <c r="K1527" s="103">
        <v>8118627.0000000009</v>
      </c>
      <c r="L1527" s="104" t="s">
        <v>61</v>
      </c>
      <c r="M1527" s="105" t="s">
        <v>39</v>
      </c>
      <c r="N1527" s="105" t="s">
        <v>2127</v>
      </c>
      <c r="O1527" s="105" t="s">
        <v>41</v>
      </c>
      <c r="P1527" s="105" t="s">
        <v>42</v>
      </c>
      <c r="Q1527" s="107"/>
    </row>
    <row r="1528" spans="1:17" ht="76.5" x14ac:dyDescent="0.25">
      <c r="A1528" s="5">
        <f t="shared" si="23"/>
        <v>1526</v>
      </c>
      <c r="B1528" s="98" t="s">
        <v>34</v>
      </c>
      <c r="C1528" s="98">
        <v>891180084</v>
      </c>
      <c r="D1528" s="98">
        <v>2</v>
      </c>
      <c r="E1528" s="99" t="s">
        <v>4337</v>
      </c>
      <c r="F1528" s="100">
        <v>55170475</v>
      </c>
      <c r="G1528" s="100">
        <v>3</v>
      </c>
      <c r="H1528" s="101" t="s">
        <v>4338</v>
      </c>
      <c r="I1528" s="101" t="s">
        <v>4339</v>
      </c>
      <c r="J1528" s="102">
        <v>40924</v>
      </c>
      <c r="K1528" s="103">
        <v>19359798</v>
      </c>
      <c r="L1528" s="104" t="s">
        <v>61</v>
      </c>
      <c r="M1528" s="105" t="s">
        <v>39</v>
      </c>
      <c r="N1528" s="105" t="s">
        <v>2127</v>
      </c>
      <c r="O1528" s="105" t="s">
        <v>41</v>
      </c>
      <c r="P1528" s="105" t="s">
        <v>42</v>
      </c>
      <c r="Q1528" s="107" t="s">
        <v>3874</v>
      </c>
    </row>
    <row r="1529" spans="1:17" ht="153" x14ac:dyDescent="0.25">
      <c r="A1529" s="5">
        <f t="shared" si="23"/>
        <v>1527</v>
      </c>
      <c r="B1529" s="98" t="s">
        <v>34</v>
      </c>
      <c r="C1529" s="98">
        <v>891180084</v>
      </c>
      <c r="D1529" s="98">
        <v>2</v>
      </c>
      <c r="E1529" s="99" t="s">
        <v>4340</v>
      </c>
      <c r="F1529" s="100">
        <v>36180523</v>
      </c>
      <c r="G1529" s="100">
        <v>2</v>
      </c>
      <c r="H1529" s="101" t="s">
        <v>4341</v>
      </c>
      <c r="I1529" s="101" t="s">
        <v>4342</v>
      </c>
      <c r="J1529" s="102">
        <v>40924</v>
      </c>
      <c r="K1529" s="103">
        <v>16778493</v>
      </c>
      <c r="L1529" s="104" t="s">
        <v>61</v>
      </c>
      <c r="M1529" s="105" t="s">
        <v>39</v>
      </c>
      <c r="N1529" s="105" t="s">
        <v>2127</v>
      </c>
      <c r="O1529" s="105" t="s">
        <v>41</v>
      </c>
      <c r="P1529" s="105" t="s">
        <v>42</v>
      </c>
      <c r="Q1529" s="107" t="s">
        <v>3874</v>
      </c>
    </row>
    <row r="1530" spans="1:17" ht="51" x14ac:dyDescent="0.25">
      <c r="A1530" s="5">
        <f t="shared" si="23"/>
        <v>1528</v>
      </c>
      <c r="B1530" s="98" t="s">
        <v>34</v>
      </c>
      <c r="C1530" s="98">
        <v>891180084</v>
      </c>
      <c r="D1530" s="98">
        <v>2</v>
      </c>
      <c r="E1530" s="99" t="s">
        <v>4343</v>
      </c>
      <c r="F1530" s="100">
        <v>55167412</v>
      </c>
      <c r="G1530" s="100">
        <v>9</v>
      </c>
      <c r="H1530" s="101" t="s">
        <v>4344</v>
      </c>
      <c r="I1530" s="101" t="s">
        <v>4345</v>
      </c>
      <c r="J1530" s="102">
        <v>40924</v>
      </c>
      <c r="K1530" s="103">
        <v>5942303.4666666668</v>
      </c>
      <c r="L1530" s="104" t="s">
        <v>61</v>
      </c>
      <c r="M1530" s="105" t="s">
        <v>39</v>
      </c>
      <c r="N1530" s="105" t="s">
        <v>2127</v>
      </c>
      <c r="O1530" s="105" t="s">
        <v>41</v>
      </c>
      <c r="P1530" s="105" t="s">
        <v>42</v>
      </c>
      <c r="Q1530" s="106"/>
    </row>
    <row r="1531" spans="1:17" ht="153" x14ac:dyDescent="0.25">
      <c r="A1531" s="5">
        <f t="shared" si="23"/>
        <v>1529</v>
      </c>
      <c r="B1531" s="98" t="s">
        <v>34</v>
      </c>
      <c r="C1531" s="98">
        <v>891180084</v>
      </c>
      <c r="D1531" s="98">
        <v>2</v>
      </c>
      <c r="E1531" s="99" t="s">
        <v>4346</v>
      </c>
      <c r="F1531" s="100">
        <v>80094599</v>
      </c>
      <c r="G1531" s="100">
        <v>3</v>
      </c>
      <c r="H1531" s="101" t="s">
        <v>4347</v>
      </c>
      <c r="I1531" s="101" t="s">
        <v>4348</v>
      </c>
      <c r="J1531" s="102">
        <v>40924</v>
      </c>
      <c r="K1531" s="103">
        <v>5620587</v>
      </c>
      <c r="L1531" s="104" t="s">
        <v>61</v>
      </c>
      <c r="M1531" s="105" t="s">
        <v>39</v>
      </c>
      <c r="N1531" s="105" t="s">
        <v>2127</v>
      </c>
      <c r="O1531" s="105" t="s">
        <v>41</v>
      </c>
      <c r="P1531" s="105" t="s">
        <v>42</v>
      </c>
      <c r="Q1531" s="107" t="s">
        <v>4239</v>
      </c>
    </row>
    <row r="1532" spans="1:17" ht="89.25" x14ac:dyDescent="0.25">
      <c r="A1532" s="5">
        <f t="shared" si="23"/>
        <v>1530</v>
      </c>
      <c r="B1532" s="98" t="s">
        <v>34</v>
      </c>
      <c r="C1532" s="98">
        <v>891180084</v>
      </c>
      <c r="D1532" s="98">
        <v>2</v>
      </c>
      <c r="E1532" s="99" t="s">
        <v>4349</v>
      </c>
      <c r="F1532" s="100">
        <v>79293938</v>
      </c>
      <c r="G1532" s="100">
        <v>7</v>
      </c>
      <c r="H1532" s="101" t="s">
        <v>4350</v>
      </c>
      <c r="I1532" s="101" t="s">
        <v>3990</v>
      </c>
      <c r="J1532" s="102">
        <v>40924</v>
      </c>
      <c r="K1532" s="103">
        <v>34528000</v>
      </c>
      <c r="L1532" s="104" t="s">
        <v>61</v>
      </c>
      <c r="M1532" s="105" t="s">
        <v>39</v>
      </c>
      <c r="N1532" s="105" t="s">
        <v>2127</v>
      </c>
      <c r="O1532" s="105" t="s">
        <v>41</v>
      </c>
      <c r="P1532" s="105" t="s">
        <v>42</v>
      </c>
      <c r="Q1532" s="107" t="s">
        <v>4351</v>
      </c>
    </row>
    <row r="1533" spans="1:17" ht="89.25" x14ac:dyDescent="0.25">
      <c r="A1533" s="5">
        <f t="shared" si="23"/>
        <v>1531</v>
      </c>
      <c r="B1533" s="98" t="s">
        <v>34</v>
      </c>
      <c r="C1533" s="98">
        <v>891180084</v>
      </c>
      <c r="D1533" s="98">
        <v>2</v>
      </c>
      <c r="E1533" s="99" t="s">
        <v>4352</v>
      </c>
      <c r="F1533" s="100">
        <v>8352925</v>
      </c>
      <c r="G1533" s="100">
        <v>7</v>
      </c>
      <c r="H1533" s="101" t="s">
        <v>4353</v>
      </c>
      <c r="I1533" s="101" t="s">
        <v>3990</v>
      </c>
      <c r="J1533" s="102">
        <v>40924</v>
      </c>
      <c r="K1533" s="103">
        <v>34528000</v>
      </c>
      <c r="L1533" s="104" t="s">
        <v>61</v>
      </c>
      <c r="M1533" s="105" t="s">
        <v>39</v>
      </c>
      <c r="N1533" s="105" t="s">
        <v>2127</v>
      </c>
      <c r="O1533" s="105" t="s">
        <v>41</v>
      </c>
      <c r="P1533" s="105" t="s">
        <v>42</v>
      </c>
      <c r="Q1533" s="107"/>
    </row>
    <row r="1534" spans="1:17" ht="89.25" x14ac:dyDescent="0.25">
      <c r="A1534" s="5">
        <f t="shared" si="23"/>
        <v>1532</v>
      </c>
      <c r="B1534" s="98" t="s">
        <v>34</v>
      </c>
      <c r="C1534" s="98">
        <v>891180084</v>
      </c>
      <c r="D1534" s="98">
        <v>2</v>
      </c>
      <c r="E1534" s="99" t="s">
        <v>4354</v>
      </c>
      <c r="F1534" s="100">
        <v>36382580</v>
      </c>
      <c r="G1534" s="100">
        <v>1</v>
      </c>
      <c r="H1534" s="101" t="s">
        <v>4355</v>
      </c>
      <c r="I1534" s="101" t="s">
        <v>4333</v>
      </c>
      <c r="J1534" s="102">
        <v>40924</v>
      </c>
      <c r="K1534" s="103">
        <v>19359798</v>
      </c>
      <c r="L1534" s="104" t="s">
        <v>61</v>
      </c>
      <c r="M1534" s="105" t="s">
        <v>39</v>
      </c>
      <c r="N1534" s="105" t="s">
        <v>2127</v>
      </c>
      <c r="O1534" s="105" t="s">
        <v>41</v>
      </c>
      <c r="P1534" s="105" t="s">
        <v>42</v>
      </c>
      <c r="Q1534" s="107" t="s">
        <v>3874</v>
      </c>
    </row>
    <row r="1535" spans="1:17" ht="89.25" x14ac:dyDescent="0.25">
      <c r="A1535" s="5">
        <f t="shared" si="23"/>
        <v>1533</v>
      </c>
      <c r="B1535" s="98" t="s">
        <v>34</v>
      </c>
      <c r="C1535" s="98">
        <v>891180084</v>
      </c>
      <c r="D1535" s="98">
        <v>2</v>
      </c>
      <c r="E1535" s="99" t="s">
        <v>4356</v>
      </c>
      <c r="F1535" s="100">
        <v>7727198</v>
      </c>
      <c r="G1535" s="100">
        <v>6</v>
      </c>
      <c r="H1535" s="101" t="s">
        <v>4357</v>
      </c>
      <c r="I1535" s="101" t="s">
        <v>4358</v>
      </c>
      <c r="J1535" s="102">
        <v>40924</v>
      </c>
      <c r="K1535" s="103">
        <v>14197182</v>
      </c>
      <c r="L1535" s="104" t="s">
        <v>61</v>
      </c>
      <c r="M1535" s="105" t="s">
        <v>39</v>
      </c>
      <c r="N1535" s="105" t="s">
        <v>2127</v>
      </c>
      <c r="O1535" s="105" t="s">
        <v>41</v>
      </c>
      <c r="P1535" s="105" t="s">
        <v>42</v>
      </c>
      <c r="Q1535" s="107" t="s">
        <v>3874</v>
      </c>
    </row>
    <row r="1536" spans="1:17" ht="63.75" x14ac:dyDescent="0.25">
      <c r="A1536" s="5">
        <f t="shared" si="23"/>
        <v>1534</v>
      </c>
      <c r="B1536" s="98" t="s">
        <v>34</v>
      </c>
      <c r="C1536" s="98">
        <v>891180084</v>
      </c>
      <c r="D1536" s="98">
        <v>2</v>
      </c>
      <c r="E1536" s="99" t="s">
        <v>4359</v>
      </c>
      <c r="F1536" s="100">
        <v>55173246</v>
      </c>
      <c r="G1536" s="100">
        <v>7</v>
      </c>
      <c r="H1536" s="101" t="s">
        <v>4360</v>
      </c>
      <c r="I1536" s="101" t="s">
        <v>4361</v>
      </c>
      <c r="J1536" s="102">
        <v>40924</v>
      </c>
      <c r="K1536" s="103">
        <v>19303024</v>
      </c>
      <c r="L1536" s="104" t="s">
        <v>61</v>
      </c>
      <c r="M1536" s="105" t="s">
        <v>39</v>
      </c>
      <c r="N1536" s="105" t="s">
        <v>2127</v>
      </c>
      <c r="O1536" s="105" t="s">
        <v>41</v>
      </c>
      <c r="P1536" s="105" t="s">
        <v>42</v>
      </c>
      <c r="Q1536" s="107"/>
    </row>
    <row r="1537" spans="1:17" ht="127.5" x14ac:dyDescent="0.25">
      <c r="A1537" s="5">
        <f t="shared" si="23"/>
        <v>1535</v>
      </c>
      <c r="B1537" s="98" t="s">
        <v>34</v>
      </c>
      <c r="C1537" s="98">
        <v>891180084</v>
      </c>
      <c r="D1537" s="98">
        <v>2</v>
      </c>
      <c r="E1537" s="99" t="s">
        <v>4362</v>
      </c>
      <c r="F1537" s="100">
        <v>55174540</v>
      </c>
      <c r="G1537" s="100">
        <v>2</v>
      </c>
      <c r="H1537" s="101" t="s">
        <v>4363</v>
      </c>
      <c r="I1537" s="101" t="s">
        <v>4364</v>
      </c>
      <c r="J1537" s="102">
        <v>40925</v>
      </c>
      <c r="K1537" s="103">
        <v>5639510.9333333336</v>
      </c>
      <c r="L1537" s="104" t="s">
        <v>61</v>
      </c>
      <c r="M1537" s="105" t="s">
        <v>39</v>
      </c>
      <c r="N1537" s="105" t="s">
        <v>2127</v>
      </c>
      <c r="O1537" s="105" t="s">
        <v>41</v>
      </c>
      <c r="P1537" s="105" t="s">
        <v>42</v>
      </c>
      <c r="Q1537" s="106"/>
    </row>
    <row r="1538" spans="1:17" ht="63.75" x14ac:dyDescent="0.25">
      <c r="A1538" s="5">
        <f t="shared" si="23"/>
        <v>1536</v>
      </c>
      <c r="B1538" s="98" t="s">
        <v>34</v>
      </c>
      <c r="C1538" s="98">
        <v>891180084</v>
      </c>
      <c r="D1538" s="98">
        <v>2</v>
      </c>
      <c r="E1538" s="99" t="s">
        <v>4365</v>
      </c>
      <c r="F1538" s="100">
        <v>1075229379</v>
      </c>
      <c r="G1538" s="100">
        <v>4</v>
      </c>
      <c r="H1538" s="101" t="s">
        <v>4366</v>
      </c>
      <c r="I1538" s="101" t="s">
        <v>4367</v>
      </c>
      <c r="J1538" s="102">
        <v>40925</v>
      </c>
      <c r="K1538" s="103">
        <v>18061577</v>
      </c>
      <c r="L1538" s="104" t="s">
        <v>61</v>
      </c>
      <c r="M1538" s="105" t="s">
        <v>39</v>
      </c>
      <c r="N1538" s="105" t="s">
        <v>2127</v>
      </c>
      <c r="O1538" s="105" t="s">
        <v>41</v>
      </c>
      <c r="P1538" s="105" t="s">
        <v>42</v>
      </c>
      <c r="Q1538" s="107" t="s">
        <v>3874</v>
      </c>
    </row>
    <row r="1539" spans="1:17" ht="51" x14ac:dyDescent="0.25">
      <c r="A1539" s="5">
        <f t="shared" si="23"/>
        <v>1537</v>
      </c>
      <c r="B1539" s="98" t="s">
        <v>34</v>
      </c>
      <c r="C1539" s="98">
        <v>891180084</v>
      </c>
      <c r="D1539" s="98">
        <v>2</v>
      </c>
      <c r="E1539" s="99" t="s">
        <v>4368</v>
      </c>
      <c r="F1539" s="100">
        <v>12139000</v>
      </c>
      <c r="G1539" s="100">
        <v>2</v>
      </c>
      <c r="H1539" s="101" t="s">
        <v>4369</v>
      </c>
      <c r="I1539" s="101" t="s">
        <v>4024</v>
      </c>
      <c r="J1539" s="102">
        <v>40925</v>
      </c>
      <c r="K1539" s="103">
        <v>16010155</v>
      </c>
      <c r="L1539" s="104" t="s">
        <v>61</v>
      </c>
      <c r="M1539" s="105" t="s">
        <v>39</v>
      </c>
      <c r="N1539" s="105" t="s">
        <v>2127</v>
      </c>
      <c r="O1539" s="105" t="s">
        <v>41</v>
      </c>
      <c r="P1539" s="105" t="s">
        <v>42</v>
      </c>
      <c r="Q1539" s="107" t="s">
        <v>3874</v>
      </c>
    </row>
    <row r="1540" spans="1:17" ht="63.75" x14ac:dyDescent="0.25">
      <c r="A1540" s="5">
        <f t="shared" si="23"/>
        <v>1538</v>
      </c>
      <c r="B1540" s="98" t="s">
        <v>34</v>
      </c>
      <c r="C1540" s="98">
        <v>891180084</v>
      </c>
      <c r="D1540" s="98">
        <v>2</v>
      </c>
      <c r="E1540" s="99" t="s">
        <v>4370</v>
      </c>
      <c r="F1540" s="100">
        <v>1003863727</v>
      </c>
      <c r="G1540" s="100">
        <v>0</v>
      </c>
      <c r="H1540" s="101" t="s">
        <v>4371</v>
      </c>
      <c r="I1540" s="101" t="s">
        <v>4372</v>
      </c>
      <c r="J1540" s="102">
        <v>40925</v>
      </c>
      <c r="K1540" s="103">
        <v>5639510.9333333336</v>
      </c>
      <c r="L1540" s="104" t="s">
        <v>61</v>
      </c>
      <c r="M1540" s="105" t="s">
        <v>39</v>
      </c>
      <c r="N1540" s="105" t="s">
        <v>2127</v>
      </c>
      <c r="O1540" s="105" t="s">
        <v>41</v>
      </c>
      <c r="P1540" s="105" t="s">
        <v>42</v>
      </c>
      <c r="Q1540" s="107"/>
    </row>
    <row r="1541" spans="1:17" ht="153" x14ac:dyDescent="0.25">
      <c r="A1541" s="5">
        <f t="shared" ref="A1541:A1604" si="24">A1540+1</f>
        <v>1539</v>
      </c>
      <c r="B1541" s="98" t="s">
        <v>34</v>
      </c>
      <c r="C1541" s="98">
        <v>891180084</v>
      </c>
      <c r="D1541" s="98">
        <v>2</v>
      </c>
      <c r="E1541" s="99" t="s">
        <v>4373</v>
      </c>
      <c r="F1541" s="100">
        <v>55163730</v>
      </c>
      <c r="G1541" s="100">
        <v>8</v>
      </c>
      <c r="H1541" s="101" t="s">
        <v>4374</v>
      </c>
      <c r="I1541" s="101" t="s">
        <v>4375</v>
      </c>
      <c r="J1541" s="102">
        <v>40925</v>
      </c>
      <c r="K1541" s="103">
        <v>6494898.7999999998</v>
      </c>
      <c r="L1541" s="104" t="s">
        <v>61</v>
      </c>
      <c r="M1541" s="105" t="s">
        <v>39</v>
      </c>
      <c r="N1541" s="105" t="s">
        <v>2127</v>
      </c>
      <c r="O1541" s="105" t="s">
        <v>41</v>
      </c>
      <c r="P1541" s="105" t="s">
        <v>42</v>
      </c>
      <c r="Q1541" s="107"/>
    </row>
    <row r="1542" spans="1:17" ht="140.25" x14ac:dyDescent="0.25">
      <c r="A1542" s="5">
        <f t="shared" si="24"/>
        <v>1540</v>
      </c>
      <c r="B1542" s="98" t="s">
        <v>34</v>
      </c>
      <c r="C1542" s="98">
        <v>891180084</v>
      </c>
      <c r="D1542" s="98">
        <v>2</v>
      </c>
      <c r="E1542" s="99" t="s">
        <v>4376</v>
      </c>
      <c r="F1542" s="100">
        <v>7709867</v>
      </c>
      <c r="G1542" s="100">
        <v>9</v>
      </c>
      <c r="H1542" s="101" t="s">
        <v>4377</v>
      </c>
      <c r="I1542" s="101" t="s">
        <v>4378</v>
      </c>
      <c r="J1542" s="102">
        <v>40925</v>
      </c>
      <c r="K1542" s="103">
        <v>5904454.3999999994</v>
      </c>
      <c r="L1542" s="104" t="s">
        <v>61</v>
      </c>
      <c r="M1542" s="105" t="s">
        <v>39</v>
      </c>
      <c r="N1542" s="105" t="s">
        <v>2127</v>
      </c>
      <c r="O1542" s="105" t="s">
        <v>41</v>
      </c>
      <c r="P1542" s="105" t="s">
        <v>42</v>
      </c>
      <c r="Q1542" s="107"/>
    </row>
    <row r="1543" spans="1:17" ht="63.75" x14ac:dyDescent="0.25">
      <c r="A1543" s="5">
        <f t="shared" si="24"/>
        <v>1541</v>
      </c>
      <c r="B1543" s="98" t="s">
        <v>34</v>
      </c>
      <c r="C1543" s="98">
        <v>891180084</v>
      </c>
      <c r="D1543" s="98">
        <v>2</v>
      </c>
      <c r="E1543" s="99" t="s">
        <v>4379</v>
      </c>
      <c r="F1543" s="100">
        <v>1075236262</v>
      </c>
      <c r="G1543" s="100">
        <v>0</v>
      </c>
      <c r="H1543" s="101" t="s">
        <v>4380</v>
      </c>
      <c r="I1543" s="101" t="s">
        <v>4381</v>
      </c>
      <c r="J1543" s="102">
        <v>40925</v>
      </c>
      <c r="K1543" s="103">
        <v>5201400</v>
      </c>
      <c r="L1543" s="104" t="s">
        <v>61</v>
      </c>
      <c r="M1543" s="105" t="s">
        <v>39</v>
      </c>
      <c r="N1543" s="105" t="s">
        <v>2127</v>
      </c>
      <c r="O1543" s="105" t="s">
        <v>41</v>
      </c>
      <c r="P1543" s="105" t="s">
        <v>42</v>
      </c>
      <c r="Q1543" s="106"/>
    </row>
    <row r="1544" spans="1:17" ht="165.75" x14ac:dyDescent="0.25">
      <c r="A1544" s="5">
        <f t="shared" si="24"/>
        <v>1542</v>
      </c>
      <c r="B1544" s="98" t="s">
        <v>34</v>
      </c>
      <c r="C1544" s="98">
        <v>891180084</v>
      </c>
      <c r="D1544" s="98">
        <v>2</v>
      </c>
      <c r="E1544" s="99" t="s">
        <v>4382</v>
      </c>
      <c r="F1544" s="100">
        <v>12128667</v>
      </c>
      <c r="G1544" s="100">
        <v>7</v>
      </c>
      <c r="H1544" s="101" t="s">
        <v>4383</v>
      </c>
      <c r="I1544" s="101" t="s">
        <v>4384</v>
      </c>
      <c r="J1544" s="102">
        <v>40927</v>
      </c>
      <c r="K1544" s="103">
        <v>6411630.8666666672</v>
      </c>
      <c r="L1544" s="104" t="s">
        <v>61</v>
      </c>
      <c r="M1544" s="105" t="s">
        <v>39</v>
      </c>
      <c r="N1544" s="105" t="s">
        <v>2127</v>
      </c>
      <c r="O1544" s="105" t="s">
        <v>41</v>
      </c>
      <c r="P1544" s="105" t="s">
        <v>42</v>
      </c>
      <c r="Q1544" s="107"/>
    </row>
    <row r="1545" spans="1:17" ht="63.75" x14ac:dyDescent="0.25">
      <c r="A1545" s="5">
        <f t="shared" si="24"/>
        <v>1543</v>
      </c>
      <c r="B1545" s="98" t="s">
        <v>34</v>
      </c>
      <c r="C1545" s="98">
        <v>891180084</v>
      </c>
      <c r="D1545" s="98">
        <v>2</v>
      </c>
      <c r="E1545" s="99" t="s">
        <v>4385</v>
      </c>
      <c r="F1545" s="100">
        <v>55150830</v>
      </c>
      <c r="G1545" s="100">
        <v>1</v>
      </c>
      <c r="H1545" s="101" t="s">
        <v>4386</v>
      </c>
      <c r="I1545" s="101" t="s">
        <v>4387</v>
      </c>
      <c r="J1545" s="102">
        <v>40931</v>
      </c>
      <c r="K1545" s="103">
        <v>5677360</v>
      </c>
      <c r="L1545" s="104" t="s">
        <v>61</v>
      </c>
      <c r="M1545" s="105" t="s">
        <v>39</v>
      </c>
      <c r="N1545" s="105" t="s">
        <v>2127</v>
      </c>
      <c r="O1545" s="105" t="s">
        <v>41</v>
      </c>
      <c r="P1545" s="105" t="s">
        <v>42</v>
      </c>
      <c r="Q1545" s="106"/>
    </row>
    <row r="1546" spans="1:17" ht="114.75" x14ac:dyDescent="0.25">
      <c r="A1546" s="5">
        <f t="shared" si="24"/>
        <v>1544</v>
      </c>
      <c r="B1546" s="98" t="s">
        <v>34</v>
      </c>
      <c r="C1546" s="98">
        <v>891180084</v>
      </c>
      <c r="D1546" s="98">
        <v>2</v>
      </c>
      <c r="E1546" s="99" t="s">
        <v>4388</v>
      </c>
      <c r="F1546" s="100">
        <v>83058854</v>
      </c>
      <c r="G1546" s="100">
        <v>5</v>
      </c>
      <c r="H1546" s="101" t="s">
        <v>4389</v>
      </c>
      <c r="I1546" s="101" t="s">
        <v>4390</v>
      </c>
      <c r="J1546" s="102">
        <v>40931</v>
      </c>
      <c r="K1546" s="103">
        <v>4400000</v>
      </c>
      <c r="L1546" s="104" t="s">
        <v>61</v>
      </c>
      <c r="M1546" s="105" t="s">
        <v>39</v>
      </c>
      <c r="N1546" s="105" t="s">
        <v>2127</v>
      </c>
      <c r="O1546" s="105" t="s">
        <v>41</v>
      </c>
      <c r="P1546" s="105" t="s">
        <v>42</v>
      </c>
      <c r="Q1546" s="106"/>
    </row>
    <row r="1547" spans="1:17" ht="63.75" x14ac:dyDescent="0.25">
      <c r="A1547" s="5">
        <f t="shared" si="24"/>
        <v>1545</v>
      </c>
      <c r="B1547" s="98" t="s">
        <v>34</v>
      </c>
      <c r="C1547" s="98">
        <v>891180084</v>
      </c>
      <c r="D1547" s="98">
        <v>2</v>
      </c>
      <c r="E1547" s="99" t="s">
        <v>4391</v>
      </c>
      <c r="F1547" s="100">
        <v>65695828</v>
      </c>
      <c r="G1547" s="100">
        <v>1</v>
      </c>
      <c r="H1547" s="101" t="s">
        <v>4392</v>
      </c>
      <c r="I1547" s="101" t="s">
        <v>4393</v>
      </c>
      <c r="J1547" s="102">
        <v>40931</v>
      </c>
      <c r="K1547" s="103">
        <v>4871175.833333333</v>
      </c>
      <c r="L1547" s="104" t="s">
        <v>61</v>
      </c>
      <c r="M1547" s="105" t="s">
        <v>39</v>
      </c>
      <c r="N1547" s="105" t="s">
        <v>2127</v>
      </c>
      <c r="O1547" s="105" t="s">
        <v>41</v>
      </c>
      <c r="P1547" s="105" t="s">
        <v>42</v>
      </c>
      <c r="Q1547" s="106"/>
    </row>
    <row r="1548" spans="1:17" ht="165.75" x14ac:dyDescent="0.25">
      <c r="A1548" s="5">
        <f t="shared" si="24"/>
        <v>1546</v>
      </c>
      <c r="B1548" s="98" t="s">
        <v>34</v>
      </c>
      <c r="C1548" s="98">
        <v>891180084</v>
      </c>
      <c r="D1548" s="98">
        <v>2</v>
      </c>
      <c r="E1548" s="99" t="s">
        <v>4394</v>
      </c>
      <c r="F1548" s="100">
        <v>12123227</v>
      </c>
      <c r="G1548" s="100">
        <v>7</v>
      </c>
      <c r="H1548" s="101" t="s">
        <v>4395</v>
      </c>
      <c r="I1548" s="101" t="s">
        <v>4396</v>
      </c>
      <c r="J1548" s="102">
        <v>40931</v>
      </c>
      <c r="K1548" s="103">
        <v>6536532.7666666666</v>
      </c>
      <c r="L1548" s="104" t="s">
        <v>61</v>
      </c>
      <c r="M1548" s="105" t="s">
        <v>39</v>
      </c>
      <c r="N1548" s="105" t="s">
        <v>2127</v>
      </c>
      <c r="O1548" s="105" t="s">
        <v>41</v>
      </c>
      <c r="P1548" s="105" t="s">
        <v>42</v>
      </c>
      <c r="Q1548" s="107"/>
    </row>
    <row r="1549" spans="1:17" ht="153" x14ac:dyDescent="0.25">
      <c r="A1549" s="5">
        <f t="shared" si="24"/>
        <v>1547</v>
      </c>
      <c r="B1549" s="98" t="s">
        <v>34</v>
      </c>
      <c r="C1549" s="98">
        <v>891180084</v>
      </c>
      <c r="D1549" s="98">
        <v>2</v>
      </c>
      <c r="E1549" s="99" t="s">
        <v>4397</v>
      </c>
      <c r="F1549" s="100">
        <v>7684965</v>
      </c>
      <c r="G1549" s="100">
        <v>2</v>
      </c>
      <c r="H1549" s="101" t="s">
        <v>4398</v>
      </c>
      <c r="I1549" s="101" t="s">
        <v>4399</v>
      </c>
      <c r="J1549" s="102">
        <v>40935</v>
      </c>
      <c r="K1549" s="103">
        <v>6411630.8666666672</v>
      </c>
      <c r="L1549" s="104" t="s">
        <v>61</v>
      </c>
      <c r="M1549" s="105" t="s">
        <v>39</v>
      </c>
      <c r="N1549" s="105" t="s">
        <v>2127</v>
      </c>
      <c r="O1549" s="105" t="s">
        <v>41</v>
      </c>
      <c r="P1549" s="105" t="s">
        <v>42</v>
      </c>
      <c r="Q1549" s="107"/>
    </row>
    <row r="1550" spans="1:17" ht="76.5" x14ac:dyDescent="0.25">
      <c r="A1550" s="5">
        <f t="shared" si="24"/>
        <v>1548</v>
      </c>
      <c r="B1550" s="98" t="s">
        <v>34</v>
      </c>
      <c r="C1550" s="98">
        <v>891180084</v>
      </c>
      <c r="D1550" s="98">
        <v>2</v>
      </c>
      <c r="E1550" s="99" t="s">
        <v>4400</v>
      </c>
      <c r="F1550" s="100">
        <v>7724471</v>
      </c>
      <c r="G1550" s="100">
        <v>9</v>
      </c>
      <c r="H1550" s="101" t="s">
        <v>4401</v>
      </c>
      <c r="I1550" s="101" t="s">
        <v>4402</v>
      </c>
      <c r="J1550" s="102">
        <v>40940</v>
      </c>
      <c r="K1550" s="110">
        <v>2611586</v>
      </c>
      <c r="L1550" s="104" t="s">
        <v>61</v>
      </c>
      <c r="M1550" s="105" t="s">
        <v>39</v>
      </c>
      <c r="N1550" s="105" t="s">
        <v>2127</v>
      </c>
      <c r="O1550" s="105" t="s">
        <v>41</v>
      </c>
      <c r="P1550" s="105" t="s">
        <v>42</v>
      </c>
      <c r="Q1550" s="107" t="s">
        <v>4239</v>
      </c>
    </row>
    <row r="1551" spans="1:17" ht="63.75" x14ac:dyDescent="0.25">
      <c r="A1551" s="5">
        <f t="shared" si="24"/>
        <v>1549</v>
      </c>
      <c r="B1551" s="98" t="s">
        <v>34</v>
      </c>
      <c r="C1551" s="98">
        <v>891180084</v>
      </c>
      <c r="D1551" s="98">
        <v>2</v>
      </c>
      <c r="E1551" s="99" t="s">
        <v>4403</v>
      </c>
      <c r="F1551" s="100">
        <v>1075257067</v>
      </c>
      <c r="G1551" s="100">
        <v>0</v>
      </c>
      <c r="H1551" s="101" t="s">
        <v>4404</v>
      </c>
      <c r="I1551" s="101" t="s">
        <v>4405</v>
      </c>
      <c r="J1551" s="102">
        <v>40940</v>
      </c>
      <c r="K1551" s="103">
        <v>3747057</v>
      </c>
      <c r="L1551" s="104" t="s">
        <v>61</v>
      </c>
      <c r="M1551" s="105" t="s">
        <v>39</v>
      </c>
      <c r="N1551" s="105" t="s">
        <v>2127</v>
      </c>
      <c r="O1551" s="105" t="s">
        <v>41</v>
      </c>
      <c r="P1551" s="105" t="s">
        <v>42</v>
      </c>
      <c r="Q1551" s="108" t="s">
        <v>4239</v>
      </c>
    </row>
    <row r="1552" spans="1:17" ht="76.5" x14ac:dyDescent="0.25">
      <c r="A1552" s="5">
        <f t="shared" si="24"/>
        <v>1550</v>
      </c>
      <c r="B1552" s="98" t="s">
        <v>34</v>
      </c>
      <c r="C1552" s="98">
        <v>891180084</v>
      </c>
      <c r="D1552" s="98">
        <v>2</v>
      </c>
      <c r="E1552" s="99" t="s">
        <v>4406</v>
      </c>
      <c r="F1552" s="100">
        <v>73130565</v>
      </c>
      <c r="G1552" s="100">
        <v>2</v>
      </c>
      <c r="H1552" s="101" t="s">
        <v>4407</v>
      </c>
      <c r="I1552" s="101" t="s">
        <v>4408</v>
      </c>
      <c r="J1552" s="102">
        <v>40940</v>
      </c>
      <c r="K1552" s="103">
        <v>16700000</v>
      </c>
      <c r="L1552" s="104" t="s">
        <v>61</v>
      </c>
      <c r="M1552" s="105" t="s">
        <v>39</v>
      </c>
      <c r="N1552" s="105" t="s">
        <v>2127</v>
      </c>
      <c r="O1552" s="105" t="s">
        <v>41</v>
      </c>
      <c r="P1552" s="105" t="s">
        <v>42</v>
      </c>
      <c r="Q1552" s="108" t="s">
        <v>4409</v>
      </c>
    </row>
    <row r="1553" spans="1:17" ht="63.75" x14ac:dyDescent="0.25">
      <c r="A1553" s="5">
        <f t="shared" si="24"/>
        <v>1551</v>
      </c>
      <c r="B1553" s="98" t="s">
        <v>34</v>
      </c>
      <c r="C1553" s="98">
        <v>891180084</v>
      </c>
      <c r="D1553" s="98">
        <v>2</v>
      </c>
      <c r="E1553" s="99" t="s">
        <v>4410</v>
      </c>
      <c r="F1553" s="100">
        <v>36068999</v>
      </c>
      <c r="G1553" s="100">
        <v>6</v>
      </c>
      <c r="H1553" s="101" t="s">
        <v>4411</v>
      </c>
      <c r="I1553" s="101" t="s">
        <v>4412</v>
      </c>
      <c r="J1553" s="102">
        <v>40940</v>
      </c>
      <c r="K1553" s="103">
        <v>5374567.4666666668</v>
      </c>
      <c r="L1553" s="104" t="s">
        <v>61</v>
      </c>
      <c r="M1553" s="105" t="s">
        <v>39</v>
      </c>
      <c r="N1553" s="105" t="s">
        <v>2127</v>
      </c>
      <c r="O1553" s="105" t="s">
        <v>41</v>
      </c>
      <c r="P1553" s="105" t="s">
        <v>42</v>
      </c>
      <c r="Q1553" s="106"/>
    </row>
    <row r="1554" spans="1:17" ht="51" x14ac:dyDescent="0.25">
      <c r="A1554" s="5">
        <f t="shared" si="24"/>
        <v>1552</v>
      </c>
      <c r="B1554" s="98" t="s">
        <v>34</v>
      </c>
      <c r="C1554" s="98">
        <v>891180084</v>
      </c>
      <c r="D1554" s="98">
        <v>2</v>
      </c>
      <c r="E1554" s="99" t="s">
        <v>4413</v>
      </c>
      <c r="F1554" s="100">
        <v>1075225537</v>
      </c>
      <c r="G1554" s="100">
        <v>3</v>
      </c>
      <c r="H1554" s="101" t="s">
        <v>4414</v>
      </c>
      <c r="I1554" s="101" t="s">
        <v>4415</v>
      </c>
      <c r="J1554" s="102">
        <v>40940</v>
      </c>
      <c r="K1554" s="103">
        <v>7664436</v>
      </c>
      <c r="L1554" s="104" t="s">
        <v>61</v>
      </c>
      <c r="M1554" s="105" t="s">
        <v>39</v>
      </c>
      <c r="N1554" s="105" t="s">
        <v>2127</v>
      </c>
      <c r="O1554" s="105" t="s">
        <v>41</v>
      </c>
      <c r="P1554" s="105" t="s">
        <v>42</v>
      </c>
      <c r="Q1554" s="106"/>
    </row>
    <row r="1555" spans="1:17" ht="51" x14ac:dyDescent="0.25">
      <c r="A1555" s="5">
        <f t="shared" si="24"/>
        <v>1553</v>
      </c>
      <c r="B1555" s="98" t="s">
        <v>34</v>
      </c>
      <c r="C1555" s="98">
        <v>891180084</v>
      </c>
      <c r="D1555" s="98">
        <v>2</v>
      </c>
      <c r="E1555" s="99" t="s">
        <v>4416</v>
      </c>
      <c r="F1555" s="100">
        <v>83235514</v>
      </c>
      <c r="G1555" s="100">
        <v>5</v>
      </c>
      <c r="H1555" s="101" t="s">
        <v>4417</v>
      </c>
      <c r="I1555" s="101" t="s">
        <v>4418</v>
      </c>
      <c r="J1555" s="102">
        <v>40946</v>
      </c>
      <c r="K1555" s="103">
        <v>5995291.2000000002</v>
      </c>
      <c r="L1555" s="104" t="s">
        <v>61</v>
      </c>
      <c r="M1555" s="105" t="s">
        <v>39</v>
      </c>
      <c r="N1555" s="105" t="s">
        <v>2127</v>
      </c>
      <c r="O1555" s="105" t="s">
        <v>41</v>
      </c>
      <c r="P1555" s="105" t="s">
        <v>42</v>
      </c>
      <c r="Q1555" s="107"/>
    </row>
    <row r="1556" spans="1:17" ht="51" x14ac:dyDescent="0.25">
      <c r="A1556" s="5">
        <f t="shared" si="24"/>
        <v>1554</v>
      </c>
      <c r="B1556" s="98" t="s">
        <v>34</v>
      </c>
      <c r="C1556" s="98">
        <v>891180084</v>
      </c>
      <c r="D1556" s="98">
        <v>2</v>
      </c>
      <c r="E1556" s="99" t="s">
        <v>4419</v>
      </c>
      <c r="F1556" s="100">
        <v>1075238932</v>
      </c>
      <c r="G1556" s="100">
        <v>6</v>
      </c>
      <c r="H1556" s="101" t="s">
        <v>4420</v>
      </c>
      <c r="I1556" s="101" t="s">
        <v>4421</v>
      </c>
      <c r="J1556" s="102">
        <v>40954</v>
      </c>
      <c r="K1556" s="103">
        <v>10593956</v>
      </c>
      <c r="L1556" s="104" t="s">
        <v>61</v>
      </c>
      <c r="M1556" s="105" t="s">
        <v>39</v>
      </c>
      <c r="N1556" s="105" t="s">
        <v>2127</v>
      </c>
      <c r="O1556" s="105" t="s">
        <v>41</v>
      </c>
      <c r="P1556" s="105" t="s">
        <v>42</v>
      </c>
      <c r="Q1556" s="107"/>
    </row>
    <row r="1557" spans="1:17" ht="51" x14ac:dyDescent="0.25">
      <c r="A1557" s="5">
        <f t="shared" si="24"/>
        <v>1555</v>
      </c>
      <c r="B1557" s="98" t="s">
        <v>34</v>
      </c>
      <c r="C1557" s="98">
        <v>891180084</v>
      </c>
      <c r="D1557" s="98">
        <v>2</v>
      </c>
      <c r="E1557" s="99" t="s">
        <v>4422</v>
      </c>
      <c r="F1557" s="100">
        <v>36287871</v>
      </c>
      <c r="G1557" s="100">
        <v>1</v>
      </c>
      <c r="H1557" s="101" t="s">
        <v>4423</v>
      </c>
      <c r="I1557" s="101" t="s">
        <v>4424</v>
      </c>
      <c r="J1557" s="102">
        <v>40956</v>
      </c>
      <c r="K1557" s="103">
        <v>1873529</v>
      </c>
      <c r="L1557" s="104" t="s">
        <v>61</v>
      </c>
      <c r="M1557" s="105" t="s">
        <v>39</v>
      </c>
      <c r="N1557" s="105" t="s">
        <v>2127</v>
      </c>
      <c r="O1557" s="105" t="s">
        <v>41</v>
      </c>
      <c r="P1557" s="105" t="s">
        <v>42</v>
      </c>
      <c r="Q1557" s="107" t="s">
        <v>4425</v>
      </c>
    </row>
    <row r="1558" spans="1:17" ht="76.5" x14ac:dyDescent="0.25">
      <c r="A1558" s="5">
        <f t="shared" si="24"/>
        <v>1556</v>
      </c>
      <c r="B1558" s="98" t="s">
        <v>34</v>
      </c>
      <c r="C1558" s="98">
        <v>891180084</v>
      </c>
      <c r="D1558" s="98">
        <v>2</v>
      </c>
      <c r="E1558" s="99" t="s">
        <v>4426</v>
      </c>
      <c r="F1558" s="100">
        <v>1077845864</v>
      </c>
      <c r="G1558" s="100">
        <v>4</v>
      </c>
      <c r="H1558" s="101" t="s">
        <v>4427</v>
      </c>
      <c r="I1558" s="101" t="s">
        <v>4428</v>
      </c>
      <c r="J1558" s="102">
        <v>40969</v>
      </c>
      <c r="K1558" s="103">
        <v>4663004.2666666666</v>
      </c>
      <c r="L1558" s="104" t="s">
        <v>61</v>
      </c>
      <c r="M1558" s="105" t="s">
        <v>39</v>
      </c>
      <c r="N1558" s="105" t="s">
        <v>2127</v>
      </c>
      <c r="O1558" s="105" t="s">
        <v>41</v>
      </c>
      <c r="P1558" s="105" t="s">
        <v>42</v>
      </c>
      <c r="Q1558" s="106"/>
    </row>
    <row r="1559" spans="1:17" ht="127.5" x14ac:dyDescent="0.25">
      <c r="A1559" s="5">
        <f t="shared" si="24"/>
        <v>1557</v>
      </c>
      <c r="B1559" s="98" t="s">
        <v>34</v>
      </c>
      <c r="C1559" s="98">
        <v>891180084</v>
      </c>
      <c r="D1559" s="98">
        <v>2</v>
      </c>
      <c r="E1559" s="99" t="s">
        <v>4429</v>
      </c>
      <c r="F1559" s="100">
        <v>80437702</v>
      </c>
      <c r="G1559" s="100">
        <v>1</v>
      </c>
      <c r="H1559" s="101" t="s">
        <v>4430</v>
      </c>
      <c r="I1559" s="101" t="s">
        <v>4431</v>
      </c>
      <c r="J1559" s="102">
        <v>40969</v>
      </c>
      <c r="K1559" s="103">
        <v>14515121</v>
      </c>
      <c r="L1559" s="104" t="s">
        <v>61</v>
      </c>
      <c r="M1559" s="105" t="s">
        <v>39</v>
      </c>
      <c r="N1559" s="105" t="s">
        <v>2127</v>
      </c>
      <c r="O1559" s="105" t="s">
        <v>41</v>
      </c>
      <c r="P1559" s="105" t="s">
        <v>42</v>
      </c>
      <c r="Q1559" s="107"/>
    </row>
    <row r="1560" spans="1:17" ht="76.5" x14ac:dyDescent="0.25">
      <c r="A1560" s="5">
        <f t="shared" si="24"/>
        <v>1558</v>
      </c>
      <c r="B1560" s="98" t="s">
        <v>34</v>
      </c>
      <c r="C1560" s="98">
        <v>891180084</v>
      </c>
      <c r="D1560" s="98">
        <v>2</v>
      </c>
      <c r="E1560" s="99" t="s">
        <v>4432</v>
      </c>
      <c r="F1560" s="100">
        <v>51883713</v>
      </c>
      <c r="G1560" s="100">
        <v>7</v>
      </c>
      <c r="H1560" s="101" t="s">
        <v>4433</v>
      </c>
      <c r="I1560" s="101" t="s">
        <v>4434</v>
      </c>
      <c r="J1560" s="102">
        <v>40969</v>
      </c>
      <c r="K1560" s="103">
        <v>4239095.4666666668</v>
      </c>
      <c r="L1560" s="104" t="s">
        <v>61</v>
      </c>
      <c r="M1560" s="105" t="s">
        <v>39</v>
      </c>
      <c r="N1560" s="105" t="s">
        <v>2127</v>
      </c>
      <c r="O1560" s="105" t="s">
        <v>41</v>
      </c>
      <c r="P1560" s="105" t="s">
        <v>42</v>
      </c>
      <c r="Q1560" s="106"/>
    </row>
    <row r="1561" spans="1:17" ht="38.25" x14ac:dyDescent="0.25">
      <c r="A1561" s="5">
        <f t="shared" si="24"/>
        <v>1559</v>
      </c>
      <c r="B1561" s="98" t="s">
        <v>34</v>
      </c>
      <c r="C1561" s="98">
        <v>891180084</v>
      </c>
      <c r="D1561" s="98">
        <v>2</v>
      </c>
      <c r="E1561" s="99" t="s">
        <v>4435</v>
      </c>
      <c r="F1561" s="100">
        <v>1075259729</v>
      </c>
      <c r="G1561" s="100">
        <v>7</v>
      </c>
      <c r="H1561" s="101" t="s">
        <v>4436</v>
      </c>
      <c r="I1561" s="101" t="s">
        <v>4437</v>
      </c>
      <c r="J1561" s="102">
        <v>40969</v>
      </c>
      <c r="K1561" s="103">
        <v>3974152</v>
      </c>
      <c r="L1561" s="104" t="s">
        <v>61</v>
      </c>
      <c r="M1561" s="105" t="s">
        <v>39</v>
      </c>
      <c r="N1561" s="105" t="s">
        <v>2127</v>
      </c>
      <c r="O1561" s="105" t="s">
        <v>41</v>
      </c>
      <c r="P1561" s="105" t="s">
        <v>42</v>
      </c>
      <c r="Q1561" s="106"/>
    </row>
    <row r="1562" spans="1:17" ht="178.5" x14ac:dyDescent="0.25">
      <c r="A1562" s="5">
        <f t="shared" si="24"/>
        <v>1560</v>
      </c>
      <c r="B1562" s="98" t="s">
        <v>34</v>
      </c>
      <c r="C1562" s="98">
        <v>891180084</v>
      </c>
      <c r="D1562" s="98">
        <v>2</v>
      </c>
      <c r="E1562" s="99" t="s">
        <v>4438</v>
      </c>
      <c r="F1562" s="100">
        <v>1075242683</v>
      </c>
      <c r="G1562" s="100">
        <v>2</v>
      </c>
      <c r="H1562" s="101" t="s">
        <v>4439</v>
      </c>
      <c r="I1562" s="101" t="s">
        <v>4440</v>
      </c>
      <c r="J1562" s="102">
        <v>40969</v>
      </c>
      <c r="K1562" s="103">
        <v>5800000</v>
      </c>
      <c r="L1562" s="104" t="s">
        <v>61</v>
      </c>
      <c r="M1562" s="105" t="s">
        <v>39</v>
      </c>
      <c r="N1562" s="105" t="s">
        <v>2127</v>
      </c>
      <c r="O1562" s="105" t="s">
        <v>41</v>
      </c>
      <c r="P1562" s="105" t="s">
        <v>42</v>
      </c>
      <c r="Q1562" s="106"/>
    </row>
    <row r="1563" spans="1:17" ht="153" x14ac:dyDescent="0.25">
      <c r="A1563" s="5">
        <f t="shared" si="24"/>
        <v>1561</v>
      </c>
      <c r="B1563" s="98" t="s">
        <v>34</v>
      </c>
      <c r="C1563" s="98">
        <v>891180084</v>
      </c>
      <c r="D1563" s="98">
        <v>2</v>
      </c>
      <c r="E1563" s="99" t="s">
        <v>4441</v>
      </c>
      <c r="F1563" s="100">
        <v>1075246003</v>
      </c>
      <c r="G1563" s="100">
        <v>2</v>
      </c>
      <c r="H1563" s="101" t="s">
        <v>4442</v>
      </c>
      <c r="I1563" s="101" t="s">
        <v>4443</v>
      </c>
      <c r="J1563" s="102">
        <v>40969</v>
      </c>
      <c r="K1563" s="103">
        <v>4200000</v>
      </c>
      <c r="L1563" s="104" t="s">
        <v>61</v>
      </c>
      <c r="M1563" s="105" t="s">
        <v>39</v>
      </c>
      <c r="N1563" s="105" t="s">
        <v>2127</v>
      </c>
      <c r="O1563" s="105" t="s">
        <v>41</v>
      </c>
      <c r="P1563" s="105" t="s">
        <v>42</v>
      </c>
      <c r="Q1563" s="106"/>
    </row>
    <row r="1564" spans="1:17" ht="63.75" x14ac:dyDescent="0.25">
      <c r="A1564" s="5">
        <f t="shared" si="24"/>
        <v>1562</v>
      </c>
      <c r="B1564" s="98" t="s">
        <v>34</v>
      </c>
      <c r="C1564" s="98">
        <v>891180084</v>
      </c>
      <c r="D1564" s="98">
        <v>2</v>
      </c>
      <c r="E1564" s="99" t="s">
        <v>4444</v>
      </c>
      <c r="F1564" s="100">
        <v>1075231451</v>
      </c>
      <c r="G1564" s="100">
        <v>3</v>
      </c>
      <c r="H1564" s="101" t="s">
        <v>4445</v>
      </c>
      <c r="I1564" s="101" t="s">
        <v>4446</v>
      </c>
      <c r="J1564" s="102">
        <v>40969</v>
      </c>
      <c r="K1564" s="103">
        <v>2932352</v>
      </c>
      <c r="L1564" s="104" t="s">
        <v>61</v>
      </c>
      <c r="M1564" s="105" t="s">
        <v>39</v>
      </c>
      <c r="N1564" s="105" t="s">
        <v>2127</v>
      </c>
      <c r="O1564" s="105" t="s">
        <v>41</v>
      </c>
      <c r="P1564" s="105" t="s">
        <v>42</v>
      </c>
      <c r="Q1564" s="106"/>
    </row>
    <row r="1565" spans="1:17" ht="153" x14ac:dyDescent="0.25">
      <c r="A1565" s="5">
        <f t="shared" si="24"/>
        <v>1563</v>
      </c>
      <c r="B1565" s="98" t="s">
        <v>34</v>
      </c>
      <c r="C1565" s="98">
        <v>891180084</v>
      </c>
      <c r="D1565" s="98">
        <v>2</v>
      </c>
      <c r="E1565" s="99" t="s">
        <v>4447</v>
      </c>
      <c r="F1565" s="100">
        <v>1094880992</v>
      </c>
      <c r="G1565" s="100">
        <v>9</v>
      </c>
      <c r="H1565" s="101" t="s">
        <v>4448</v>
      </c>
      <c r="I1565" s="101" t="s">
        <v>4235</v>
      </c>
      <c r="J1565" s="102">
        <v>40970</v>
      </c>
      <c r="K1565" s="103">
        <v>4621370.3</v>
      </c>
      <c r="L1565" s="104" t="s">
        <v>61</v>
      </c>
      <c r="M1565" s="105" t="s">
        <v>39</v>
      </c>
      <c r="N1565" s="105" t="s">
        <v>2127</v>
      </c>
      <c r="O1565" s="105" t="s">
        <v>41</v>
      </c>
      <c r="P1565" s="105" t="s">
        <v>42</v>
      </c>
      <c r="Q1565" s="107"/>
    </row>
    <row r="1566" spans="1:17" ht="114.75" x14ac:dyDescent="0.25">
      <c r="A1566" s="5">
        <f t="shared" si="24"/>
        <v>1564</v>
      </c>
      <c r="B1566" s="98" t="s">
        <v>34</v>
      </c>
      <c r="C1566" s="98">
        <v>891180084</v>
      </c>
      <c r="D1566" s="98">
        <v>2</v>
      </c>
      <c r="E1566" s="99" t="s">
        <v>4449</v>
      </c>
      <c r="F1566" s="100">
        <v>1075223503</v>
      </c>
      <c r="G1566" s="100">
        <v>4</v>
      </c>
      <c r="H1566" s="101" t="s">
        <v>4450</v>
      </c>
      <c r="I1566" s="101" t="s">
        <v>4451</v>
      </c>
      <c r="J1566" s="102">
        <v>40973</v>
      </c>
      <c r="K1566" s="103">
        <v>1854620</v>
      </c>
      <c r="L1566" s="104" t="s">
        <v>61</v>
      </c>
      <c r="M1566" s="105" t="s">
        <v>39</v>
      </c>
      <c r="N1566" s="105" t="s">
        <v>2127</v>
      </c>
      <c r="O1566" s="105" t="s">
        <v>41</v>
      </c>
      <c r="P1566" s="105" t="s">
        <v>42</v>
      </c>
      <c r="Q1566" s="106"/>
    </row>
    <row r="1567" spans="1:17" ht="127.5" x14ac:dyDescent="0.25">
      <c r="A1567" s="5">
        <f t="shared" si="24"/>
        <v>1565</v>
      </c>
      <c r="B1567" s="98" t="s">
        <v>34</v>
      </c>
      <c r="C1567" s="98">
        <v>891180084</v>
      </c>
      <c r="D1567" s="98">
        <v>2</v>
      </c>
      <c r="E1567" s="99" t="s">
        <v>4452</v>
      </c>
      <c r="F1567" s="100">
        <v>7723949</v>
      </c>
      <c r="G1567" s="100">
        <v>2</v>
      </c>
      <c r="H1567" s="101" t="s">
        <v>4453</v>
      </c>
      <c r="I1567" s="101" t="s">
        <v>4454</v>
      </c>
      <c r="J1567" s="102">
        <v>40976</v>
      </c>
      <c r="K1567" s="103">
        <v>4701356.8999999994</v>
      </c>
      <c r="L1567" s="104" t="s">
        <v>61</v>
      </c>
      <c r="M1567" s="105" t="s">
        <v>39</v>
      </c>
      <c r="N1567" s="105" t="s">
        <v>2127</v>
      </c>
      <c r="O1567" s="105" t="s">
        <v>41</v>
      </c>
      <c r="P1567" s="105" t="s">
        <v>42</v>
      </c>
      <c r="Q1567" s="107"/>
    </row>
    <row r="1568" spans="1:17" ht="63.75" x14ac:dyDescent="0.25">
      <c r="A1568" s="5">
        <f t="shared" si="24"/>
        <v>1566</v>
      </c>
      <c r="B1568" s="98" t="s">
        <v>34</v>
      </c>
      <c r="C1568" s="98">
        <v>891180084</v>
      </c>
      <c r="D1568" s="98">
        <v>2</v>
      </c>
      <c r="E1568" s="99" t="s">
        <v>4455</v>
      </c>
      <c r="F1568" s="100">
        <v>7725777</v>
      </c>
      <c r="G1568" s="100">
        <v>1</v>
      </c>
      <c r="H1568" s="101" t="s">
        <v>4456</v>
      </c>
      <c r="I1568" s="101" t="s">
        <v>4457</v>
      </c>
      <c r="J1568" s="102">
        <v>40980</v>
      </c>
      <c r="K1568" s="103">
        <v>3900000</v>
      </c>
      <c r="L1568" s="104" t="s">
        <v>61</v>
      </c>
      <c r="M1568" s="105" t="s">
        <v>39</v>
      </c>
      <c r="N1568" s="105" t="s">
        <v>2127</v>
      </c>
      <c r="O1568" s="105" t="s">
        <v>41</v>
      </c>
      <c r="P1568" s="105" t="s">
        <v>42</v>
      </c>
      <c r="Q1568" s="106"/>
    </row>
    <row r="1569" spans="1:17" ht="89.25" x14ac:dyDescent="0.25">
      <c r="A1569" s="5">
        <f t="shared" si="24"/>
        <v>1567</v>
      </c>
      <c r="B1569" s="98" t="s">
        <v>34</v>
      </c>
      <c r="C1569" s="98">
        <v>891180084</v>
      </c>
      <c r="D1569" s="98">
        <v>2</v>
      </c>
      <c r="E1569" s="99" t="s">
        <v>4458</v>
      </c>
      <c r="F1569" s="100">
        <v>36314038</v>
      </c>
      <c r="G1569" s="100">
        <v>9</v>
      </c>
      <c r="H1569" s="101" t="s">
        <v>4459</v>
      </c>
      <c r="I1569" s="101" t="s">
        <v>4460</v>
      </c>
      <c r="J1569" s="102">
        <v>40980</v>
      </c>
      <c r="K1569" s="103">
        <v>996000</v>
      </c>
      <c r="L1569" s="104" t="s">
        <v>61</v>
      </c>
      <c r="M1569" s="105" t="s">
        <v>39</v>
      </c>
      <c r="N1569" s="105" t="s">
        <v>2127</v>
      </c>
      <c r="O1569" s="105" t="s">
        <v>41</v>
      </c>
      <c r="P1569" s="105" t="s">
        <v>42</v>
      </c>
      <c r="Q1569" s="106"/>
    </row>
    <row r="1570" spans="1:17" ht="76.5" x14ac:dyDescent="0.25">
      <c r="A1570" s="5">
        <f t="shared" si="24"/>
        <v>1568</v>
      </c>
      <c r="B1570" s="98" t="s">
        <v>34</v>
      </c>
      <c r="C1570" s="98">
        <v>891180084</v>
      </c>
      <c r="D1570" s="98">
        <v>2</v>
      </c>
      <c r="E1570" s="99" t="s">
        <v>4461</v>
      </c>
      <c r="F1570" s="100">
        <v>1075209064</v>
      </c>
      <c r="G1570" s="100">
        <v>4</v>
      </c>
      <c r="H1570" s="101" t="s">
        <v>4462</v>
      </c>
      <c r="I1570" s="101" t="s">
        <v>4463</v>
      </c>
      <c r="J1570" s="102">
        <v>40980</v>
      </c>
      <c r="K1570" s="103">
        <v>2000000.0000000002</v>
      </c>
      <c r="L1570" s="104" t="s">
        <v>61</v>
      </c>
      <c r="M1570" s="105" t="s">
        <v>39</v>
      </c>
      <c r="N1570" s="105" t="s">
        <v>2127</v>
      </c>
      <c r="O1570" s="105" t="s">
        <v>41</v>
      </c>
      <c r="P1570" s="105" t="s">
        <v>42</v>
      </c>
      <c r="Q1570" s="106"/>
    </row>
    <row r="1571" spans="1:17" ht="153" x14ac:dyDescent="0.25">
      <c r="A1571" s="5">
        <f t="shared" si="24"/>
        <v>1569</v>
      </c>
      <c r="B1571" s="98" t="s">
        <v>34</v>
      </c>
      <c r="C1571" s="98">
        <v>891180084</v>
      </c>
      <c r="D1571" s="98">
        <v>2</v>
      </c>
      <c r="E1571" s="99" t="s">
        <v>4464</v>
      </c>
      <c r="F1571" s="100">
        <v>1075237797</v>
      </c>
      <c r="G1571" s="100">
        <v>3</v>
      </c>
      <c r="H1571" s="101" t="s">
        <v>4465</v>
      </c>
      <c r="I1571" s="101" t="s">
        <v>4466</v>
      </c>
      <c r="J1571" s="102">
        <v>40983</v>
      </c>
      <c r="K1571" s="103">
        <v>3000000</v>
      </c>
      <c r="L1571" s="104" t="s">
        <v>61</v>
      </c>
      <c r="M1571" s="105" t="s">
        <v>39</v>
      </c>
      <c r="N1571" s="105" t="s">
        <v>2127</v>
      </c>
      <c r="O1571" s="105" t="s">
        <v>41</v>
      </c>
      <c r="P1571" s="105" t="s">
        <v>42</v>
      </c>
      <c r="Q1571" s="106"/>
    </row>
    <row r="1572" spans="1:17" ht="63.75" x14ac:dyDescent="0.25">
      <c r="A1572" s="5">
        <f t="shared" si="24"/>
        <v>1570</v>
      </c>
      <c r="B1572" s="98" t="s">
        <v>34</v>
      </c>
      <c r="C1572" s="98">
        <v>891180084</v>
      </c>
      <c r="D1572" s="98">
        <v>2</v>
      </c>
      <c r="E1572" s="99" t="s">
        <v>4467</v>
      </c>
      <c r="F1572" s="100">
        <v>12102044</v>
      </c>
      <c r="G1572" s="100">
        <v>6</v>
      </c>
      <c r="H1572" s="101" t="s">
        <v>4468</v>
      </c>
      <c r="I1572" s="101" t="s">
        <v>4469</v>
      </c>
      <c r="J1572" s="102">
        <v>40988</v>
      </c>
      <c r="K1572" s="103">
        <v>6060000</v>
      </c>
      <c r="L1572" s="104" t="s">
        <v>61</v>
      </c>
      <c r="M1572" s="105" t="s">
        <v>39</v>
      </c>
      <c r="N1572" s="105" t="s">
        <v>2127</v>
      </c>
      <c r="O1572" s="105" t="s">
        <v>41</v>
      </c>
      <c r="P1572" s="105" t="s">
        <v>42</v>
      </c>
      <c r="Q1572" s="106"/>
    </row>
    <row r="1573" spans="1:17" ht="114.75" x14ac:dyDescent="0.25">
      <c r="A1573" s="5">
        <f t="shared" si="24"/>
        <v>1571</v>
      </c>
      <c r="B1573" s="98" t="s">
        <v>34</v>
      </c>
      <c r="C1573" s="98">
        <v>891180084</v>
      </c>
      <c r="D1573" s="98">
        <v>2</v>
      </c>
      <c r="E1573" s="99" t="s">
        <v>4470</v>
      </c>
      <c r="F1573" s="100">
        <v>36303157</v>
      </c>
      <c r="G1573" s="100">
        <v>1</v>
      </c>
      <c r="H1573" s="101" t="s">
        <v>4471</v>
      </c>
      <c r="I1573" s="101" t="s">
        <v>4472</v>
      </c>
      <c r="J1573" s="102">
        <v>40991</v>
      </c>
      <c r="K1573" s="103">
        <v>1752000</v>
      </c>
      <c r="L1573" s="104" t="s">
        <v>61</v>
      </c>
      <c r="M1573" s="105" t="s">
        <v>39</v>
      </c>
      <c r="N1573" s="105" t="s">
        <v>2127</v>
      </c>
      <c r="O1573" s="105" t="s">
        <v>41</v>
      </c>
      <c r="P1573" s="105" t="s">
        <v>42</v>
      </c>
      <c r="Q1573" s="106"/>
    </row>
    <row r="1574" spans="1:17" ht="63.75" x14ac:dyDescent="0.25">
      <c r="A1574" s="5">
        <f t="shared" si="24"/>
        <v>1572</v>
      </c>
      <c r="B1574" s="98" t="s">
        <v>34</v>
      </c>
      <c r="C1574" s="98">
        <v>891180084</v>
      </c>
      <c r="D1574" s="98">
        <v>2</v>
      </c>
      <c r="E1574" s="99" t="s">
        <v>4473</v>
      </c>
      <c r="F1574" s="100">
        <v>11314585</v>
      </c>
      <c r="G1574" s="100">
        <v>5</v>
      </c>
      <c r="H1574" s="101" t="s">
        <v>4474</v>
      </c>
      <c r="I1574" s="101" t="s">
        <v>4475</v>
      </c>
      <c r="J1574" s="102">
        <v>40994</v>
      </c>
      <c r="K1574" s="103">
        <v>10500000</v>
      </c>
      <c r="L1574" s="104" t="s">
        <v>61</v>
      </c>
      <c r="M1574" s="105" t="s">
        <v>39</v>
      </c>
      <c r="N1574" s="105" t="s">
        <v>2127</v>
      </c>
      <c r="O1574" s="105" t="s">
        <v>41</v>
      </c>
      <c r="P1574" s="105" t="s">
        <v>42</v>
      </c>
      <c r="Q1574" s="107"/>
    </row>
    <row r="1575" spans="1:17" ht="153" x14ac:dyDescent="0.25">
      <c r="A1575" s="5">
        <f t="shared" si="24"/>
        <v>1573</v>
      </c>
      <c r="B1575" s="98" t="s">
        <v>34</v>
      </c>
      <c r="C1575" s="98">
        <v>891180084</v>
      </c>
      <c r="D1575" s="98">
        <v>2</v>
      </c>
      <c r="E1575" s="99" t="s">
        <v>4476</v>
      </c>
      <c r="F1575" s="100">
        <v>1075234273</v>
      </c>
      <c r="G1575" s="100">
        <v>2</v>
      </c>
      <c r="H1575" s="101" t="s">
        <v>4477</v>
      </c>
      <c r="I1575" s="101" t="s">
        <v>4478</v>
      </c>
      <c r="J1575" s="102">
        <v>40994</v>
      </c>
      <c r="K1575" s="103">
        <v>3000000</v>
      </c>
      <c r="L1575" s="104" t="s">
        <v>61</v>
      </c>
      <c r="M1575" s="105" t="s">
        <v>39</v>
      </c>
      <c r="N1575" s="105" t="s">
        <v>2127</v>
      </c>
      <c r="O1575" s="105" t="s">
        <v>41</v>
      </c>
      <c r="P1575" s="105" t="s">
        <v>42</v>
      </c>
      <c r="Q1575" s="106"/>
    </row>
    <row r="1576" spans="1:17" ht="89.25" x14ac:dyDescent="0.25">
      <c r="A1576" s="5">
        <f t="shared" si="24"/>
        <v>1574</v>
      </c>
      <c r="B1576" s="98" t="s">
        <v>34</v>
      </c>
      <c r="C1576" s="98">
        <v>891180084</v>
      </c>
      <c r="D1576" s="98">
        <v>2</v>
      </c>
      <c r="E1576" s="99" t="s">
        <v>4470</v>
      </c>
      <c r="F1576" s="100">
        <v>36303157</v>
      </c>
      <c r="G1576" s="100">
        <v>1</v>
      </c>
      <c r="H1576" s="101" t="s">
        <v>4479</v>
      </c>
      <c r="I1576" s="101" t="s">
        <v>4480</v>
      </c>
      <c r="J1576" s="102">
        <v>40994</v>
      </c>
      <c r="K1576" s="103">
        <v>3759000</v>
      </c>
      <c r="L1576" s="104" t="s">
        <v>61</v>
      </c>
      <c r="M1576" s="105" t="s">
        <v>39</v>
      </c>
      <c r="N1576" s="105" t="s">
        <v>2127</v>
      </c>
      <c r="O1576" s="105" t="s">
        <v>41</v>
      </c>
      <c r="P1576" s="105" t="s">
        <v>42</v>
      </c>
      <c r="Q1576" s="106"/>
    </row>
    <row r="1577" spans="1:17" ht="153" x14ac:dyDescent="0.25">
      <c r="A1577" s="5">
        <f t="shared" si="24"/>
        <v>1575</v>
      </c>
      <c r="B1577" s="98" t="s">
        <v>34</v>
      </c>
      <c r="C1577" s="98">
        <v>891180084</v>
      </c>
      <c r="D1577" s="98">
        <v>2</v>
      </c>
      <c r="E1577" s="99" t="s">
        <v>4481</v>
      </c>
      <c r="F1577" s="100">
        <v>1075248206</v>
      </c>
      <c r="G1577" s="100">
        <v>1</v>
      </c>
      <c r="H1577" s="101" t="s">
        <v>4482</v>
      </c>
      <c r="I1577" s="101" t="s">
        <v>4483</v>
      </c>
      <c r="J1577" s="102">
        <v>40996</v>
      </c>
      <c r="K1577" s="103">
        <v>5950000</v>
      </c>
      <c r="L1577" s="104" t="s">
        <v>61</v>
      </c>
      <c r="M1577" s="105" t="s">
        <v>39</v>
      </c>
      <c r="N1577" s="105" t="s">
        <v>2127</v>
      </c>
      <c r="O1577" s="105" t="s">
        <v>41</v>
      </c>
      <c r="P1577" s="105" t="s">
        <v>42</v>
      </c>
      <c r="Q1577" s="106"/>
    </row>
    <row r="1578" spans="1:17" ht="165.75" x14ac:dyDescent="0.25">
      <c r="A1578" s="5">
        <f t="shared" si="24"/>
        <v>1576</v>
      </c>
      <c r="B1578" s="98" t="s">
        <v>34</v>
      </c>
      <c r="C1578" s="98">
        <v>891180084</v>
      </c>
      <c r="D1578" s="98">
        <v>2</v>
      </c>
      <c r="E1578" s="99" t="s">
        <v>4097</v>
      </c>
      <c r="F1578" s="100">
        <v>7728342</v>
      </c>
      <c r="G1578" s="100">
        <v>5</v>
      </c>
      <c r="H1578" s="101" t="s">
        <v>4484</v>
      </c>
      <c r="I1578" s="101" t="s">
        <v>4485</v>
      </c>
      <c r="J1578" s="102">
        <v>40996</v>
      </c>
      <c r="K1578" s="103">
        <v>6000000</v>
      </c>
      <c r="L1578" s="104" t="s">
        <v>61</v>
      </c>
      <c r="M1578" s="105" t="s">
        <v>39</v>
      </c>
      <c r="N1578" s="105" t="s">
        <v>2127</v>
      </c>
      <c r="O1578" s="105" t="s">
        <v>41</v>
      </c>
      <c r="P1578" s="105" t="s">
        <v>42</v>
      </c>
      <c r="Q1578" s="106"/>
    </row>
    <row r="1579" spans="1:17" ht="153" x14ac:dyDescent="0.25">
      <c r="A1579" s="5">
        <f t="shared" si="24"/>
        <v>1577</v>
      </c>
      <c r="B1579" s="98" t="s">
        <v>34</v>
      </c>
      <c r="C1579" s="98">
        <v>891180084</v>
      </c>
      <c r="D1579" s="98">
        <v>2</v>
      </c>
      <c r="E1579" s="99" t="s">
        <v>4486</v>
      </c>
      <c r="F1579" s="100">
        <v>1075215698</v>
      </c>
      <c r="G1579" s="100">
        <v>8</v>
      </c>
      <c r="H1579" s="101" t="s">
        <v>4487</v>
      </c>
      <c r="I1579" s="101" t="s">
        <v>4488</v>
      </c>
      <c r="J1579" s="102">
        <v>41008</v>
      </c>
      <c r="K1579" s="103">
        <v>6500000</v>
      </c>
      <c r="L1579" s="104" t="s">
        <v>61</v>
      </c>
      <c r="M1579" s="105" t="s">
        <v>39</v>
      </c>
      <c r="N1579" s="105" t="s">
        <v>2127</v>
      </c>
      <c r="O1579" s="105" t="s">
        <v>41</v>
      </c>
      <c r="P1579" s="105" t="s">
        <v>42</v>
      </c>
      <c r="Q1579" s="106"/>
    </row>
    <row r="1580" spans="1:17" ht="89.25" x14ac:dyDescent="0.25">
      <c r="A1580" s="5">
        <f t="shared" si="24"/>
        <v>1578</v>
      </c>
      <c r="B1580" s="98" t="s">
        <v>34</v>
      </c>
      <c r="C1580" s="98">
        <v>891180084</v>
      </c>
      <c r="D1580" s="98">
        <v>2</v>
      </c>
      <c r="E1580" s="99" t="s">
        <v>4489</v>
      </c>
      <c r="F1580" s="100">
        <v>19188486</v>
      </c>
      <c r="G1580" s="100">
        <v>2</v>
      </c>
      <c r="H1580" s="101" t="s">
        <v>4490</v>
      </c>
      <c r="I1580" s="101" t="s">
        <v>4491</v>
      </c>
      <c r="J1580" s="102">
        <v>41009</v>
      </c>
      <c r="K1580" s="103">
        <v>3760000</v>
      </c>
      <c r="L1580" s="104" t="s">
        <v>61</v>
      </c>
      <c r="M1580" s="105" t="s">
        <v>39</v>
      </c>
      <c r="N1580" s="105" t="s">
        <v>2127</v>
      </c>
      <c r="O1580" s="105" t="s">
        <v>41</v>
      </c>
      <c r="P1580" s="105" t="s">
        <v>42</v>
      </c>
      <c r="Q1580" s="106"/>
    </row>
    <row r="1581" spans="1:17" ht="51" x14ac:dyDescent="0.25">
      <c r="A1581" s="5">
        <f t="shared" si="24"/>
        <v>1579</v>
      </c>
      <c r="B1581" s="98" t="s">
        <v>34</v>
      </c>
      <c r="C1581" s="98">
        <v>891180084</v>
      </c>
      <c r="D1581" s="98">
        <v>2</v>
      </c>
      <c r="E1581" s="99" t="s">
        <v>4422</v>
      </c>
      <c r="F1581" s="100">
        <v>36287871</v>
      </c>
      <c r="G1581" s="100">
        <v>1</v>
      </c>
      <c r="H1581" s="101" t="s">
        <v>4492</v>
      </c>
      <c r="I1581" s="101" t="s">
        <v>4493</v>
      </c>
      <c r="J1581" s="102">
        <v>41009</v>
      </c>
      <c r="K1581" s="103">
        <v>3372351.3</v>
      </c>
      <c r="L1581" s="104" t="s">
        <v>61</v>
      </c>
      <c r="M1581" s="105" t="s">
        <v>39</v>
      </c>
      <c r="N1581" s="105" t="s">
        <v>2127</v>
      </c>
      <c r="O1581" s="105" t="s">
        <v>41</v>
      </c>
      <c r="P1581" s="105" t="s">
        <v>42</v>
      </c>
      <c r="Q1581" s="107"/>
    </row>
    <row r="1582" spans="1:17" ht="89.25" x14ac:dyDescent="0.25">
      <c r="A1582" s="5">
        <f t="shared" si="24"/>
        <v>1580</v>
      </c>
      <c r="B1582" s="98" t="s">
        <v>34</v>
      </c>
      <c r="C1582" s="98">
        <v>891180084</v>
      </c>
      <c r="D1582" s="98">
        <v>2</v>
      </c>
      <c r="E1582" s="99" t="s">
        <v>4494</v>
      </c>
      <c r="F1582" s="100">
        <v>1075225933</v>
      </c>
      <c r="G1582" s="100">
        <v>7</v>
      </c>
      <c r="H1582" s="101" t="s">
        <v>4495</v>
      </c>
      <c r="I1582" s="101" t="s">
        <v>4496</v>
      </c>
      <c r="J1582" s="102">
        <v>41011</v>
      </c>
      <c r="K1582" s="103">
        <v>4485114.3999999994</v>
      </c>
      <c r="L1582" s="104" t="s">
        <v>61</v>
      </c>
      <c r="M1582" s="105" t="s">
        <v>39</v>
      </c>
      <c r="N1582" s="105" t="s">
        <v>2127</v>
      </c>
      <c r="O1582" s="105" t="s">
        <v>41</v>
      </c>
      <c r="P1582" s="105" t="s">
        <v>42</v>
      </c>
      <c r="Q1582" s="107"/>
    </row>
    <row r="1583" spans="1:17" ht="127.5" x14ac:dyDescent="0.25">
      <c r="A1583" s="5">
        <f t="shared" si="24"/>
        <v>1581</v>
      </c>
      <c r="B1583" s="98" t="s">
        <v>34</v>
      </c>
      <c r="C1583" s="98">
        <v>891180084</v>
      </c>
      <c r="D1583" s="98">
        <v>2</v>
      </c>
      <c r="E1583" s="99" t="s">
        <v>4497</v>
      </c>
      <c r="F1583" s="100">
        <v>26522440</v>
      </c>
      <c r="G1583" s="100">
        <v>2</v>
      </c>
      <c r="H1583" s="101" t="s">
        <v>4498</v>
      </c>
      <c r="I1583" s="101" t="s">
        <v>4499</v>
      </c>
      <c r="J1583" s="102">
        <v>41017</v>
      </c>
      <c r="K1583" s="103">
        <v>4760000</v>
      </c>
      <c r="L1583" s="104" t="s">
        <v>61</v>
      </c>
      <c r="M1583" s="105" t="s">
        <v>39</v>
      </c>
      <c r="N1583" s="105" t="s">
        <v>2127</v>
      </c>
      <c r="O1583" s="105" t="s">
        <v>41</v>
      </c>
      <c r="P1583" s="105" t="s">
        <v>42</v>
      </c>
      <c r="Q1583" s="107"/>
    </row>
    <row r="1584" spans="1:17" ht="114.75" x14ac:dyDescent="0.25">
      <c r="A1584" s="5">
        <f t="shared" si="24"/>
        <v>1582</v>
      </c>
      <c r="B1584" s="98" t="s">
        <v>34</v>
      </c>
      <c r="C1584" s="98">
        <v>891180084</v>
      </c>
      <c r="D1584" s="98">
        <v>2</v>
      </c>
      <c r="E1584" s="99" t="s">
        <v>4500</v>
      </c>
      <c r="F1584" s="100">
        <v>26431786</v>
      </c>
      <c r="G1584" s="100">
        <v>4</v>
      </c>
      <c r="H1584" s="101" t="s">
        <v>4501</v>
      </c>
      <c r="I1584" s="101" t="s">
        <v>4502</v>
      </c>
      <c r="J1584" s="102">
        <v>41017</v>
      </c>
      <c r="K1584" s="103">
        <v>4760000</v>
      </c>
      <c r="L1584" s="104" t="s">
        <v>61</v>
      </c>
      <c r="M1584" s="105" t="s">
        <v>39</v>
      </c>
      <c r="N1584" s="105" t="s">
        <v>2127</v>
      </c>
      <c r="O1584" s="105" t="s">
        <v>41</v>
      </c>
      <c r="P1584" s="105" t="s">
        <v>42</v>
      </c>
      <c r="Q1584" s="107"/>
    </row>
    <row r="1585" spans="1:17" ht="114.75" x14ac:dyDescent="0.25">
      <c r="A1585" s="5">
        <f t="shared" si="24"/>
        <v>1583</v>
      </c>
      <c r="B1585" s="98" t="s">
        <v>34</v>
      </c>
      <c r="C1585" s="98">
        <v>891180084</v>
      </c>
      <c r="D1585" s="98">
        <v>2</v>
      </c>
      <c r="E1585" s="99" t="s">
        <v>4503</v>
      </c>
      <c r="F1585" s="100">
        <v>36294359</v>
      </c>
      <c r="G1585" s="100">
        <v>0</v>
      </c>
      <c r="H1585" s="101" t="s">
        <v>4504</v>
      </c>
      <c r="I1585" s="101" t="s">
        <v>4505</v>
      </c>
      <c r="J1585" s="102">
        <v>41017</v>
      </c>
      <c r="K1585" s="103">
        <v>4760000</v>
      </c>
      <c r="L1585" s="104" t="s">
        <v>61</v>
      </c>
      <c r="M1585" s="105" t="s">
        <v>39</v>
      </c>
      <c r="N1585" s="105" t="s">
        <v>2127</v>
      </c>
      <c r="O1585" s="105" t="s">
        <v>41</v>
      </c>
      <c r="P1585" s="105" t="s">
        <v>42</v>
      </c>
      <c r="Q1585" s="107"/>
    </row>
    <row r="1586" spans="1:17" ht="127.5" x14ac:dyDescent="0.25">
      <c r="A1586" s="5">
        <f t="shared" si="24"/>
        <v>1584</v>
      </c>
      <c r="B1586" s="98" t="s">
        <v>34</v>
      </c>
      <c r="C1586" s="98">
        <v>891180084</v>
      </c>
      <c r="D1586" s="98">
        <v>2</v>
      </c>
      <c r="E1586" s="99" t="s">
        <v>4506</v>
      </c>
      <c r="F1586" s="100">
        <v>7707171</v>
      </c>
      <c r="G1586" s="100">
        <v>2</v>
      </c>
      <c r="H1586" s="101" t="s">
        <v>4507</v>
      </c>
      <c r="I1586" s="101" t="s">
        <v>4508</v>
      </c>
      <c r="J1586" s="102">
        <v>41019</v>
      </c>
      <c r="K1586" s="103">
        <v>4720000</v>
      </c>
      <c r="L1586" s="104" t="s">
        <v>61</v>
      </c>
      <c r="M1586" s="105" t="s">
        <v>39</v>
      </c>
      <c r="N1586" s="105" t="s">
        <v>2127</v>
      </c>
      <c r="O1586" s="105" t="s">
        <v>41</v>
      </c>
      <c r="P1586" s="105" t="s">
        <v>42</v>
      </c>
      <c r="Q1586" s="107"/>
    </row>
    <row r="1587" spans="1:17" ht="114.75" x14ac:dyDescent="0.25">
      <c r="A1587" s="5">
        <f t="shared" si="24"/>
        <v>1585</v>
      </c>
      <c r="B1587" s="98" t="s">
        <v>34</v>
      </c>
      <c r="C1587" s="98">
        <v>891180084</v>
      </c>
      <c r="D1587" s="98">
        <v>2</v>
      </c>
      <c r="E1587" s="99" t="s">
        <v>4509</v>
      </c>
      <c r="F1587" s="100">
        <v>7732423</v>
      </c>
      <c r="G1587" s="100">
        <v>9</v>
      </c>
      <c r="H1587" s="101" t="s">
        <v>4510</v>
      </c>
      <c r="I1587" s="101" t="s">
        <v>4511</v>
      </c>
      <c r="J1587" s="102">
        <v>41017</v>
      </c>
      <c r="K1587" s="103">
        <v>4760000</v>
      </c>
      <c r="L1587" s="104" t="s">
        <v>61</v>
      </c>
      <c r="M1587" s="105" t="s">
        <v>39</v>
      </c>
      <c r="N1587" s="105" t="s">
        <v>2127</v>
      </c>
      <c r="O1587" s="105" t="s">
        <v>41</v>
      </c>
      <c r="P1587" s="105" t="s">
        <v>42</v>
      </c>
      <c r="Q1587" s="107"/>
    </row>
    <row r="1588" spans="1:17" ht="114.75" x14ac:dyDescent="0.25">
      <c r="A1588" s="5">
        <f t="shared" si="24"/>
        <v>1586</v>
      </c>
      <c r="B1588" s="98" t="s">
        <v>34</v>
      </c>
      <c r="C1588" s="98">
        <v>891180084</v>
      </c>
      <c r="D1588" s="98">
        <v>2</v>
      </c>
      <c r="E1588" s="99" t="s">
        <v>4512</v>
      </c>
      <c r="F1588" s="100">
        <v>12233386</v>
      </c>
      <c r="G1588" s="100">
        <v>1</v>
      </c>
      <c r="H1588" s="101" t="s">
        <v>4513</v>
      </c>
      <c r="I1588" s="101" t="s">
        <v>4514</v>
      </c>
      <c r="J1588" s="102">
        <v>41017</v>
      </c>
      <c r="K1588" s="103">
        <v>4760000</v>
      </c>
      <c r="L1588" s="104" t="s">
        <v>61</v>
      </c>
      <c r="M1588" s="105" t="s">
        <v>39</v>
      </c>
      <c r="N1588" s="105" t="s">
        <v>2127</v>
      </c>
      <c r="O1588" s="105" t="s">
        <v>41</v>
      </c>
      <c r="P1588" s="105" t="s">
        <v>42</v>
      </c>
      <c r="Q1588" s="107"/>
    </row>
    <row r="1589" spans="1:17" ht="127.5" x14ac:dyDescent="0.25">
      <c r="A1589" s="5">
        <f t="shared" si="24"/>
        <v>1587</v>
      </c>
      <c r="B1589" s="98" t="s">
        <v>34</v>
      </c>
      <c r="C1589" s="98">
        <v>891180084</v>
      </c>
      <c r="D1589" s="98">
        <v>2</v>
      </c>
      <c r="E1589" s="99" t="s">
        <v>4515</v>
      </c>
      <c r="F1589" s="100">
        <v>19452406</v>
      </c>
      <c r="G1589" s="100">
        <v>5</v>
      </c>
      <c r="H1589" s="101" t="s">
        <v>4516</v>
      </c>
      <c r="I1589" s="101" t="s">
        <v>4517</v>
      </c>
      <c r="J1589" s="102">
        <v>41017</v>
      </c>
      <c r="K1589" s="103">
        <v>6743333.333333333</v>
      </c>
      <c r="L1589" s="104" t="s">
        <v>61</v>
      </c>
      <c r="M1589" s="105" t="s">
        <v>39</v>
      </c>
      <c r="N1589" s="105" t="s">
        <v>2127</v>
      </c>
      <c r="O1589" s="105" t="s">
        <v>41</v>
      </c>
      <c r="P1589" s="105" t="s">
        <v>42</v>
      </c>
      <c r="Q1589" s="107"/>
    </row>
    <row r="1590" spans="1:17" ht="114.75" x14ac:dyDescent="0.25">
      <c r="A1590" s="5">
        <f t="shared" si="24"/>
        <v>1588</v>
      </c>
      <c r="B1590" s="98" t="s">
        <v>34</v>
      </c>
      <c r="C1590" s="98">
        <v>891180084</v>
      </c>
      <c r="D1590" s="98">
        <v>2</v>
      </c>
      <c r="E1590" s="99" t="s">
        <v>4518</v>
      </c>
      <c r="F1590" s="100">
        <v>26492202</v>
      </c>
      <c r="G1590" s="100">
        <v>6</v>
      </c>
      <c r="H1590" s="101" t="s">
        <v>4519</v>
      </c>
      <c r="I1590" s="101" t="s">
        <v>4520</v>
      </c>
      <c r="J1590" s="102">
        <v>41017</v>
      </c>
      <c r="K1590" s="103">
        <v>6743333.333333333</v>
      </c>
      <c r="L1590" s="104" t="s">
        <v>61</v>
      </c>
      <c r="M1590" s="105" t="s">
        <v>39</v>
      </c>
      <c r="N1590" s="105" t="s">
        <v>2127</v>
      </c>
      <c r="O1590" s="105" t="s">
        <v>41</v>
      </c>
      <c r="P1590" s="105" t="s">
        <v>42</v>
      </c>
      <c r="Q1590" s="107"/>
    </row>
    <row r="1591" spans="1:17" ht="114.75" x14ac:dyDescent="0.25">
      <c r="A1591" s="5">
        <f t="shared" si="24"/>
        <v>1589</v>
      </c>
      <c r="B1591" s="98" t="s">
        <v>34</v>
      </c>
      <c r="C1591" s="98">
        <v>891180084</v>
      </c>
      <c r="D1591" s="98">
        <v>2</v>
      </c>
      <c r="E1591" s="99" t="s">
        <v>4521</v>
      </c>
      <c r="F1591" s="100">
        <v>67039418</v>
      </c>
      <c r="G1591" s="100">
        <v>8</v>
      </c>
      <c r="H1591" s="101" t="s">
        <v>4522</v>
      </c>
      <c r="I1591" s="101" t="s">
        <v>4523</v>
      </c>
      <c r="J1591" s="102">
        <v>41017</v>
      </c>
      <c r="K1591" s="103">
        <v>6743333.333333333</v>
      </c>
      <c r="L1591" s="104" t="s">
        <v>61</v>
      </c>
      <c r="M1591" s="105" t="s">
        <v>39</v>
      </c>
      <c r="N1591" s="105" t="s">
        <v>2127</v>
      </c>
      <c r="O1591" s="105" t="s">
        <v>41</v>
      </c>
      <c r="P1591" s="105" t="s">
        <v>42</v>
      </c>
      <c r="Q1591" s="107"/>
    </row>
    <row r="1592" spans="1:17" ht="63.75" x14ac:dyDescent="0.25">
      <c r="A1592" s="5">
        <f t="shared" si="24"/>
        <v>1590</v>
      </c>
      <c r="B1592" s="98" t="s">
        <v>34</v>
      </c>
      <c r="C1592" s="98">
        <v>891180084</v>
      </c>
      <c r="D1592" s="98">
        <v>2</v>
      </c>
      <c r="E1592" s="99" t="s">
        <v>4524</v>
      </c>
      <c r="F1592" s="100">
        <v>55056287</v>
      </c>
      <c r="G1592" s="100">
        <v>8</v>
      </c>
      <c r="H1592" s="101" t="s">
        <v>4525</v>
      </c>
      <c r="I1592" s="101" t="s">
        <v>4526</v>
      </c>
      <c r="J1592" s="102">
        <v>41019</v>
      </c>
      <c r="K1592" s="103">
        <v>2384491.1999999997</v>
      </c>
      <c r="L1592" s="104" t="s">
        <v>61</v>
      </c>
      <c r="M1592" s="105" t="s">
        <v>39</v>
      </c>
      <c r="N1592" s="105" t="s">
        <v>2127</v>
      </c>
      <c r="O1592" s="105" t="s">
        <v>41</v>
      </c>
      <c r="P1592" s="105" t="s">
        <v>42</v>
      </c>
      <c r="Q1592" s="106"/>
    </row>
    <row r="1593" spans="1:17" ht="89.25" x14ac:dyDescent="0.25">
      <c r="A1593" s="5">
        <f t="shared" si="24"/>
        <v>1591</v>
      </c>
      <c r="B1593" s="98" t="s">
        <v>34</v>
      </c>
      <c r="C1593" s="98">
        <v>891180084</v>
      </c>
      <c r="D1593" s="98">
        <v>2</v>
      </c>
      <c r="E1593" s="99" t="s">
        <v>4527</v>
      </c>
      <c r="F1593" s="100">
        <v>1075247973</v>
      </c>
      <c r="G1593" s="100">
        <v>6</v>
      </c>
      <c r="H1593" s="101" t="s">
        <v>4528</v>
      </c>
      <c r="I1593" s="101" t="s">
        <v>4529</v>
      </c>
      <c r="J1593" s="102">
        <v>41019</v>
      </c>
      <c r="K1593" s="103">
        <v>5000000</v>
      </c>
      <c r="L1593" s="104" t="s">
        <v>61</v>
      </c>
      <c r="M1593" s="105" t="s">
        <v>39</v>
      </c>
      <c r="N1593" s="105" t="s">
        <v>2127</v>
      </c>
      <c r="O1593" s="105" t="s">
        <v>41</v>
      </c>
      <c r="P1593" s="105" t="s">
        <v>42</v>
      </c>
      <c r="Q1593" s="106"/>
    </row>
    <row r="1594" spans="1:17" ht="102" x14ac:dyDescent="0.25">
      <c r="A1594" s="5">
        <f t="shared" si="24"/>
        <v>1592</v>
      </c>
      <c r="B1594" s="98" t="s">
        <v>34</v>
      </c>
      <c r="C1594" s="98">
        <v>891180084</v>
      </c>
      <c r="D1594" s="98">
        <v>2</v>
      </c>
      <c r="E1594" s="99" t="s">
        <v>4379</v>
      </c>
      <c r="F1594" s="100">
        <v>1075236262</v>
      </c>
      <c r="G1594" s="100">
        <v>0</v>
      </c>
      <c r="H1594" s="101" t="s">
        <v>4530</v>
      </c>
      <c r="I1594" s="101" t="s">
        <v>4531</v>
      </c>
      <c r="J1594" s="102">
        <v>41026</v>
      </c>
      <c r="K1594" s="103">
        <v>13870400</v>
      </c>
      <c r="L1594" s="104" t="s">
        <v>61</v>
      </c>
      <c r="M1594" s="105" t="s">
        <v>39</v>
      </c>
      <c r="N1594" s="105" t="s">
        <v>2127</v>
      </c>
      <c r="O1594" s="105" t="s">
        <v>41</v>
      </c>
      <c r="P1594" s="105" t="s">
        <v>42</v>
      </c>
      <c r="Q1594" s="106"/>
    </row>
    <row r="1595" spans="1:17" ht="140.25" x14ac:dyDescent="0.25">
      <c r="A1595" s="5">
        <f t="shared" si="24"/>
        <v>1593</v>
      </c>
      <c r="B1595" s="98" t="s">
        <v>34</v>
      </c>
      <c r="C1595" s="98">
        <v>891180084</v>
      </c>
      <c r="D1595" s="98">
        <v>2</v>
      </c>
      <c r="E1595" s="99" t="s">
        <v>4193</v>
      </c>
      <c r="F1595" s="100">
        <v>7722635</v>
      </c>
      <c r="G1595" s="100">
        <v>0</v>
      </c>
      <c r="H1595" s="101" t="s">
        <v>4532</v>
      </c>
      <c r="I1595" s="101" t="s">
        <v>4533</v>
      </c>
      <c r="J1595" s="102">
        <v>41026</v>
      </c>
      <c r="K1595" s="103">
        <v>17132000</v>
      </c>
      <c r="L1595" s="104" t="s">
        <v>61</v>
      </c>
      <c r="M1595" s="105" t="s">
        <v>39</v>
      </c>
      <c r="N1595" s="105" t="s">
        <v>2127</v>
      </c>
      <c r="O1595" s="105" t="s">
        <v>41</v>
      </c>
      <c r="P1595" s="105" t="s">
        <v>42</v>
      </c>
      <c r="Q1595" s="106"/>
    </row>
    <row r="1596" spans="1:17" ht="102" x14ac:dyDescent="0.25">
      <c r="A1596" s="5">
        <f t="shared" si="24"/>
        <v>1594</v>
      </c>
      <c r="B1596" s="98" t="s">
        <v>34</v>
      </c>
      <c r="C1596" s="98">
        <v>891180084</v>
      </c>
      <c r="D1596" s="98">
        <v>2</v>
      </c>
      <c r="E1596" s="111" t="s">
        <v>4534</v>
      </c>
      <c r="F1596" s="100">
        <v>1080182267</v>
      </c>
      <c r="G1596" s="100">
        <v>1</v>
      </c>
      <c r="H1596" s="101" t="s">
        <v>4535</v>
      </c>
      <c r="I1596" s="101" t="s">
        <v>4536</v>
      </c>
      <c r="J1596" s="102">
        <v>41031</v>
      </c>
      <c r="K1596" s="103">
        <v>5760000</v>
      </c>
      <c r="L1596" s="104" t="s">
        <v>61</v>
      </c>
      <c r="M1596" s="105" t="s">
        <v>39</v>
      </c>
      <c r="N1596" s="105" t="s">
        <v>2127</v>
      </c>
      <c r="O1596" s="105" t="s">
        <v>41</v>
      </c>
      <c r="P1596" s="105" t="s">
        <v>42</v>
      </c>
      <c r="Q1596" s="106"/>
    </row>
    <row r="1597" spans="1:17" ht="89.25" x14ac:dyDescent="0.25">
      <c r="A1597" s="5">
        <f t="shared" si="24"/>
        <v>1595</v>
      </c>
      <c r="B1597" s="98" t="s">
        <v>34</v>
      </c>
      <c r="C1597" s="98">
        <v>891180084</v>
      </c>
      <c r="D1597" s="98">
        <v>2</v>
      </c>
      <c r="E1597" s="99" t="s">
        <v>4470</v>
      </c>
      <c r="F1597" s="100">
        <v>36303157</v>
      </c>
      <c r="G1597" s="100">
        <v>1</v>
      </c>
      <c r="H1597" s="101" t="s">
        <v>4537</v>
      </c>
      <c r="I1597" s="101" t="s">
        <v>4538</v>
      </c>
      <c r="J1597" s="102">
        <v>41031</v>
      </c>
      <c r="K1597" s="103">
        <v>2000000</v>
      </c>
      <c r="L1597" s="104" t="s">
        <v>61</v>
      </c>
      <c r="M1597" s="105" t="s">
        <v>39</v>
      </c>
      <c r="N1597" s="105" t="s">
        <v>2127</v>
      </c>
      <c r="O1597" s="105" t="s">
        <v>41</v>
      </c>
      <c r="P1597" s="105" t="s">
        <v>42</v>
      </c>
      <c r="Q1597" s="106"/>
    </row>
    <row r="1598" spans="1:17" ht="102" x14ac:dyDescent="0.25">
      <c r="A1598" s="5">
        <f t="shared" si="24"/>
        <v>1596</v>
      </c>
      <c r="B1598" s="98" t="s">
        <v>34</v>
      </c>
      <c r="C1598" s="98">
        <v>891180084</v>
      </c>
      <c r="D1598" s="98">
        <v>2</v>
      </c>
      <c r="E1598" s="99" t="s">
        <v>3999</v>
      </c>
      <c r="F1598" s="100">
        <v>1075209464</v>
      </c>
      <c r="G1598" s="100">
        <v>7</v>
      </c>
      <c r="H1598" s="101" t="s">
        <v>4539</v>
      </c>
      <c r="I1598" s="101" t="s">
        <v>4001</v>
      </c>
      <c r="J1598" s="102">
        <v>41031</v>
      </c>
      <c r="K1598" s="103">
        <v>12696000</v>
      </c>
      <c r="L1598" s="104" t="s">
        <v>61</v>
      </c>
      <c r="M1598" s="105" t="s">
        <v>39</v>
      </c>
      <c r="N1598" s="105" t="s">
        <v>2127</v>
      </c>
      <c r="O1598" s="105" t="s">
        <v>41</v>
      </c>
      <c r="P1598" s="105" t="s">
        <v>42</v>
      </c>
      <c r="Q1598" s="106"/>
    </row>
    <row r="1599" spans="1:17" ht="102" x14ac:dyDescent="0.25">
      <c r="A1599" s="5">
        <f t="shared" si="24"/>
        <v>1597</v>
      </c>
      <c r="B1599" s="98" t="s">
        <v>34</v>
      </c>
      <c r="C1599" s="98">
        <v>891180084</v>
      </c>
      <c r="D1599" s="98">
        <v>2</v>
      </c>
      <c r="E1599" s="99" t="s">
        <v>3994</v>
      </c>
      <c r="F1599" s="100">
        <v>1010176855</v>
      </c>
      <c r="G1599" s="100">
        <v>3</v>
      </c>
      <c r="H1599" s="101" t="s">
        <v>4540</v>
      </c>
      <c r="I1599" s="101" t="s">
        <v>3996</v>
      </c>
      <c r="J1599" s="102">
        <v>41031</v>
      </c>
      <c r="K1599" s="103">
        <v>10156800</v>
      </c>
      <c r="L1599" s="104" t="s">
        <v>61</v>
      </c>
      <c r="M1599" s="105" t="s">
        <v>39</v>
      </c>
      <c r="N1599" s="105" t="s">
        <v>2127</v>
      </c>
      <c r="O1599" s="105" t="s">
        <v>41</v>
      </c>
      <c r="P1599" s="105" t="s">
        <v>42</v>
      </c>
      <c r="Q1599" s="106"/>
    </row>
    <row r="1600" spans="1:17" ht="102" x14ac:dyDescent="0.25">
      <c r="A1600" s="5">
        <f t="shared" si="24"/>
        <v>1598</v>
      </c>
      <c r="B1600" s="98" t="s">
        <v>34</v>
      </c>
      <c r="C1600" s="98">
        <v>891180084</v>
      </c>
      <c r="D1600" s="98">
        <v>2</v>
      </c>
      <c r="E1600" s="99" t="s">
        <v>3997</v>
      </c>
      <c r="F1600" s="100">
        <v>12282032</v>
      </c>
      <c r="G1600" s="100">
        <v>9</v>
      </c>
      <c r="H1600" s="101" t="s">
        <v>4541</v>
      </c>
      <c r="I1600" s="101" t="s">
        <v>3996</v>
      </c>
      <c r="J1600" s="102">
        <v>41031</v>
      </c>
      <c r="K1600" s="103">
        <v>10156800</v>
      </c>
      <c r="L1600" s="104" t="s">
        <v>61</v>
      </c>
      <c r="M1600" s="105" t="s">
        <v>39</v>
      </c>
      <c r="N1600" s="105" t="s">
        <v>2127</v>
      </c>
      <c r="O1600" s="105" t="s">
        <v>41</v>
      </c>
      <c r="P1600" s="105" t="s">
        <v>42</v>
      </c>
      <c r="Q1600" s="106"/>
    </row>
    <row r="1601" spans="1:17" ht="89.25" x14ac:dyDescent="0.25">
      <c r="A1601" s="5">
        <f t="shared" si="24"/>
        <v>1599</v>
      </c>
      <c r="B1601" s="98" t="s">
        <v>34</v>
      </c>
      <c r="C1601" s="98">
        <v>891180084</v>
      </c>
      <c r="D1601" s="98">
        <v>2</v>
      </c>
      <c r="E1601" s="99" t="s">
        <v>4002</v>
      </c>
      <c r="F1601" s="100">
        <v>1080292657</v>
      </c>
      <c r="G1601" s="100">
        <v>2</v>
      </c>
      <c r="H1601" s="101" t="s">
        <v>4542</v>
      </c>
      <c r="I1601" s="101" t="s">
        <v>4004</v>
      </c>
      <c r="J1601" s="102">
        <v>41031</v>
      </c>
      <c r="K1601" s="103">
        <v>9310400</v>
      </c>
      <c r="L1601" s="104" t="s">
        <v>61</v>
      </c>
      <c r="M1601" s="105" t="s">
        <v>39</v>
      </c>
      <c r="N1601" s="105" t="s">
        <v>2127</v>
      </c>
      <c r="O1601" s="105" t="s">
        <v>41</v>
      </c>
      <c r="P1601" s="105" t="s">
        <v>42</v>
      </c>
      <c r="Q1601" s="106"/>
    </row>
    <row r="1602" spans="1:17" ht="89.25" x14ac:dyDescent="0.25">
      <c r="A1602" s="5">
        <f t="shared" si="24"/>
        <v>1600</v>
      </c>
      <c r="B1602" s="98" t="s">
        <v>34</v>
      </c>
      <c r="C1602" s="98">
        <v>891180084</v>
      </c>
      <c r="D1602" s="98">
        <v>2</v>
      </c>
      <c r="E1602" s="99" t="s">
        <v>4005</v>
      </c>
      <c r="F1602" s="100">
        <v>1075232121</v>
      </c>
      <c r="G1602" s="100">
        <v>2</v>
      </c>
      <c r="H1602" s="101" t="s">
        <v>4543</v>
      </c>
      <c r="I1602" s="101" t="s">
        <v>4004</v>
      </c>
      <c r="J1602" s="102">
        <v>41031</v>
      </c>
      <c r="K1602" s="103">
        <v>9310400</v>
      </c>
      <c r="L1602" s="104" t="s">
        <v>61</v>
      </c>
      <c r="M1602" s="105" t="s">
        <v>39</v>
      </c>
      <c r="N1602" s="105" t="s">
        <v>2127</v>
      </c>
      <c r="O1602" s="105" t="s">
        <v>41</v>
      </c>
      <c r="P1602" s="105" t="s">
        <v>42</v>
      </c>
      <c r="Q1602" s="106"/>
    </row>
    <row r="1603" spans="1:17" ht="63.75" x14ac:dyDescent="0.25">
      <c r="A1603" s="5">
        <f t="shared" si="24"/>
        <v>1601</v>
      </c>
      <c r="B1603" s="98" t="s">
        <v>34</v>
      </c>
      <c r="C1603" s="98">
        <v>891180084</v>
      </c>
      <c r="D1603" s="98">
        <v>2</v>
      </c>
      <c r="E1603" s="99" t="s">
        <v>4544</v>
      </c>
      <c r="F1603" s="100">
        <v>7726727</v>
      </c>
      <c r="G1603" s="100">
        <v>8</v>
      </c>
      <c r="H1603" s="101" t="s">
        <v>4545</v>
      </c>
      <c r="I1603" s="101" t="s">
        <v>4546</v>
      </c>
      <c r="J1603" s="102">
        <v>41033</v>
      </c>
      <c r="K1603" s="103">
        <v>4598661.5999999996</v>
      </c>
      <c r="L1603" s="104" t="s">
        <v>61</v>
      </c>
      <c r="M1603" s="105" t="s">
        <v>39</v>
      </c>
      <c r="N1603" s="105" t="s">
        <v>2127</v>
      </c>
      <c r="O1603" s="105" t="s">
        <v>41</v>
      </c>
      <c r="P1603" s="105" t="s">
        <v>42</v>
      </c>
      <c r="Q1603" s="106"/>
    </row>
    <row r="1604" spans="1:17" ht="63.75" x14ac:dyDescent="0.25">
      <c r="A1604" s="5">
        <f t="shared" si="24"/>
        <v>1602</v>
      </c>
      <c r="B1604" s="98" t="s">
        <v>34</v>
      </c>
      <c r="C1604" s="98">
        <v>891180084</v>
      </c>
      <c r="D1604" s="98">
        <v>2</v>
      </c>
      <c r="E1604" s="99" t="s">
        <v>4547</v>
      </c>
      <c r="F1604" s="100">
        <v>1075224742</v>
      </c>
      <c r="G1604" s="100">
        <v>2</v>
      </c>
      <c r="H1604" s="101" t="s">
        <v>4548</v>
      </c>
      <c r="I1604" s="101" t="s">
        <v>4549</v>
      </c>
      <c r="J1604" s="102">
        <v>41039</v>
      </c>
      <c r="K1604" s="103">
        <v>1100000</v>
      </c>
      <c r="L1604" s="104" t="s">
        <v>61</v>
      </c>
      <c r="M1604" s="105" t="s">
        <v>39</v>
      </c>
      <c r="N1604" s="105" t="s">
        <v>2127</v>
      </c>
      <c r="O1604" s="105" t="s">
        <v>41</v>
      </c>
      <c r="P1604" s="105" t="s">
        <v>42</v>
      </c>
      <c r="Q1604" s="106"/>
    </row>
    <row r="1605" spans="1:17" ht="178.5" x14ac:dyDescent="0.25">
      <c r="A1605" s="5">
        <f t="shared" ref="A1605:A1668" si="25">A1604+1</f>
        <v>1603</v>
      </c>
      <c r="B1605" s="98" t="s">
        <v>34</v>
      </c>
      <c r="C1605" s="98">
        <v>891180084</v>
      </c>
      <c r="D1605" s="98">
        <v>2</v>
      </c>
      <c r="E1605" s="99" t="s">
        <v>4550</v>
      </c>
      <c r="F1605" s="100">
        <v>36178454</v>
      </c>
      <c r="G1605" s="100">
        <v>6</v>
      </c>
      <c r="H1605" s="101" t="s">
        <v>4551</v>
      </c>
      <c r="I1605" s="101" t="s">
        <v>4552</v>
      </c>
      <c r="J1605" s="102">
        <v>41039</v>
      </c>
      <c r="K1605" s="103">
        <v>1500000</v>
      </c>
      <c r="L1605" s="104" t="s">
        <v>61</v>
      </c>
      <c r="M1605" s="105" t="s">
        <v>39</v>
      </c>
      <c r="N1605" s="105" t="s">
        <v>2127</v>
      </c>
      <c r="O1605" s="105" t="s">
        <v>41</v>
      </c>
      <c r="P1605" s="105" t="s">
        <v>42</v>
      </c>
      <c r="Q1605" s="106"/>
    </row>
    <row r="1606" spans="1:17" ht="165.75" x14ac:dyDescent="0.25">
      <c r="A1606" s="5">
        <f t="shared" si="25"/>
        <v>1604</v>
      </c>
      <c r="B1606" s="98" t="s">
        <v>34</v>
      </c>
      <c r="C1606" s="98">
        <v>891180084</v>
      </c>
      <c r="D1606" s="98">
        <v>2</v>
      </c>
      <c r="E1606" s="99" t="s">
        <v>4553</v>
      </c>
      <c r="F1606" s="100">
        <v>55169673</v>
      </c>
      <c r="G1606" s="100">
        <v>3</v>
      </c>
      <c r="H1606" s="101" t="s">
        <v>4554</v>
      </c>
      <c r="I1606" s="101" t="s">
        <v>4555</v>
      </c>
      <c r="J1606" s="102">
        <v>41039</v>
      </c>
      <c r="K1606" s="103">
        <v>1500000</v>
      </c>
      <c r="L1606" s="104" t="s">
        <v>61</v>
      </c>
      <c r="M1606" s="105" t="s">
        <v>39</v>
      </c>
      <c r="N1606" s="105" t="s">
        <v>2127</v>
      </c>
      <c r="O1606" s="105" t="s">
        <v>41</v>
      </c>
      <c r="P1606" s="105" t="s">
        <v>42</v>
      </c>
      <c r="Q1606" s="106"/>
    </row>
    <row r="1607" spans="1:17" ht="165.75" x14ac:dyDescent="0.25">
      <c r="A1607" s="5">
        <f t="shared" si="25"/>
        <v>1605</v>
      </c>
      <c r="B1607" s="98" t="s">
        <v>34</v>
      </c>
      <c r="C1607" s="98">
        <v>891180084</v>
      </c>
      <c r="D1607" s="98">
        <v>2</v>
      </c>
      <c r="E1607" s="99" t="s">
        <v>4556</v>
      </c>
      <c r="F1607" s="100">
        <v>52115682</v>
      </c>
      <c r="G1607" s="100">
        <v>7</v>
      </c>
      <c r="H1607" s="101" t="s">
        <v>4557</v>
      </c>
      <c r="I1607" s="101" t="s">
        <v>4558</v>
      </c>
      <c r="J1607" s="102">
        <v>41039</v>
      </c>
      <c r="K1607" s="103">
        <v>2250000</v>
      </c>
      <c r="L1607" s="104" t="s">
        <v>61</v>
      </c>
      <c r="M1607" s="105" t="s">
        <v>39</v>
      </c>
      <c r="N1607" s="105" t="s">
        <v>2127</v>
      </c>
      <c r="O1607" s="105" t="s">
        <v>41</v>
      </c>
      <c r="P1607" s="105" t="s">
        <v>42</v>
      </c>
      <c r="Q1607" s="106"/>
    </row>
    <row r="1608" spans="1:17" ht="191.25" x14ac:dyDescent="0.25">
      <c r="A1608" s="5">
        <f t="shared" si="25"/>
        <v>1606</v>
      </c>
      <c r="B1608" s="98" t="s">
        <v>34</v>
      </c>
      <c r="C1608" s="98">
        <v>891180084</v>
      </c>
      <c r="D1608" s="98">
        <v>2</v>
      </c>
      <c r="E1608" s="99" t="s">
        <v>4097</v>
      </c>
      <c r="F1608" s="100">
        <v>7728342</v>
      </c>
      <c r="G1608" s="100">
        <v>5</v>
      </c>
      <c r="H1608" s="101" t="s">
        <v>4559</v>
      </c>
      <c r="I1608" s="101" t="s">
        <v>4560</v>
      </c>
      <c r="J1608" s="102">
        <v>41039</v>
      </c>
      <c r="K1608" s="103">
        <v>2000000</v>
      </c>
      <c r="L1608" s="104" t="s">
        <v>61</v>
      </c>
      <c r="M1608" s="105" t="s">
        <v>39</v>
      </c>
      <c r="N1608" s="105" t="s">
        <v>2127</v>
      </c>
      <c r="O1608" s="105" t="s">
        <v>41</v>
      </c>
      <c r="P1608" s="105" t="s">
        <v>42</v>
      </c>
      <c r="Q1608" s="106"/>
    </row>
    <row r="1609" spans="1:17" ht="89.25" x14ac:dyDescent="0.25">
      <c r="A1609" s="5">
        <f t="shared" si="25"/>
        <v>1607</v>
      </c>
      <c r="B1609" s="98" t="s">
        <v>34</v>
      </c>
      <c r="C1609" s="98">
        <v>891180084</v>
      </c>
      <c r="D1609" s="98">
        <v>2</v>
      </c>
      <c r="E1609" s="99" t="s">
        <v>4561</v>
      </c>
      <c r="F1609" s="100">
        <v>1075236227</v>
      </c>
      <c r="G1609" s="100">
        <v>2</v>
      </c>
      <c r="H1609" s="101" t="s">
        <v>4562</v>
      </c>
      <c r="I1609" s="101" t="s">
        <v>4563</v>
      </c>
      <c r="J1609" s="102">
        <v>41044</v>
      </c>
      <c r="K1609" s="103">
        <v>2327717.6</v>
      </c>
      <c r="L1609" s="104" t="s">
        <v>61</v>
      </c>
      <c r="M1609" s="105" t="s">
        <v>39</v>
      </c>
      <c r="N1609" s="105" t="s">
        <v>2127</v>
      </c>
      <c r="O1609" s="105" t="s">
        <v>41</v>
      </c>
      <c r="P1609" s="105" t="s">
        <v>42</v>
      </c>
      <c r="Q1609" s="107"/>
    </row>
    <row r="1610" spans="1:17" ht="102" x14ac:dyDescent="0.25">
      <c r="A1610" s="5">
        <f t="shared" si="25"/>
        <v>1608</v>
      </c>
      <c r="B1610" s="98" t="s">
        <v>34</v>
      </c>
      <c r="C1610" s="98">
        <v>891180084</v>
      </c>
      <c r="D1610" s="98">
        <v>2</v>
      </c>
      <c r="E1610" s="99" t="s">
        <v>4564</v>
      </c>
      <c r="F1610" s="100">
        <v>55164704</v>
      </c>
      <c r="G1610" s="100">
        <v>0</v>
      </c>
      <c r="H1610" s="101" t="s">
        <v>4565</v>
      </c>
      <c r="I1610" s="101" t="s">
        <v>4566</v>
      </c>
      <c r="J1610" s="102">
        <v>41046</v>
      </c>
      <c r="K1610" s="103">
        <v>3000000</v>
      </c>
      <c r="L1610" s="104" t="s">
        <v>61</v>
      </c>
      <c r="M1610" s="105" t="s">
        <v>39</v>
      </c>
      <c r="N1610" s="105" t="s">
        <v>2127</v>
      </c>
      <c r="O1610" s="105" t="s">
        <v>41</v>
      </c>
      <c r="P1610" s="105" t="s">
        <v>42</v>
      </c>
      <c r="Q1610" s="106"/>
    </row>
    <row r="1611" spans="1:17" ht="191.25" x14ac:dyDescent="0.25">
      <c r="A1611" s="5">
        <f t="shared" si="25"/>
        <v>1609</v>
      </c>
      <c r="B1611" s="98" t="s">
        <v>34</v>
      </c>
      <c r="C1611" s="98">
        <v>891180084</v>
      </c>
      <c r="D1611" s="98">
        <v>2</v>
      </c>
      <c r="E1611" s="99" t="s">
        <v>4567</v>
      </c>
      <c r="F1611" s="100">
        <v>1075540734</v>
      </c>
      <c r="G1611" s="100">
        <v>8</v>
      </c>
      <c r="H1611" s="101" t="s">
        <v>4568</v>
      </c>
      <c r="I1611" s="101" t="s">
        <v>4569</v>
      </c>
      <c r="J1611" s="102">
        <v>41053</v>
      </c>
      <c r="K1611" s="103">
        <v>1500000</v>
      </c>
      <c r="L1611" s="104" t="s">
        <v>61</v>
      </c>
      <c r="M1611" s="105" t="s">
        <v>39</v>
      </c>
      <c r="N1611" s="105" t="s">
        <v>2127</v>
      </c>
      <c r="O1611" s="105" t="s">
        <v>41</v>
      </c>
      <c r="P1611" s="105" t="s">
        <v>42</v>
      </c>
      <c r="Q1611" s="106"/>
    </row>
    <row r="1612" spans="1:17" ht="114.75" x14ac:dyDescent="0.25">
      <c r="A1612" s="5">
        <f t="shared" si="25"/>
        <v>1610</v>
      </c>
      <c r="B1612" s="98" t="s">
        <v>34</v>
      </c>
      <c r="C1612" s="98">
        <v>891180084</v>
      </c>
      <c r="D1612" s="98">
        <v>2</v>
      </c>
      <c r="E1612" s="99" t="s">
        <v>4388</v>
      </c>
      <c r="F1612" s="100">
        <v>83058854</v>
      </c>
      <c r="G1612" s="100">
        <v>5</v>
      </c>
      <c r="H1612" s="101" t="s">
        <v>4570</v>
      </c>
      <c r="I1612" s="101" t="s">
        <v>4390</v>
      </c>
      <c r="J1612" s="102">
        <v>41064</v>
      </c>
      <c r="K1612" s="103">
        <v>6490000</v>
      </c>
      <c r="L1612" s="104" t="s">
        <v>61</v>
      </c>
      <c r="M1612" s="105" t="s">
        <v>39</v>
      </c>
      <c r="N1612" s="105" t="s">
        <v>2127</v>
      </c>
      <c r="O1612" s="105" t="s">
        <v>41</v>
      </c>
      <c r="P1612" s="105" t="s">
        <v>42</v>
      </c>
      <c r="Q1612" s="106"/>
    </row>
    <row r="1613" spans="1:17" ht="127.5" x14ac:dyDescent="0.25">
      <c r="A1613" s="5">
        <f t="shared" si="25"/>
        <v>1611</v>
      </c>
      <c r="B1613" s="98" t="s">
        <v>34</v>
      </c>
      <c r="C1613" s="98">
        <v>891180084</v>
      </c>
      <c r="D1613" s="98">
        <v>2</v>
      </c>
      <c r="E1613" s="99" t="s">
        <v>4571</v>
      </c>
      <c r="F1613" s="100">
        <v>26542110</v>
      </c>
      <c r="G1613" s="100">
        <v>2</v>
      </c>
      <c r="H1613" s="101" t="s">
        <v>4572</v>
      </c>
      <c r="I1613" s="101" t="s">
        <v>4573</v>
      </c>
      <c r="J1613" s="102">
        <v>41061</v>
      </c>
      <c r="K1613" s="103">
        <v>2498038</v>
      </c>
      <c r="L1613" s="104" t="s">
        <v>61</v>
      </c>
      <c r="M1613" s="105" t="s">
        <v>39</v>
      </c>
      <c r="N1613" s="105" t="s">
        <v>2127</v>
      </c>
      <c r="O1613" s="105" t="s">
        <v>41</v>
      </c>
      <c r="P1613" s="105" t="s">
        <v>42</v>
      </c>
      <c r="Q1613" s="108"/>
    </row>
    <row r="1614" spans="1:17" ht="89.25" x14ac:dyDescent="0.25">
      <c r="A1614" s="5">
        <f t="shared" si="25"/>
        <v>1612</v>
      </c>
      <c r="B1614" s="98" t="s">
        <v>34</v>
      </c>
      <c r="C1614" s="98">
        <v>891180084</v>
      </c>
      <c r="D1614" s="98">
        <v>2</v>
      </c>
      <c r="E1614" s="99" t="s">
        <v>4574</v>
      </c>
      <c r="F1614" s="100">
        <v>12201284</v>
      </c>
      <c r="G1614" s="100">
        <v>1</v>
      </c>
      <c r="H1614" s="101" t="s">
        <v>4575</v>
      </c>
      <c r="I1614" s="101" t="s">
        <v>4576</v>
      </c>
      <c r="J1614" s="102">
        <v>41061</v>
      </c>
      <c r="K1614" s="103">
        <v>1300000</v>
      </c>
      <c r="L1614" s="104" t="s">
        <v>61</v>
      </c>
      <c r="M1614" s="105" t="s">
        <v>39</v>
      </c>
      <c r="N1614" s="105" t="s">
        <v>2127</v>
      </c>
      <c r="O1614" s="105" t="s">
        <v>41</v>
      </c>
      <c r="P1614" s="105" t="s">
        <v>42</v>
      </c>
      <c r="Q1614" s="106"/>
    </row>
    <row r="1615" spans="1:17" ht="89.25" x14ac:dyDescent="0.25">
      <c r="A1615" s="5">
        <f t="shared" si="25"/>
        <v>1613</v>
      </c>
      <c r="B1615" s="98" t="s">
        <v>34</v>
      </c>
      <c r="C1615" s="98">
        <v>891180084</v>
      </c>
      <c r="D1615" s="98">
        <v>2</v>
      </c>
      <c r="E1615" s="99" t="s">
        <v>4577</v>
      </c>
      <c r="F1615" s="100">
        <v>7725413</v>
      </c>
      <c r="G1615" s="100">
        <v>6</v>
      </c>
      <c r="H1615" s="101" t="s">
        <v>4578</v>
      </c>
      <c r="I1615" s="101" t="s">
        <v>4579</v>
      </c>
      <c r="J1615" s="102">
        <v>41061</v>
      </c>
      <c r="K1615" s="103">
        <v>1000000</v>
      </c>
      <c r="L1615" s="104" t="s">
        <v>61</v>
      </c>
      <c r="M1615" s="105" t="s">
        <v>39</v>
      </c>
      <c r="N1615" s="105" t="s">
        <v>2127</v>
      </c>
      <c r="O1615" s="105" t="s">
        <v>41</v>
      </c>
      <c r="P1615" s="105" t="s">
        <v>42</v>
      </c>
      <c r="Q1615" s="106"/>
    </row>
    <row r="1616" spans="1:17" ht="63.75" x14ac:dyDescent="0.25">
      <c r="A1616" s="5">
        <f t="shared" si="25"/>
        <v>1614</v>
      </c>
      <c r="B1616" s="98" t="s">
        <v>34</v>
      </c>
      <c r="C1616" s="98">
        <v>891180084</v>
      </c>
      <c r="D1616" s="98">
        <v>2</v>
      </c>
      <c r="E1616" s="99" t="s">
        <v>4580</v>
      </c>
      <c r="F1616" s="100">
        <v>7730527</v>
      </c>
      <c r="G1616" s="100">
        <v>7</v>
      </c>
      <c r="H1616" s="101" t="s">
        <v>4581</v>
      </c>
      <c r="I1616" s="101" t="s">
        <v>4582</v>
      </c>
      <c r="J1616" s="102">
        <v>41064</v>
      </c>
      <c r="K1616" s="103">
        <v>3999999.9</v>
      </c>
      <c r="L1616" s="104" t="s">
        <v>61</v>
      </c>
      <c r="M1616" s="105" t="s">
        <v>39</v>
      </c>
      <c r="N1616" s="105" t="s">
        <v>2127</v>
      </c>
      <c r="O1616" s="105" t="s">
        <v>41</v>
      </c>
      <c r="P1616" s="105" t="s">
        <v>42</v>
      </c>
      <c r="Q1616" s="106"/>
    </row>
    <row r="1617" spans="1:17" ht="127.5" x14ac:dyDescent="0.25">
      <c r="A1617" s="5">
        <f t="shared" si="25"/>
        <v>1615</v>
      </c>
      <c r="B1617" s="98" t="s">
        <v>34</v>
      </c>
      <c r="C1617" s="98">
        <v>891180084</v>
      </c>
      <c r="D1617" s="98">
        <v>2</v>
      </c>
      <c r="E1617" s="99" t="s">
        <v>4583</v>
      </c>
      <c r="F1617" s="100">
        <v>52493123</v>
      </c>
      <c r="G1617" s="100">
        <v>1</v>
      </c>
      <c r="H1617" s="101" t="s">
        <v>4584</v>
      </c>
      <c r="I1617" s="101" t="s">
        <v>4585</v>
      </c>
      <c r="J1617" s="102">
        <v>41065</v>
      </c>
      <c r="K1617" s="103">
        <v>12240000</v>
      </c>
      <c r="L1617" s="104" t="s">
        <v>61</v>
      </c>
      <c r="M1617" s="105" t="s">
        <v>39</v>
      </c>
      <c r="N1617" s="105" t="s">
        <v>2127</v>
      </c>
      <c r="O1617" s="105" t="s">
        <v>41</v>
      </c>
      <c r="P1617" s="105" t="s">
        <v>42</v>
      </c>
      <c r="Q1617" s="107"/>
    </row>
    <row r="1618" spans="1:17" ht="76.5" x14ac:dyDescent="0.25">
      <c r="A1618" s="5">
        <f t="shared" si="25"/>
        <v>1616</v>
      </c>
      <c r="B1618" s="98" t="s">
        <v>34</v>
      </c>
      <c r="C1618" s="98">
        <v>891180084</v>
      </c>
      <c r="D1618" s="98">
        <v>2</v>
      </c>
      <c r="E1618" s="99" t="s">
        <v>4586</v>
      </c>
      <c r="F1618" s="100">
        <v>1081153984</v>
      </c>
      <c r="G1618" s="100">
        <v>4</v>
      </c>
      <c r="H1618" s="101" t="s">
        <v>4587</v>
      </c>
      <c r="I1618" s="101" t="s">
        <v>4588</v>
      </c>
      <c r="J1618" s="102">
        <v>41066</v>
      </c>
      <c r="K1618" s="103">
        <v>1200000</v>
      </c>
      <c r="L1618" s="104" t="s">
        <v>61</v>
      </c>
      <c r="M1618" s="105" t="s">
        <v>39</v>
      </c>
      <c r="N1618" s="105" t="s">
        <v>2127</v>
      </c>
      <c r="O1618" s="105" t="s">
        <v>41</v>
      </c>
      <c r="P1618" s="105" t="s">
        <v>42</v>
      </c>
      <c r="Q1618" s="106"/>
    </row>
    <row r="1619" spans="1:17" ht="165.75" x14ac:dyDescent="0.25">
      <c r="A1619" s="5">
        <f t="shared" si="25"/>
        <v>1617</v>
      </c>
      <c r="B1619" s="98" t="s">
        <v>34</v>
      </c>
      <c r="C1619" s="98">
        <v>891180084</v>
      </c>
      <c r="D1619" s="98">
        <v>2</v>
      </c>
      <c r="E1619" s="99" t="s">
        <v>4589</v>
      </c>
      <c r="F1619" s="100">
        <v>1075216280</v>
      </c>
      <c r="G1619" s="100">
        <v>8</v>
      </c>
      <c r="H1619" s="101" t="s">
        <v>4590</v>
      </c>
      <c r="I1619" s="101" t="s">
        <v>4591</v>
      </c>
      <c r="J1619" s="102">
        <v>41066</v>
      </c>
      <c r="K1619" s="103">
        <v>1200000</v>
      </c>
      <c r="L1619" s="104" t="s">
        <v>61</v>
      </c>
      <c r="M1619" s="105" t="s">
        <v>39</v>
      </c>
      <c r="N1619" s="105" t="s">
        <v>2127</v>
      </c>
      <c r="O1619" s="105" t="s">
        <v>41</v>
      </c>
      <c r="P1619" s="105" t="s">
        <v>42</v>
      </c>
      <c r="Q1619" s="106"/>
    </row>
    <row r="1620" spans="1:17" ht="229.5" x14ac:dyDescent="0.25">
      <c r="A1620" s="5">
        <f t="shared" si="25"/>
        <v>1618</v>
      </c>
      <c r="B1620" s="98" t="s">
        <v>34</v>
      </c>
      <c r="C1620" s="98">
        <v>891180084</v>
      </c>
      <c r="D1620" s="98">
        <v>2</v>
      </c>
      <c r="E1620" s="99" t="s">
        <v>4592</v>
      </c>
      <c r="F1620" s="100">
        <v>1079180252</v>
      </c>
      <c r="G1620" s="100">
        <v>9</v>
      </c>
      <c r="H1620" s="101" t="s">
        <v>4593</v>
      </c>
      <c r="I1620" s="101" t="s">
        <v>4594</v>
      </c>
      <c r="J1620" s="102">
        <v>41066</v>
      </c>
      <c r="K1620" s="103">
        <v>9988371.4000000004</v>
      </c>
      <c r="L1620" s="104" t="s">
        <v>61</v>
      </c>
      <c r="M1620" s="105" t="s">
        <v>39</v>
      </c>
      <c r="N1620" s="105" t="s">
        <v>2127</v>
      </c>
      <c r="O1620" s="105" t="s">
        <v>41</v>
      </c>
      <c r="P1620" s="105" t="s">
        <v>42</v>
      </c>
      <c r="Q1620" s="107"/>
    </row>
    <row r="1621" spans="1:17" ht="51" x14ac:dyDescent="0.25">
      <c r="A1621" s="5">
        <f t="shared" si="25"/>
        <v>1619</v>
      </c>
      <c r="B1621" s="98" t="s">
        <v>34</v>
      </c>
      <c r="C1621" s="98">
        <v>891180084</v>
      </c>
      <c r="D1621" s="98">
        <v>2</v>
      </c>
      <c r="E1621" s="99" t="s">
        <v>2252</v>
      </c>
      <c r="F1621" s="100">
        <v>55113223</v>
      </c>
      <c r="G1621" s="100">
        <v>1</v>
      </c>
      <c r="H1621" s="101" t="s">
        <v>4595</v>
      </c>
      <c r="I1621" s="101" t="s">
        <v>4596</v>
      </c>
      <c r="J1621" s="102">
        <v>41072</v>
      </c>
      <c r="K1621" s="103">
        <v>1200000</v>
      </c>
      <c r="L1621" s="104" t="s">
        <v>61</v>
      </c>
      <c r="M1621" s="105" t="s">
        <v>39</v>
      </c>
      <c r="N1621" s="105" t="s">
        <v>2127</v>
      </c>
      <c r="O1621" s="105" t="s">
        <v>41</v>
      </c>
      <c r="P1621" s="105" t="s">
        <v>42</v>
      </c>
      <c r="Q1621" s="106"/>
    </row>
    <row r="1622" spans="1:17" ht="114.75" x14ac:dyDescent="0.25">
      <c r="A1622" s="5">
        <f t="shared" si="25"/>
        <v>1620</v>
      </c>
      <c r="B1622" s="98" t="s">
        <v>34</v>
      </c>
      <c r="C1622" s="98">
        <v>891180084</v>
      </c>
      <c r="D1622" s="98">
        <v>2</v>
      </c>
      <c r="E1622" s="99" t="s">
        <v>4597</v>
      </c>
      <c r="F1622" s="100">
        <v>52385677</v>
      </c>
      <c r="G1622" s="100">
        <v>7</v>
      </c>
      <c r="H1622" s="101" t="s">
        <v>4598</v>
      </c>
      <c r="I1622" s="101" t="s">
        <v>4599</v>
      </c>
      <c r="J1622" s="102">
        <v>41072</v>
      </c>
      <c r="K1622" s="103">
        <v>6754282.8999999994</v>
      </c>
      <c r="L1622" s="104" t="s">
        <v>61</v>
      </c>
      <c r="M1622" s="105" t="s">
        <v>39</v>
      </c>
      <c r="N1622" s="105" t="s">
        <v>2127</v>
      </c>
      <c r="O1622" s="105" t="s">
        <v>41</v>
      </c>
      <c r="P1622" s="105" t="s">
        <v>42</v>
      </c>
      <c r="Q1622" s="107"/>
    </row>
    <row r="1623" spans="1:17" ht="114.75" x14ac:dyDescent="0.25">
      <c r="A1623" s="5">
        <f t="shared" si="25"/>
        <v>1621</v>
      </c>
      <c r="B1623" s="98" t="s">
        <v>34</v>
      </c>
      <c r="C1623" s="98">
        <v>891180084</v>
      </c>
      <c r="D1623" s="98">
        <v>2</v>
      </c>
      <c r="E1623" s="99" t="s">
        <v>4600</v>
      </c>
      <c r="F1623" s="100">
        <v>1010177424</v>
      </c>
      <c r="G1623" s="100">
        <v>7</v>
      </c>
      <c r="H1623" s="101" t="s">
        <v>4601</v>
      </c>
      <c r="I1623" s="101" t="s">
        <v>4602</v>
      </c>
      <c r="J1623" s="102">
        <v>41072</v>
      </c>
      <c r="K1623" s="103">
        <v>13133333.333333334</v>
      </c>
      <c r="L1623" s="104" t="s">
        <v>61</v>
      </c>
      <c r="M1623" s="105" t="s">
        <v>39</v>
      </c>
      <c r="N1623" s="105" t="s">
        <v>2127</v>
      </c>
      <c r="O1623" s="105" t="s">
        <v>41</v>
      </c>
      <c r="P1623" s="105" t="s">
        <v>42</v>
      </c>
      <c r="Q1623" s="106"/>
    </row>
    <row r="1624" spans="1:17" ht="76.5" x14ac:dyDescent="0.25">
      <c r="A1624" s="5">
        <f t="shared" si="25"/>
        <v>1622</v>
      </c>
      <c r="B1624" s="98" t="s">
        <v>34</v>
      </c>
      <c r="C1624" s="98">
        <v>891180084</v>
      </c>
      <c r="D1624" s="98">
        <v>2</v>
      </c>
      <c r="E1624" s="99" t="s">
        <v>4603</v>
      </c>
      <c r="F1624" s="100">
        <v>1117489836</v>
      </c>
      <c r="G1624" s="100">
        <v>5</v>
      </c>
      <c r="H1624" s="101" t="s">
        <v>4604</v>
      </c>
      <c r="I1624" s="101" t="s">
        <v>3870</v>
      </c>
      <c r="J1624" s="102">
        <v>41072</v>
      </c>
      <c r="K1624" s="103">
        <v>9488762.4666666668</v>
      </c>
      <c r="L1624" s="104" t="s">
        <v>61</v>
      </c>
      <c r="M1624" s="105" t="s">
        <v>39</v>
      </c>
      <c r="N1624" s="105" t="s">
        <v>2127</v>
      </c>
      <c r="O1624" s="105" t="s">
        <v>41</v>
      </c>
      <c r="P1624" s="105" t="s">
        <v>42</v>
      </c>
      <c r="Q1624" s="107"/>
    </row>
    <row r="1625" spans="1:17" ht="89.25" x14ac:dyDescent="0.25">
      <c r="A1625" s="5">
        <f t="shared" si="25"/>
        <v>1623</v>
      </c>
      <c r="B1625" s="98" t="s">
        <v>34</v>
      </c>
      <c r="C1625" s="98">
        <v>891180084</v>
      </c>
      <c r="D1625" s="98">
        <v>2</v>
      </c>
      <c r="E1625" s="99" t="s">
        <v>4249</v>
      </c>
      <c r="F1625" s="100">
        <v>1075212451</v>
      </c>
      <c r="G1625" s="100">
        <v>2</v>
      </c>
      <c r="H1625" s="101" t="s">
        <v>4605</v>
      </c>
      <c r="I1625" s="101" t="s">
        <v>4251</v>
      </c>
      <c r="J1625" s="102">
        <v>41093</v>
      </c>
      <c r="K1625" s="103">
        <v>9992153.5999999996</v>
      </c>
      <c r="L1625" s="104" t="s">
        <v>61</v>
      </c>
      <c r="M1625" s="105" t="s">
        <v>39</v>
      </c>
      <c r="N1625" s="105" t="s">
        <v>2127</v>
      </c>
      <c r="O1625" s="105" t="s">
        <v>41</v>
      </c>
      <c r="P1625" s="105" t="s">
        <v>42</v>
      </c>
      <c r="Q1625" s="107"/>
    </row>
    <row r="1626" spans="1:17" ht="51" x14ac:dyDescent="0.25">
      <c r="A1626" s="5">
        <f t="shared" si="25"/>
        <v>1624</v>
      </c>
      <c r="B1626" s="98" t="s">
        <v>34</v>
      </c>
      <c r="C1626" s="98">
        <v>891180084</v>
      </c>
      <c r="D1626" s="98">
        <v>2</v>
      </c>
      <c r="E1626" s="99" t="s">
        <v>4606</v>
      </c>
      <c r="F1626" s="100">
        <v>1107036933</v>
      </c>
      <c r="G1626" s="100">
        <v>1</v>
      </c>
      <c r="H1626" s="101" t="s">
        <v>4607</v>
      </c>
      <c r="I1626" s="101" t="s">
        <v>3873</v>
      </c>
      <c r="J1626" s="102">
        <v>41093</v>
      </c>
      <c r="K1626" s="103">
        <v>6396492.2666666666</v>
      </c>
      <c r="L1626" s="104" t="s">
        <v>61</v>
      </c>
      <c r="M1626" s="105" t="s">
        <v>39</v>
      </c>
      <c r="N1626" s="105" t="s">
        <v>2127</v>
      </c>
      <c r="O1626" s="105" t="s">
        <v>41</v>
      </c>
      <c r="P1626" s="105" t="s">
        <v>42</v>
      </c>
      <c r="Q1626" s="107"/>
    </row>
    <row r="1627" spans="1:17" ht="51" x14ac:dyDescent="0.25">
      <c r="A1627" s="5">
        <f t="shared" si="25"/>
        <v>1625</v>
      </c>
      <c r="B1627" s="98" t="s">
        <v>34</v>
      </c>
      <c r="C1627" s="98">
        <v>891180084</v>
      </c>
      <c r="D1627" s="98">
        <v>2</v>
      </c>
      <c r="E1627" s="99" t="s">
        <v>4413</v>
      </c>
      <c r="F1627" s="100">
        <v>1075225537</v>
      </c>
      <c r="G1627" s="100">
        <v>3</v>
      </c>
      <c r="H1627" s="101" t="s">
        <v>4608</v>
      </c>
      <c r="I1627" s="101" t="s">
        <v>4415</v>
      </c>
      <c r="J1627" s="102">
        <v>41093</v>
      </c>
      <c r="K1627" s="103">
        <v>9992153.5999999996</v>
      </c>
      <c r="L1627" s="104" t="s">
        <v>61</v>
      </c>
      <c r="M1627" s="105" t="s">
        <v>39</v>
      </c>
      <c r="N1627" s="105" t="s">
        <v>2127</v>
      </c>
      <c r="O1627" s="105" t="s">
        <v>41</v>
      </c>
      <c r="P1627" s="105" t="s">
        <v>42</v>
      </c>
      <c r="Q1627" s="106"/>
    </row>
    <row r="1628" spans="1:17" ht="191.25" x14ac:dyDescent="0.25">
      <c r="A1628" s="5">
        <f t="shared" si="25"/>
        <v>1626</v>
      </c>
      <c r="B1628" s="98" t="s">
        <v>34</v>
      </c>
      <c r="C1628" s="98">
        <v>891180084</v>
      </c>
      <c r="D1628" s="98">
        <v>2</v>
      </c>
      <c r="E1628" s="99" t="s">
        <v>4264</v>
      </c>
      <c r="F1628" s="100">
        <v>36184778</v>
      </c>
      <c r="G1628" s="100">
        <v>1</v>
      </c>
      <c r="H1628" s="101" t="s">
        <v>4609</v>
      </c>
      <c r="I1628" s="202" t="s">
        <v>4266</v>
      </c>
      <c r="J1628" s="102">
        <v>41093</v>
      </c>
      <c r="K1628" s="103">
        <v>8659868.8000000007</v>
      </c>
      <c r="L1628" s="104" t="s">
        <v>61</v>
      </c>
      <c r="M1628" s="105" t="s">
        <v>39</v>
      </c>
      <c r="N1628" s="105" t="s">
        <v>2127</v>
      </c>
      <c r="O1628" s="105" t="s">
        <v>41</v>
      </c>
      <c r="P1628" s="105" t="s">
        <v>42</v>
      </c>
      <c r="Q1628" s="107"/>
    </row>
    <row r="1629" spans="1:17" ht="76.5" x14ac:dyDescent="0.25">
      <c r="A1629" s="5">
        <f t="shared" si="25"/>
        <v>1627</v>
      </c>
      <c r="B1629" s="98" t="s">
        <v>34</v>
      </c>
      <c r="C1629" s="98">
        <v>891180084</v>
      </c>
      <c r="D1629" s="98">
        <v>2</v>
      </c>
      <c r="E1629" s="109" t="s">
        <v>4610</v>
      </c>
      <c r="F1629" s="112">
        <v>1075230312</v>
      </c>
      <c r="G1629" s="112">
        <v>3</v>
      </c>
      <c r="H1629" s="113" t="s">
        <v>4611</v>
      </c>
      <c r="I1629" s="113" t="s">
        <v>4612</v>
      </c>
      <c r="J1629" s="102">
        <v>41093</v>
      </c>
      <c r="K1629" s="110">
        <v>8659863</v>
      </c>
      <c r="L1629" s="104" t="s">
        <v>61</v>
      </c>
      <c r="M1629" s="105" t="s">
        <v>39</v>
      </c>
      <c r="N1629" s="105" t="s">
        <v>2127</v>
      </c>
      <c r="O1629" s="105" t="s">
        <v>41</v>
      </c>
      <c r="P1629" s="105" t="s">
        <v>42</v>
      </c>
      <c r="Q1629" s="114"/>
    </row>
    <row r="1630" spans="1:17" ht="25.5" x14ac:dyDescent="0.25">
      <c r="A1630" s="5">
        <f t="shared" si="25"/>
        <v>1628</v>
      </c>
      <c r="B1630" s="98" t="s">
        <v>34</v>
      </c>
      <c r="C1630" s="98">
        <v>891180084</v>
      </c>
      <c r="D1630" s="98">
        <v>2</v>
      </c>
      <c r="E1630" s="109" t="s">
        <v>4329</v>
      </c>
      <c r="F1630" s="112">
        <v>79409599</v>
      </c>
      <c r="G1630" s="112">
        <v>4</v>
      </c>
      <c r="H1630" s="113" t="s">
        <v>4613</v>
      </c>
      <c r="I1630" s="113" t="s">
        <v>4108</v>
      </c>
      <c r="J1630" s="102">
        <v>41093</v>
      </c>
      <c r="K1630" s="110">
        <v>5995293.333333333</v>
      </c>
      <c r="L1630" s="104" t="s">
        <v>61</v>
      </c>
      <c r="M1630" s="105" t="s">
        <v>39</v>
      </c>
      <c r="N1630" s="105" t="s">
        <v>2127</v>
      </c>
      <c r="O1630" s="105" t="s">
        <v>41</v>
      </c>
      <c r="P1630" s="105" t="s">
        <v>42</v>
      </c>
      <c r="Q1630" s="115"/>
    </row>
    <row r="1631" spans="1:17" ht="25.5" x14ac:dyDescent="0.25">
      <c r="A1631" s="5">
        <f t="shared" si="25"/>
        <v>1629</v>
      </c>
      <c r="B1631" s="98" t="s">
        <v>34</v>
      </c>
      <c r="C1631" s="98">
        <v>891180084</v>
      </c>
      <c r="D1631" s="98">
        <v>2</v>
      </c>
      <c r="E1631" s="109" t="s">
        <v>4179</v>
      </c>
      <c r="F1631" s="112">
        <v>77018171</v>
      </c>
      <c r="G1631" s="112">
        <v>0</v>
      </c>
      <c r="H1631" s="113" t="s">
        <v>4614</v>
      </c>
      <c r="I1631" s="113" t="s">
        <v>4108</v>
      </c>
      <c r="J1631" s="102">
        <v>41093</v>
      </c>
      <c r="K1631" s="110">
        <v>5995293.333333333</v>
      </c>
      <c r="L1631" s="104" t="s">
        <v>61</v>
      </c>
      <c r="M1631" s="105" t="s">
        <v>39</v>
      </c>
      <c r="N1631" s="105" t="s">
        <v>2127</v>
      </c>
      <c r="O1631" s="105" t="s">
        <v>41</v>
      </c>
      <c r="P1631" s="105" t="s">
        <v>42</v>
      </c>
      <c r="Q1631" s="115"/>
    </row>
    <row r="1632" spans="1:17" ht="51" x14ac:dyDescent="0.25">
      <c r="A1632" s="5">
        <f t="shared" si="25"/>
        <v>1630</v>
      </c>
      <c r="B1632" s="98" t="s">
        <v>34</v>
      </c>
      <c r="C1632" s="98">
        <v>891180084</v>
      </c>
      <c r="D1632" s="98">
        <v>2</v>
      </c>
      <c r="E1632" s="109" t="s">
        <v>4615</v>
      </c>
      <c r="F1632" s="112">
        <v>36311928</v>
      </c>
      <c r="G1632" s="112">
        <v>5</v>
      </c>
      <c r="H1632" s="113" t="s">
        <v>4616</v>
      </c>
      <c r="I1632" s="113" t="s">
        <v>3873</v>
      </c>
      <c r="J1632" s="102">
        <v>41093</v>
      </c>
      <c r="K1632" s="110">
        <v>3330717.8666666667</v>
      </c>
      <c r="L1632" s="104" t="s">
        <v>61</v>
      </c>
      <c r="M1632" s="105" t="s">
        <v>39</v>
      </c>
      <c r="N1632" s="105" t="s">
        <v>2127</v>
      </c>
      <c r="O1632" s="105" t="s">
        <v>41</v>
      </c>
      <c r="P1632" s="105" t="s">
        <v>42</v>
      </c>
      <c r="Q1632" s="115"/>
    </row>
    <row r="1633" spans="1:17" ht="102" x14ac:dyDescent="0.25">
      <c r="A1633" s="5">
        <f t="shared" si="25"/>
        <v>1631</v>
      </c>
      <c r="B1633" s="98" t="s">
        <v>34</v>
      </c>
      <c r="C1633" s="98">
        <v>891180084</v>
      </c>
      <c r="D1633" s="98">
        <v>2</v>
      </c>
      <c r="E1633" s="99" t="s">
        <v>4061</v>
      </c>
      <c r="F1633" s="100">
        <v>79380293</v>
      </c>
      <c r="G1633" s="100">
        <v>8</v>
      </c>
      <c r="H1633" s="101" t="s">
        <v>4617</v>
      </c>
      <c r="I1633" s="202" t="s">
        <v>4618</v>
      </c>
      <c r="J1633" s="102">
        <v>41093</v>
      </c>
      <c r="K1633" s="103">
        <v>2181131</v>
      </c>
      <c r="L1633" s="104" t="s">
        <v>61</v>
      </c>
      <c r="M1633" s="105" t="s">
        <v>39</v>
      </c>
      <c r="N1633" s="105" t="s">
        <v>2127</v>
      </c>
      <c r="O1633" s="105" t="s">
        <v>41</v>
      </c>
      <c r="P1633" s="105" t="s">
        <v>42</v>
      </c>
      <c r="Q1633" s="106"/>
    </row>
    <row r="1634" spans="1:17" ht="38.25" x14ac:dyDescent="0.25">
      <c r="A1634" s="5">
        <f t="shared" si="25"/>
        <v>1632</v>
      </c>
      <c r="B1634" s="98" t="s">
        <v>34</v>
      </c>
      <c r="C1634" s="98">
        <v>891180084</v>
      </c>
      <c r="D1634" s="98">
        <v>2</v>
      </c>
      <c r="E1634" s="99" t="s">
        <v>4561</v>
      </c>
      <c r="F1634" s="116">
        <v>1075236227</v>
      </c>
      <c r="G1634" s="116">
        <v>2</v>
      </c>
      <c r="H1634" s="101" t="s">
        <v>4617</v>
      </c>
      <c r="I1634" s="101" t="s">
        <v>4619</v>
      </c>
      <c r="J1634" s="102">
        <v>41093</v>
      </c>
      <c r="K1634" s="117">
        <v>9992153.5999999996</v>
      </c>
      <c r="L1634" s="104" t="s">
        <v>61</v>
      </c>
      <c r="M1634" s="105" t="s">
        <v>39</v>
      </c>
      <c r="N1634" s="105" t="s">
        <v>2127</v>
      </c>
      <c r="O1634" s="105" t="s">
        <v>41</v>
      </c>
      <c r="P1634" s="105" t="s">
        <v>42</v>
      </c>
      <c r="Q1634" s="107"/>
    </row>
    <row r="1635" spans="1:17" ht="204" x14ac:dyDescent="0.25">
      <c r="A1635" s="5">
        <f t="shared" si="25"/>
        <v>1633</v>
      </c>
      <c r="B1635" s="98" t="s">
        <v>34</v>
      </c>
      <c r="C1635" s="98">
        <v>891180084</v>
      </c>
      <c r="D1635" s="98">
        <v>2</v>
      </c>
      <c r="E1635" s="118" t="s">
        <v>4556</v>
      </c>
      <c r="F1635" s="119">
        <v>52115682</v>
      </c>
      <c r="G1635" s="119">
        <v>7</v>
      </c>
      <c r="H1635" s="120" t="s">
        <v>4620</v>
      </c>
      <c r="I1635" s="120" t="s">
        <v>4621</v>
      </c>
      <c r="J1635" s="121">
        <v>41169</v>
      </c>
      <c r="K1635" s="117">
        <v>2250000</v>
      </c>
      <c r="L1635" s="104" t="s">
        <v>61</v>
      </c>
      <c r="M1635" s="105" t="s">
        <v>39</v>
      </c>
      <c r="N1635" s="105" t="s">
        <v>2127</v>
      </c>
      <c r="O1635" s="105" t="s">
        <v>41</v>
      </c>
      <c r="P1635" s="105" t="s">
        <v>42</v>
      </c>
      <c r="Q1635" s="107"/>
    </row>
    <row r="1636" spans="1:17" ht="102" x14ac:dyDescent="0.25">
      <c r="A1636" s="5">
        <f t="shared" si="25"/>
        <v>1634</v>
      </c>
      <c r="B1636" s="98" t="s">
        <v>34</v>
      </c>
      <c r="C1636" s="98">
        <v>891180084</v>
      </c>
      <c r="D1636" s="98">
        <v>2</v>
      </c>
      <c r="E1636" s="99" t="s">
        <v>4313</v>
      </c>
      <c r="F1636" s="100">
        <v>7717164</v>
      </c>
      <c r="G1636" s="100">
        <v>3</v>
      </c>
      <c r="H1636" s="101" t="s">
        <v>4622</v>
      </c>
      <c r="I1636" s="202" t="s">
        <v>4623</v>
      </c>
      <c r="J1636" s="102">
        <v>41093</v>
      </c>
      <c r="K1636" s="103">
        <v>2041088</v>
      </c>
      <c r="L1636" s="104" t="s">
        <v>61</v>
      </c>
      <c r="M1636" s="105" t="s">
        <v>39</v>
      </c>
      <c r="N1636" s="105" t="s">
        <v>2127</v>
      </c>
      <c r="O1636" s="105" t="s">
        <v>41</v>
      </c>
      <c r="P1636" s="105" t="s">
        <v>42</v>
      </c>
      <c r="Q1636" s="107"/>
    </row>
    <row r="1637" spans="1:17" ht="127.5" x14ac:dyDescent="0.25">
      <c r="A1637" s="5">
        <f t="shared" si="25"/>
        <v>1635</v>
      </c>
      <c r="B1637" s="98" t="s">
        <v>34</v>
      </c>
      <c r="C1637" s="98">
        <v>891180084</v>
      </c>
      <c r="D1637" s="98">
        <v>2</v>
      </c>
      <c r="E1637" s="99" t="s">
        <v>4452</v>
      </c>
      <c r="F1637" s="100">
        <v>7723949</v>
      </c>
      <c r="G1637" s="100">
        <v>2</v>
      </c>
      <c r="H1637" s="101" t="s">
        <v>4624</v>
      </c>
      <c r="I1637" s="101" t="s">
        <v>4454</v>
      </c>
      <c r="J1637" s="102">
        <v>41093</v>
      </c>
      <c r="K1637" s="103">
        <v>8659868.8000000007</v>
      </c>
      <c r="L1637" s="104" t="s">
        <v>61</v>
      </c>
      <c r="M1637" s="105" t="s">
        <v>39</v>
      </c>
      <c r="N1637" s="105" t="s">
        <v>2127</v>
      </c>
      <c r="O1637" s="105" t="s">
        <v>41</v>
      </c>
      <c r="P1637" s="105" t="s">
        <v>42</v>
      </c>
      <c r="Q1637" s="107"/>
    </row>
    <row r="1638" spans="1:17" ht="153" x14ac:dyDescent="0.25">
      <c r="A1638" s="5">
        <f t="shared" si="25"/>
        <v>1636</v>
      </c>
      <c r="B1638" s="98" t="s">
        <v>34</v>
      </c>
      <c r="C1638" s="98">
        <v>891180084</v>
      </c>
      <c r="D1638" s="98">
        <v>2</v>
      </c>
      <c r="E1638" s="99" t="s">
        <v>4067</v>
      </c>
      <c r="F1638" s="100">
        <v>36089668</v>
      </c>
      <c r="G1638" s="100">
        <v>3</v>
      </c>
      <c r="H1638" s="101" t="s">
        <v>4625</v>
      </c>
      <c r="I1638" s="101" t="s">
        <v>4069</v>
      </c>
      <c r="J1638" s="102">
        <v>41159</v>
      </c>
      <c r="K1638" s="103">
        <v>9651512</v>
      </c>
      <c r="L1638" s="104" t="s">
        <v>61</v>
      </c>
      <c r="M1638" s="105" t="s">
        <v>39</v>
      </c>
      <c r="N1638" s="105" t="s">
        <v>2127</v>
      </c>
      <c r="O1638" s="105" t="s">
        <v>41</v>
      </c>
      <c r="P1638" s="105" t="s">
        <v>42</v>
      </c>
      <c r="Q1638" s="107"/>
    </row>
    <row r="1639" spans="1:17" ht="63.75" x14ac:dyDescent="0.25">
      <c r="A1639" s="5">
        <f t="shared" si="25"/>
        <v>1637</v>
      </c>
      <c r="B1639" s="98" t="s">
        <v>34</v>
      </c>
      <c r="C1639" s="98">
        <v>891180084</v>
      </c>
      <c r="D1639" s="98">
        <v>2</v>
      </c>
      <c r="E1639" s="99" t="s">
        <v>4626</v>
      </c>
      <c r="F1639" s="100">
        <v>1075217530</v>
      </c>
      <c r="G1639" s="100">
        <v>9</v>
      </c>
      <c r="H1639" s="101" t="s">
        <v>4627</v>
      </c>
      <c r="I1639" s="101" t="s">
        <v>4628</v>
      </c>
      <c r="J1639" s="102">
        <v>41159</v>
      </c>
      <c r="K1639" s="103">
        <v>2793261.6666666665</v>
      </c>
      <c r="L1639" s="104" t="s">
        <v>61</v>
      </c>
      <c r="M1639" s="105" t="s">
        <v>39</v>
      </c>
      <c r="N1639" s="105" t="s">
        <v>2127</v>
      </c>
      <c r="O1639" s="105" t="s">
        <v>41</v>
      </c>
      <c r="P1639" s="105" t="s">
        <v>42</v>
      </c>
      <c r="Q1639" s="107"/>
    </row>
    <row r="1640" spans="1:17" ht="38.25" x14ac:dyDescent="0.25">
      <c r="A1640" s="5">
        <f t="shared" si="25"/>
        <v>1638</v>
      </c>
      <c r="B1640" s="98" t="s">
        <v>34</v>
      </c>
      <c r="C1640" s="98">
        <v>891180084</v>
      </c>
      <c r="D1640" s="98">
        <v>2</v>
      </c>
      <c r="E1640" s="99" t="s">
        <v>4073</v>
      </c>
      <c r="F1640" s="100">
        <v>36281086</v>
      </c>
      <c r="G1640" s="100">
        <v>9</v>
      </c>
      <c r="H1640" s="101" t="s">
        <v>4629</v>
      </c>
      <c r="I1640" s="101" t="s">
        <v>4075</v>
      </c>
      <c r="J1640" s="102">
        <v>41159</v>
      </c>
      <c r="K1640" s="103">
        <v>6169397.8666666662</v>
      </c>
      <c r="L1640" s="104" t="s">
        <v>61</v>
      </c>
      <c r="M1640" s="105" t="s">
        <v>39</v>
      </c>
      <c r="N1640" s="105" t="s">
        <v>2127</v>
      </c>
      <c r="O1640" s="105" t="s">
        <v>41</v>
      </c>
      <c r="P1640" s="105" t="s">
        <v>42</v>
      </c>
      <c r="Q1640" s="107"/>
    </row>
    <row r="1641" spans="1:17" ht="38.25" x14ac:dyDescent="0.25">
      <c r="A1641" s="5">
        <f t="shared" si="25"/>
        <v>1639</v>
      </c>
      <c r="B1641" s="98" t="s">
        <v>34</v>
      </c>
      <c r="C1641" s="98">
        <v>891180084</v>
      </c>
      <c r="D1641" s="98">
        <v>2</v>
      </c>
      <c r="E1641" s="99" t="s">
        <v>4058</v>
      </c>
      <c r="F1641" s="100">
        <v>36379396</v>
      </c>
      <c r="G1641" s="100">
        <v>1</v>
      </c>
      <c r="H1641" s="101" t="s">
        <v>4630</v>
      </c>
      <c r="I1641" s="101" t="s">
        <v>4060</v>
      </c>
      <c r="J1641" s="102"/>
      <c r="K1641" s="103">
        <v>6169398</v>
      </c>
      <c r="L1641" s="104" t="s">
        <v>61</v>
      </c>
      <c r="M1641" s="105" t="s">
        <v>39</v>
      </c>
      <c r="N1641" s="105" t="s">
        <v>2127</v>
      </c>
      <c r="O1641" s="105" t="s">
        <v>41</v>
      </c>
      <c r="P1641" s="105" t="s">
        <v>42</v>
      </c>
      <c r="Q1641" s="107"/>
    </row>
    <row r="1642" spans="1:17" ht="38.25" x14ac:dyDescent="0.25">
      <c r="A1642" s="5">
        <f t="shared" si="25"/>
        <v>1640</v>
      </c>
      <c r="B1642" s="98" t="s">
        <v>34</v>
      </c>
      <c r="C1642" s="98">
        <v>891180084</v>
      </c>
      <c r="D1642" s="98">
        <v>2</v>
      </c>
      <c r="E1642" s="99" t="s">
        <v>4016</v>
      </c>
      <c r="F1642" s="100">
        <v>55061131</v>
      </c>
      <c r="G1642" s="100">
        <v>8</v>
      </c>
      <c r="H1642" s="101" t="s">
        <v>4631</v>
      </c>
      <c r="I1642" s="101" t="s">
        <v>4018</v>
      </c>
      <c r="J1642" s="102">
        <v>41159</v>
      </c>
      <c r="K1642" s="103">
        <v>6169397.8666666662</v>
      </c>
      <c r="L1642" s="104" t="s">
        <v>61</v>
      </c>
      <c r="M1642" s="105" t="s">
        <v>39</v>
      </c>
      <c r="N1642" s="105" t="s">
        <v>2127</v>
      </c>
      <c r="O1642" s="105" t="s">
        <v>41</v>
      </c>
      <c r="P1642" s="105" t="s">
        <v>42</v>
      </c>
      <c r="Q1642" s="107"/>
    </row>
    <row r="1643" spans="1:17" ht="204" x14ac:dyDescent="0.25">
      <c r="A1643" s="5">
        <f t="shared" si="25"/>
        <v>1641</v>
      </c>
      <c r="B1643" s="98" t="s">
        <v>34</v>
      </c>
      <c r="C1643" s="98">
        <v>891180084</v>
      </c>
      <c r="D1643" s="98">
        <v>2</v>
      </c>
      <c r="E1643" s="109" t="s">
        <v>4553</v>
      </c>
      <c r="F1643" s="122">
        <v>55169673</v>
      </c>
      <c r="G1643" s="122">
        <v>3</v>
      </c>
      <c r="H1643" s="113" t="s">
        <v>4632</v>
      </c>
      <c r="I1643" s="123" t="s">
        <v>4633</v>
      </c>
      <c r="J1643" s="124">
        <v>41185</v>
      </c>
      <c r="K1643" s="110">
        <v>1500000</v>
      </c>
      <c r="L1643" s="104" t="s">
        <v>61</v>
      </c>
      <c r="M1643" s="105" t="s">
        <v>39</v>
      </c>
      <c r="N1643" s="105" t="s">
        <v>2127</v>
      </c>
      <c r="O1643" s="105" t="s">
        <v>41</v>
      </c>
      <c r="P1643" s="105" t="s">
        <v>42</v>
      </c>
      <c r="Q1643" s="114"/>
    </row>
    <row r="1644" spans="1:17" ht="140.25" x14ac:dyDescent="0.25">
      <c r="A1644" s="5">
        <f t="shared" si="25"/>
        <v>1642</v>
      </c>
      <c r="B1644" s="98" t="s">
        <v>34</v>
      </c>
      <c r="C1644" s="98">
        <v>891180084</v>
      </c>
      <c r="D1644" s="98">
        <v>2</v>
      </c>
      <c r="E1644" s="99" t="s">
        <v>4168</v>
      </c>
      <c r="F1644" s="100">
        <v>7717201</v>
      </c>
      <c r="G1644" s="100">
        <v>8</v>
      </c>
      <c r="H1644" s="101" t="s">
        <v>4634</v>
      </c>
      <c r="I1644" s="101" t="s">
        <v>4170</v>
      </c>
      <c r="J1644" s="102">
        <v>41106</v>
      </c>
      <c r="K1644" s="103">
        <v>7675792.8000000007</v>
      </c>
      <c r="L1644" s="104" t="s">
        <v>61</v>
      </c>
      <c r="M1644" s="105" t="s">
        <v>39</v>
      </c>
      <c r="N1644" s="105" t="s">
        <v>2127</v>
      </c>
      <c r="O1644" s="105" t="s">
        <v>41</v>
      </c>
      <c r="P1644" s="105" t="s">
        <v>42</v>
      </c>
      <c r="Q1644" s="106"/>
    </row>
    <row r="1645" spans="1:17" ht="140.25" x14ac:dyDescent="0.25">
      <c r="A1645" s="5">
        <f t="shared" si="25"/>
        <v>1643</v>
      </c>
      <c r="B1645" s="98" t="s">
        <v>34</v>
      </c>
      <c r="C1645" s="98">
        <v>891180084</v>
      </c>
      <c r="D1645" s="98">
        <v>2</v>
      </c>
      <c r="E1645" s="99" t="s">
        <v>4162</v>
      </c>
      <c r="F1645" s="100">
        <v>7726738</v>
      </c>
      <c r="G1645" s="100">
        <v>9</v>
      </c>
      <c r="H1645" s="101" t="s">
        <v>4635</v>
      </c>
      <c r="I1645" s="101" t="s">
        <v>4164</v>
      </c>
      <c r="J1645" s="102">
        <v>41106</v>
      </c>
      <c r="K1645" s="103">
        <v>6494898.7999999998</v>
      </c>
      <c r="L1645" s="104" t="s">
        <v>61</v>
      </c>
      <c r="M1645" s="105" t="s">
        <v>39</v>
      </c>
      <c r="N1645" s="105" t="s">
        <v>2127</v>
      </c>
      <c r="O1645" s="105" t="s">
        <v>41</v>
      </c>
      <c r="P1645" s="105" t="s">
        <v>42</v>
      </c>
      <c r="Q1645" s="107"/>
    </row>
    <row r="1646" spans="1:17" ht="140.25" x14ac:dyDescent="0.25">
      <c r="A1646" s="5">
        <f t="shared" si="25"/>
        <v>1644</v>
      </c>
      <c r="B1646" s="98" t="s">
        <v>34</v>
      </c>
      <c r="C1646" s="98">
        <v>891180084</v>
      </c>
      <c r="D1646" s="98">
        <v>2</v>
      </c>
      <c r="E1646" s="99" t="s">
        <v>4187</v>
      </c>
      <c r="F1646" s="100">
        <v>7703274</v>
      </c>
      <c r="G1646" s="100">
        <v>4</v>
      </c>
      <c r="H1646" s="101" t="s">
        <v>4636</v>
      </c>
      <c r="I1646" s="101" t="s">
        <v>4189</v>
      </c>
      <c r="J1646" s="102">
        <v>41106</v>
      </c>
      <c r="K1646" s="103">
        <v>6494898.7999999998</v>
      </c>
      <c r="L1646" s="104" t="s">
        <v>61</v>
      </c>
      <c r="M1646" s="105" t="s">
        <v>39</v>
      </c>
      <c r="N1646" s="105" t="s">
        <v>2127</v>
      </c>
      <c r="O1646" s="105" t="s">
        <v>41</v>
      </c>
      <c r="P1646" s="105" t="s">
        <v>42</v>
      </c>
      <c r="Q1646" s="107"/>
    </row>
    <row r="1647" spans="1:17" ht="140.25" x14ac:dyDescent="0.25">
      <c r="A1647" s="5">
        <f t="shared" si="25"/>
        <v>1645</v>
      </c>
      <c r="B1647" s="98" t="s">
        <v>34</v>
      </c>
      <c r="C1647" s="98">
        <v>891180084</v>
      </c>
      <c r="D1647" s="98">
        <v>2</v>
      </c>
      <c r="E1647" s="99" t="s">
        <v>4159</v>
      </c>
      <c r="F1647" s="100">
        <v>12136346</v>
      </c>
      <c r="G1647" s="100">
        <v>1</v>
      </c>
      <c r="H1647" s="101" t="s">
        <v>4637</v>
      </c>
      <c r="I1647" s="101" t="s">
        <v>4161</v>
      </c>
      <c r="J1647" s="102">
        <v>41106</v>
      </c>
      <c r="K1647" s="103">
        <v>8856681.5999999996</v>
      </c>
      <c r="L1647" s="104" t="s">
        <v>61</v>
      </c>
      <c r="M1647" s="105" t="s">
        <v>39</v>
      </c>
      <c r="N1647" s="105" t="s">
        <v>2127</v>
      </c>
      <c r="O1647" s="105" t="s">
        <v>41</v>
      </c>
      <c r="P1647" s="105" t="s">
        <v>42</v>
      </c>
      <c r="Q1647" s="107"/>
    </row>
    <row r="1648" spans="1:17" ht="51" x14ac:dyDescent="0.25">
      <c r="A1648" s="5">
        <f t="shared" si="25"/>
        <v>1646</v>
      </c>
      <c r="B1648" s="98" t="s">
        <v>34</v>
      </c>
      <c r="C1648" s="98">
        <v>891180084</v>
      </c>
      <c r="D1648" s="98">
        <v>2</v>
      </c>
      <c r="E1648" s="99" t="s">
        <v>4422</v>
      </c>
      <c r="F1648" s="100">
        <v>36287871</v>
      </c>
      <c r="G1648" s="100">
        <v>1</v>
      </c>
      <c r="H1648" s="101" t="s">
        <v>4638</v>
      </c>
      <c r="I1648" s="202" t="s">
        <v>4424</v>
      </c>
      <c r="J1648" s="102">
        <v>41106</v>
      </c>
      <c r="K1648" s="103">
        <v>6494898.7999999998</v>
      </c>
      <c r="L1648" s="104" t="s">
        <v>61</v>
      </c>
      <c r="M1648" s="105" t="s">
        <v>39</v>
      </c>
      <c r="N1648" s="105" t="s">
        <v>2127</v>
      </c>
      <c r="O1648" s="105" t="s">
        <v>41</v>
      </c>
      <c r="P1648" s="105" t="s">
        <v>42</v>
      </c>
      <c r="Q1648" s="107"/>
    </row>
    <row r="1649" spans="1:17" ht="102" x14ac:dyDescent="0.25">
      <c r="A1649" s="5">
        <f t="shared" si="25"/>
        <v>1647</v>
      </c>
      <c r="B1649" s="98" t="s">
        <v>34</v>
      </c>
      <c r="C1649" s="98">
        <v>891180084</v>
      </c>
      <c r="D1649" s="98">
        <v>2</v>
      </c>
      <c r="E1649" s="99" t="s">
        <v>4082</v>
      </c>
      <c r="F1649" s="100">
        <v>26543427</v>
      </c>
      <c r="G1649" s="100">
        <v>6</v>
      </c>
      <c r="H1649" s="101" t="s">
        <v>4639</v>
      </c>
      <c r="I1649" s="101" t="s">
        <v>4084</v>
      </c>
      <c r="J1649" s="102">
        <v>41106</v>
      </c>
      <c r="K1649" s="103">
        <v>5904454.3999999994</v>
      </c>
      <c r="L1649" s="104" t="s">
        <v>61</v>
      </c>
      <c r="M1649" s="105" t="s">
        <v>39</v>
      </c>
      <c r="N1649" s="105" t="s">
        <v>2127</v>
      </c>
      <c r="O1649" s="105" t="s">
        <v>41</v>
      </c>
      <c r="P1649" s="105" t="s">
        <v>42</v>
      </c>
      <c r="Q1649" s="106"/>
    </row>
    <row r="1650" spans="1:17" ht="63.75" x14ac:dyDescent="0.25">
      <c r="A1650" s="5">
        <f t="shared" si="25"/>
        <v>1648</v>
      </c>
      <c r="B1650" s="98" t="s">
        <v>34</v>
      </c>
      <c r="C1650" s="98">
        <v>891180084</v>
      </c>
      <c r="D1650" s="98">
        <v>2</v>
      </c>
      <c r="E1650" s="99" t="s">
        <v>4410</v>
      </c>
      <c r="F1650" s="100">
        <v>36068999</v>
      </c>
      <c r="G1650" s="100">
        <v>6</v>
      </c>
      <c r="H1650" s="101" t="s">
        <v>4640</v>
      </c>
      <c r="I1650" s="101" t="s">
        <v>4412</v>
      </c>
      <c r="J1650" s="102">
        <v>41106</v>
      </c>
      <c r="K1650" s="103">
        <v>5904454.3999999994</v>
      </c>
      <c r="L1650" s="104" t="s">
        <v>61</v>
      </c>
      <c r="M1650" s="105" t="s">
        <v>39</v>
      </c>
      <c r="N1650" s="105" t="s">
        <v>2127</v>
      </c>
      <c r="O1650" s="105" t="s">
        <v>41</v>
      </c>
      <c r="P1650" s="105" t="s">
        <v>42</v>
      </c>
      <c r="Q1650" s="106"/>
    </row>
    <row r="1651" spans="1:17" ht="63.75" x14ac:dyDescent="0.25">
      <c r="A1651" s="5">
        <f t="shared" si="25"/>
        <v>1649</v>
      </c>
      <c r="B1651" s="98" t="s">
        <v>34</v>
      </c>
      <c r="C1651" s="98">
        <v>891180084</v>
      </c>
      <c r="D1651" s="98">
        <v>2</v>
      </c>
      <c r="E1651" s="99" t="s">
        <v>4370</v>
      </c>
      <c r="F1651" s="100">
        <v>1003863727</v>
      </c>
      <c r="G1651" s="100">
        <v>0</v>
      </c>
      <c r="H1651" s="101" t="s">
        <v>4641</v>
      </c>
      <c r="I1651" s="101" t="s">
        <v>4372</v>
      </c>
      <c r="J1651" s="102">
        <v>41106</v>
      </c>
      <c r="K1651" s="103">
        <v>5715209.0666666664</v>
      </c>
      <c r="L1651" s="104" t="s">
        <v>61</v>
      </c>
      <c r="M1651" s="105" t="s">
        <v>39</v>
      </c>
      <c r="N1651" s="105" t="s">
        <v>2127</v>
      </c>
      <c r="O1651" s="105" t="s">
        <v>41</v>
      </c>
      <c r="P1651" s="105" t="s">
        <v>42</v>
      </c>
      <c r="Q1651" s="107"/>
    </row>
    <row r="1652" spans="1:17" ht="76.5" x14ac:dyDescent="0.25">
      <c r="A1652" s="5">
        <f t="shared" si="25"/>
        <v>1650</v>
      </c>
      <c r="B1652" s="98" t="s">
        <v>34</v>
      </c>
      <c r="C1652" s="98">
        <v>891180084</v>
      </c>
      <c r="D1652" s="98">
        <v>2</v>
      </c>
      <c r="E1652" s="99" t="s">
        <v>4085</v>
      </c>
      <c r="F1652" s="100">
        <v>55160048</v>
      </c>
      <c r="G1652" s="100">
        <v>9</v>
      </c>
      <c r="H1652" s="101" t="s">
        <v>4642</v>
      </c>
      <c r="I1652" s="202" t="s">
        <v>4087</v>
      </c>
      <c r="J1652" s="102">
        <v>41106</v>
      </c>
      <c r="K1652" s="103">
        <v>5904454.3999999994</v>
      </c>
      <c r="L1652" s="104" t="s">
        <v>61</v>
      </c>
      <c r="M1652" s="105" t="s">
        <v>39</v>
      </c>
      <c r="N1652" s="105" t="s">
        <v>2127</v>
      </c>
      <c r="O1652" s="105" t="s">
        <v>41</v>
      </c>
      <c r="P1652" s="105" t="s">
        <v>42</v>
      </c>
      <c r="Q1652" s="106"/>
    </row>
    <row r="1653" spans="1:17" ht="127.5" x14ac:dyDescent="0.25">
      <c r="A1653" s="5">
        <f t="shared" si="25"/>
        <v>1651</v>
      </c>
      <c r="B1653" s="98" t="s">
        <v>34</v>
      </c>
      <c r="C1653" s="98">
        <v>891180084</v>
      </c>
      <c r="D1653" s="98">
        <v>2</v>
      </c>
      <c r="E1653" s="99" t="s">
        <v>4150</v>
      </c>
      <c r="F1653" s="100">
        <v>55159842</v>
      </c>
      <c r="G1653" s="100">
        <v>9</v>
      </c>
      <c r="H1653" s="101" t="s">
        <v>4643</v>
      </c>
      <c r="I1653" s="101" t="s">
        <v>4152</v>
      </c>
      <c r="J1653" s="102">
        <v>41106</v>
      </c>
      <c r="K1653" s="103">
        <v>5904454.3999999994</v>
      </c>
      <c r="L1653" s="104" t="s">
        <v>61</v>
      </c>
      <c r="M1653" s="105" t="s">
        <v>39</v>
      </c>
      <c r="N1653" s="105" t="s">
        <v>2127</v>
      </c>
      <c r="O1653" s="105" t="s">
        <v>41</v>
      </c>
      <c r="P1653" s="105" t="s">
        <v>42</v>
      </c>
      <c r="Q1653" s="106"/>
    </row>
    <row r="1654" spans="1:17" ht="51" x14ac:dyDescent="0.25">
      <c r="A1654" s="5">
        <f t="shared" si="25"/>
        <v>1652</v>
      </c>
      <c r="B1654" s="98" t="s">
        <v>34</v>
      </c>
      <c r="C1654" s="98">
        <v>891180084</v>
      </c>
      <c r="D1654" s="98">
        <v>2</v>
      </c>
      <c r="E1654" s="99" t="s">
        <v>4343</v>
      </c>
      <c r="F1654" s="100">
        <v>55167412</v>
      </c>
      <c r="G1654" s="100">
        <v>9</v>
      </c>
      <c r="H1654" s="101" t="s">
        <v>4644</v>
      </c>
      <c r="I1654" s="101" t="s">
        <v>4345</v>
      </c>
      <c r="J1654" s="102">
        <v>41106</v>
      </c>
      <c r="K1654" s="103">
        <v>5904454.3999999994</v>
      </c>
      <c r="L1654" s="104" t="s">
        <v>61</v>
      </c>
      <c r="M1654" s="105" t="s">
        <v>39</v>
      </c>
      <c r="N1654" s="105" t="s">
        <v>2127</v>
      </c>
      <c r="O1654" s="105" t="s">
        <v>41</v>
      </c>
      <c r="P1654" s="105" t="s">
        <v>42</v>
      </c>
      <c r="Q1654" s="106"/>
    </row>
    <row r="1655" spans="1:17" ht="102" x14ac:dyDescent="0.25">
      <c r="A1655" s="5">
        <f t="shared" si="25"/>
        <v>1653</v>
      </c>
      <c r="B1655" s="98" t="s">
        <v>34</v>
      </c>
      <c r="C1655" s="98">
        <v>891180084</v>
      </c>
      <c r="D1655" s="98">
        <v>2</v>
      </c>
      <c r="E1655" s="99" t="s">
        <v>4275</v>
      </c>
      <c r="F1655" s="100">
        <v>26560094</v>
      </c>
      <c r="G1655" s="100">
        <v>9</v>
      </c>
      <c r="H1655" s="101" t="s">
        <v>4645</v>
      </c>
      <c r="I1655" s="101" t="s">
        <v>4277</v>
      </c>
      <c r="J1655" s="102">
        <v>41106</v>
      </c>
      <c r="K1655" s="103">
        <v>5904454.3999999994</v>
      </c>
      <c r="L1655" s="104" t="s">
        <v>61</v>
      </c>
      <c r="M1655" s="105" t="s">
        <v>39</v>
      </c>
      <c r="N1655" s="105" t="s">
        <v>2127</v>
      </c>
      <c r="O1655" s="105" t="s">
        <v>41</v>
      </c>
      <c r="P1655" s="105" t="s">
        <v>42</v>
      </c>
      <c r="Q1655" s="106"/>
    </row>
    <row r="1656" spans="1:17" ht="76.5" x14ac:dyDescent="0.25">
      <c r="A1656" s="5">
        <f t="shared" si="25"/>
        <v>1654</v>
      </c>
      <c r="B1656" s="98" t="s">
        <v>34</v>
      </c>
      <c r="C1656" s="98">
        <v>891180084</v>
      </c>
      <c r="D1656" s="98">
        <v>2</v>
      </c>
      <c r="E1656" s="99" t="s">
        <v>4294</v>
      </c>
      <c r="F1656" s="100">
        <v>1075240265</v>
      </c>
      <c r="G1656" s="100">
        <v>8</v>
      </c>
      <c r="H1656" s="101" t="s">
        <v>4646</v>
      </c>
      <c r="I1656" s="101" t="s">
        <v>4296</v>
      </c>
      <c r="J1656" s="102">
        <v>41106</v>
      </c>
      <c r="K1656" s="103">
        <v>6169397.8666666662</v>
      </c>
      <c r="L1656" s="104" t="s">
        <v>61</v>
      </c>
      <c r="M1656" s="105" t="s">
        <v>39</v>
      </c>
      <c r="N1656" s="105" t="s">
        <v>2127</v>
      </c>
      <c r="O1656" s="105" t="s">
        <v>41</v>
      </c>
      <c r="P1656" s="105" t="s">
        <v>42</v>
      </c>
      <c r="Q1656" s="107"/>
    </row>
    <row r="1657" spans="1:17" ht="38.25" x14ac:dyDescent="0.25">
      <c r="A1657" s="5">
        <f t="shared" si="25"/>
        <v>1655</v>
      </c>
      <c r="B1657" s="98" t="s">
        <v>34</v>
      </c>
      <c r="C1657" s="98">
        <v>891180084</v>
      </c>
      <c r="D1657" s="98">
        <v>2</v>
      </c>
      <c r="E1657" s="99" t="s">
        <v>4103</v>
      </c>
      <c r="F1657" s="100">
        <v>1075249725</v>
      </c>
      <c r="G1657" s="100">
        <v>5</v>
      </c>
      <c r="H1657" s="101" t="s">
        <v>4647</v>
      </c>
      <c r="I1657" s="101" t="s">
        <v>4105</v>
      </c>
      <c r="J1657" s="102">
        <v>41106</v>
      </c>
      <c r="K1657" s="103">
        <v>5904454.3999999994</v>
      </c>
      <c r="L1657" s="104" t="s">
        <v>61</v>
      </c>
      <c r="M1657" s="105" t="s">
        <v>39</v>
      </c>
      <c r="N1657" s="105" t="s">
        <v>2127</v>
      </c>
      <c r="O1657" s="105" t="s">
        <v>41</v>
      </c>
      <c r="P1657" s="105" t="s">
        <v>42</v>
      </c>
      <c r="Q1657" s="106"/>
    </row>
    <row r="1658" spans="1:17" ht="51" x14ac:dyDescent="0.25">
      <c r="A1658" s="5">
        <f t="shared" si="25"/>
        <v>1656</v>
      </c>
      <c r="B1658" s="98" t="s">
        <v>34</v>
      </c>
      <c r="C1658" s="98">
        <v>891180084</v>
      </c>
      <c r="D1658" s="98">
        <v>2</v>
      </c>
      <c r="E1658" s="99" t="s">
        <v>4100</v>
      </c>
      <c r="F1658" s="100">
        <v>55171315</v>
      </c>
      <c r="G1658" s="100">
        <v>8</v>
      </c>
      <c r="H1658" s="101" t="s">
        <v>4648</v>
      </c>
      <c r="I1658" s="101" t="s">
        <v>4102</v>
      </c>
      <c r="J1658" s="102">
        <v>41106</v>
      </c>
      <c r="K1658" s="103">
        <v>5904454.3999999994</v>
      </c>
      <c r="L1658" s="104" t="s">
        <v>61</v>
      </c>
      <c r="M1658" s="105" t="s">
        <v>39</v>
      </c>
      <c r="N1658" s="105" t="s">
        <v>2127</v>
      </c>
      <c r="O1658" s="105" t="s">
        <v>41</v>
      </c>
      <c r="P1658" s="105" t="s">
        <v>42</v>
      </c>
      <c r="Q1658" s="106"/>
    </row>
    <row r="1659" spans="1:17" ht="63.75" x14ac:dyDescent="0.25">
      <c r="A1659" s="5">
        <f t="shared" si="25"/>
        <v>1657</v>
      </c>
      <c r="B1659" s="98" t="s">
        <v>34</v>
      </c>
      <c r="C1659" s="98">
        <v>891180084</v>
      </c>
      <c r="D1659" s="98">
        <v>2</v>
      </c>
      <c r="E1659" s="99" t="s">
        <v>4091</v>
      </c>
      <c r="F1659" s="100">
        <v>55171679</v>
      </c>
      <c r="G1659" s="100">
        <v>3</v>
      </c>
      <c r="H1659" s="101" t="s">
        <v>4649</v>
      </c>
      <c r="I1659" s="101" t="s">
        <v>4093</v>
      </c>
      <c r="J1659" s="102">
        <v>41106</v>
      </c>
      <c r="K1659" s="103">
        <v>5904454.3999999994</v>
      </c>
      <c r="L1659" s="104" t="s">
        <v>61</v>
      </c>
      <c r="M1659" s="105" t="s">
        <v>39</v>
      </c>
      <c r="N1659" s="105" t="s">
        <v>2127</v>
      </c>
      <c r="O1659" s="105" t="s">
        <v>41</v>
      </c>
      <c r="P1659" s="105" t="s">
        <v>42</v>
      </c>
      <c r="Q1659" s="106"/>
    </row>
    <row r="1660" spans="1:17" ht="76.5" x14ac:dyDescent="0.25">
      <c r="A1660" s="5">
        <f t="shared" si="25"/>
        <v>1658</v>
      </c>
      <c r="B1660" s="98" t="s">
        <v>34</v>
      </c>
      <c r="C1660" s="98">
        <v>891180084</v>
      </c>
      <c r="D1660" s="98">
        <v>2</v>
      </c>
      <c r="E1660" s="99" t="s">
        <v>4258</v>
      </c>
      <c r="F1660" s="100">
        <v>1075232353</v>
      </c>
      <c r="G1660" s="100">
        <v>4</v>
      </c>
      <c r="H1660" s="101" t="s">
        <v>4650</v>
      </c>
      <c r="I1660" s="101" t="s">
        <v>4260</v>
      </c>
      <c r="J1660" s="102">
        <v>41106</v>
      </c>
      <c r="K1660" s="103">
        <v>6169397.8666666662</v>
      </c>
      <c r="L1660" s="104" t="s">
        <v>61</v>
      </c>
      <c r="M1660" s="105" t="s">
        <v>39</v>
      </c>
      <c r="N1660" s="105" t="s">
        <v>2127</v>
      </c>
      <c r="O1660" s="105" t="s">
        <v>41</v>
      </c>
      <c r="P1660" s="105" t="s">
        <v>42</v>
      </c>
      <c r="Q1660" s="107"/>
    </row>
    <row r="1661" spans="1:17" ht="51" x14ac:dyDescent="0.25">
      <c r="A1661" s="5">
        <f t="shared" si="25"/>
        <v>1659</v>
      </c>
      <c r="B1661" s="98" t="s">
        <v>34</v>
      </c>
      <c r="C1661" s="98">
        <v>891180084</v>
      </c>
      <c r="D1661" s="98">
        <v>2</v>
      </c>
      <c r="E1661" s="99" t="s">
        <v>4144</v>
      </c>
      <c r="F1661" s="100">
        <v>36069942</v>
      </c>
      <c r="G1661" s="100">
        <v>1</v>
      </c>
      <c r="H1661" s="101" t="s">
        <v>4651</v>
      </c>
      <c r="I1661" s="101" t="s">
        <v>4146</v>
      </c>
      <c r="J1661" s="102">
        <v>41106</v>
      </c>
      <c r="K1661" s="103">
        <v>5904454.3999999994</v>
      </c>
      <c r="L1661" s="104" t="s">
        <v>61</v>
      </c>
      <c r="M1661" s="105" t="s">
        <v>39</v>
      </c>
      <c r="N1661" s="105" t="s">
        <v>2127</v>
      </c>
      <c r="O1661" s="105" t="s">
        <v>41</v>
      </c>
      <c r="P1661" s="105" t="s">
        <v>42</v>
      </c>
      <c r="Q1661" s="106"/>
    </row>
    <row r="1662" spans="1:17" ht="153" x14ac:dyDescent="0.25">
      <c r="A1662" s="5">
        <f t="shared" si="25"/>
        <v>1660</v>
      </c>
      <c r="B1662" s="98" t="s">
        <v>34</v>
      </c>
      <c r="C1662" s="98">
        <v>891180084</v>
      </c>
      <c r="D1662" s="98">
        <v>2</v>
      </c>
      <c r="E1662" s="99" t="s">
        <v>4397</v>
      </c>
      <c r="F1662" s="100">
        <v>7684965</v>
      </c>
      <c r="G1662" s="100">
        <v>2</v>
      </c>
      <c r="H1662" s="101" t="s">
        <v>4652</v>
      </c>
      <c r="I1662" s="101" t="s">
        <v>4399</v>
      </c>
      <c r="J1662" s="102">
        <v>41106</v>
      </c>
      <c r="K1662" s="103">
        <v>6494900</v>
      </c>
      <c r="L1662" s="104" t="s">
        <v>61</v>
      </c>
      <c r="M1662" s="105" t="s">
        <v>39</v>
      </c>
      <c r="N1662" s="105" t="s">
        <v>2127</v>
      </c>
      <c r="O1662" s="105" t="s">
        <v>41</v>
      </c>
      <c r="P1662" s="105" t="s">
        <v>42</v>
      </c>
      <c r="Q1662" s="107"/>
    </row>
    <row r="1663" spans="1:17" ht="204" x14ac:dyDescent="0.25">
      <c r="A1663" s="5">
        <f t="shared" si="25"/>
        <v>1661</v>
      </c>
      <c r="B1663" s="98" t="s">
        <v>34</v>
      </c>
      <c r="C1663" s="98">
        <v>891180084</v>
      </c>
      <c r="D1663" s="98">
        <v>2</v>
      </c>
      <c r="E1663" s="99" t="s">
        <v>4230</v>
      </c>
      <c r="F1663" s="100">
        <v>7556496</v>
      </c>
      <c r="G1663" s="100">
        <v>1</v>
      </c>
      <c r="H1663" s="101" t="s">
        <v>4653</v>
      </c>
      <c r="I1663" s="101" t="s">
        <v>4232</v>
      </c>
      <c r="J1663" s="102">
        <v>41106</v>
      </c>
      <c r="K1663" s="103">
        <v>10628048</v>
      </c>
      <c r="L1663" s="104" t="s">
        <v>61</v>
      </c>
      <c r="M1663" s="105" t="s">
        <v>39</v>
      </c>
      <c r="N1663" s="105" t="s">
        <v>2127</v>
      </c>
      <c r="O1663" s="105" t="s">
        <v>41</v>
      </c>
      <c r="P1663" s="105" t="s">
        <v>42</v>
      </c>
      <c r="Q1663" s="107"/>
    </row>
    <row r="1664" spans="1:17" ht="153" x14ac:dyDescent="0.25">
      <c r="A1664" s="5">
        <f t="shared" si="25"/>
        <v>1662</v>
      </c>
      <c r="B1664" s="98" t="s">
        <v>34</v>
      </c>
      <c r="C1664" s="98">
        <v>891180084</v>
      </c>
      <c r="D1664" s="98">
        <v>2</v>
      </c>
      <c r="E1664" s="99" t="s">
        <v>4233</v>
      </c>
      <c r="F1664" s="100">
        <v>11316106</v>
      </c>
      <c r="G1664" s="100">
        <v>1</v>
      </c>
      <c r="H1664" s="101" t="s">
        <v>4654</v>
      </c>
      <c r="I1664" s="101" t="s">
        <v>4235</v>
      </c>
      <c r="J1664" s="102">
        <v>41106</v>
      </c>
      <c r="K1664" s="103">
        <v>6494900</v>
      </c>
      <c r="L1664" s="104" t="s">
        <v>61</v>
      </c>
      <c r="M1664" s="105" t="s">
        <v>39</v>
      </c>
      <c r="N1664" s="105" t="s">
        <v>2127</v>
      </c>
      <c r="O1664" s="105" t="s">
        <v>41</v>
      </c>
      <c r="P1664" s="105" t="s">
        <v>42</v>
      </c>
      <c r="Q1664" s="107"/>
    </row>
    <row r="1665" spans="1:17" ht="140.25" x14ac:dyDescent="0.25">
      <c r="A1665" s="5">
        <f t="shared" si="25"/>
        <v>1663</v>
      </c>
      <c r="B1665" s="98" t="s">
        <v>34</v>
      </c>
      <c r="C1665" s="98">
        <v>891180084</v>
      </c>
      <c r="D1665" s="98">
        <v>2</v>
      </c>
      <c r="E1665" s="99" t="s">
        <v>4240</v>
      </c>
      <c r="F1665" s="100">
        <v>7697040</v>
      </c>
      <c r="G1665" s="100">
        <v>1</v>
      </c>
      <c r="H1665" s="101" t="s">
        <v>4655</v>
      </c>
      <c r="I1665" s="101" t="s">
        <v>4242</v>
      </c>
      <c r="J1665" s="102">
        <v>41106</v>
      </c>
      <c r="K1665" s="103">
        <v>6494900</v>
      </c>
      <c r="L1665" s="104" t="s">
        <v>61</v>
      </c>
      <c r="M1665" s="105" t="s">
        <v>39</v>
      </c>
      <c r="N1665" s="105" t="s">
        <v>2127</v>
      </c>
      <c r="O1665" s="105" t="s">
        <v>41</v>
      </c>
      <c r="P1665" s="105" t="s">
        <v>42</v>
      </c>
      <c r="Q1665" s="107"/>
    </row>
    <row r="1666" spans="1:17" ht="38.25" x14ac:dyDescent="0.25">
      <c r="A1666" s="5">
        <f t="shared" si="25"/>
        <v>1664</v>
      </c>
      <c r="B1666" s="98" t="s">
        <v>34</v>
      </c>
      <c r="C1666" s="98">
        <v>891180084</v>
      </c>
      <c r="D1666" s="98">
        <v>2</v>
      </c>
      <c r="E1666" s="99" t="s">
        <v>3968</v>
      </c>
      <c r="F1666" s="100">
        <v>33750598</v>
      </c>
      <c r="G1666" s="100">
        <v>1</v>
      </c>
      <c r="H1666" s="101" t="s">
        <v>4656</v>
      </c>
      <c r="I1666" s="101" t="s">
        <v>3970</v>
      </c>
      <c r="J1666" s="102">
        <v>41106</v>
      </c>
      <c r="K1666" s="103">
        <v>8856681.5999999996</v>
      </c>
      <c r="L1666" s="104" t="s">
        <v>61</v>
      </c>
      <c r="M1666" s="105" t="s">
        <v>39</v>
      </c>
      <c r="N1666" s="105" t="s">
        <v>2127</v>
      </c>
      <c r="O1666" s="105" t="s">
        <v>41</v>
      </c>
      <c r="P1666" s="105" t="s">
        <v>42</v>
      </c>
      <c r="Q1666" s="108"/>
    </row>
    <row r="1667" spans="1:17" ht="63.75" x14ac:dyDescent="0.25">
      <c r="A1667" s="5">
        <f t="shared" si="25"/>
        <v>1665</v>
      </c>
      <c r="B1667" s="98" t="s">
        <v>34</v>
      </c>
      <c r="C1667" s="98">
        <v>891180084</v>
      </c>
      <c r="D1667" s="98">
        <v>2</v>
      </c>
      <c r="E1667" s="99" t="s">
        <v>4272</v>
      </c>
      <c r="F1667" s="100">
        <v>36313657</v>
      </c>
      <c r="G1667" s="100">
        <v>3</v>
      </c>
      <c r="H1667" s="101" t="s">
        <v>4657</v>
      </c>
      <c r="I1667" s="101" t="s">
        <v>4274</v>
      </c>
      <c r="J1667" s="102">
        <v>41106</v>
      </c>
      <c r="K1667" s="103">
        <v>8856681.5999999996</v>
      </c>
      <c r="L1667" s="104" t="s">
        <v>61</v>
      </c>
      <c r="M1667" s="105" t="s">
        <v>39</v>
      </c>
      <c r="N1667" s="105" t="s">
        <v>2127</v>
      </c>
      <c r="O1667" s="105" t="s">
        <v>41</v>
      </c>
      <c r="P1667" s="105" t="s">
        <v>42</v>
      </c>
      <c r="Q1667" s="106"/>
    </row>
    <row r="1668" spans="1:17" ht="89.25" x14ac:dyDescent="0.25">
      <c r="A1668" s="5">
        <f t="shared" si="25"/>
        <v>1666</v>
      </c>
      <c r="B1668" s="98" t="s">
        <v>34</v>
      </c>
      <c r="C1668" s="98">
        <v>891180084</v>
      </c>
      <c r="D1668" s="98">
        <v>2</v>
      </c>
      <c r="E1668" s="99" t="s">
        <v>4494</v>
      </c>
      <c r="F1668" s="100">
        <v>1075225933</v>
      </c>
      <c r="G1668" s="100">
        <v>7</v>
      </c>
      <c r="H1668" s="101" t="s">
        <v>4658</v>
      </c>
      <c r="I1668" s="101" t="s">
        <v>4496</v>
      </c>
      <c r="J1668" s="102">
        <v>41106</v>
      </c>
      <c r="K1668" s="103">
        <v>9254096.7999999989</v>
      </c>
      <c r="L1668" s="104" t="s">
        <v>61</v>
      </c>
      <c r="M1668" s="105" t="s">
        <v>39</v>
      </c>
      <c r="N1668" s="105" t="s">
        <v>2127</v>
      </c>
      <c r="O1668" s="105" t="s">
        <v>41</v>
      </c>
      <c r="P1668" s="105" t="s">
        <v>42</v>
      </c>
      <c r="Q1668" s="107"/>
    </row>
    <row r="1669" spans="1:17" ht="51" x14ac:dyDescent="0.25">
      <c r="A1669" s="5">
        <f t="shared" ref="A1669:A1732" si="26">A1668+1</f>
        <v>1667</v>
      </c>
      <c r="B1669" s="98" t="s">
        <v>34</v>
      </c>
      <c r="C1669" s="98">
        <v>891180084</v>
      </c>
      <c r="D1669" s="98">
        <v>2</v>
      </c>
      <c r="E1669" s="99" t="s">
        <v>4207</v>
      </c>
      <c r="F1669" s="100">
        <v>7713135</v>
      </c>
      <c r="G1669" s="100">
        <v>1</v>
      </c>
      <c r="H1669" s="101" t="s">
        <v>4659</v>
      </c>
      <c r="I1669" s="101" t="s">
        <v>4209</v>
      </c>
      <c r="J1669" s="102">
        <v>41106</v>
      </c>
      <c r="K1669" s="103">
        <v>8856681.5999999996</v>
      </c>
      <c r="L1669" s="104" t="s">
        <v>61</v>
      </c>
      <c r="M1669" s="105" t="s">
        <v>39</v>
      </c>
      <c r="N1669" s="105" t="s">
        <v>2127</v>
      </c>
      <c r="O1669" s="105" t="s">
        <v>41</v>
      </c>
      <c r="P1669" s="105" t="s">
        <v>42</v>
      </c>
      <c r="Q1669" s="106"/>
    </row>
    <row r="1670" spans="1:17" ht="51" x14ac:dyDescent="0.25">
      <c r="A1670" s="5">
        <f t="shared" si="26"/>
        <v>1668</v>
      </c>
      <c r="B1670" s="98" t="s">
        <v>34</v>
      </c>
      <c r="C1670" s="98">
        <v>891180084</v>
      </c>
      <c r="D1670" s="98">
        <v>2</v>
      </c>
      <c r="E1670" s="99" t="s">
        <v>4204</v>
      </c>
      <c r="F1670" s="100">
        <v>36163554</v>
      </c>
      <c r="G1670" s="100">
        <v>9</v>
      </c>
      <c r="H1670" s="101" t="s">
        <v>4660</v>
      </c>
      <c r="I1670" s="101" t="s">
        <v>4206</v>
      </c>
      <c r="J1670" s="102">
        <v>41106</v>
      </c>
      <c r="K1670" s="103">
        <v>11104916</v>
      </c>
      <c r="L1670" s="104" t="s">
        <v>61</v>
      </c>
      <c r="M1670" s="105" t="s">
        <v>39</v>
      </c>
      <c r="N1670" s="105" t="s">
        <v>2127</v>
      </c>
      <c r="O1670" s="105" t="s">
        <v>41</v>
      </c>
      <c r="P1670" s="105" t="s">
        <v>42</v>
      </c>
      <c r="Q1670" s="106"/>
    </row>
    <row r="1671" spans="1:17" ht="153" x14ac:dyDescent="0.25">
      <c r="A1671" s="5">
        <f t="shared" si="26"/>
        <v>1669</v>
      </c>
      <c r="B1671" s="98" t="s">
        <v>34</v>
      </c>
      <c r="C1671" s="98">
        <v>891180084</v>
      </c>
      <c r="D1671" s="98">
        <v>2</v>
      </c>
      <c r="E1671" s="99" t="s">
        <v>4447</v>
      </c>
      <c r="F1671" s="100">
        <v>1094880992</v>
      </c>
      <c r="G1671" s="100">
        <v>9</v>
      </c>
      <c r="H1671" s="101" t="s">
        <v>4661</v>
      </c>
      <c r="I1671" s="101" t="s">
        <v>4235</v>
      </c>
      <c r="J1671" s="102">
        <v>41106</v>
      </c>
      <c r="K1671" s="103">
        <v>6494900</v>
      </c>
      <c r="L1671" s="104" t="s">
        <v>61</v>
      </c>
      <c r="M1671" s="105" t="s">
        <v>39</v>
      </c>
      <c r="N1671" s="105" t="s">
        <v>2127</v>
      </c>
      <c r="O1671" s="105" t="s">
        <v>41</v>
      </c>
      <c r="P1671" s="105" t="s">
        <v>42</v>
      </c>
      <c r="Q1671" s="107"/>
    </row>
    <row r="1672" spans="1:17" ht="38.25" x14ac:dyDescent="0.25">
      <c r="A1672" s="5">
        <f t="shared" si="26"/>
        <v>1670</v>
      </c>
      <c r="B1672" s="98" t="s">
        <v>34</v>
      </c>
      <c r="C1672" s="98">
        <v>891180084</v>
      </c>
      <c r="D1672" s="98">
        <v>2</v>
      </c>
      <c r="E1672" s="99" t="s">
        <v>4042</v>
      </c>
      <c r="F1672" s="100">
        <v>55154378</v>
      </c>
      <c r="G1672" s="100">
        <v>1</v>
      </c>
      <c r="H1672" s="101" t="s">
        <v>4662</v>
      </c>
      <c r="I1672" s="101" t="s">
        <v>4044</v>
      </c>
      <c r="J1672" s="102">
        <v>41106</v>
      </c>
      <c r="K1672" s="103">
        <v>13580247.200000001</v>
      </c>
      <c r="L1672" s="104" t="s">
        <v>61</v>
      </c>
      <c r="M1672" s="105" t="s">
        <v>39</v>
      </c>
      <c r="N1672" s="105" t="s">
        <v>2127</v>
      </c>
      <c r="O1672" s="105" t="s">
        <v>41</v>
      </c>
      <c r="P1672" s="105" t="s">
        <v>42</v>
      </c>
      <c r="Q1672" s="106"/>
    </row>
    <row r="1673" spans="1:17" ht="51" x14ac:dyDescent="0.25">
      <c r="A1673" s="5">
        <f t="shared" si="26"/>
        <v>1671</v>
      </c>
      <c r="B1673" s="98" t="s">
        <v>34</v>
      </c>
      <c r="C1673" s="98">
        <v>891180084</v>
      </c>
      <c r="D1673" s="98">
        <v>2</v>
      </c>
      <c r="E1673" s="99" t="s">
        <v>4663</v>
      </c>
      <c r="F1673" s="100">
        <v>1075240629</v>
      </c>
      <c r="G1673" s="100">
        <v>5</v>
      </c>
      <c r="H1673" s="101" t="s">
        <v>4664</v>
      </c>
      <c r="I1673" s="101" t="s">
        <v>4665</v>
      </c>
      <c r="J1673" s="102">
        <v>41106</v>
      </c>
      <c r="K1673" s="103">
        <v>7429772</v>
      </c>
      <c r="L1673" s="104" t="s">
        <v>61</v>
      </c>
      <c r="M1673" s="105" t="s">
        <v>39</v>
      </c>
      <c r="N1673" s="105" t="s">
        <v>2127</v>
      </c>
      <c r="O1673" s="105" t="s">
        <v>41</v>
      </c>
      <c r="P1673" s="105" t="s">
        <v>42</v>
      </c>
      <c r="Q1673" s="107"/>
    </row>
    <row r="1674" spans="1:17" ht="204" x14ac:dyDescent="0.25">
      <c r="A1674" s="5">
        <f t="shared" si="26"/>
        <v>1672</v>
      </c>
      <c r="B1674" s="98" t="s">
        <v>34</v>
      </c>
      <c r="C1674" s="98">
        <v>891180084</v>
      </c>
      <c r="D1674" s="98">
        <v>2</v>
      </c>
      <c r="E1674" s="99" t="s">
        <v>4048</v>
      </c>
      <c r="F1674" s="100">
        <v>12141477</v>
      </c>
      <c r="G1674" s="100">
        <v>8</v>
      </c>
      <c r="H1674" s="101" t="s">
        <v>4666</v>
      </c>
      <c r="I1674" s="101" t="s">
        <v>4050</v>
      </c>
      <c r="J1674" s="102">
        <v>41106</v>
      </c>
      <c r="K1674" s="103">
        <v>8856681.5999999996</v>
      </c>
      <c r="L1674" s="104" t="s">
        <v>61</v>
      </c>
      <c r="M1674" s="105" t="s">
        <v>39</v>
      </c>
      <c r="N1674" s="105" t="s">
        <v>2127</v>
      </c>
      <c r="O1674" s="105" t="s">
        <v>41</v>
      </c>
      <c r="P1674" s="105" t="s">
        <v>42</v>
      </c>
      <c r="Q1674" s="106"/>
    </row>
    <row r="1675" spans="1:17" ht="127.5" x14ac:dyDescent="0.25">
      <c r="A1675" s="5">
        <f t="shared" si="26"/>
        <v>1673</v>
      </c>
      <c r="B1675" s="98" t="s">
        <v>34</v>
      </c>
      <c r="C1675" s="98">
        <v>891180084</v>
      </c>
      <c r="D1675" s="98">
        <v>2</v>
      </c>
      <c r="E1675" s="99" t="s">
        <v>4261</v>
      </c>
      <c r="F1675" s="100">
        <v>7708538</v>
      </c>
      <c r="G1675" s="100">
        <v>6</v>
      </c>
      <c r="H1675" s="101" t="s">
        <v>4667</v>
      </c>
      <c r="I1675" s="101" t="s">
        <v>4263</v>
      </c>
      <c r="J1675" s="102">
        <v>41106</v>
      </c>
      <c r="K1675" s="103">
        <v>9254096.7999999989</v>
      </c>
      <c r="L1675" s="104" t="s">
        <v>61</v>
      </c>
      <c r="M1675" s="105" t="s">
        <v>39</v>
      </c>
      <c r="N1675" s="105" t="s">
        <v>2127</v>
      </c>
      <c r="O1675" s="105" t="s">
        <v>41</v>
      </c>
      <c r="P1675" s="105" t="s">
        <v>42</v>
      </c>
      <c r="Q1675" s="107"/>
    </row>
    <row r="1676" spans="1:17" ht="127.5" x14ac:dyDescent="0.25">
      <c r="A1676" s="5">
        <f t="shared" si="26"/>
        <v>1674</v>
      </c>
      <c r="B1676" s="98" t="s">
        <v>34</v>
      </c>
      <c r="C1676" s="98">
        <v>891180084</v>
      </c>
      <c r="D1676" s="98">
        <v>2</v>
      </c>
      <c r="E1676" s="109" t="s">
        <v>4668</v>
      </c>
      <c r="F1676" s="112">
        <v>1075234273</v>
      </c>
      <c r="G1676" s="112">
        <v>2</v>
      </c>
      <c r="H1676" s="113" t="s">
        <v>4669</v>
      </c>
      <c r="I1676" s="113" t="s">
        <v>4670</v>
      </c>
      <c r="J1676" s="102">
        <v>41106</v>
      </c>
      <c r="K1676" s="103">
        <v>2060000</v>
      </c>
      <c r="L1676" s="104" t="s">
        <v>61</v>
      </c>
      <c r="M1676" s="105" t="s">
        <v>39</v>
      </c>
      <c r="N1676" s="105" t="s">
        <v>2127</v>
      </c>
      <c r="O1676" s="105" t="s">
        <v>41</v>
      </c>
      <c r="P1676" s="105" t="s">
        <v>42</v>
      </c>
      <c r="Q1676" s="114"/>
    </row>
    <row r="1677" spans="1:17" ht="51" x14ac:dyDescent="0.25">
      <c r="A1677" s="5">
        <f t="shared" si="26"/>
        <v>1675</v>
      </c>
      <c r="B1677" s="98" t="s">
        <v>34</v>
      </c>
      <c r="C1677" s="98">
        <v>891180084</v>
      </c>
      <c r="D1677" s="98">
        <v>2</v>
      </c>
      <c r="E1677" s="99" t="s">
        <v>4013</v>
      </c>
      <c r="F1677" s="100">
        <v>12233322</v>
      </c>
      <c r="G1677" s="100">
        <v>0</v>
      </c>
      <c r="H1677" s="101" t="s">
        <v>4671</v>
      </c>
      <c r="I1677" s="101" t="s">
        <v>4015</v>
      </c>
      <c r="J1677" s="102">
        <v>41122</v>
      </c>
      <c r="K1677" s="103">
        <v>8005077.5999999996</v>
      </c>
      <c r="L1677" s="104" t="s">
        <v>61</v>
      </c>
      <c r="M1677" s="105" t="s">
        <v>39</v>
      </c>
      <c r="N1677" s="105" t="s">
        <v>2127</v>
      </c>
      <c r="O1677" s="105" t="s">
        <v>41</v>
      </c>
      <c r="P1677" s="105" t="s">
        <v>42</v>
      </c>
      <c r="Q1677" s="107"/>
    </row>
    <row r="1678" spans="1:17" ht="51" x14ac:dyDescent="0.25">
      <c r="A1678" s="5">
        <f t="shared" si="26"/>
        <v>1676</v>
      </c>
      <c r="B1678" s="98" t="s">
        <v>34</v>
      </c>
      <c r="C1678" s="98">
        <v>891180084</v>
      </c>
      <c r="D1678" s="98">
        <v>2</v>
      </c>
      <c r="E1678" s="99" t="s">
        <v>4672</v>
      </c>
      <c r="F1678" s="100">
        <v>12280492</v>
      </c>
      <c r="G1678" s="100">
        <v>4</v>
      </c>
      <c r="H1678" s="101" t="s">
        <v>4673</v>
      </c>
      <c r="I1678" s="202" t="s">
        <v>4057</v>
      </c>
      <c r="J1678" s="102">
        <v>41122</v>
      </c>
      <c r="K1678" s="103">
        <v>8005077.5999999996</v>
      </c>
      <c r="L1678" s="104" t="s">
        <v>61</v>
      </c>
      <c r="M1678" s="105" t="s">
        <v>39</v>
      </c>
      <c r="N1678" s="105" t="s">
        <v>2127</v>
      </c>
      <c r="O1678" s="105" t="s">
        <v>41</v>
      </c>
      <c r="P1678" s="105" t="s">
        <v>42</v>
      </c>
      <c r="Q1678" s="107"/>
    </row>
    <row r="1679" spans="1:17" ht="178.5" x14ac:dyDescent="0.25">
      <c r="A1679" s="5">
        <f t="shared" si="26"/>
        <v>1677</v>
      </c>
      <c r="B1679" s="98" t="s">
        <v>34</v>
      </c>
      <c r="C1679" s="98">
        <v>891180084</v>
      </c>
      <c r="D1679" s="98">
        <v>2</v>
      </c>
      <c r="E1679" s="99" t="s">
        <v>4310</v>
      </c>
      <c r="F1679" s="100">
        <v>26431299</v>
      </c>
      <c r="G1679" s="100">
        <v>9</v>
      </c>
      <c r="H1679" s="101" t="s">
        <v>4674</v>
      </c>
      <c r="I1679" s="202" t="s">
        <v>4312</v>
      </c>
      <c r="J1679" s="102">
        <v>41122</v>
      </c>
      <c r="K1679" s="103">
        <v>10753600</v>
      </c>
      <c r="L1679" s="104" t="s">
        <v>61</v>
      </c>
      <c r="M1679" s="105" t="s">
        <v>39</v>
      </c>
      <c r="N1679" s="105" t="s">
        <v>2127</v>
      </c>
      <c r="O1679" s="105" t="s">
        <v>41</v>
      </c>
      <c r="P1679" s="105" t="s">
        <v>42</v>
      </c>
      <c r="Q1679" s="106"/>
    </row>
    <row r="1680" spans="1:17" ht="51" x14ac:dyDescent="0.25">
      <c r="A1680" s="5">
        <f t="shared" si="26"/>
        <v>1678</v>
      </c>
      <c r="B1680" s="98" t="s">
        <v>34</v>
      </c>
      <c r="C1680" s="98">
        <v>891180084</v>
      </c>
      <c r="D1680" s="98">
        <v>2</v>
      </c>
      <c r="E1680" s="99" t="s">
        <v>4416</v>
      </c>
      <c r="F1680" s="100">
        <v>83235514</v>
      </c>
      <c r="G1680" s="100">
        <v>5</v>
      </c>
      <c r="H1680" s="101" t="s">
        <v>4675</v>
      </c>
      <c r="I1680" s="202" t="s">
        <v>4418</v>
      </c>
      <c r="J1680" s="102">
        <v>41122</v>
      </c>
      <c r="K1680" s="103">
        <v>6161828</v>
      </c>
      <c r="L1680" s="104" t="s">
        <v>61</v>
      </c>
      <c r="M1680" s="105" t="s">
        <v>39</v>
      </c>
      <c r="N1680" s="105" t="s">
        <v>2127</v>
      </c>
      <c r="O1680" s="105" t="s">
        <v>41</v>
      </c>
      <c r="P1680" s="105" t="s">
        <v>42</v>
      </c>
      <c r="Q1680" s="107"/>
    </row>
    <row r="1681" spans="1:17" ht="51" x14ac:dyDescent="0.25">
      <c r="A1681" s="5">
        <f t="shared" si="26"/>
        <v>1679</v>
      </c>
      <c r="B1681" s="98" t="s">
        <v>34</v>
      </c>
      <c r="C1681" s="98">
        <v>891180084</v>
      </c>
      <c r="D1681" s="98">
        <v>2</v>
      </c>
      <c r="E1681" s="99" t="s">
        <v>4307</v>
      </c>
      <c r="F1681" s="100">
        <v>36291620</v>
      </c>
      <c r="G1681" s="100">
        <v>5</v>
      </c>
      <c r="H1681" s="101" t="s">
        <v>4676</v>
      </c>
      <c r="I1681" s="101" t="s">
        <v>4309</v>
      </c>
      <c r="J1681" s="102">
        <v>41122</v>
      </c>
      <c r="K1681" s="103">
        <v>5336718.3999999994</v>
      </c>
      <c r="L1681" s="104" t="s">
        <v>61</v>
      </c>
      <c r="M1681" s="105" t="s">
        <v>39</v>
      </c>
      <c r="N1681" s="105" t="s">
        <v>2127</v>
      </c>
      <c r="O1681" s="105" t="s">
        <v>41</v>
      </c>
      <c r="P1681" s="105" t="s">
        <v>42</v>
      </c>
      <c r="Q1681" s="106"/>
    </row>
    <row r="1682" spans="1:17" ht="63.75" x14ac:dyDescent="0.25">
      <c r="A1682" s="5">
        <f t="shared" si="26"/>
        <v>1680</v>
      </c>
      <c r="B1682" s="98" t="s">
        <v>34</v>
      </c>
      <c r="C1682" s="98">
        <v>891180084</v>
      </c>
      <c r="D1682" s="98">
        <v>2</v>
      </c>
      <c r="E1682" s="99" t="s">
        <v>4300</v>
      </c>
      <c r="F1682" s="100">
        <v>36167412</v>
      </c>
      <c r="G1682" s="100">
        <v>1</v>
      </c>
      <c r="H1682" s="101" t="s">
        <v>4677</v>
      </c>
      <c r="I1682" s="101" t="s">
        <v>4302</v>
      </c>
      <c r="J1682" s="102">
        <v>41122</v>
      </c>
      <c r="K1682" s="103">
        <v>5336718.3999999994</v>
      </c>
      <c r="L1682" s="104" t="s">
        <v>61</v>
      </c>
      <c r="M1682" s="105" t="s">
        <v>39</v>
      </c>
      <c r="N1682" s="105" t="s">
        <v>2127</v>
      </c>
      <c r="O1682" s="105" t="s">
        <v>41</v>
      </c>
      <c r="P1682" s="105" t="s">
        <v>42</v>
      </c>
      <c r="Q1682" s="106"/>
    </row>
    <row r="1683" spans="1:17" ht="63.75" x14ac:dyDescent="0.25">
      <c r="A1683" s="5">
        <f t="shared" si="26"/>
        <v>1681</v>
      </c>
      <c r="B1683" s="98" t="s">
        <v>34</v>
      </c>
      <c r="C1683" s="98">
        <v>891180084</v>
      </c>
      <c r="D1683" s="98">
        <v>2</v>
      </c>
      <c r="E1683" s="99" t="s">
        <v>4385</v>
      </c>
      <c r="F1683" s="100">
        <v>55150830</v>
      </c>
      <c r="G1683" s="100">
        <v>1</v>
      </c>
      <c r="H1683" s="101" t="s">
        <v>4678</v>
      </c>
      <c r="I1683" s="101" t="s">
        <v>4387</v>
      </c>
      <c r="J1683" s="102">
        <v>41122</v>
      </c>
      <c r="K1683" s="103">
        <v>5336718</v>
      </c>
      <c r="L1683" s="104" t="s">
        <v>61</v>
      </c>
      <c r="M1683" s="105" t="s">
        <v>39</v>
      </c>
      <c r="N1683" s="105" t="s">
        <v>2127</v>
      </c>
      <c r="O1683" s="105" t="s">
        <v>41</v>
      </c>
      <c r="P1683" s="105" t="s">
        <v>42</v>
      </c>
      <c r="Q1683" s="107"/>
    </row>
    <row r="1684" spans="1:17" ht="191.25" x14ac:dyDescent="0.25">
      <c r="A1684" s="5">
        <f t="shared" si="26"/>
        <v>1682</v>
      </c>
      <c r="B1684" s="98" t="s">
        <v>34</v>
      </c>
      <c r="C1684" s="98">
        <v>891180084</v>
      </c>
      <c r="D1684" s="98">
        <v>2</v>
      </c>
      <c r="E1684" s="99" t="s">
        <v>4679</v>
      </c>
      <c r="F1684" s="100">
        <v>26433756</v>
      </c>
      <c r="G1684" s="100">
        <v>2</v>
      </c>
      <c r="H1684" s="101" t="s">
        <v>4680</v>
      </c>
      <c r="I1684" s="101" t="s">
        <v>4681</v>
      </c>
      <c r="J1684" s="102">
        <v>41122</v>
      </c>
      <c r="K1684" s="103">
        <v>1627510</v>
      </c>
      <c r="L1684" s="104" t="s">
        <v>61</v>
      </c>
      <c r="M1684" s="105" t="s">
        <v>39</v>
      </c>
      <c r="N1684" s="105" t="s">
        <v>2127</v>
      </c>
      <c r="O1684" s="105" t="s">
        <v>41</v>
      </c>
      <c r="P1684" s="105" t="s">
        <v>42</v>
      </c>
      <c r="Q1684" s="107"/>
    </row>
    <row r="1685" spans="1:17" ht="153" x14ac:dyDescent="0.25">
      <c r="A1685" s="5">
        <f t="shared" si="26"/>
        <v>1683</v>
      </c>
      <c r="B1685" s="98" t="s">
        <v>34</v>
      </c>
      <c r="C1685" s="98">
        <v>891180084</v>
      </c>
      <c r="D1685" s="98">
        <v>2</v>
      </c>
      <c r="E1685" s="99" t="s">
        <v>4045</v>
      </c>
      <c r="F1685" s="100">
        <v>26430871</v>
      </c>
      <c r="G1685" s="100">
        <v>8</v>
      </c>
      <c r="H1685" s="101" t="s">
        <v>4682</v>
      </c>
      <c r="I1685" s="101" t="s">
        <v>4047</v>
      </c>
      <c r="J1685" s="102">
        <v>41122</v>
      </c>
      <c r="K1685" s="103">
        <v>6937734</v>
      </c>
      <c r="L1685" s="104" t="s">
        <v>61</v>
      </c>
      <c r="M1685" s="105" t="s">
        <v>39</v>
      </c>
      <c r="N1685" s="105" t="s">
        <v>2127</v>
      </c>
      <c r="O1685" s="105" t="s">
        <v>41</v>
      </c>
      <c r="P1685" s="105" t="s">
        <v>42</v>
      </c>
      <c r="Q1685" s="107"/>
    </row>
    <row r="1686" spans="1:17" ht="63.75" x14ac:dyDescent="0.25">
      <c r="A1686" s="5">
        <f t="shared" si="26"/>
        <v>1684</v>
      </c>
      <c r="B1686" s="98" t="s">
        <v>34</v>
      </c>
      <c r="C1686" s="98">
        <v>891180084</v>
      </c>
      <c r="D1686" s="98">
        <v>2</v>
      </c>
      <c r="E1686" s="99" t="s">
        <v>4196</v>
      </c>
      <c r="F1686" s="100">
        <v>36174989</v>
      </c>
      <c r="G1686" s="100">
        <v>6</v>
      </c>
      <c r="H1686" s="101" t="s">
        <v>4683</v>
      </c>
      <c r="I1686" s="101" t="s">
        <v>4198</v>
      </c>
      <c r="J1686" s="102">
        <v>41122</v>
      </c>
      <c r="K1686" s="103">
        <v>5336718.3999999994</v>
      </c>
      <c r="L1686" s="104" t="s">
        <v>61</v>
      </c>
      <c r="M1686" s="105" t="s">
        <v>39</v>
      </c>
      <c r="N1686" s="105" t="s">
        <v>2127</v>
      </c>
      <c r="O1686" s="105" t="s">
        <v>41</v>
      </c>
      <c r="P1686" s="105" t="s">
        <v>42</v>
      </c>
      <c r="Q1686" s="106"/>
    </row>
    <row r="1687" spans="1:17" ht="38.25" x14ac:dyDescent="0.25">
      <c r="A1687" s="5">
        <f t="shared" si="26"/>
        <v>1685</v>
      </c>
      <c r="B1687" s="98" t="s">
        <v>34</v>
      </c>
      <c r="C1687" s="98">
        <v>891180084</v>
      </c>
      <c r="D1687" s="98">
        <v>2</v>
      </c>
      <c r="E1687" s="99" t="s">
        <v>4435</v>
      </c>
      <c r="F1687" s="100">
        <v>1075259729</v>
      </c>
      <c r="G1687" s="100">
        <v>7</v>
      </c>
      <c r="H1687" s="101" t="s">
        <v>4684</v>
      </c>
      <c r="I1687" s="101" t="s">
        <v>4437</v>
      </c>
      <c r="J1687" s="102">
        <v>41122</v>
      </c>
      <c r="K1687" s="103">
        <v>5336718.3999999994</v>
      </c>
      <c r="L1687" s="104" t="s">
        <v>61</v>
      </c>
      <c r="M1687" s="105" t="s">
        <v>39</v>
      </c>
      <c r="N1687" s="105" t="s">
        <v>2127</v>
      </c>
      <c r="O1687" s="105" t="s">
        <v>41</v>
      </c>
      <c r="P1687" s="105" t="s">
        <v>42</v>
      </c>
      <c r="Q1687" s="106"/>
    </row>
    <row r="1688" spans="1:17" ht="89.25" x14ac:dyDescent="0.25">
      <c r="A1688" s="5">
        <f t="shared" si="26"/>
        <v>1686</v>
      </c>
      <c r="B1688" s="98" t="s">
        <v>34</v>
      </c>
      <c r="C1688" s="98">
        <v>891180084</v>
      </c>
      <c r="D1688" s="98">
        <v>2</v>
      </c>
      <c r="E1688" s="99" t="s">
        <v>4685</v>
      </c>
      <c r="F1688" s="100">
        <v>7707551</v>
      </c>
      <c r="G1688" s="100">
        <v>8</v>
      </c>
      <c r="H1688" s="101" t="s">
        <v>4686</v>
      </c>
      <c r="I1688" s="101" t="s">
        <v>4687</v>
      </c>
      <c r="J1688" s="102">
        <v>41122</v>
      </c>
      <c r="K1688" s="103">
        <v>14800000</v>
      </c>
      <c r="L1688" s="104" t="s">
        <v>61</v>
      </c>
      <c r="M1688" s="105" t="s">
        <v>39</v>
      </c>
      <c r="N1688" s="105" t="s">
        <v>2127</v>
      </c>
      <c r="O1688" s="105" t="s">
        <v>41</v>
      </c>
      <c r="P1688" s="105" t="s">
        <v>42</v>
      </c>
      <c r="Q1688" s="106"/>
    </row>
    <row r="1689" spans="1:17" ht="63.75" x14ac:dyDescent="0.25">
      <c r="A1689" s="5">
        <f t="shared" si="26"/>
        <v>1687</v>
      </c>
      <c r="B1689" s="98" t="s">
        <v>34</v>
      </c>
      <c r="C1689" s="98">
        <v>891180084</v>
      </c>
      <c r="D1689" s="98">
        <v>2</v>
      </c>
      <c r="E1689" s="99" t="s">
        <v>4165</v>
      </c>
      <c r="F1689" s="100">
        <v>26423542</v>
      </c>
      <c r="G1689" s="100">
        <v>0</v>
      </c>
      <c r="H1689" s="101" t="s">
        <v>4688</v>
      </c>
      <c r="I1689" s="202" t="s">
        <v>4167</v>
      </c>
      <c r="J1689" s="102">
        <v>41122</v>
      </c>
      <c r="K1689" s="103">
        <v>6937734</v>
      </c>
      <c r="L1689" s="104" t="s">
        <v>61</v>
      </c>
      <c r="M1689" s="105" t="s">
        <v>39</v>
      </c>
      <c r="N1689" s="105" t="s">
        <v>2127</v>
      </c>
      <c r="O1689" s="105" t="s">
        <v>41</v>
      </c>
      <c r="P1689" s="105" t="s">
        <v>42</v>
      </c>
      <c r="Q1689" s="107"/>
    </row>
    <row r="1690" spans="1:17" ht="89.25" x14ac:dyDescent="0.25">
      <c r="A1690" s="5">
        <f t="shared" si="26"/>
        <v>1688</v>
      </c>
      <c r="B1690" s="98" t="s">
        <v>34</v>
      </c>
      <c r="C1690" s="98">
        <v>891180084</v>
      </c>
      <c r="D1690" s="98">
        <v>2</v>
      </c>
      <c r="E1690" s="99" t="s">
        <v>4689</v>
      </c>
      <c r="F1690" s="100">
        <v>1075251297</v>
      </c>
      <c r="G1690" s="100">
        <v>0</v>
      </c>
      <c r="H1690" s="101" t="s">
        <v>4690</v>
      </c>
      <c r="I1690" s="125" t="s">
        <v>4691</v>
      </c>
      <c r="J1690" s="102">
        <v>41122</v>
      </c>
      <c r="K1690" s="117">
        <v>5336718.3999999994</v>
      </c>
      <c r="L1690" s="104" t="s">
        <v>61</v>
      </c>
      <c r="M1690" s="105" t="s">
        <v>39</v>
      </c>
      <c r="N1690" s="105" t="s">
        <v>2127</v>
      </c>
      <c r="O1690" s="105" t="s">
        <v>41</v>
      </c>
      <c r="P1690" s="105" t="s">
        <v>42</v>
      </c>
      <c r="Q1690" s="107"/>
    </row>
    <row r="1691" spans="1:17" ht="140.25" x14ac:dyDescent="0.25">
      <c r="A1691" s="5">
        <f t="shared" si="26"/>
        <v>1689</v>
      </c>
      <c r="B1691" s="98" t="s">
        <v>34</v>
      </c>
      <c r="C1691" s="98">
        <v>891180084</v>
      </c>
      <c r="D1691" s="98">
        <v>2</v>
      </c>
      <c r="E1691" s="99" t="s">
        <v>4692</v>
      </c>
      <c r="F1691" s="100">
        <v>1024461220</v>
      </c>
      <c r="G1691" s="100">
        <v>1</v>
      </c>
      <c r="H1691" s="101" t="s">
        <v>4693</v>
      </c>
      <c r="I1691" s="125" t="s">
        <v>4694</v>
      </c>
      <c r="J1691" s="102">
        <v>41122</v>
      </c>
      <c r="K1691" s="103">
        <v>12274454.200000001</v>
      </c>
      <c r="L1691" s="104" t="s">
        <v>61</v>
      </c>
      <c r="M1691" s="105" t="s">
        <v>39</v>
      </c>
      <c r="N1691" s="105" t="s">
        <v>2127</v>
      </c>
      <c r="O1691" s="105" t="s">
        <v>41</v>
      </c>
      <c r="P1691" s="105" t="s">
        <v>42</v>
      </c>
      <c r="Q1691" s="106"/>
    </row>
    <row r="1692" spans="1:17" ht="76.5" x14ac:dyDescent="0.25">
      <c r="A1692" s="5">
        <f t="shared" si="26"/>
        <v>1690</v>
      </c>
      <c r="B1692" s="98" t="s">
        <v>34</v>
      </c>
      <c r="C1692" s="98">
        <v>891180084</v>
      </c>
      <c r="D1692" s="98">
        <v>2</v>
      </c>
      <c r="E1692" s="99" t="s">
        <v>4695</v>
      </c>
      <c r="F1692" s="100">
        <v>40758632</v>
      </c>
      <c r="G1692" s="100">
        <v>4</v>
      </c>
      <c r="H1692" s="101" t="s">
        <v>4696</v>
      </c>
      <c r="I1692" s="101" t="s">
        <v>4697</v>
      </c>
      <c r="J1692" s="102">
        <v>41122</v>
      </c>
      <c r="K1692" s="103">
        <v>8005077.5999999996</v>
      </c>
      <c r="L1692" s="104" t="s">
        <v>61</v>
      </c>
      <c r="M1692" s="105" t="s">
        <v>39</v>
      </c>
      <c r="N1692" s="105" t="s">
        <v>2127</v>
      </c>
      <c r="O1692" s="105" t="s">
        <v>41</v>
      </c>
      <c r="P1692" s="105" t="s">
        <v>42</v>
      </c>
      <c r="Q1692" s="106"/>
    </row>
    <row r="1693" spans="1:17" ht="114.75" x14ac:dyDescent="0.25">
      <c r="A1693" s="5">
        <f t="shared" si="26"/>
        <v>1691</v>
      </c>
      <c r="B1693" s="98" t="s">
        <v>34</v>
      </c>
      <c r="C1693" s="98">
        <v>891180084</v>
      </c>
      <c r="D1693" s="98">
        <v>2</v>
      </c>
      <c r="E1693" s="99" t="s">
        <v>4698</v>
      </c>
      <c r="F1693" s="100">
        <v>12109010</v>
      </c>
      <c r="G1693" s="100">
        <v>8</v>
      </c>
      <c r="H1693" s="101" t="s">
        <v>4699</v>
      </c>
      <c r="I1693" s="101" t="s">
        <v>4700</v>
      </c>
      <c r="J1693" s="102">
        <v>41129</v>
      </c>
      <c r="K1693" s="103">
        <v>11839188</v>
      </c>
      <c r="L1693" s="104" t="s">
        <v>61</v>
      </c>
      <c r="M1693" s="105" t="s">
        <v>39</v>
      </c>
      <c r="N1693" s="105" t="s">
        <v>2127</v>
      </c>
      <c r="O1693" s="105" t="s">
        <v>41</v>
      </c>
      <c r="P1693" s="105" t="s">
        <v>42</v>
      </c>
      <c r="Q1693" s="107"/>
    </row>
    <row r="1694" spans="1:17" ht="76.5" x14ac:dyDescent="0.25">
      <c r="A1694" s="5">
        <f t="shared" si="26"/>
        <v>1692</v>
      </c>
      <c r="B1694" s="98" t="s">
        <v>34</v>
      </c>
      <c r="C1694" s="98">
        <v>891180084</v>
      </c>
      <c r="D1694" s="98">
        <v>2</v>
      </c>
      <c r="E1694" s="99" t="s">
        <v>4318</v>
      </c>
      <c r="F1694" s="100">
        <v>12127768</v>
      </c>
      <c r="G1694" s="100">
        <v>8</v>
      </c>
      <c r="H1694" s="101" t="s">
        <v>4701</v>
      </c>
      <c r="I1694" s="101" t="s">
        <v>4320</v>
      </c>
      <c r="J1694" s="102">
        <v>41134</v>
      </c>
      <c r="K1694" s="103">
        <v>6601270</v>
      </c>
      <c r="L1694" s="104" t="s">
        <v>61</v>
      </c>
      <c r="M1694" s="105" t="s">
        <v>39</v>
      </c>
      <c r="N1694" s="105" t="s">
        <v>2127</v>
      </c>
      <c r="O1694" s="105" t="s">
        <v>41</v>
      </c>
      <c r="P1694" s="105" t="s">
        <v>42</v>
      </c>
      <c r="Q1694" s="107"/>
    </row>
    <row r="1695" spans="1:17" ht="63.75" x14ac:dyDescent="0.25">
      <c r="A1695" s="5">
        <f t="shared" si="26"/>
        <v>1693</v>
      </c>
      <c r="B1695" s="98" t="s">
        <v>34</v>
      </c>
      <c r="C1695" s="98">
        <v>891180084</v>
      </c>
      <c r="D1695" s="98">
        <v>2</v>
      </c>
      <c r="E1695" s="99" t="s">
        <v>4316</v>
      </c>
      <c r="F1695" s="100">
        <v>55114443</v>
      </c>
      <c r="G1695" s="100">
        <v>1</v>
      </c>
      <c r="H1695" s="101" t="s">
        <v>4702</v>
      </c>
      <c r="I1695" s="101" t="s">
        <v>4293</v>
      </c>
      <c r="J1695" s="102">
        <v>41134</v>
      </c>
      <c r="K1695" s="103">
        <v>4223955.666666666</v>
      </c>
      <c r="L1695" s="104" t="s">
        <v>61</v>
      </c>
      <c r="M1695" s="105" t="s">
        <v>39</v>
      </c>
      <c r="N1695" s="105" t="s">
        <v>2127</v>
      </c>
      <c r="O1695" s="105" t="s">
        <v>41</v>
      </c>
      <c r="P1695" s="105" t="s">
        <v>42</v>
      </c>
      <c r="Q1695" s="107"/>
    </row>
    <row r="1696" spans="1:17" ht="63.75" x14ac:dyDescent="0.25">
      <c r="A1696" s="5">
        <f t="shared" si="26"/>
        <v>1694</v>
      </c>
      <c r="B1696" s="98" t="s">
        <v>34</v>
      </c>
      <c r="C1696" s="98">
        <v>891180084</v>
      </c>
      <c r="D1696" s="98">
        <v>2</v>
      </c>
      <c r="E1696" s="99" t="s">
        <v>4305</v>
      </c>
      <c r="F1696" s="100">
        <v>1075221742</v>
      </c>
      <c r="G1696" s="100">
        <v>9</v>
      </c>
      <c r="H1696" s="101" t="s">
        <v>4703</v>
      </c>
      <c r="I1696" s="101" t="s">
        <v>4293</v>
      </c>
      <c r="J1696" s="102">
        <v>41134</v>
      </c>
      <c r="K1696" s="103">
        <v>3678929</v>
      </c>
      <c r="L1696" s="104" t="s">
        <v>61</v>
      </c>
      <c r="M1696" s="105" t="s">
        <v>39</v>
      </c>
      <c r="N1696" s="105" t="s">
        <v>2127</v>
      </c>
      <c r="O1696" s="105" t="s">
        <v>41</v>
      </c>
      <c r="P1696" s="105" t="s">
        <v>42</v>
      </c>
      <c r="Q1696" s="107"/>
    </row>
    <row r="1697" spans="1:17" ht="63.75" x14ac:dyDescent="0.25">
      <c r="A1697" s="5">
        <f t="shared" si="26"/>
        <v>1695</v>
      </c>
      <c r="B1697" s="98" t="s">
        <v>34</v>
      </c>
      <c r="C1697" s="98">
        <v>891180084</v>
      </c>
      <c r="D1697" s="98">
        <v>2</v>
      </c>
      <c r="E1697" s="99" t="s">
        <v>4303</v>
      </c>
      <c r="F1697" s="100">
        <v>34567474</v>
      </c>
      <c r="G1697" s="100">
        <v>5</v>
      </c>
      <c r="H1697" s="101" t="s">
        <v>4704</v>
      </c>
      <c r="I1697" s="101" t="s">
        <v>4293</v>
      </c>
      <c r="J1697" s="102">
        <v>41134</v>
      </c>
      <c r="K1697" s="103">
        <v>4223955.666666666</v>
      </c>
      <c r="L1697" s="104" t="s">
        <v>61</v>
      </c>
      <c r="M1697" s="105" t="s">
        <v>39</v>
      </c>
      <c r="N1697" s="105" t="s">
        <v>2127</v>
      </c>
      <c r="O1697" s="105" t="s">
        <v>41</v>
      </c>
      <c r="P1697" s="105" t="s">
        <v>42</v>
      </c>
      <c r="Q1697" s="107"/>
    </row>
    <row r="1698" spans="1:17" ht="63.75" x14ac:dyDescent="0.25">
      <c r="A1698" s="5">
        <f t="shared" si="26"/>
        <v>1696</v>
      </c>
      <c r="B1698" s="98" t="s">
        <v>34</v>
      </c>
      <c r="C1698" s="98">
        <v>891180084</v>
      </c>
      <c r="D1698" s="98">
        <v>2</v>
      </c>
      <c r="E1698" s="99" t="s">
        <v>4291</v>
      </c>
      <c r="F1698" s="100">
        <v>1075243654</v>
      </c>
      <c r="G1698" s="100">
        <v>3</v>
      </c>
      <c r="H1698" s="101" t="s">
        <v>4705</v>
      </c>
      <c r="I1698" s="101" t="s">
        <v>4293</v>
      </c>
      <c r="J1698" s="102">
        <v>41134</v>
      </c>
      <c r="K1698" s="103">
        <v>4223955.666666666</v>
      </c>
      <c r="L1698" s="104" t="s">
        <v>61</v>
      </c>
      <c r="M1698" s="105" t="s">
        <v>39</v>
      </c>
      <c r="N1698" s="105" t="s">
        <v>2127</v>
      </c>
      <c r="O1698" s="105" t="s">
        <v>41</v>
      </c>
      <c r="P1698" s="105" t="s">
        <v>42</v>
      </c>
      <c r="Q1698" s="107"/>
    </row>
    <row r="1699" spans="1:17" ht="191.25" x14ac:dyDescent="0.25">
      <c r="A1699" s="5">
        <f t="shared" si="26"/>
        <v>1697</v>
      </c>
      <c r="B1699" s="98" t="s">
        <v>34</v>
      </c>
      <c r="C1699" s="98">
        <v>891180084</v>
      </c>
      <c r="D1699" s="98">
        <v>2</v>
      </c>
      <c r="E1699" s="99" t="s">
        <v>4246</v>
      </c>
      <c r="F1699" s="100">
        <v>7717651</v>
      </c>
      <c r="G1699" s="100">
        <v>9</v>
      </c>
      <c r="H1699" s="101" t="s">
        <v>4706</v>
      </c>
      <c r="I1699" s="101" t="s">
        <v>4248</v>
      </c>
      <c r="J1699" s="102">
        <v>41134</v>
      </c>
      <c r="K1699" s="103">
        <v>5370782.7000000002</v>
      </c>
      <c r="L1699" s="104" t="s">
        <v>61</v>
      </c>
      <c r="M1699" s="105" t="s">
        <v>39</v>
      </c>
      <c r="N1699" s="105" t="s">
        <v>2127</v>
      </c>
      <c r="O1699" s="105" t="s">
        <v>41</v>
      </c>
      <c r="P1699" s="105" t="s">
        <v>42</v>
      </c>
      <c r="Q1699" s="107"/>
    </row>
    <row r="1700" spans="1:17" ht="153" x14ac:dyDescent="0.25">
      <c r="A1700" s="5">
        <f t="shared" si="26"/>
        <v>1698</v>
      </c>
      <c r="B1700" s="98" t="s">
        <v>34</v>
      </c>
      <c r="C1700" s="98">
        <v>891180084</v>
      </c>
      <c r="D1700" s="98">
        <v>2</v>
      </c>
      <c r="E1700" s="99" t="s">
        <v>4243</v>
      </c>
      <c r="F1700" s="100">
        <v>7701217</v>
      </c>
      <c r="G1700" s="100">
        <v>5</v>
      </c>
      <c r="H1700" s="101" t="s">
        <v>4707</v>
      </c>
      <c r="I1700" s="101" t="s">
        <v>4245</v>
      </c>
      <c r="J1700" s="102">
        <v>41134</v>
      </c>
      <c r="K1700" s="103">
        <v>5370782.7000000002</v>
      </c>
      <c r="L1700" s="104" t="s">
        <v>61</v>
      </c>
      <c r="M1700" s="105" t="s">
        <v>39</v>
      </c>
      <c r="N1700" s="105" t="s">
        <v>2127</v>
      </c>
      <c r="O1700" s="105" t="s">
        <v>41</v>
      </c>
      <c r="P1700" s="105" t="s">
        <v>42</v>
      </c>
      <c r="Q1700" s="107"/>
    </row>
    <row r="1701" spans="1:17" ht="165.75" x14ac:dyDescent="0.25">
      <c r="A1701" s="5">
        <f t="shared" si="26"/>
        <v>1699</v>
      </c>
      <c r="B1701" s="98" t="s">
        <v>34</v>
      </c>
      <c r="C1701" s="98">
        <v>891180084</v>
      </c>
      <c r="D1701" s="98">
        <v>2</v>
      </c>
      <c r="E1701" s="99" t="s">
        <v>4382</v>
      </c>
      <c r="F1701" s="100">
        <v>12128667</v>
      </c>
      <c r="G1701" s="100">
        <v>7</v>
      </c>
      <c r="H1701" s="101" t="s">
        <v>4708</v>
      </c>
      <c r="I1701" s="101" t="s">
        <v>4384</v>
      </c>
      <c r="J1701" s="102">
        <v>41134</v>
      </c>
      <c r="K1701" s="103">
        <v>5370782.7000000002</v>
      </c>
      <c r="L1701" s="104" t="s">
        <v>61</v>
      </c>
      <c r="M1701" s="105" t="s">
        <v>39</v>
      </c>
      <c r="N1701" s="105" t="s">
        <v>2127</v>
      </c>
      <c r="O1701" s="105" t="s">
        <v>41</v>
      </c>
      <c r="P1701" s="105" t="s">
        <v>42</v>
      </c>
      <c r="Q1701" s="107"/>
    </row>
    <row r="1702" spans="1:17" ht="165.75" x14ac:dyDescent="0.25">
      <c r="A1702" s="5">
        <f t="shared" si="26"/>
        <v>1700</v>
      </c>
      <c r="B1702" s="98" t="s">
        <v>34</v>
      </c>
      <c r="C1702" s="98">
        <v>891180084</v>
      </c>
      <c r="D1702" s="98">
        <v>2</v>
      </c>
      <c r="E1702" s="99" t="s">
        <v>4394</v>
      </c>
      <c r="F1702" s="100">
        <v>12123227</v>
      </c>
      <c r="G1702" s="100">
        <v>7</v>
      </c>
      <c r="H1702" s="101" t="s">
        <v>4709</v>
      </c>
      <c r="I1702" s="101" t="s">
        <v>4396</v>
      </c>
      <c r="J1702" s="102">
        <v>41134</v>
      </c>
      <c r="K1702" s="103">
        <v>5370782.7000000002</v>
      </c>
      <c r="L1702" s="104" t="s">
        <v>61</v>
      </c>
      <c r="M1702" s="105" t="s">
        <v>39</v>
      </c>
      <c r="N1702" s="105" t="s">
        <v>2127</v>
      </c>
      <c r="O1702" s="105" t="s">
        <v>41</v>
      </c>
      <c r="P1702" s="105" t="s">
        <v>42</v>
      </c>
      <c r="Q1702" s="107"/>
    </row>
    <row r="1703" spans="1:17" ht="153" x14ac:dyDescent="0.25">
      <c r="A1703" s="5">
        <f t="shared" si="26"/>
        <v>1701</v>
      </c>
      <c r="B1703" s="98" t="s">
        <v>34</v>
      </c>
      <c r="C1703" s="98">
        <v>891180084</v>
      </c>
      <c r="D1703" s="98">
        <v>2</v>
      </c>
      <c r="E1703" s="99" t="s">
        <v>4373</v>
      </c>
      <c r="F1703" s="100">
        <v>55163730</v>
      </c>
      <c r="G1703" s="100">
        <v>8</v>
      </c>
      <c r="H1703" s="101" t="s">
        <v>4710</v>
      </c>
      <c r="I1703" s="101" t="s">
        <v>4375</v>
      </c>
      <c r="J1703" s="102">
        <v>41134</v>
      </c>
      <c r="K1703" s="103">
        <v>5370782.7000000002</v>
      </c>
      <c r="L1703" s="104" t="s">
        <v>61</v>
      </c>
      <c r="M1703" s="105" t="s">
        <v>39</v>
      </c>
      <c r="N1703" s="105" t="s">
        <v>2127</v>
      </c>
      <c r="O1703" s="105" t="s">
        <v>41</v>
      </c>
      <c r="P1703" s="105" t="s">
        <v>42</v>
      </c>
      <c r="Q1703" s="107"/>
    </row>
    <row r="1704" spans="1:17" ht="76.5" x14ac:dyDescent="0.25">
      <c r="A1704" s="5">
        <f t="shared" si="26"/>
        <v>1702</v>
      </c>
      <c r="B1704" s="98" t="s">
        <v>34</v>
      </c>
      <c r="C1704" s="98">
        <v>891180084</v>
      </c>
      <c r="D1704" s="98">
        <v>2</v>
      </c>
      <c r="E1704" s="99" t="s">
        <v>4432</v>
      </c>
      <c r="F1704" s="100">
        <v>51883713</v>
      </c>
      <c r="G1704" s="100">
        <v>7</v>
      </c>
      <c r="H1704" s="101" t="s">
        <v>4711</v>
      </c>
      <c r="I1704" s="101" t="s">
        <v>4434</v>
      </c>
      <c r="J1704" s="102">
        <v>41134</v>
      </c>
      <c r="K1704" s="103">
        <v>4882529.5999999996</v>
      </c>
      <c r="L1704" s="104" t="s">
        <v>61</v>
      </c>
      <c r="M1704" s="105" t="s">
        <v>39</v>
      </c>
      <c r="N1704" s="105" t="s">
        <v>2127</v>
      </c>
      <c r="O1704" s="105" t="s">
        <v>41</v>
      </c>
      <c r="P1704" s="105" t="s">
        <v>42</v>
      </c>
      <c r="Q1704" s="106"/>
    </row>
    <row r="1705" spans="1:17" ht="63.75" x14ac:dyDescent="0.25">
      <c r="A1705" s="5">
        <f t="shared" si="26"/>
        <v>1703</v>
      </c>
      <c r="B1705" s="98" t="s">
        <v>34</v>
      </c>
      <c r="C1705" s="98">
        <v>891180084</v>
      </c>
      <c r="D1705" s="98">
        <v>2</v>
      </c>
      <c r="E1705" s="99" t="s">
        <v>4391</v>
      </c>
      <c r="F1705" s="100">
        <v>65695828</v>
      </c>
      <c r="G1705" s="100">
        <v>1</v>
      </c>
      <c r="H1705" s="101" t="s">
        <v>4712</v>
      </c>
      <c r="I1705" s="101" t="s">
        <v>4393</v>
      </c>
      <c r="J1705" s="102">
        <v>41134</v>
      </c>
      <c r="K1705" s="103">
        <v>4223955.666666666</v>
      </c>
      <c r="L1705" s="104" t="s">
        <v>61</v>
      </c>
      <c r="M1705" s="105" t="s">
        <v>39</v>
      </c>
      <c r="N1705" s="105" t="s">
        <v>2127</v>
      </c>
      <c r="O1705" s="105" t="s">
        <v>41</v>
      </c>
      <c r="P1705" s="105" t="s">
        <v>42</v>
      </c>
      <c r="Q1705" s="106"/>
    </row>
    <row r="1706" spans="1:17" ht="127.5" x14ac:dyDescent="0.25">
      <c r="A1706" s="5">
        <f t="shared" si="26"/>
        <v>1704</v>
      </c>
      <c r="B1706" s="98" t="s">
        <v>34</v>
      </c>
      <c r="C1706" s="98">
        <v>891180084</v>
      </c>
      <c r="D1706" s="98">
        <v>2</v>
      </c>
      <c r="E1706" s="99" t="s">
        <v>4224</v>
      </c>
      <c r="F1706" s="100">
        <v>7711421</v>
      </c>
      <c r="G1706" s="100">
        <v>4</v>
      </c>
      <c r="H1706" s="125" t="s">
        <v>4713</v>
      </c>
      <c r="I1706" s="126" t="s">
        <v>4714</v>
      </c>
      <c r="J1706" s="102">
        <v>41134</v>
      </c>
      <c r="K1706" s="103">
        <v>4882529.5999999996</v>
      </c>
      <c r="L1706" s="104" t="s">
        <v>61</v>
      </c>
      <c r="M1706" s="105" t="s">
        <v>39</v>
      </c>
      <c r="N1706" s="105" t="s">
        <v>2127</v>
      </c>
      <c r="O1706" s="105" t="s">
        <v>41</v>
      </c>
      <c r="P1706" s="105" t="s">
        <v>42</v>
      </c>
      <c r="Q1706" s="107"/>
    </row>
    <row r="1707" spans="1:17" ht="153" x14ac:dyDescent="0.25">
      <c r="A1707" s="5">
        <f t="shared" si="26"/>
        <v>1705</v>
      </c>
      <c r="B1707" s="98" t="s">
        <v>34</v>
      </c>
      <c r="C1707" s="98">
        <v>891180084</v>
      </c>
      <c r="D1707" s="98">
        <v>2</v>
      </c>
      <c r="E1707" s="99" t="s">
        <v>4221</v>
      </c>
      <c r="F1707" s="100">
        <v>12143381</v>
      </c>
      <c r="G1707" s="100">
        <v>9</v>
      </c>
      <c r="H1707" s="101" t="s">
        <v>4715</v>
      </c>
      <c r="I1707" s="101" t="s">
        <v>4223</v>
      </c>
      <c r="J1707" s="102">
        <v>41134</v>
      </c>
      <c r="K1707" s="103">
        <v>4882529.5999999996</v>
      </c>
      <c r="L1707" s="104" t="s">
        <v>61</v>
      </c>
      <c r="M1707" s="105" t="s">
        <v>39</v>
      </c>
      <c r="N1707" s="105" t="s">
        <v>2127</v>
      </c>
      <c r="O1707" s="105" t="s">
        <v>41</v>
      </c>
      <c r="P1707" s="105" t="s">
        <v>42</v>
      </c>
      <c r="Q1707" s="107"/>
    </row>
    <row r="1708" spans="1:17" ht="102" x14ac:dyDescent="0.25">
      <c r="A1708" s="5">
        <f t="shared" si="26"/>
        <v>1706</v>
      </c>
      <c r="B1708" s="98" t="s">
        <v>34</v>
      </c>
      <c r="C1708" s="98">
        <v>891180084</v>
      </c>
      <c r="D1708" s="98">
        <v>2</v>
      </c>
      <c r="E1708" s="99" t="s">
        <v>4190</v>
      </c>
      <c r="F1708" s="100">
        <v>55131974</v>
      </c>
      <c r="G1708" s="100">
        <v>0</v>
      </c>
      <c r="H1708" s="101" t="s">
        <v>4716</v>
      </c>
      <c r="I1708" s="101" t="s">
        <v>4192</v>
      </c>
      <c r="J1708" s="102">
        <v>41134</v>
      </c>
      <c r="K1708" s="103">
        <v>4882530</v>
      </c>
      <c r="L1708" s="104" t="s">
        <v>61</v>
      </c>
      <c r="M1708" s="105" t="s">
        <v>39</v>
      </c>
      <c r="N1708" s="105" t="s">
        <v>2127</v>
      </c>
      <c r="O1708" s="105" t="s">
        <v>41</v>
      </c>
      <c r="P1708" s="105" t="s">
        <v>42</v>
      </c>
      <c r="Q1708" s="107"/>
    </row>
    <row r="1709" spans="1:17" ht="63.75" x14ac:dyDescent="0.25">
      <c r="A1709" s="5">
        <f t="shared" si="26"/>
        <v>1707</v>
      </c>
      <c r="B1709" s="98" t="s">
        <v>34</v>
      </c>
      <c r="C1709" s="98">
        <v>891180084</v>
      </c>
      <c r="D1709" s="98">
        <v>2</v>
      </c>
      <c r="E1709" s="99" t="s">
        <v>4227</v>
      </c>
      <c r="F1709" s="100">
        <v>7691673</v>
      </c>
      <c r="G1709" s="100">
        <v>6</v>
      </c>
      <c r="H1709" s="101" t="s">
        <v>4717</v>
      </c>
      <c r="I1709" s="202" t="s">
        <v>4229</v>
      </c>
      <c r="J1709" s="102">
        <v>41134</v>
      </c>
      <c r="K1709" s="103">
        <v>4882529.5999999996</v>
      </c>
      <c r="L1709" s="104" t="s">
        <v>61</v>
      </c>
      <c r="M1709" s="105" t="s">
        <v>39</v>
      </c>
      <c r="N1709" s="105" t="s">
        <v>2127</v>
      </c>
      <c r="O1709" s="105" t="s">
        <v>41</v>
      </c>
      <c r="P1709" s="105" t="s">
        <v>42</v>
      </c>
      <c r="Q1709" s="107"/>
    </row>
    <row r="1710" spans="1:17" ht="140.25" x14ac:dyDescent="0.25">
      <c r="A1710" s="5">
        <f t="shared" si="26"/>
        <v>1708</v>
      </c>
      <c r="B1710" s="98" t="s">
        <v>34</v>
      </c>
      <c r="C1710" s="98">
        <v>891180084</v>
      </c>
      <c r="D1710" s="98">
        <v>2</v>
      </c>
      <c r="E1710" s="99" t="s">
        <v>4376</v>
      </c>
      <c r="F1710" s="100">
        <v>7709867</v>
      </c>
      <c r="G1710" s="100">
        <v>9</v>
      </c>
      <c r="H1710" s="101" t="s">
        <v>4718</v>
      </c>
      <c r="I1710" s="101" t="s">
        <v>4378</v>
      </c>
      <c r="J1710" s="102">
        <v>41134</v>
      </c>
      <c r="K1710" s="103">
        <v>4882529.5999999996</v>
      </c>
      <c r="L1710" s="104" t="s">
        <v>61</v>
      </c>
      <c r="M1710" s="105" t="s">
        <v>39</v>
      </c>
      <c r="N1710" s="105" t="s">
        <v>2127</v>
      </c>
      <c r="O1710" s="105" t="s">
        <v>41</v>
      </c>
      <c r="P1710" s="105" t="s">
        <v>42</v>
      </c>
      <c r="Q1710" s="107"/>
    </row>
    <row r="1711" spans="1:17" ht="165.75" x14ac:dyDescent="0.25">
      <c r="A1711" s="5">
        <f t="shared" si="26"/>
        <v>1709</v>
      </c>
      <c r="B1711" s="98" t="s">
        <v>34</v>
      </c>
      <c r="C1711" s="98">
        <v>891180084</v>
      </c>
      <c r="D1711" s="98">
        <v>2</v>
      </c>
      <c r="E1711" s="99" t="s">
        <v>1690</v>
      </c>
      <c r="F1711" s="100">
        <v>12236864</v>
      </c>
      <c r="G1711" s="100">
        <v>4</v>
      </c>
      <c r="H1711" s="101" t="s">
        <v>4719</v>
      </c>
      <c r="I1711" s="101" t="s">
        <v>4211</v>
      </c>
      <c r="J1711" s="102">
        <v>41134</v>
      </c>
      <c r="K1711" s="103">
        <v>4882529.5999999996</v>
      </c>
      <c r="L1711" s="104" t="s">
        <v>61</v>
      </c>
      <c r="M1711" s="105" t="s">
        <v>39</v>
      </c>
      <c r="N1711" s="105" t="s">
        <v>2127</v>
      </c>
      <c r="O1711" s="105" t="s">
        <v>41</v>
      </c>
      <c r="P1711" s="105" t="s">
        <v>42</v>
      </c>
      <c r="Q1711" s="107"/>
    </row>
    <row r="1712" spans="1:17" ht="76.5" x14ac:dyDescent="0.25">
      <c r="A1712" s="5">
        <f t="shared" si="26"/>
        <v>1710</v>
      </c>
      <c r="B1712" s="98" t="s">
        <v>34</v>
      </c>
      <c r="C1712" s="98">
        <v>891180084</v>
      </c>
      <c r="D1712" s="98">
        <v>2</v>
      </c>
      <c r="E1712" s="99" t="s">
        <v>4720</v>
      </c>
      <c r="F1712" s="100">
        <v>1117486089</v>
      </c>
      <c r="G1712" s="100">
        <v>6</v>
      </c>
      <c r="H1712" s="101" t="s">
        <v>4721</v>
      </c>
      <c r="I1712" s="101" t="s">
        <v>4041</v>
      </c>
      <c r="J1712" s="102">
        <v>41134</v>
      </c>
      <c r="K1712" s="117">
        <v>8618232</v>
      </c>
      <c r="L1712" s="104" t="s">
        <v>61</v>
      </c>
      <c r="M1712" s="105" t="s">
        <v>39</v>
      </c>
      <c r="N1712" s="105" t="s">
        <v>2127</v>
      </c>
      <c r="O1712" s="105" t="s">
        <v>41</v>
      </c>
      <c r="P1712" s="105" t="s">
        <v>42</v>
      </c>
      <c r="Q1712" s="107"/>
    </row>
    <row r="1713" spans="1:17" ht="153" x14ac:dyDescent="0.25">
      <c r="A1713" s="5">
        <f t="shared" si="26"/>
        <v>1711</v>
      </c>
      <c r="B1713" s="98" t="s">
        <v>34</v>
      </c>
      <c r="C1713" s="98">
        <v>891180084</v>
      </c>
      <c r="D1713" s="98">
        <v>2</v>
      </c>
      <c r="E1713" s="99" t="s">
        <v>4215</v>
      </c>
      <c r="F1713" s="100">
        <v>7730341</v>
      </c>
      <c r="G1713" s="100">
        <v>4</v>
      </c>
      <c r="H1713" s="101" t="s">
        <v>4722</v>
      </c>
      <c r="I1713" s="101" t="s">
        <v>4217</v>
      </c>
      <c r="J1713" s="102">
        <v>41134</v>
      </c>
      <c r="K1713" s="103">
        <v>4882529.5999999996</v>
      </c>
      <c r="L1713" s="104" t="s">
        <v>61</v>
      </c>
      <c r="M1713" s="105" t="s">
        <v>39</v>
      </c>
      <c r="N1713" s="105" t="s">
        <v>2127</v>
      </c>
      <c r="O1713" s="105" t="s">
        <v>41</v>
      </c>
      <c r="P1713" s="105" t="s">
        <v>42</v>
      </c>
      <c r="Q1713" s="107"/>
    </row>
    <row r="1714" spans="1:17" ht="153" x14ac:dyDescent="0.25">
      <c r="A1714" s="5">
        <f t="shared" si="26"/>
        <v>1712</v>
      </c>
      <c r="B1714" s="98" t="s">
        <v>34</v>
      </c>
      <c r="C1714" s="98">
        <v>891180084</v>
      </c>
      <c r="D1714" s="98">
        <v>2</v>
      </c>
      <c r="E1714" s="99" t="s">
        <v>4218</v>
      </c>
      <c r="F1714" s="100">
        <v>12202684</v>
      </c>
      <c r="G1714" s="100">
        <v>9</v>
      </c>
      <c r="H1714" s="101" t="s">
        <v>4723</v>
      </c>
      <c r="I1714" s="101" t="s">
        <v>4220</v>
      </c>
      <c r="J1714" s="102">
        <v>41134</v>
      </c>
      <c r="K1714" s="103">
        <v>4882529.5999999996</v>
      </c>
      <c r="L1714" s="104" t="s">
        <v>61</v>
      </c>
      <c r="M1714" s="105" t="s">
        <v>39</v>
      </c>
      <c r="N1714" s="105" t="s">
        <v>2127</v>
      </c>
      <c r="O1714" s="105" t="s">
        <v>41</v>
      </c>
      <c r="P1714" s="105" t="s">
        <v>42</v>
      </c>
      <c r="Q1714" s="107"/>
    </row>
    <row r="1715" spans="1:17" ht="127.5" x14ac:dyDescent="0.25">
      <c r="A1715" s="5">
        <f t="shared" si="26"/>
        <v>1713</v>
      </c>
      <c r="B1715" s="98" t="s">
        <v>34</v>
      </c>
      <c r="C1715" s="98">
        <v>891180084</v>
      </c>
      <c r="D1715" s="98">
        <v>2</v>
      </c>
      <c r="E1715" s="99" t="s">
        <v>4212</v>
      </c>
      <c r="F1715" s="100">
        <v>83040916</v>
      </c>
      <c r="G1715" s="100">
        <v>4</v>
      </c>
      <c r="H1715" s="101" t="s">
        <v>4724</v>
      </c>
      <c r="I1715" s="101" t="s">
        <v>4214</v>
      </c>
      <c r="J1715" s="102">
        <v>41134</v>
      </c>
      <c r="K1715" s="103">
        <v>4882529.5999999996</v>
      </c>
      <c r="L1715" s="104" t="s">
        <v>61</v>
      </c>
      <c r="M1715" s="105" t="s">
        <v>39</v>
      </c>
      <c r="N1715" s="105" t="s">
        <v>2127</v>
      </c>
      <c r="O1715" s="105" t="s">
        <v>41</v>
      </c>
      <c r="P1715" s="105" t="s">
        <v>42</v>
      </c>
      <c r="Q1715" s="107"/>
    </row>
    <row r="1716" spans="1:17" ht="114.75" x14ac:dyDescent="0.25">
      <c r="A1716" s="5">
        <f t="shared" si="26"/>
        <v>1714</v>
      </c>
      <c r="B1716" s="98" t="s">
        <v>34</v>
      </c>
      <c r="C1716" s="98">
        <v>891180084</v>
      </c>
      <c r="D1716" s="98">
        <v>2</v>
      </c>
      <c r="E1716" s="99" t="s">
        <v>4725</v>
      </c>
      <c r="F1716" s="100">
        <v>33750164</v>
      </c>
      <c r="G1716" s="100">
        <v>7</v>
      </c>
      <c r="H1716" s="101" t="s">
        <v>4726</v>
      </c>
      <c r="I1716" s="127" t="s">
        <v>4727</v>
      </c>
      <c r="J1716" s="102">
        <v>41134</v>
      </c>
      <c r="K1716" s="103">
        <v>4882529.5999999996</v>
      </c>
      <c r="L1716" s="104" t="s">
        <v>61</v>
      </c>
      <c r="M1716" s="105" t="s">
        <v>39</v>
      </c>
      <c r="N1716" s="105" t="s">
        <v>2127</v>
      </c>
      <c r="O1716" s="105" t="s">
        <v>41</v>
      </c>
      <c r="P1716" s="105" t="s">
        <v>42</v>
      </c>
      <c r="Q1716" s="106"/>
    </row>
    <row r="1717" spans="1:17" ht="114.75" x14ac:dyDescent="0.25">
      <c r="A1717" s="5">
        <f t="shared" si="26"/>
        <v>1715</v>
      </c>
      <c r="B1717" s="98" t="s">
        <v>34</v>
      </c>
      <c r="C1717" s="98">
        <v>891180084</v>
      </c>
      <c r="D1717" s="98">
        <v>2</v>
      </c>
      <c r="E1717" s="99" t="s">
        <v>4728</v>
      </c>
      <c r="F1717" s="128">
        <v>12125107</v>
      </c>
      <c r="G1717" s="128">
        <v>0</v>
      </c>
      <c r="H1717" s="101" t="s">
        <v>4729</v>
      </c>
      <c r="I1717" s="125" t="s">
        <v>4730</v>
      </c>
      <c r="J1717" s="102">
        <v>41134</v>
      </c>
      <c r="K1717" s="103">
        <v>7323794.3999999994</v>
      </c>
      <c r="L1717" s="104" t="s">
        <v>61</v>
      </c>
      <c r="M1717" s="105" t="s">
        <v>39</v>
      </c>
      <c r="N1717" s="105" t="s">
        <v>2127</v>
      </c>
      <c r="O1717" s="105" t="s">
        <v>41</v>
      </c>
      <c r="P1717" s="105" t="s">
        <v>42</v>
      </c>
      <c r="Q1717" s="107"/>
    </row>
    <row r="1718" spans="1:17" ht="127.5" x14ac:dyDescent="0.25">
      <c r="A1718" s="5">
        <f t="shared" si="26"/>
        <v>1716</v>
      </c>
      <c r="B1718" s="98" t="s">
        <v>34</v>
      </c>
      <c r="C1718" s="98">
        <v>891180084</v>
      </c>
      <c r="D1718" s="98">
        <v>2</v>
      </c>
      <c r="E1718" s="99" t="s">
        <v>4147</v>
      </c>
      <c r="F1718" s="100">
        <v>7710750</v>
      </c>
      <c r="G1718" s="100">
        <v>8</v>
      </c>
      <c r="H1718" s="101" t="s">
        <v>4731</v>
      </c>
      <c r="I1718" s="129" t="s">
        <v>4732</v>
      </c>
      <c r="J1718" s="102">
        <v>41155</v>
      </c>
      <c r="K1718" s="103">
        <v>4125548.2666666666</v>
      </c>
      <c r="L1718" s="104" t="s">
        <v>61</v>
      </c>
      <c r="M1718" s="105" t="s">
        <v>39</v>
      </c>
      <c r="N1718" s="105" t="s">
        <v>2127</v>
      </c>
      <c r="O1718" s="105" t="s">
        <v>41</v>
      </c>
      <c r="P1718" s="105" t="s">
        <v>42</v>
      </c>
      <c r="Q1718" s="107"/>
    </row>
    <row r="1719" spans="1:17" ht="140.25" x14ac:dyDescent="0.25">
      <c r="A1719" s="5">
        <f t="shared" si="26"/>
        <v>1717</v>
      </c>
      <c r="B1719" s="98" t="s">
        <v>34</v>
      </c>
      <c r="C1719" s="98">
        <v>891180084</v>
      </c>
      <c r="D1719" s="98">
        <v>2</v>
      </c>
      <c r="E1719" s="99" t="s">
        <v>4156</v>
      </c>
      <c r="F1719" s="100">
        <v>1075212450</v>
      </c>
      <c r="G1719" s="100">
        <v>5</v>
      </c>
      <c r="H1719" s="101" t="s">
        <v>4733</v>
      </c>
      <c r="I1719" s="125" t="s">
        <v>4734</v>
      </c>
      <c r="J1719" s="102">
        <v>41155</v>
      </c>
      <c r="K1719" s="103">
        <v>6188322.3999999994</v>
      </c>
      <c r="L1719" s="104" t="s">
        <v>61</v>
      </c>
      <c r="M1719" s="105" t="s">
        <v>39</v>
      </c>
      <c r="N1719" s="105" t="s">
        <v>2127</v>
      </c>
      <c r="O1719" s="105" t="s">
        <v>41</v>
      </c>
      <c r="P1719" s="105" t="s">
        <v>42</v>
      </c>
      <c r="Q1719" s="107"/>
    </row>
    <row r="1720" spans="1:17" ht="89.25" x14ac:dyDescent="0.25">
      <c r="A1720" s="5">
        <f t="shared" si="26"/>
        <v>1718</v>
      </c>
      <c r="B1720" s="98" t="s">
        <v>34</v>
      </c>
      <c r="C1720" s="98">
        <v>891180084</v>
      </c>
      <c r="D1720" s="98">
        <v>2</v>
      </c>
      <c r="E1720" s="99" t="s">
        <v>4735</v>
      </c>
      <c r="F1720" s="100">
        <v>1077848638</v>
      </c>
      <c r="G1720" s="100">
        <v>1</v>
      </c>
      <c r="H1720" s="101" t="s">
        <v>4736</v>
      </c>
      <c r="I1720" s="127" t="s">
        <v>4737</v>
      </c>
      <c r="J1720" s="102">
        <v>41155</v>
      </c>
      <c r="K1720" s="103">
        <v>4538103</v>
      </c>
      <c r="L1720" s="104" t="s">
        <v>61</v>
      </c>
      <c r="M1720" s="105" t="s">
        <v>39</v>
      </c>
      <c r="N1720" s="105" t="s">
        <v>2127</v>
      </c>
      <c r="O1720" s="105" t="s">
        <v>41</v>
      </c>
      <c r="P1720" s="105" t="s">
        <v>42</v>
      </c>
      <c r="Q1720" s="107"/>
    </row>
    <row r="1721" spans="1:17" ht="89.25" x14ac:dyDescent="0.25">
      <c r="A1721" s="5">
        <f t="shared" si="26"/>
        <v>1719</v>
      </c>
      <c r="B1721" s="98" t="s">
        <v>34</v>
      </c>
      <c r="C1721" s="98">
        <v>891180084</v>
      </c>
      <c r="D1721" s="98">
        <v>2</v>
      </c>
      <c r="E1721" s="99" t="s">
        <v>4061</v>
      </c>
      <c r="F1721" s="100">
        <v>79380293</v>
      </c>
      <c r="G1721" s="100">
        <v>8</v>
      </c>
      <c r="H1721" s="101" t="s">
        <v>4738</v>
      </c>
      <c r="I1721" s="125" t="s">
        <v>4739</v>
      </c>
      <c r="J1721" s="102">
        <v>41155</v>
      </c>
      <c r="K1721" s="103">
        <v>4125548.2666666666</v>
      </c>
      <c r="L1721" s="104" t="s">
        <v>61</v>
      </c>
      <c r="M1721" s="105" t="s">
        <v>39</v>
      </c>
      <c r="N1721" s="105" t="s">
        <v>2127</v>
      </c>
      <c r="O1721" s="105" t="s">
        <v>41</v>
      </c>
      <c r="P1721" s="105" t="s">
        <v>42</v>
      </c>
      <c r="Q1721" s="106"/>
    </row>
    <row r="1722" spans="1:17" ht="76.5" x14ac:dyDescent="0.25">
      <c r="A1722" s="5">
        <f t="shared" si="26"/>
        <v>1720</v>
      </c>
      <c r="B1722" s="98" t="s">
        <v>34</v>
      </c>
      <c r="C1722" s="98">
        <v>891180084</v>
      </c>
      <c r="D1722" s="98">
        <v>2</v>
      </c>
      <c r="E1722" s="99" t="s">
        <v>4064</v>
      </c>
      <c r="F1722" s="100">
        <v>12137514</v>
      </c>
      <c r="G1722" s="100">
        <v>7</v>
      </c>
      <c r="H1722" s="101" t="s">
        <v>4740</v>
      </c>
      <c r="I1722" s="125" t="s">
        <v>4741</v>
      </c>
      <c r="J1722" s="102">
        <v>41155</v>
      </c>
      <c r="K1722" s="103">
        <v>5363213</v>
      </c>
      <c r="L1722" s="104" t="s">
        <v>61</v>
      </c>
      <c r="M1722" s="105" t="s">
        <v>39</v>
      </c>
      <c r="N1722" s="105" t="s">
        <v>2127</v>
      </c>
      <c r="O1722" s="105" t="s">
        <v>41</v>
      </c>
      <c r="P1722" s="105" t="s">
        <v>42</v>
      </c>
      <c r="Q1722" s="106"/>
    </row>
    <row r="1723" spans="1:17" ht="191.25" x14ac:dyDescent="0.25">
      <c r="A1723" s="5">
        <f t="shared" si="26"/>
        <v>1721</v>
      </c>
      <c r="B1723" s="98" t="s">
        <v>34</v>
      </c>
      <c r="C1723" s="98">
        <v>891180084</v>
      </c>
      <c r="D1723" s="98">
        <v>2</v>
      </c>
      <c r="E1723" s="99" t="s">
        <v>4327</v>
      </c>
      <c r="F1723" s="100">
        <v>55169923</v>
      </c>
      <c r="G1723" s="100">
        <v>1</v>
      </c>
      <c r="H1723" s="101" t="s">
        <v>4742</v>
      </c>
      <c r="I1723" s="127" t="s">
        <v>4743</v>
      </c>
      <c r="J1723" s="102">
        <v>41155</v>
      </c>
      <c r="K1723" s="103">
        <v>3542673.333333333</v>
      </c>
      <c r="L1723" s="104" t="s">
        <v>61</v>
      </c>
      <c r="M1723" s="105" t="s">
        <v>39</v>
      </c>
      <c r="N1723" s="105" t="s">
        <v>2127</v>
      </c>
      <c r="O1723" s="105" t="s">
        <v>41</v>
      </c>
      <c r="P1723" s="105" t="s">
        <v>42</v>
      </c>
      <c r="Q1723" s="108"/>
    </row>
    <row r="1724" spans="1:17" ht="191.25" x14ac:dyDescent="0.25">
      <c r="A1724" s="5">
        <f t="shared" si="26"/>
        <v>1722</v>
      </c>
      <c r="B1724" s="98" t="s">
        <v>34</v>
      </c>
      <c r="C1724" s="98">
        <v>891180084</v>
      </c>
      <c r="D1724" s="98">
        <v>2</v>
      </c>
      <c r="E1724" s="99" t="s">
        <v>4313</v>
      </c>
      <c r="F1724" s="100">
        <v>7717164</v>
      </c>
      <c r="G1724" s="100">
        <v>3</v>
      </c>
      <c r="H1724" s="101" t="s">
        <v>4744</v>
      </c>
      <c r="I1724" s="125" t="s">
        <v>4745</v>
      </c>
      <c r="J1724" s="102">
        <v>41155</v>
      </c>
      <c r="K1724" s="103">
        <v>3542673.333333333</v>
      </c>
      <c r="L1724" s="104" t="s">
        <v>61</v>
      </c>
      <c r="M1724" s="105" t="s">
        <v>39</v>
      </c>
      <c r="N1724" s="105" t="s">
        <v>2127</v>
      </c>
      <c r="O1724" s="105" t="s">
        <v>41</v>
      </c>
      <c r="P1724" s="105" t="s">
        <v>42</v>
      </c>
      <c r="Q1724" s="107"/>
    </row>
    <row r="1725" spans="1:17" ht="89.25" x14ac:dyDescent="0.25">
      <c r="A1725" s="5">
        <f t="shared" si="26"/>
        <v>1723</v>
      </c>
      <c r="B1725" s="98" t="s">
        <v>34</v>
      </c>
      <c r="C1725" s="98">
        <v>891180084</v>
      </c>
      <c r="D1725" s="98">
        <v>2</v>
      </c>
      <c r="E1725" s="99" t="s">
        <v>4010</v>
      </c>
      <c r="F1725" s="100">
        <v>7705767</v>
      </c>
      <c r="G1725" s="100">
        <v>2</v>
      </c>
      <c r="H1725" s="101" t="s">
        <v>4746</v>
      </c>
      <c r="I1725" s="125" t="s">
        <v>4747</v>
      </c>
      <c r="J1725" s="102">
        <v>41155</v>
      </c>
      <c r="K1725" s="103">
        <v>3712993</v>
      </c>
      <c r="L1725" s="104" t="s">
        <v>61</v>
      </c>
      <c r="M1725" s="105" t="s">
        <v>39</v>
      </c>
      <c r="N1725" s="105" t="s">
        <v>2127</v>
      </c>
      <c r="O1725" s="105" t="s">
        <v>41</v>
      </c>
      <c r="P1725" s="105" t="s">
        <v>42</v>
      </c>
      <c r="Q1725" s="108"/>
    </row>
    <row r="1726" spans="1:17" ht="293.25" x14ac:dyDescent="0.25">
      <c r="A1726" s="5">
        <f t="shared" si="26"/>
        <v>1724</v>
      </c>
      <c r="B1726" s="98" t="s">
        <v>34</v>
      </c>
      <c r="C1726" s="98">
        <v>891180084</v>
      </c>
      <c r="D1726" s="98">
        <v>2</v>
      </c>
      <c r="E1726" s="99" t="s">
        <v>4130</v>
      </c>
      <c r="F1726" s="100">
        <v>1084922461</v>
      </c>
      <c r="G1726" s="100">
        <v>5</v>
      </c>
      <c r="H1726" s="101" t="s">
        <v>4748</v>
      </c>
      <c r="I1726" s="127" t="s">
        <v>4749</v>
      </c>
      <c r="J1726" s="102">
        <v>41155</v>
      </c>
      <c r="K1726" s="103">
        <v>3712993</v>
      </c>
      <c r="L1726" s="104" t="s">
        <v>61</v>
      </c>
      <c r="M1726" s="105" t="s">
        <v>39</v>
      </c>
      <c r="N1726" s="105" t="s">
        <v>2127</v>
      </c>
      <c r="O1726" s="105" t="s">
        <v>41</v>
      </c>
      <c r="P1726" s="105" t="s">
        <v>42</v>
      </c>
      <c r="Q1726" s="107"/>
    </row>
    <row r="1727" spans="1:17" ht="102" x14ac:dyDescent="0.25">
      <c r="A1727" s="5">
        <f t="shared" si="26"/>
        <v>1725</v>
      </c>
      <c r="B1727" s="98" t="s">
        <v>34</v>
      </c>
      <c r="C1727" s="98">
        <v>891180084</v>
      </c>
      <c r="D1727" s="98">
        <v>2</v>
      </c>
      <c r="E1727" s="99" t="s">
        <v>3999</v>
      </c>
      <c r="F1727" s="100">
        <v>1075209464</v>
      </c>
      <c r="G1727" s="100">
        <v>7</v>
      </c>
      <c r="H1727" s="101" t="s">
        <v>4750</v>
      </c>
      <c r="I1727" s="125" t="s">
        <v>4751</v>
      </c>
      <c r="J1727" s="102">
        <v>41155</v>
      </c>
      <c r="K1727" s="103">
        <v>4125548.2666666666</v>
      </c>
      <c r="L1727" s="104" t="s">
        <v>61</v>
      </c>
      <c r="M1727" s="105" t="s">
        <v>39</v>
      </c>
      <c r="N1727" s="105" t="s">
        <v>2127</v>
      </c>
      <c r="O1727" s="105" t="s">
        <v>41</v>
      </c>
      <c r="P1727" s="105" t="s">
        <v>42</v>
      </c>
      <c r="Q1727" s="107"/>
    </row>
    <row r="1728" spans="1:17" ht="89.25" x14ac:dyDescent="0.25">
      <c r="A1728" s="5">
        <f t="shared" si="26"/>
        <v>1726</v>
      </c>
      <c r="B1728" s="98" t="s">
        <v>34</v>
      </c>
      <c r="C1728" s="98">
        <v>891180084</v>
      </c>
      <c r="D1728" s="98">
        <v>2</v>
      </c>
      <c r="E1728" s="99" t="s">
        <v>4752</v>
      </c>
      <c r="F1728" s="100">
        <v>1078777029</v>
      </c>
      <c r="G1728" s="100"/>
      <c r="H1728" s="101" t="s">
        <v>4753</v>
      </c>
      <c r="I1728" s="125" t="s">
        <v>4754</v>
      </c>
      <c r="J1728" s="102">
        <v>41155</v>
      </c>
      <c r="K1728" s="103">
        <v>6188322.3999999994</v>
      </c>
      <c r="L1728" s="104" t="s">
        <v>61</v>
      </c>
      <c r="M1728" s="105" t="s">
        <v>39</v>
      </c>
      <c r="N1728" s="105" t="s">
        <v>2127</v>
      </c>
      <c r="O1728" s="105" t="s">
        <v>41</v>
      </c>
      <c r="P1728" s="105" t="s">
        <v>42</v>
      </c>
      <c r="Q1728" s="107"/>
    </row>
    <row r="1729" spans="1:17" ht="102" x14ac:dyDescent="0.25">
      <c r="A1729" s="5">
        <f t="shared" si="26"/>
        <v>1727</v>
      </c>
      <c r="B1729" s="98" t="s">
        <v>34</v>
      </c>
      <c r="C1729" s="98">
        <v>891180084</v>
      </c>
      <c r="D1729" s="98">
        <v>2</v>
      </c>
      <c r="E1729" s="99" t="s">
        <v>4755</v>
      </c>
      <c r="F1729" s="100">
        <v>1075232282</v>
      </c>
      <c r="G1729" s="100">
        <v>1</v>
      </c>
      <c r="H1729" s="101" t="s">
        <v>4756</v>
      </c>
      <c r="I1729" s="101" t="s">
        <v>4757</v>
      </c>
      <c r="J1729" s="102">
        <v>41155</v>
      </c>
      <c r="K1729" s="103">
        <v>3712993</v>
      </c>
      <c r="L1729" s="104" t="s">
        <v>61</v>
      </c>
      <c r="M1729" s="105" t="s">
        <v>39</v>
      </c>
      <c r="N1729" s="105" t="s">
        <v>2127</v>
      </c>
      <c r="O1729" s="105" t="s">
        <v>41</v>
      </c>
      <c r="P1729" s="105" t="s">
        <v>42</v>
      </c>
      <c r="Q1729" s="107"/>
    </row>
    <row r="1730" spans="1:17" ht="63.75" x14ac:dyDescent="0.25">
      <c r="A1730" s="5">
        <f t="shared" si="26"/>
        <v>1728</v>
      </c>
      <c r="B1730" s="98" t="s">
        <v>34</v>
      </c>
      <c r="C1730" s="98">
        <v>891180084</v>
      </c>
      <c r="D1730" s="98">
        <v>2</v>
      </c>
      <c r="E1730" s="109" t="s">
        <v>4626</v>
      </c>
      <c r="F1730" s="112">
        <v>1075217530</v>
      </c>
      <c r="G1730" s="112">
        <v>9</v>
      </c>
      <c r="H1730" s="113" t="s">
        <v>4758</v>
      </c>
      <c r="I1730" s="113" t="s">
        <v>4628</v>
      </c>
      <c r="J1730" s="124">
        <v>41183</v>
      </c>
      <c r="K1730" s="110">
        <v>2452620</v>
      </c>
      <c r="L1730" s="104" t="s">
        <v>61</v>
      </c>
      <c r="M1730" s="105" t="s">
        <v>39</v>
      </c>
      <c r="N1730" s="105" t="s">
        <v>2127</v>
      </c>
      <c r="O1730" s="105" t="s">
        <v>41</v>
      </c>
      <c r="P1730" s="105" t="s">
        <v>42</v>
      </c>
      <c r="Q1730" s="114"/>
    </row>
    <row r="1731" spans="1:17" ht="153" x14ac:dyDescent="0.25">
      <c r="A1731" s="5">
        <f t="shared" si="26"/>
        <v>1729</v>
      </c>
      <c r="B1731" s="98" t="s">
        <v>34</v>
      </c>
      <c r="C1731" s="98">
        <v>891180084</v>
      </c>
      <c r="D1731" s="98">
        <v>2</v>
      </c>
      <c r="E1731" s="109" t="s">
        <v>4603</v>
      </c>
      <c r="F1731" s="112">
        <v>1117489836</v>
      </c>
      <c r="G1731" s="112">
        <v>5</v>
      </c>
      <c r="H1731" s="113" t="s">
        <v>4758</v>
      </c>
      <c r="I1731" s="113" t="s">
        <v>4759</v>
      </c>
      <c r="J1731" s="124">
        <v>41192</v>
      </c>
      <c r="K1731" s="110">
        <v>4996075.8</v>
      </c>
      <c r="L1731" s="104" t="s">
        <v>61</v>
      </c>
      <c r="M1731" s="105" t="s">
        <v>39</v>
      </c>
      <c r="N1731" s="105" t="s">
        <v>2127</v>
      </c>
      <c r="O1731" s="105" t="s">
        <v>41</v>
      </c>
      <c r="P1731" s="105" t="s">
        <v>42</v>
      </c>
      <c r="Q1731" s="114"/>
    </row>
    <row r="1732" spans="1:17" ht="76.5" x14ac:dyDescent="0.25">
      <c r="A1732" s="5">
        <f t="shared" si="26"/>
        <v>1730</v>
      </c>
      <c r="B1732" s="98" t="s">
        <v>34</v>
      </c>
      <c r="C1732" s="98">
        <v>891180084</v>
      </c>
      <c r="D1732" s="98">
        <v>2</v>
      </c>
      <c r="E1732" s="109" t="s">
        <v>4760</v>
      </c>
      <c r="F1732" s="112">
        <v>55161967</v>
      </c>
      <c r="G1732" s="112">
        <v>7</v>
      </c>
      <c r="H1732" s="113" t="s">
        <v>4761</v>
      </c>
      <c r="I1732" s="130" t="s">
        <v>4762</v>
      </c>
      <c r="J1732" s="124">
        <v>41192</v>
      </c>
      <c r="K1732" s="110">
        <v>4485114.3999999994</v>
      </c>
      <c r="L1732" s="104" t="s">
        <v>61</v>
      </c>
      <c r="M1732" s="105" t="s">
        <v>39</v>
      </c>
      <c r="N1732" s="105" t="s">
        <v>2127</v>
      </c>
      <c r="O1732" s="105" t="s">
        <v>41</v>
      </c>
      <c r="P1732" s="105" t="s">
        <v>42</v>
      </c>
      <c r="Q1732" s="114"/>
    </row>
    <row r="1733" spans="1:17" ht="165.75" x14ac:dyDescent="0.25">
      <c r="A1733" s="5">
        <f t="shared" ref="A1733:A1796" si="27">A1732+1</f>
        <v>1731</v>
      </c>
      <c r="B1733" s="98" t="s">
        <v>34</v>
      </c>
      <c r="C1733" s="98">
        <v>891180084</v>
      </c>
      <c r="D1733" s="98">
        <v>2</v>
      </c>
      <c r="E1733" s="109" t="s">
        <v>4763</v>
      </c>
      <c r="F1733" s="112">
        <v>1075255707</v>
      </c>
      <c r="G1733" s="112">
        <v>7</v>
      </c>
      <c r="H1733" s="113" t="s">
        <v>4764</v>
      </c>
      <c r="I1733" s="113" t="s">
        <v>4765</v>
      </c>
      <c r="J1733" s="124">
        <v>41198</v>
      </c>
      <c r="K1733" s="110">
        <v>2043849.9999999998</v>
      </c>
      <c r="L1733" s="104" t="s">
        <v>61</v>
      </c>
      <c r="M1733" s="105" t="s">
        <v>39</v>
      </c>
      <c r="N1733" s="105" t="s">
        <v>2127</v>
      </c>
      <c r="O1733" s="105" t="s">
        <v>41</v>
      </c>
      <c r="P1733" s="105" t="s">
        <v>42</v>
      </c>
      <c r="Q1733" s="114"/>
    </row>
    <row r="1734" spans="1:17" ht="51" x14ac:dyDescent="0.25">
      <c r="A1734" s="5">
        <f t="shared" si="27"/>
        <v>1732</v>
      </c>
      <c r="B1734" s="98" t="s">
        <v>34</v>
      </c>
      <c r="C1734" s="98">
        <v>891180084</v>
      </c>
      <c r="D1734" s="98">
        <v>2</v>
      </c>
      <c r="E1734" s="109" t="s">
        <v>4766</v>
      </c>
      <c r="F1734" s="112">
        <v>1075247580</v>
      </c>
      <c r="G1734" s="112">
        <v>5</v>
      </c>
      <c r="H1734" s="113" t="s">
        <v>4767</v>
      </c>
      <c r="I1734" s="113" t="s">
        <v>4768</v>
      </c>
      <c r="J1734" s="124">
        <v>41198</v>
      </c>
      <c r="K1734" s="110">
        <v>3039279.5666666669</v>
      </c>
      <c r="L1734" s="104" t="s">
        <v>61</v>
      </c>
      <c r="M1734" s="105" t="s">
        <v>39</v>
      </c>
      <c r="N1734" s="105" t="s">
        <v>2127</v>
      </c>
      <c r="O1734" s="105" t="s">
        <v>41</v>
      </c>
      <c r="P1734" s="105" t="s">
        <v>42</v>
      </c>
      <c r="Q1734" s="115"/>
    </row>
    <row r="1735" spans="1:17" ht="102" x14ac:dyDescent="0.25">
      <c r="A1735" s="5">
        <f t="shared" si="27"/>
        <v>1733</v>
      </c>
      <c r="B1735" s="131" t="s">
        <v>34</v>
      </c>
      <c r="C1735" s="131">
        <v>891180084</v>
      </c>
      <c r="D1735" s="131">
        <v>2</v>
      </c>
      <c r="E1735" s="109" t="s">
        <v>4769</v>
      </c>
      <c r="F1735" s="112">
        <v>36173811</v>
      </c>
      <c r="G1735" s="112">
        <v>1</v>
      </c>
      <c r="H1735" s="132" t="s">
        <v>4770</v>
      </c>
      <c r="I1735" s="133" t="s">
        <v>4771</v>
      </c>
      <c r="J1735" s="134">
        <v>41122</v>
      </c>
      <c r="K1735" s="110">
        <v>4566667</v>
      </c>
      <c r="L1735" s="135" t="s">
        <v>61</v>
      </c>
      <c r="M1735" s="135" t="s">
        <v>39</v>
      </c>
      <c r="N1735" s="135" t="s">
        <v>2127</v>
      </c>
      <c r="O1735" s="135" t="s">
        <v>41</v>
      </c>
      <c r="P1735" s="135" t="s">
        <v>42</v>
      </c>
      <c r="Q1735" s="135"/>
    </row>
    <row r="1736" spans="1:17" ht="140.25" x14ac:dyDescent="0.25">
      <c r="A1736" s="5">
        <f t="shared" si="27"/>
        <v>1734</v>
      </c>
      <c r="B1736" s="131" t="s">
        <v>34</v>
      </c>
      <c r="C1736" s="131">
        <v>891180084</v>
      </c>
      <c r="D1736" s="131">
        <v>2</v>
      </c>
      <c r="E1736" s="109" t="s">
        <v>4772</v>
      </c>
      <c r="F1736" s="112">
        <v>93372511</v>
      </c>
      <c r="G1736" s="112">
        <v>6</v>
      </c>
      <c r="H1736" s="132" t="s">
        <v>4773</v>
      </c>
      <c r="I1736" s="113" t="s">
        <v>4774</v>
      </c>
      <c r="J1736" s="134">
        <v>41122</v>
      </c>
      <c r="K1736" s="110">
        <v>11199870</v>
      </c>
      <c r="L1736" s="135" t="s">
        <v>61</v>
      </c>
      <c r="M1736" s="135" t="s">
        <v>39</v>
      </c>
      <c r="N1736" s="135" t="s">
        <v>2127</v>
      </c>
      <c r="O1736" s="135" t="s">
        <v>41</v>
      </c>
      <c r="P1736" s="135" t="s">
        <v>42</v>
      </c>
      <c r="Q1736" s="135"/>
    </row>
    <row r="1737" spans="1:17" ht="191.25" x14ac:dyDescent="0.25">
      <c r="A1737" s="5">
        <f t="shared" si="27"/>
        <v>1735</v>
      </c>
      <c r="B1737" s="131" t="s">
        <v>34</v>
      </c>
      <c r="C1737" s="131">
        <v>891180084</v>
      </c>
      <c r="D1737" s="131">
        <v>2</v>
      </c>
      <c r="E1737" s="109" t="s">
        <v>4775</v>
      </c>
      <c r="F1737" s="122">
        <v>7526027</v>
      </c>
      <c r="G1737" s="122">
        <v>2</v>
      </c>
      <c r="H1737" s="132" t="s">
        <v>4776</v>
      </c>
      <c r="I1737" s="113" t="s">
        <v>4777</v>
      </c>
      <c r="J1737" s="134">
        <v>41122</v>
      </c>
      <c r="K1737" s="110">
        <v>2166666</v>
      </c>
      <c r="L1737" s="135" t="s">
        <v>61</v>
      </c>
      <c r="M1737" s="135" t="s">
        <v>39</v>
      </c>
      <c r="N1737" s="135" t="s">
        <v>2127</v>
      </c>
      <c r="O1737" s="135" t="s">
        <v>41</v>
      </c>
      <c r="P1737" s="135" t="s">
        <v>42</v>
      </c>
      <c r="Q1737" s="135"/>
    </row>
    <row r="1738" spans="1:17" ht="409.5" x14ac:dyDescent="0.25">
      <c r="A1738" s="5">
        <f t="shared" si="27"/>
        <v>1736</v>
      </c>
      <c r="B1738" s="131" t="s">
        <v>34</v>
      </c>
      <c r="C1738" s="131">
        <v>891180084</v>
      </c>
      <c r="D1738" s="131">
        <v>2</v>
      </c>
      <c r="E1738" s="109" t="s">
        <v>4224</v>
      </c>
      <c r="F1738" s="112">
        <v>7711421</v>
      </c>
      <c r="G1738" s="112">
        <v>4</v>
      </c>
      <c r="H1738" s="132" t="s">
        <v>4778</v>
      </c>
      <c r="I1738" s="113" t="s">
        <v>4779</v>
      </c>
      <c r="J1738" s="134">
        <v>41122</v>
      </c>
      <c r="K1738" s="110">
        <v>8000000</v>
      </c>
      <c r="L1738" s="135" t="s">
        <v>61</v>
      </c>
      <c r="M1738" s="135" t="s">
        <v>39</v>
      </c>
      <c r="N1738" s="135" t="s">
        <v>2127</v>
      </c>
      <c r="O1738" s="135" t="s">
        <v>41</v>
      </c>
      <c r="P1738" s="135" t="s">
        <v>42</v>
      </c>
      <c r="Q1738" s="135"/>
    </row>
    <row r="1739" spans="1:17" ht="369.75" x14ac:dyDescent="0.25">
      <c r="A1739" s="5">
        <f t="shared" si="27"/>
        <v>1737</v>
      </c>
      <c r="B1739" s="131" t="s">
        <v>34</v>
      </c>
      <c r="C1739" s="131">
        <v>891180084</v>
      </c>
      <c r="D1739" s="131">
        <v>2</v>
      </c>
      <c r="E1739" s="109" t="s">
        <v>4780</v>
      </c>
      <c r="F1739" s="122">
        <v>55153373</v>
      </c>
      <c r="G1739" s="122">
        <v>9</v>
      </c>
      <c r="H1739" s="132" t="s">
        <v>4781</v>
      </c>
      <c r="I1739" s="113" t="s">
        <v>4782</v>
      </c>
      <c r="J1739" s="134">
        <v>41122</v>
      </c>
      <c r="K1739" s="110">
        <v>5595750</v>
      </c>
      <c r="L1739" s="135" t="s">
        <v>61</v>
      </c>
      <c r="M1739" s="135" t="s">
        <v>39</v>
      </c>
      <c r="N1739" s="135" t="s">
        <v>2127</v>
      </c>
      <c r="O1739" s="135" t="s">
        <v>41</v>
      </c>
      <c r="P1739" s="135" t="s">
        <v>42</v>
      </c>
      <c r="Q1739" s="135"/>
    </row>
    <row r="1740" spans="1:17" ht="140.25" x14ac:dyDescent="0.25">
      <c r="A1740" s="5">
        <f t="shared" si="27"/>
        <v>1738</v>
      </c>
      <c r="B1740" s="131" t="s">
        <v>34</v>
      </c>
      <c r="C1740" s="131">
        <v>891180084</v>
      </c>
      <c r="D1740" s="131">
        <v>2</v>
      </c>
      <c r="E1740" s="109" t="s">
        <v>4783</v>
      </c>
      <c r="F1740" s="112">
        <v>55166209</v>
      </c>
      <c r="G1740" s="112">
        <v>5</v>
      </c>
      <c r="H1740" s="132" t="s">
        <v>4784</v>
      </c>
      <c r="I1740" s="113" t="s">
        <v>4774</v>
      </c>
      <c r="J1740" s="134">
        <v>41122</v>
      </c>
      <c r="K1740" s="110">
        <v>5595750</v>
      </c>
      <c r="L1740" s="135" t="s">
        <v>61</v>
      </c>
      <c r="M1740" s="135" t="s">
        <v>39</v>
      </c>
      <c r="N1740" s="135" t="s">
        <v>2127</v>
      </c>
      <c r="O1740" s="135" t="s">
        <v>41</v>
      </c>
      <c r="P1740" s="135" t="s">
        <v>42</v>
      </c>
      <c r="Q1740" s="135"/>
    </row>
    <row r="1741" spans="1:17" ht="114.75" x14ac:dyDescent="0.25">
      <c r="A1741" s="5">
        <f t="shared" si="27"/>
        <v>1739</v>
      </c>
      <c r="B1741" s="131" t="s">
        <v>34</v>
      </c>
      <c r="C1741" s="131">
        <v>891180084</v>
      </c>
      <c r="D1741" s="131">
        <v>2</v>
      </c>
      <c r="E1741" s="109" t="s">
        <v>4438</v>
      </c>
      <c r="F1741" s="122">
        <v>1075242683</v>
      </c>
      <c r="G1741" s="122">
        <v>2</v>
      </c>
      <c r="H1741" s="132" t="s">
        <v>4785</v>
      </c>
      <c r="I1741" s="113" t="s">
        <v>4786</v>
      </c>
      <c r="J1741" s="134">
        <v>41127</v>
      </c>
      <c r="K1741" s="110">
        <v>1500000</v>
      </c>
      <c r="L1741" s="135" t="s">
        <v>61</v>
      </c>
      <c r="M1741" s="135" t="s">
        <v>39</v>
      </c>
      <c r="N1741" s="135" t="s">
        <v>2127</v>
      </c>
      <c r="O1741" s="135" t="s">
        <v>41</v>
      </c>
      <c r="P1741" s="135" t="s">
        <v>42</v>
      </c>
      <c r="Q1741" s="135"/>
    </row>
    <row r="1742" spans="1:17" ht="242.25" x14ac:dyDescent="0.25">
      <c r="A1742" s="5">
        <f t="shared" si="27"/>
        <v>1740</v>
      </c>
      <c r="B1742" s="131" t="s">
        <v>34</v>
      </c>
      <c r="C1742" s="131">
        <v>891180084</v>
      </c>
      <c r="D1742" s="131">
        <v>2</v>
      </c>
      <c r="E1742" s="109" t="s">
        <v>4787</v>
      </c>
      <c r="F1742" s="112">
        <v>55160405</v>
      </c>
      <c r="G1742" s="112">
        <v>5</v>
      </c>
      <c r="H1742" s="132" t="s">
        <v>4788</v>
      </c>
      <c r="I1742" s="113" t="s">
        <v>4789</v>
      </c>
      <c r="J1742" s="134">
        <v>41134</v>
      </c>
      <c r="K1742" s="110">
        <v>7721209.5999999996</v>
      </c>
      <c r="L1742" s="135" t="s">
        <v>61</v>
      </c>
      <c r="M1742" s="135" t="s">
        <v>39</v>
      </c>
      <c r="N1742" s="135" t="s">
        <v>2127</v>
      </c>
      <c r="O1742" s="135" t="s">
        <v>41</v>
      </c>
      <c r="P1742" s="135" t="s">
        <v>42</v>
      </c>
      <c r="Q1742" s="135"/>
    </row>
    <row r="1743" spans="1:17" ht="178.5" x14ac:dyDescent="0.25">
      <c r="A1743" s="5">
        <f t="shared" si="27"/>
        <v>1741</v>
      </c>
      <c r="B1743" s="131" t="s">
        <v>34</v>
      </c>
      <c r="C1743" s="131">
        <v>891180084</v>
      </c>
      <c r="D1743" s="131">
        <v>2</v>
      </c>
      <c r="E1743" s="109" t="s">
        <v>4790</v>
      </c>
      <c r="F1743" s="112">
        <v>1075259681</v>
      </c>
      <c r="G1743" s="112">
        <v>2</v>
      </c>
      <c r="H1743" s="132" t="s">
        <v>4791</v>
      </c>
      <c r="I1743" s="113" t="s">
        <v>4792</v>
      </c>
      <c r="J1743" s="134">
        <v>41137</v>
      </c>
      <c r="K1743" s="110">
        <v>1479500</v>
      </c>
      <c r="L1743" s="135" t="s">
        <v>61</v>
      </c>
      <c r="M1743" s="135" t="s">
        <v>39</v>
      </c>
      <c r="N1743" s="135" t="s">
        <v>2127</v>
      </c>
      <c r="O1743" s="135" t="s">
        <v>41</v>
      </c>
      <c r="P1743" s="135" t="s">
        <v>42</v>
      </c>
      <c r="Q1743" s="135"/>
    </row>
    <row r="1744" spans="1:17" ht="178.5" x14ac:dyDescent="0.25">
      <c r="A1744" s="5">
        <f t="shared" si="27"/>
        <v>1742</v>
      </c>
      <c r="B1744" s="131" t="s">
        <v>34</v>
      </c>
      <c r="C1744" s="131">
        <v>891180084</v>
      </c>
      <c r="D1744" s="131">
        <v>2</v>
      </c>
      <c r="E1744" s="109" t="s">
        <v>4793</v>
      </c>
      <c r="F1744" s="122">
        <v>83229857</v>
      </c>
      <c r="G1744" s="122">
        <v>1</v>
      </c>
      <c r="H1744" s="132" t="s">
        <v>4794</v>
      </c>
      <c r="I1744" s="113" t="s">
        <v>4795</v>
      </c>
      <c r="J1744" s="134">
        <v>41142</v>
      </c>
      <c r="K1744" s="110">
        <v>1479500</v>
      </c>
      <c r="L1744" s="135" t="s">
        <v>61</v>
      </c>
      <c r="M1744" s="135" t="s">
        <v>39</v>
      </c>
      <c r="N1744" s="135" t="s">
        <v>2127</v>
      </c>
      <c r="O1744" s="135" t="s">
        <v>41</v>
      </c>
      <c r="P1744" s="135" t="s">
        <v>42</v>
      </c>
      <c r="Q1744" s="135"/>
    </row>
    <row r="1745" spans="1:17" ht="267.75" x14ac:dyDescent="0.25">
      <c r="A1745" s="5">
        <f t="shared" si="27"/>
        <v>1743</v>
      </c>
      <c r="B1745" s="131" t="s">
        <v>34</v>
      </c>
      <c r="C1745" s="131">
        <v>891180084</v>
      </c>
      <c r="D1745" s="131">
        <v>2</v>
      </c>
      <c r="E1745" s="109" t="s">
        <v>4796</v>
      </c>
      <c r="F1745" s="122">
        <v>1075281668</v>
      </c>
      <c r="G1745" s="122">
        <v>8</v>
      </c>
      <c r="H1745" s="132" t="s">
        <v>4797</v>
      </c>
      <c r="I1745" s="113" t="s">
        <v>4798</v>
      </c>
      <c r="J1745" s="134">
        <v>41155</v>
      </c>
      <c r="K1745" s="117">
        <v>2397000</v>
      </c>
      <c r="L1745" s="135" t="s">
        <v>61</v>
      </c>
      <c r="M1745" s="135" t="s">
        <v>39</v>
      </c>
      <c r="N1745" s="135" t="s">
        <v>2127</v>
      </c>
      <c r="O1745" s="135" t="s">
        <v>41</v>
      </c>
      <c r="P1745" s="135" t="s">
        <v>42</v>
      </c>
      <c r="Q1745" s="135"/>
    </row>
    <row r="1746" spans="1:17" ht="216.75" x14ac:dyDescent="0.25">
      <c r="A1746" s="5">
        <f t="shared" si="27"/>
        <v>1744</v>
      </c>
      <c r="B1746" s="131" t="s">
        <v>34</v>
      </c>
      <c r="C1746" s="131">
        <v>891180084</v>
      </c>
      <c r="D1746" s="131">
        <v>2</v>
      </c>
      <c r="E1746" s="109" t="s">
        <v>4097</v>
      </c>
      <c r="F1746" s="122">
        <v>7728342</v>
      </c>
      <c r="G1746" s="122">
        <v>5</v>
      </c>
      <c r="H1746" s="132" t="s">
        <v>4799</v>
      </c>
      <c r="I1746" s="113" t="s">
        <v>4800</v>
      </c>
      <c r="J1746" s="134">
        <v>41161</v>
      </c>
      <c r="K1746" s="110">
        <v>2000000</v>
      </c>
      <c r="L1746" s="135" t="s">
        <v>61</v>
      </c>
      <c r="M1746" s="135" t="s">
        <v>39</v>
      </c>
      <c r="N1746" s="135" t="s">
        <v>2127</v>
      </c>
      <c r="O1746" s="135" t="s">
        <v>41</v>
      </c>
      <c r="P1746" s="135" t="s">
        <v>42</v>
      </c>
      <c r="Q1746" s="135"/>
    </row>
    <row r="1747" spans="1:17" ht="178.5" x14ac:dyDescent="0.25">
      <c r="A1747" s="5">
        <f t="shared" si="27"/>
        <v>1745</v>
      </c>
      <c r="B1747" s="131" t="s">
        <v>34</v>
      </c>
      <c r="C1747" s="131">
        <v>891180084</v>
      </c>
      <c r="D1747" s="131">
        <v>2</v>
      </c>
      <c r="E1747" s="109" t="s">
        <v>4801</v>
      </c>
      <c r="F1747" s="122">
        <v>12134994</v>
      </c>
      <c r="G1747" s="122">
        <v>5</v>
      </c>
      <c r="H1747" s="132" t="s">
        <v>4802</v>
      </c>
      <c r="I1747" s="133" t="s">
        <v>4803</v>
      </c>
      <c r="J1747" s="134">
        <v>41161</v>
      </c>
      <c r="K1747" s="110">
        <v>2250000</v>
      </c>
      <c r="L1747" s="135" t="s">
        <v>61</v>
      </c>
      <c r="M1747" s="135" t="s">
        <v>39</v>
      </c>
      <c r="N1747" s="135" t="s">
        <v>2127</v>
      </c>
      <c r="O1747" s="135" t="s">
        <v>41</v>
      </c>
      <c r="P1747" s="135" t="s">
        <v>42</v>
      </c>
      <c r="Q1747" s="135"/>
    </row>
    <row r="1748" spans="1:17" ht="191.25" x14ac:dyDescent="0.25">
      <c r="A1748" s="5">
        <f t="shared" si="27"/>
        <v>1746</v>
      </c>
      <c r="B1748" s="131" t="s">
        <v>34</v>
      </c>
      <c r="C1748" s="131">
        <v>891180084</v>
      </c>
      <c r="D1748" s="131">
        <v>2</v>
      </c>
      <c r="E1748" s="109" t="s">
        <v>4556</v>
      </c>
      <c r="F1748" s="122">
        <v>52115682</v>
      </c>
      <c r="G1748" s="122">
        <v>7</v>
      </c>
      <c r="H1748" s="132" t="s">
        <v>4620</v>
      </c>
      <c r="I1748" s="113" t="s">
        <v>4804</v>
      </c>
      <c r="J1748" s="134">
        <v>41169</v>
      </c>
      <c r="K1748" s="110">
        <v>2250000</v>
      </c>
      <c r="L1748" s="135" t="s">
        <v>61</v>
      </c>
      <c r="M1748" s="135" t="s">
        <v>39</v>
      </c>
      <c r="N1748" s="135" t="s">
        <v>2127</v>
      </c>
      <c r="O1748" s="135" t="s">
        <v>41</v>
      </c>
      <c r="P1748" s="135" t="s">
        <v>42</v>
      </c>
      <c r="Q1748" s="135"/>
    </row>
    <row r="1749" spans="1:17" ht="204" x14ac:dyDescent="0.25">
      <c r="A1749" s="5">
        <f t="shared" si="27"/>
        <v>1747</v>
      </c>
      <c r="B1749" s="131" t="s">
        <v>34</v>
      </c>
      <c r="C1749" s="131">
        <v>891180084</v>
      </c>
      <c r="D1749" s="131">
        <v>2</v>
      </c>
      <c r="E1749" s="109" t="s">
        <v>4550</v>
      </c>
      <c r="F1749" s="122">
        <v>36178454</v>
      </c>
      <c r="G1749" s="122">
        <v>6</v>
      </c>
      <c r="H1749" s="132" t="s">
        <v>4805</v>
      </c>
      <c r="I1749" s="113" t="s">
        <v>4806</v>
      </c>
      <c r="J1749" s="134">
        <v>41191</v>
      </c>
      <c r="K1749" s="110">
        <v>1500000</v>
      </c>
      <c r="L1749" s="135" t="s">
        <v>61</v>
      </c>
      <c r="M1749" s="135" t="s">
        <v>39</v>
      </c>
      <c r="N1749" s="135" t="s">
        <v>2127</v>
      </c>
      <c r="O1749" s="135" t="s">
        <v>41</v>
      </c>
      <c r="P1749" s="135" t="s">
        <v>42</v>
      </c>
      <c r="Q1749" s="135"/>
    </row>
    <row r="1750" spans="1:17" ht="153" x14ac:dyDescent="0.25">
      <c r="A1750" s="5">
        <f t="shared" si="27"/>
        <v>1748</v>
      </c>
      <c r="B1750" s="131" t="s">
        <v>34</v>
      </c>
      <c r="C1750" s="131">
        <v>891180084</v>
      </c>
      <c r="D1750" s="131">
        <v>2</v>
      </c>
      <c r="E1750" s="109" t="s">
        <v>4807</v>
      </c>
      <c r="F1750" s="122">
        <v>24323558</v>
      </c>
      <c r="G1750" s="122">
        <v>1</v>
      </c>
      <c r="H1750" s="132" t="s">
        <v>4808</v>
      </c>
      <c r="I1750" s="113" t="s">
        <v>4809</v>
      </c>
      <c r="J1750" s="134">
        <v>41165</v>
      </c>
      <c r="K1750" s="110">
        <v>3000000</v>
      </c>
      <c r="L1750" s="135" t="s">
        <v>61</v>
      </c>
      <c r="M1750" s="135" t="s">
        <v>39</v>
      </c>
      <c r="N1750" s="135" t="s">
        <v>2127</v>
      </c>
      <c r="O1750" s="135" t="s">
        <v>41</v>
      </c>
      <c r="P1750" s="135" t="s">
        <v>42</v>
      </c>
      <c r="Q1750" s="135"/>
    </row>
    <row r="1751" spans="1:17" ht="51" x14ac:dyDescent="0.25">
      <c r="A1751" s="5">
        <f t="shared" si="27"/>
        <v>1749</v>
      </c>
      <c r="B1751" s="131" t="s">
        <v>34</v>
      </c>
      <c r="C1751" s="131">
        <v>891180084</v>
      </c>
      <c r="D1751" s="131">
        <v>2</v>
      </c>
      <c r="E1751" s="109" t="s">
        <v>4810</v>
      </c>
      <c r="F1751" s="122">
        <v>7696829</v>
      </c>
      <c r="G1751" s="122">
        <v>0</v>
      </c>
      <c r="H1751" s="132" t="s">
        <v>4625</v>
      </c>
      <c r="I1751" s="136" t="s">
        <v>4811</v>
      </c>
      <c r="J1751" s="134">
        <v>41191</v>
      </c>
      <c r="K1751" s="110">
        <v>1200000</v>
      </c>
      <c r="L1751" s="135" t="s">
        <v>61</v>
      </c>
      <c r="M1751" s="135" t="s">
        <v>39</v>
      </c>
      <c r="N1751" s="135" t="s">
        <v>2127</v>
      </c>
      <c r="O1751" s="135" t="s">
        <v>41</v>
      </c>
      <c r="P1751" s="135" t="s">
        <v>42</v>
      </c>
      <c r="Q1751" s="135"/>
    </row>
    <row r="1752" spans="1:17" ht="89.25" x14ac:dyDescent="0.25">
      <c r="A1752" s="5">
        <f t="shared" si="27"/>
        <v>1750</v>
      </c>
      <c r="B1752" s="131" t="s">
        <v>34</v>
      </c>
      <c r="C1752" s="131">
        <v>891180084</v>
      </c>
      <c r="D1752" s="131">
        <v>2</v>
      </c>
      <c r="E1752" s="109" t="s">
        <v>4812</v>
      </c>
      <c r="F1752" s="122">
        <v>1075211814</v>
      </c>
      <c r="G1752" s="122">
        <v>8</v>
      </c>
      <c r="H1752" s="132" t="s">
        <v>4627</v>
      </c>
      <c r="I1752" s="113" t="s">
        <v>4813</v>
      </c>
      <c r="J1752" s="134">
        <v>41163</v>
      </c>
      <c r="K1752" s="110">
        <v>6131549</v>
      </c>
      <c r="L1752" s="135" t="s">
        <v>61</v>
      </c>
      <c r="M1752" s="135" t="s">
        <v>39</v>
      </c>
      <c r="N1752" s="135" t="s">
        <v>2127</v>
      </c>
      <c r="O1752" s="135" t="s">
        <v>41</v>
      </c>
      <c r="P1752" s="135" t="s">
        <v>42</v>
      </c>
      <c r="Q1752" s="135"/>
    </row>
    <row r="1753" spans="1:17" ht="191.25" x14ac:dyDescent="0.25">
      <c r="A1753" s="5">
        <f t="shared" si="27"/>
        <v>1751</v>
      </c>
      <c r="B1753" s="131" t="s">
        <v>34</v>
      </c>
      <c r="C1753" s="131">
        <v>891180084</v>
      </c>
      <c r="D1753" s="131">
        <v>2</v>
      </c>
      <c r="E1753" s="109" t="s">
        <v>4814</v>
      </c>
      <c r="F1753" s="122">
        <v>1075226028</v>
      </c>
      <c r="G1753" s="122">
        <v>0</v>
      </c>
      <c r="H1753" s="132" t="s">
        <v>4629</v>
      </c>
      <c r="I1753" s="113" t="s">
        <v>4815</v>
      </c>
      <c r="J1753" s="134">
        <v>41170</v>
      </c>
      <c r="K1753" s="110">
        <v>5500000</v>
      </c>
      <c r="L1753" s="135" t="s">
        <v>61</v>
      </c>
      <c r="M1753" s="135" t="s">
        <v>39</v>
      </c>
      <c r="N1753" s="135" t="s">
        <v>2127</v>
      </c>
      <c r="O1753" s="135" t="s">
        <v>41</v>
      </c>
      <c r="P1753" s="135" t="s">
        <v>42</v>
      </c>
      <c r="Q1753" s="135"/>
    </row>
    <row r="1754" spans="1:17" ht="89.25" x14ac:dyDescent="0.25">
      <c r="A1754" s="5">
        <f t="shared" si="27"/>
        <v>1752</v>
      </c>
      <c r="B1754" s="131" t="s">
        <v>34</v>
      </c>
      <c r="C1754" s="131">
        <v>891180084</v>
      </c>
      <c r="D1754" s="131">
        <v>2</v>
      </c>
      <c r="E1754" s="109" t="s">
        <v>4816</v>
      </c>
      <c r="F1754" s="122">
        <v>7714642</v>
      </c>
      <c r="G1754" s="122">
        <v>9</v>
      </c>
      <c r="H1754" s="132" t="s">
        <v>4630</v>
      </c>
      <c r="I1754" s="113" t="s">
        <v>4817</v>
      </c>
      <c r="J1754" s="134">
        <v>41171</v>
      </c>
      <c r="K1754" s="110">
        <v>2000000</v>
      </c>
      <c r="L1754" s="135" t="s">
        <v>61</v>
      </c>
      <c r="M1754" s="135" t="s">
        <v>39</v>
      </c>
      <c r="N1754" s="135" t="s">
        <v>2127</v>
      </c>
      <c r="O1754" s="135" t="s">
        <v>41</v>
      </c>
      <c r="P1754" s="135" t="s">
        <v>42</v>
      </c>
      <c r="Q1754" s="135"/>
    </row>
    <row r="1755" spans="1:17" ht="153" x14ac:dyDescent="0.25">
      <c r="A1755" s="5">
        <f t="shared" si="27"/>
        <v>1753</v>
      </c>
      <c r="B1755" s="131" t="s">
        <v>34</v>
      </c>
      <c r="C1755" s="131">
        <v>891180084</v>
      </c>
      <c r="D1755" s="131">
        <v>2</v>
      </c>
      <c r="E1755" s="109" t="s">
        <v>4814</v>
      </c>
      <c r="F1755" s="122">
        <v>1075226028</v>
      </c>
      <c r="G1755" s="122">
        <v>0</v>
      </c>
      <c r="H1755" s="132" t="s">
        <v>4631</v>
      </c>
      <c r="I1755" s="113" t="s">
        <v>4818</v>
      </c>
      <c r="J1755" s="134">
        <v>41184</v>
      </c>
      <c r="K1755" s="110">
        <v>10000000</v>
      </c>
      <c r="L1755" s="135" t="s">
        <v>61</v>
      </c>
      <c r="M1755" s="135" t="s">
        <v>39</v>
      </c>
      <c r="N1755" s="135" t="s">
        <v>2127</v>
      </c>
      <c r="O1755" s="135" t="s">
        <v>41</v>
      </c>
      <c r="P1755" s="135" t="s">
        <v>42</v>
      </c>
      <c r="Q1755" s="135"/>
    </row>
    <row r="1756" spans="1:17" ht="216.75" x14ac:dyDescent="0.25">
      <c r="A1756" s="5">
        <f t="shared" si="27"/>
        <v>1754</v>
      </c>
      <c r="B1756" s="131" t="s">
        <v>34</v>
      </c>
      <c r="C1756" s="131">
        <v>891180084</v>
      </c>
      <c r="D1756" s="131">
        <v>2</v>
      </c>
      <c r="E1756" s="109" t="s">
        <v>4567</v>
      </c>
      <c r="F1756" s="112">
        <v>1075540734</v>
      </c>
      <c r="G1756" s="112">
        <v>8</v>
      </c>
      <c r="H1756" s="132" t="s">
        <v>4634</v>
      </c>
      <c r="I1756" s="113" t="s">
        <v>4819</v>
      </c>
      <c r="J1756" s="134">
        <v>41185</v>
      </c>
      <c r="K1756" s="110">
        <v>1500000</v>
      </c>
      <c r="L1756" s="135" t="s">
        <v>61</v>
      </c>
      <c r="M1756" s="135" t="s">
        <v>39</v>
      </c>
      <c r="N1756" s="135" t="s">
        <v>2127</v>
      </c>
      <c r="O1756" s="135" t="s">
        <v>41</v>
      </c>
      <c r="P1756" s="135" t="s">
        <v>42</v>
      </c>
      <c r="Q1756" s="135"/>
    </row>
    <row r="1757" spans="1:17" ht="178.5" x14ac:dyDescent="0.25">
      <c r="A1757" s="5">
        <f t="shared" si="27"/>
        <v>1755</v>
      </c>
      <c r="B1757" s="131" t="s">
        <v>34</v>
      </c>
      <c r="C1757" s="131">
        <v>891180084</v>
      </c>
      <c r="D1757" s="131">
        <v>2</v>
      </c>
      <c r="E1757" s="109" t="s">
        <v>4470</v>
      </c>
      <c r="F1757" s="122">
        <v>36303157</v>
      </c>
      <c r="G1757" s="122">
        <v>1</v>
      </c>
      <c r="H1757" s="132" t="s">
        <v>4635</v>
      </c>
      <c r="I1757" s="113" t="s">
        <v>4820</v>
      </c>
      <c r="J1757" s="134">
        <v>41185</v>
      </c>
      <c r="K1757" s="110">
        <v>2000000.0000000002</v>
      </c>
      <c r="L1757" s="135" t="s">
        <v>61</v>
      </c>
      <c r="M1757" s="135" t="s">
        <v>39</v>
      </c>
      <c r="N1757" s="135" t="s">
        <v>2127</v>
      </c>
      <c r="O1757" s="135" t="s">
        <v>41</v>
      </c>
      <c r="P1757" s="135" t="s">
        <v>42</v>
      </c>
      <c r="Q1757" s="135"/>
    </row>
    <row r="1758" spans="1:17" ht="127.5" x14ac:dyDescent="0.25">
      <c r="A1758" s="5">
        <f t="shared" si="27"/>
        <v>1756</v>
      </c>
      <c r="B1758" s="131" t="s">
        <v>34</v>
      </c>
      <c r="C1758" s="131">
        <v>891180084</v>
      </c>
      <c r="D1758" s="131">
        <v>2</v>
      </c>
      <c r="E1758" s="109" t="s">
        <v>4615</v>
      </c>
      <c r="F1758" s="122">
        <v>36311928</v>
      </c>
      <c r="G1758" s="122">
        <v>5</v>
      </c>
      <c r="H1758" s="132" t="s">
        <v>4636</v>
      </c>
      <c r="I1758" s="113" t="s">
        <v>4821</v>
      </c>
      <c r="J1758" s="134">
        <v>41192</v>
      </c>
      <c r="K1758" s="110">
        <v>2300000</v>
      </c>
      <c r="L1758" s="135" t="s">
        <v>61</v>
      </c>
      <c r="M1758" s="135" t="s">
        <v>39</v>
      </c>
      <c r="N1758" s="135" t="s">
        <v>2127</v>
      </c>
      <c r="O1758" s="135" t="s">
        <v>41</v>
      </c>
      <c r="P1758" s="135" t="s">
        <v>42</v>
      </c>
      <c r="Q1758" s="135"/>
    </row>
    <row r="1759" spans="1:17" ht="178.5" x14ac:dyDescent="0.25">
      <c r="A1759" s="5">
        <f t="shared" si="27"/>
        <v>1757</v>
      </c>
      <c r="B1759" s="131" t="s">
        <v>34</v>
      </c>
      <c r="C1759" s="131">
        <v>891180084</v>
      </c>
      <c r="D1759" s="131">
        <v>2</v>
      </c>
      <c r="E1759" s="109" t="s">
        <v>4470</v>
      </c>
      <c r="F1759" s="122">
        <v>36303157</v>
      </c>
      <c r="G1759" s="122">
        <v>1</v>
      </c>
      <c r="H1759" s="132" t="s">
        <v>4637</v>
      </c>
      <c r="I1759" s="113" t="s">
        <v>4822</v>
      </c>
      <c r="J1759" s="134">
        <v>41201</v>
      </c>
      <c r="K1759" s="110">
        <v>4911988.4000000004</v>
      </c>
      <c r="L1759" s="135" t="s">
        <v>61</v>
      </c>
      <c r="M1759" s="135" t="s">
        <v>39</v>
      </c>
      <c r="N1759" s="135" t="s">
        <v>2127</v>
      </c>
      <c r="O1759" s="135" t="s">
        <v>41</v>
      </c>
      <c r="P1759" s="135" t="s">
        <v>42</v>
      </c>
      <c r="Q1759" s="135"/>
    </row>
    <row r="1760" spans="1:17" ht="165.75" x14ac:dyDescent="0.25">
      <c r="A1760" s="5">
        <f t="shared" si="27"/>
        <v>1758</v>
      </c>
      <c r="B1760" s="131" t="s">
        <v>34</v>
      </c>
      <c r="C1760" s="131">
        <v>891180084</v>
      </c>
      <c r="D1760" s="131">
        <v>2</v>
      </c>
      <c r="E1760" s="109" t="s">
        <v>4823</v>
      </c>
      <c r="F1760" s="122">
        <v>242991</v>
      </c>
      <c r="G1760" s="122">
        <v>2</v>
      </c>
      <c r="H1760" s="132" t="s">
        <v>4639</v>
      </c>
      <c r="I1760" s="113" t="s">
        <v>4824</v>
      </c>
      <c r="J1760" s="134">
        <v>41208</v>
      </c>
      <c r="K1760" s="110">
        <v>3015000</v>
      </c>
      <c r="L1760" s="135" t="s">
        <v>61</v>
      </c>
      <c r="M1760" s="135" t="s">
        <v>39</v>
      </c>
      <c r="N1760" s="135" t="s">
        <v>2127</v>
      </c>
      <c r="O1760" s="135" t="s">
        <v>41</v>
      </c>
      <c r="P1760" s="135" t="s">
        <v>42</v>
      </c>
      <c r="Q1760" s="135"/>
    </row>
    <row r="1761" spans="1:17" ht="140.25" x14ac:dyDescent="0.25">
      <c r="A1761" s="5">
        <f t="shared" si="27"/>
        <v>1759</v>
      </c>
      <c r="B1761" s="131" t="s">
        <v>34</v>
      </c>
      <c r="C1761" s="131">
        <v>891180084</v>
      </c>
      <c r="D1761" s="131">
        <v>2</v>
      </c>
      <c r="E1761" s="109" t="s">
        <v>4534</v>
      </c>
      <c r="F1761" s="112">
        <v>1080182267</v>
      </c>
      <c r="G1761" s="112">
        <v>1</v>
      </c>
      <c r="H1761" s="132" t="s">
        <v>4640</v>
      </c>
      <c r="I1761" s="113" t="s">
        <v>4825</v>
      </c>
      <c r="J1761" s="134">
        <v>41220</v>
      </c>
      <c r="K1761" s="110">
        <v>4562068</v>
      </c>
      <c r="L1761" s="135" t="s">
        <v>61</v>
      </c>
      <c r="M1761" s="135" t="s">
        <v>39</v>
      </c>
      <c r="N1761" s="135" t="s">
        <v>2127</v>
      </c>
      <c r="O1761" s="135" t="s">
        <v>41</v>
      </c>
      <c r="P1761" s="135" t="s">
        <v>42</v>
      </c>
      <c r="Q1761" s="135"/>
    </row>
    <row r="1762" spans="1:17" ht="63.75" x14ac:dyDescent="0.25">
      <c r="A1762" s="5">
        <f t="shared" si="27"/>
        <v>1760</v>
      </c>
      <c r="B1762" s="137" t="s">
        <v>4826</v>
      </c>
      <c r="C1762" s="137">
        <v>891180084</v>
      </c>
      <c r="D1762" s="137">
        <v>2</v>
      </c>
      <c r="E1762" s="138" t="s">
        <v>4827</v>
      </c>
      <c r="F1762" s="139">
        <v>7708808</v>
      </c>
      <c r="G1762" s="140"/>
      <c r="H1762" s="141" t="s">
        <v>4828</v>
      </c>
      <c r="I1762" s="34" t="s">
        <v>4829</v>
      </c>
      <c r="J1762" s="142">
        <v>40921</v>
      </c>
      <c r="K1762" s="143">
        <v>8400000</v>
      </c>
      <c r="L1762" s="144" t="s">
        <v>61</v>
      </c>
      <c r="M1762" s="145" t="s">
        <v>4830</v>
      </c>
      <c r="N1762" s="145" t="s">
        <v>40</v>
      </c>
      <c r="O1762" s="145" t="s">
        <v>41</v>
      </c>
      <c r="P1762" s="145" t="s">
        <v>4831</v>
      </c>
      <c r="Q1762" s="145" t="s">
        <v>4832</v>
      </c>
    </row>
    <row r="1763" spans="1:17" ht="63.75" x14ac:dyDescent="0.25">
      <c r="A1763" s="5">
        <f t="shared" si="27"/>
        <v>1761</v>
      </c>
      <c r="B1763" s="137" t="s">
        <v>4826</v>
      </c>
      <c r="C1763" s="137">
        <v>891180084</v>
      </c>
      <c r="D1763" s="137">
        <v>2</v>
      </c>
      <c r="E1763" s="138" t="s">
        <v>4833</v>
      </c>
      <c r="F1763" s="139">
        <v>26428426</v>
      </c>
      <c r="G1763" s="140"/>
      <c r="H1763" s="141" t="s">
        <v>4834</v>
      </c>
      <c r="I1763" s="34" t="s">
        <v>4829</v>
      </c>
      <c r="J1763" s="142">
        <v>40921</v>
      </c>
      <c r="K1763" s="143">
        <v>8400000</v>
      </c>
      <c r="L1763" s="144" t="s">
        <v>61</v>
      </c>
      <c r="M1763" s="145" t="s">
        <v>4830</v>
      </c>
      <c r="N1763" s="145" t="s">
        <v>40</v>
      </c>
      <c r="O1763" s="145" t="s">
        <v>41</v>
      </c>
      <c r="P1763" s="145" t="s">
        <v>4831</v>
      </c>
      <c r="Q1763" s="145"/>
    </row>
    <row r="1764" spans="1:17" ht="63.75" x14ac:dyDescent="0.25">
      <c r="A1764" s="5">
        <f t="shared" si="27"/>
        <v>1762</v>
      </c>
      <c r="B1764" s="137" t="s">
        <v>4826</v>
      </c>
      <c r="C1764" s="137">
        <v>891180084</v>
      </c>
      <c r="D1764" s="137">
        <v>2</v>
      </c>
      <c r="E1764" s="138" t="s">
        <v>4835</v>
      </c>
      <c r="F1764" s="139">
        <v>26422914</v>
      </c>
      <c r="G1764" s="140"/>
      <c r="H1764" s="141" t="s">
        <v>4836</v>
      </c>
      <c r="I1764" s="34" t="s">
        <v>4829</v>
      </c>
      <c r="J1764" s="142">
        <v>40921</v>
      </c>
      <c r="K1764" s="143">
        <v>10020000</v>
      </c>
      <c r="L1764" s="144" t="s">
        <v>61</v>
      </c>
      <c r="M1764" s="145" t="s">
        <v>4830</v>
      </c>
      <c r="N1764" s="145" t="s">
        <v>40</v>
      </c>
      <c r="O1764" s="145" t="s">
        <v>41</v>
      </c>
      <c r="P1764" s="145" t="s">
        <v>4831</v>
      </c>
      <c r="Q1764" s="145"/>
    </row>
    <row r="1765" spans="1:17" ht="63.75" x14ac:dyDescent="0.25">
      <c r="A1765" s="5">
        <f t="shared" si="27"/>
        <v>1763</v>
      </c>
      <c r="B1765" s="137" t="s">
        <v>4826</v>
      </c>
      <c r="C1765" s="137">
        <v>891180084</v>
      </c>
      <c r="D1765" s="137">
        <v>2</v>
      </c>
      <c r="E1765" s="138" t="s">
        <v>4837</v>
      </c>
      <c r="F1765" s="139">
        <v>36179246</v>
      </c>
      <c r="G1765" s="140"/>
      <c r="H1765" s="141" t="s">
        <v>4838</v>
      </c>
      <c r="I1765" s="34" t="s">
        <v>4829</v>
      </c>
      <c r="J1765" s="142">
        <v>40921</v>
      </c>
      <c r="K1765" s="143">
        <v>8820000</v>
      </c>
      <c r="L1765" s="144" t="s">
        <v>61</v>
      </c>
      <c r="M1765" s="145" t="s">
        <v>4830</v>
      </c>
      <c r="N1765" s="145" t="s">
        <v>40</v>
      </c>
      <c r="O1765" s="145" t="s">
        <v>41</v>
      </c>
      <c r="P1765" s="145" t="s">
        <v>4831</v>
      </c>
      <c r="Q1765" s="145"/>
    </row>
    <row r="1766" spans="1:17" ht="76.5" x14ac:dyDescent="0.25">
      <c r="A1766" s="5">
        <f t="shared" si="27"/>
        <v>1764</v>
      </c>
      <c r="B1766" s="137" t="s">
        <v>4826</v>
      </c>
      <c r="C1766" s="137">
        <v>891180084</v>
      </c>
      <c r="D1766" s="137">
        <v>2</v>
      </c>
      <c r="E1766" s="138" t="s">
        <v>4839</v>
      </c>
      <c r="F1766" s="139">
        <v>7725777</v>
      </c>
      <c r="G1766" s="140"/>
      <c r="H1766" s="141" t="s">
        <v>4840</v>
      </c>
      <c r="I1766" s="34" t="s">
        <v>4841</v>
      </c>
      <c r="J1766" s="142">
        <v>40921</v>
      </c>
      <c r="K1766" s="143">
        <v>9000000</v>
      </c>
      <c r="L1766" s="144" t="s">
        <v>61</v>
      </c>
      <c r="M1766" s="145" t="s">
        <v>4830</v>
      </c>
      <c r="N1766" s="145" t="s">
        <v>40</v>
      </c>
      <c r="O1766" s="145" t="s">
        <v>41</v>
      </c>
      <c r="P1766" s="145" t="s">
        <v>4831</v>
      </c>
      <c r="Q1766" s="145"/>
    </row>
    <row r="1767" spans="1:17" ht="165.75" x14ac:dyDescent="0.25">
      <c r="A1767" s="5">
        <f t="shared" si="27"/>
        <v>1765</v>
      </c>
      <c r="B1767" s="137" t="s">
        <v>4826</v>
      </c>
      <c r="C1767" s="137">
        <v>891180084</v>
      </c>
      <c r="D1767" s="137">
        <v>2</v>
      </c>
      <c r="E1767" s="138" t="s">
        <v>4842</v>
      </c>
      <c r="F1767" s="139">
        <v>36166000</v>
      </c>
      <c r="G1767" s="140">
        <v>4</v>
      </c>
      <c r="H1767" s="141" t="s">
        <v>4843</v>
      </c>
      <c r="I1767" s="34" t="s">
        <v>4844</v>
      </c>
      <c r="J1767" s="142">
        <v>40921</v>
      </c>
      <c r="K1767" s="146">
        <v>11736127</v>
      </c>
      <c r="L1767" s="144" t="s">
        <v>61</v>
      </c>
      <c r="M1767" s="145" t="s">
        <v>4830</v>
      </c>
      <c r="N1767" s="145" t="s">
        <v>40</v>
      </c>
      <c r="O1767" s="145" t="s">
        <v>41</v>
      </c>
      <c r="P1767" s="145" t="s">
        <v>42</v>
      </c>
      <c r="Q1767" s="145"/>
    </row>
    <row r="1768" spans="1:17" ht="204" x14ac:dyDescent="0.25">
      <c r="A1768" s="5">
        <f t="shared" si="27"/>
        <v>1766</v>
      </c>
      <c r="B1768" s="137" t="s">
        <v>4826</v>
      </c>
      <c r="C1768" s="137">
        <v>891180084</v>
      </c>
      <c r="D1768" s="137">
        <v>2</v>
      </c>
      <c r="E1768" s="138" t="s">
        <v>4845</v>
      </c>
      <c r="F1768" s="139">
        <v>7694346</v>
      </c>
      <c r="G1768" s="140"/>
      <c r="H1768" s="141" t="s">
        <v>4846</v>
      </c>
      <c r="I1768" s="34" t="s">
        <v>4847</v>
      </c>
      <c r="J1768" s="142">
        <v>40921</v>
      </c>
      <c r="K1768" s="146">
        <v>7713324</v>
      </c>
      <c r="L1768" s="144" t="s">
        <v>61</v>
      </c>
      <c r="M1768" s="145" t="s">
        <v>4830</v>
      </c>
      <c r="N1768" s="145" t="s">
        <v>40</v>
      </c>
      <c r="O1768" s="145" t="s">
        <v>41</v>
      </c>
      <c r="P1768" s="145" t="s">
        <v>42</v>
      </c>
      <c r="Q1768" s="145"/>
    </row>
    <row r="1769" spans="1:17" ht="89.25" x14ac:dyDescent="0.25">
      <c r="A1769" s="5">
        <f t="shared" si="27"/>
        <v>1767</v>
      </c>
      <c r="B1769" s="137" t="s">
        <v>4826</v>
      </c>
      <c r="C1769" s="137">
        <v>891180084</v>
      </c>
      <c r="D1769" s="137">
        <v>2</v>
      </c>
      <c r="E1769" s="138" t="s">
        <v>2252</v>
      </c>
      <c r="F1769" s="140">
        <v>55113223</v>
      </c>
      <c r="G1769" s="140"/>
      <c r="H1769" s="141" t="s">
        <v>4848</v>
      </c>
      <c r="I1769" s="34" t="s">
        <v>4849</v>
      </c>
      <c r="J1769" s="142">
        <v>40941</v>
      </c>
      <c r="K1769" s="146">
        <v>5644332</v>
      </c>
      <c r="L1769" s="144" t="s">
        <v>61</v>
      </c>
      <c r="M1769" s="145" t="s">
        <v>4830</v>
      </c>
      <c r="N1769" s="145" t="s">
        <v>40</v>
      </c>
      <c r="O1769" s="145" t="s">
        <v>41</v>
      </c>
      <c r="P1769" s="145" t="s">
        <v>42</v>
      </c>
      <c r="Q1769" s="145"/>
    </row>
    <row r="1770" spans="1:17" ht="102" x14ac:dyDescent="0.25">
      <c r="A1770" s="5">
        <f t="shared" si="27"/>
        <v>1768</v>
      </c>
      <c r="B1770" s="137" t="s">
        <v>4826</v>
      </c>
      <c r="C1770" s="137">
        <v>891180084</v>
      </c>
      <c r="D1770" s="137">
        <v>2</v>
      </c>
      <c r="E1770" s="138" t="s">
        <v>4850</v>
      </c>
      <c r="F1770" s="140">
        <v>1075246066</v>
      </c>
      <c r="G1770" s="140"/>
      <c r="H1770" s="141" t="s">
        <v>4851</v>
      </c>
      <c r="I1770" s="34" t="s">
        <v>4852</v>
      </c>
      <c r="J1770" s="142">
        <v>40940</v>
      </c>
      <c r="K1770" s="146">
        <v>5250000</v>
      </c>
      <c r="L1770" s="144" t="s">
        <v>61</v>
      </c>
      <c r="M1770" s="145" t="s">
        <v>4830</v>
      </c>
      <c r="N1770" s="145" t="s">
        <v>40</v>
      </c>
      <c r="O1770" s="145" t="s">
        <v>41</v>
      </c>
      <c r="P1770" s="145" t="s">
        <v>42</v>
      </c>
      <c r="Q1770" s="145" t="s">
        <v>4853</v>
      </c>
    </row>
    <row r="1771" spans="1:17" ht="63.75" x14ac:dyDescent="0.25">
      <c r="A1771" s="5">
        <f t="shared" si="27"/>
        <v>1769</v>
      </c>
      <c r="B1771" s="137" t="s">
        <v>4826</v>
      </c>
      <c r="C1771" s="137">
        <v>891180084</v>
      </c>
      <c r="D1771" s="137">
        <v>2</v>
      </c>
      <c r="E1771" s="138" t="s">
        <v>4854</v>
      </c>
      <c r="F1771" s="139">
        <v>7718196</v>
      </c>
      <c r="G1771" s="140"/>
      <c r="H1771" s="141" t="s">
        <v>4855</v>
      </c>
      <c r="I1771" s="34" t="s">
        <v>4856</v>
      </c>
      <c r="J1771" s="142">
        <v>40942</v>
      </c>
      <c r="K1771" s="143">
        <v>1574650</v>
      </c>
      <c r="L1771" s="144" t="s">
        <v>61</v>
      </c>
      <c r="M1771" s="145" t="s">
        <v>4830</v>
      </c>
      <c r="N1771" s="145" t="s">
        <v>40</v>
      </c>
      <c r="O1771" s="145" t="s">
        <v>41</v>
      </c>
      <c r="P1771" s="145" t="s">
        <v>4831</v>
      </c>
      <c r="Q1771" s="145"/>
    </row>
    <row r="1772" spans="1:17" ht="76.5" x14ac:dyDescent="0.25">
      <c r="A1772" s="5">
        <f t="shared" si="27"/>
        <v>1770</v>
      </c>
      <c r="B1772" s="137" t="s">
        <v>4826</v>
      </c>
      <c r="C1772" s="137">
        <v>891180084</v>
      </c>
      <c r="D1772" s="137">
        <v>2</v>
      </c>
      <c r="E1772" s="138" t="s">
        <v>4857</v>
      </c>
      <c r="F1772" s="139">
        <v>55180042</v>
      </c>
      <c r="G1772" s="140"/>
      <c r="H1772" s="141" t="s">
        <v>4858</v>
      </c>
      <c r="I1772" s="34" t="s">
        <v>4859</v>
      </c>
      <c r="J1772" s="142">
        <v>40942</v>
      </c>
      <c r="K1772" s="143">
        <v>7873250</v>
      </c>
      <c r="L1772" s="144" t="s">
        <v>61</v>
      </c>
      <c r="M1772" s="145" t="s">
        <v>4830</v>
      </c>
      <c r="N1772" s="145" t="s">
        <v>40</v>
      </c>
      <c r="O1772" s="145" t="s">
        <v>41</v>
      </c>
      <c r="P1772" s="145" t="s">
        <v>4831</v>
      </c>
      <c r="Q1772" s="145"/>
    </row>
    <row r="1773" spans="1:17" ht="76.5" x14ac:dyDescent="0.25">
      <c r="A1773" s="5">
        <f t="shared" si="27"/>
        <v>1771</v>
      </c>
      <c r="B1773" s="137" t="s">
        <v>4826</v>
      </c>
      <c r="C1773" s="137">
        <v>891180084</v>
      </c>
      <c r="D1773" s="137">
        <v>2</v>
      </c>
      <c r="E1773" s="138" t="s">
        <v>2641</v>
      </c>
      <c r="F1773" s="139">
        <v>7730600</v>
      </c>
      <c r="G1773" s="140"/>
      <c r="H1773" s="141" t="s">
        <v>4860</v>
      </c>
      <c r="I1773" s="34" t="s">
        <v>4861</v>
      </c>
      <c r="J1773" s="142">
        <v>40942</v>
      </c>
      <c r="K1773" s="143">
        <v>3149300</v>
      </c>
      <c r="L1773" s="144" t="s">
        <v>61</v>
      </c>
      <c r="M1773" s="145" t="s">
        <v>4830</v>
      </c>
      <c r="N1773" s="145" t="s">
        <v>40</v>
      </c>
      <c r="O1773" s="145" t="s">
        <v>41</v>
      </c>
      <c r="P1773" s="145" t="s">
        <v>4831</v>
      </c>
      <c r="Q1773" s="145"/>
    </row>
    <row r="1774" spans="1:17" ht="63.75" x14ac:dyDescent="0.25">
      <c r="A1774" s="5">
        <f t="shared" si="27"/>
        <v>1772</v>
      </c>
      <c r="B1774" s="137" t="s">
        <v>4826</v>
      </c>
      <c r="C1774" s="137">
        <v>891180084</v>
      </c>
      <c r="D1774" s="137">
        <v>2</v>
      </c>
      <c r="E1774" s="138" t="s">
        <v>4862</v>
      </c>
      <c r="F1774" s="139">
        <v>7720230</v>
      </c>
      <c r="G1774" s="140"/>
      <c r="H1774" s="141" t="s">
        <v>4863</v>
      </c>
      <c r="I1774" s="34" t="s">
        <v>4856</v>
      </c>
      <c r="J1774" s="142">
        <v>40942</v>
      </c>
      <c r="K1774" s="143">
        <v>1574650</v>
      </c>
      <c r="L1774" s="144" t="s">
        <v>61</v>
      </c>
      <c r="M1774" s="145" t="s">
        <v>4830</v>
      </c>
      <c r="N1774" s="145" t="s">
        <v>40</v>
      </c>
      <c r="O1774" s="145" t="s">
        <v>41</v>
      </c>
      <c r="P1774" s="145" t="s">
        <v>4831</v>
      </c>
      <c r="Q1774" s="145"/>
    </row>
    <row r="1775" spans="1:17" ht="63.75" x14ac:dyDescent="0.25">
      <c r="A1775" s="5">
        <f t="shared" si="27"/>
        <v>1773</v>
      </c>
      <c r="B1775" s="137" t="s">
        <v>4826</v>
      </c>
      <c r="C1775" s="137">
        <v>891180084</v>
      </c>
      <c r="D1775" s="137">
        <v>2</v>
      </c>
      <c r="E1775" s="138" t="s">
        <v>4864</v>
      </c>
      <c r="F1775" s="139">
        <v>36069290</v>
      </c>
      <c r="G1775" s="140"/>
      <c r="H1775" s="141" t="s">
        <v>4865</v>
      </c>
      <c r="I1775" s="34" t="s">
        <v>4856</v>
      </c>
      <c r="J1775" s="142">
        <v>40942</v>
      </c>
      <c r="K1775" s="143">
        <v>1574650</v>
      </c>
      <c r="L1775" s="144" t="s">
        <v>61</v>
      </c>
      <c r="M1775" s="145" t="s">
        <v>4830</v>
      </c>
      <c r="N1775" s="145" t="s">
        <v>40</v>
      </c>
      <c r="O1775" s="145" t="s">
        <v>41</v>
      </c>
      <c r="P1775" s="145" t="s">
        <v>4831</v>
      </c>
      <c r="Q1775" s="145"/>
    </row>
    <row r="1776" spans="1:17" ht="63.75" x14ac:dyDescent="0.25">
      <c r="A1776" s="5">
        <f t="shared" si="27"/>
        <v>1774</v>
      </c>
      <c r="B1776" s="137" t="s">
        <v>4826</v>
      </c>
      <c r="C1776" s="137">
        <v>891180084</v>
      </c>
      <c r="D1776" s="137">
        <v>2</v>
      </c>
      <c r="E1776" s="138" t="s">
        <v>4866</v>
      </c>
      <c r="F1776" s="139">
        <v>26421024</v>
      </c>
      <c r="G1776" s="140"/>
      <c r="H1776" s="141" t="s">
        <v>4867</v>
      </c>
      <c r="I1776" s="34" t="s">
        <v>4856</v>
      </c>
      <c r="J1776" s="142">
        <v>40942</v>
      </c>
      <c r="K1776" s="143">
        <v>1574650</v>
      </c>
      <c r="L1776" s="144" t="s">
        <v>61</v>
      </c>
      <c r="M1776" s="145" t="s">
        <v>4830</v>
      </c>
      <c r="N1776" s="145" t="s">
        <v>40</v>
      </c>
      <c r="O1776" s="145" t="s">
        <v>41</v>
      </c>
      <c r="P1776" s="145" t="s">
        <v>4831</v>
      </c>
      <c r="Q1776" s="145"/>
    </row>
    <row r="1777" spans="1:17" ht="76.5" x14ac:dyDescent="0.25">
      <c r="A1777" s="5">
        <f t="shared" si="27"/>
        <v>1775</v>
      </c>
      <c r="B1777" s="137" t="s">
        <v>4826</v>
      </c>
      <c r="C1777" s="137">
        <v>891180084</v>
      </c>
      <c r="D1777" s="137">
        <v>2</v>
      </c>
      <c r="E1777" s="138" t="s">
        <v>2374</v>
      </c>
      <c r="F1777" s="139">
        <v>26421468</v>
      </c>
      <c r="G1777" s="140"/>
      <c r="H1777" s="141" t="s">
        <v>4868</v>
      </c>
      <c r="I1777" s="34" t="s">
        <v>4861</v>
      </c>
      <c r="J1777" s="142">
        <v>40942</v>
      </c>
      <c r="K1777" s="143">
        <v>3149300</v>
      </c>
      <c r="L1777" s="144" t="s">
        <v>61</v>
      </c>
      <c r="M1777" s="145" t="s">
        <v>4830</v>
      </c>
      <c r="N1777" s="145" t="s">
        <v>40</v>
      </c>
      <c r="O1777" s="145" t="s">
        <v>41</v>
      </c>
      <c r="P1777" s="145" t="s">
        <v>4831</v>
      </c>
      <c r="Q1777" s="145"/>
    </row>
    <row r="1778" spans="1:17" ht="76.5" x14ac:dyDescent="0.25">
      <c r="A1778" s="5">
        <f t="shared" si="27"/>
        <v>1776</v>
      </c>
      <c r="B1778" s="137" t="s">
        <v>4826</v>
      </c>
      <c r="C1778" s="137">
        <v>891180084</v>
      </c>
      <c r="D1778" s="137">
        <v>2</v>
      </c>
      <c r="E1778" s="138" t="s">
        <v>4869</v>
      </c>
      <c r="F1778" s="139">
        <v>7692704</v>
      </c>
      <c r="G1778" s="140"/>
      <c r="H1778" s="141" t="s">
        <v>4870</v>
      </c>
      <c r="I1778" s="34" t="s">
        <v>4861</v>
      </c>
      <c r="J1778" s="142">
        <v>40942</v>
      </c>
      <c r="K1778" s="143">
        <v>3149300</v>
      </c>
      <c r="L1778" s="144" t="s">
        <v>61</v>
      </c>
      <c r="M1778" s="145" t="s">
        <v>4830</v>
      </c>
      <c r="N1778" s="145" t="s">
        <v>40</v>
      </c>
      <c r="O1778" s="145" t="s">
        <v>41</v>
      </c>
      <c r="P1778" s="145" t="s">
        <v>4831</v>
      </c>
      <c r="Q1778" s="145"/>
    </row>
    <row r="1779" spans="1:17" ht="63.75" x14ac:dyDescent="0.25">
      <c r="A1779" s="5">
        <f t="shared" si="27"/>
        <v>1777</v>
      </c>
      <c r="B1779" s="137" t="s">
        <v>4826</v>
      </c>
      <c r="C1779" s="137">
        <v>891180084</v>
      </c>
      <c r="D1779" s="137">
        <v>2</v>
      </c>
      <c r="E1779" s="138" t="s">
        <v>2458</v>
      </c>
      <c r="F1779" s="139">
        <v>52115682</v>
      </c>
      <c r="G1779" s="140"/>
      <c r="H1779" s="141" t="s">
        <v>4871</v>
      </c>
      <c r="I1779" s="34" t="s">
        <v>4856</v>
      </c>
      <c r="J1779" s="142">
        <v>40942</v>
      </c>
      <c r="K1779" s="143">
        <v>1574650</v>
      </c>
      <c r="L1779" s="144" t="s">
        <v>61</v>
      </c>
      <c r="M1779" s="145" t="s">
        <v>4830</v>
      </c>
      <c r="N1779" s="145" t="s">
        <v>40</v>
      </c>
      <c r="O1779" s="145" t="s">
        <v>41</v>
      </c>
      <c r="P1779" s="145" t="s">
        <v>4831</v>
      </c>
      <c r="Q1779" s="145"/>
    </row>
    <row r="1780" spans="1:17" ht="76.5" x14ac:dyDescent="0.25">
      <c r="A1780" s="5">
        <f t="shared" si="27"/>
        <v>1778</v>
      </c>
      <c r="B1780" s="137" t="s">
        <v>4826</v>
      </c>
      <c r="C1780" s="137">
        <v>891180084</v>
      </c>
      <c r="D1780" s="137">
        <v>2</v>
      </c>
      <c r="E1780" s="138" t="s">
        <v>4872</v>
      </c>
      <c r="F1780" s="139">
        <v>7696519</v>
      </c>
      <c r="G1780" s="140"/>
      <c r="H1780" s="141" t="s">
        <v>4873</v>
      </c>
      <c r="I1780" s="34" t="s">
        <v>4874</v>
      </c>
      <c r="J1780" s="142">
        <v>40942</v>
      </c>
      <c r="K1780" s="143">
        <v>4723950</v>
      </c>
      <c r="L1780" s="144" t="s">
        <v>61</v>
      </c>
      <c r="M1780" s="145" t="s">
        <v>4830</v>
      </c>
      <c r="N1780" s="145" t="s">
        <v>40</v>
      </c>
      <c r="O1780" s="145" t="s">
        <v>41</v>
      </c>
      <c r="P1780" s="145" t="s">
        <v>4831</v>
      </c>
      <c r="Q1780" s="145"/>
    </row>
    <row r="1781" spans="1:17" ht="76.5" x14ac:dyDescent="0.25">
      <c r="A1781" s="5">
        <f t="shared" si="27"/>
        <v>1779</v>
      </c>
      <c r="B1781" s="137" t="s">
        <v>4826</v>
      </c>
      <c r="C1781" s="137">
        <v>891180084</v>
      </c>
      <c r="D1781" s="137">
        <v>2</v>
      </c>
      <c r="E1781" s="138" t="s">
        <v>4875</v>
      </c>
      <c r="F1781" s="139">
        <v>1083873534</v>
      </c>
      <c r="G1781" s="140"/>
      <c r="H1781" s="141" t="s">
        <v>4876</v>
      </c>
      <c r="I1781" s="34" t="s">
        <v>4861</v>
      </c>
      <c r="J1781" s="142">
        <v>40942</v>
      </c>
      <c r="K1781" s="143">
        <v>3149300</v>
      </c>
      <c r="L1781" s="144" t="s">
        <v>61</v>
      </c>
      <c r="M1781" s="145" t="s">
        <v>4830</v>
      </c>
      <c r="N1781" s="145" t="s">
        <v>40</v>
      </c>
      <c r="O1781" s="145" t="s">
        <v>41</v>
      </c>
      <c r="P1781" s="145" t="s">
        <v>4831</v>
      </c>
      <c r="Q1781" s="145"/>
    </row>
    <row r="1782" spans="1:17" ht="76.5" x14ac:dyDescent="0.25">
      <c r="A1782" s="5">
        <f t="shared" si="27"/>
        <v>1780</v>
      </c>
      <c r="B1782" s="137" t="s">
        <v>4826</v>
      </c>
      <c r="C1782" s="137">
        <v>891180084</v>
      </c>
      <c r="D1782" s="137">
        <v>2</v>
      </c>
      <c r="E1782" s="138" t="s">
        <v>4877</v>
      </c>
      <c r="F1782" s="139">
        <v>7732070</v>
      </c>
      <c r="G1782" s="140"/>
      <c r="H1782" s="141" t="s">
        <v>4878</v>
      </c>
      <c r="I1782" s="34" t="s">
        <v>4861</v>
      </c>
      <c r="J1782" s="142">
        <v>40942</v>
      </c>
      <c r="K1782" s="143">
        <v>3149300</v>
      </c>
      <c r="L1782" s="144" t="s">
        <v>61</v>
      </c>
      <c r="M1782" s="145" t="s">
        <v>4830</v>
      </c>
      <c r="N1782" s="145" t="s">
        <v>40</v>
      </c>
      <c r="O1782" s="145" t="s">
        <v>41</v>
      </c>
      <c r="P1782" s="145" t="s">
        <v>4831</v>
      </c>
      <c r="Q1782" s="145"/>
    </row>
    <row r="1783" spans="1:17" ht="63.75" x14ac:dyDescent="0.25">
      <c r="A1783" s="5">
        <f t="shared" si="27"/>
        <v>1781</v>
      </c>
      <c r="B1783" s="137" t="s">
        <v>4826</v>
      </c>
      <c r="C1783" s="137">
        <v>891180084</v>
      </c>
      <c r="D1783" s="137">
        <v>2</v>
      </c>
      <c r="E1783" s="138" t="s">
        <v>4879</v>
      </c>
      <c r="F1783" s="139">
        <v>33750885</v>
      </c>
      <c r="G1783" s="140"/>
      <c r="H1783" s="141" t="s">
        <v>4880</v>
      </c>
      <c r="I1783" s="34" t="s">
        <v>4856</v>
      </c>
      <c r="J1783" s="142">
        <v>40942</v>
      </c>
      <c r="K1783" s="143">
        <v>1574650</v>
      </c>
      <c r="L1783" s="144" t="s">
        <v>61</v>
      </c>
      <c r="M1783" s="145" t="s">
        <v>4830</v>
      </c>
      <c r="N1783" s="145" t="s">
        <v>40</v>
      </c>
      <c r="O1783" s="145" t="s">
        <v>41</v>
      </c>
      <c r="P1783" s="145" t="s">
        <v>4831</v>
      </c>
      <c r="Q1783" s="145"/>
    </row>
    <row r="1784" spans="1:17" ht="63.75" x14ac:dyDescent="0.25">
      <c r="A1784" s="5">
        <f t="shared" si="27"/>
        <v>1782</v>
      </c>
      <c r="B1784" s="137" t="s">
        <v>4826</v>
      </c>
      <c r="C1784" s="137">
        <v>891180084</v>
      </c>
      <c r="D1784" s="137">
        <v>2</v>
      </c>
      <c r="E1784" s="138" t="s">
        <v>4881</v>
      </c>
      <c r="F1784" s="139">
        <v>26429941</v>
      </c>
      <c r="G1784" s="140"/>
      <c r="H1784" s="141" t="s">
        <v>4882</v>
      </c>
      <c r="I1784" s="34" t="s">
        <v>4856</v>
      </c>
      <c r="J1784" s="142">
        <v>40942</v>
      </c>
      <c r="K1784" s="143">
        <v>1574650</v>
      </c>
      <c r="L1784" s="144" t="s">
        <v>61</v>
      </c>
      <c r="M1784" s="145" t="s">
        <v>4830</v>
      </c>
      <c r="N1784" s="145" t="s">
        <v>40</v>
      </c>
      <c r="O1784" s="145" t="s">
        <v>41</v>
      </c>
      <c r="P1784" s="145" t="s">
        <v>4831</v>
      </c>
      <c r="Q1784" s="145"/>
    </row>
    <row r="1785" spans="1:17" ht="63.75" x14ac:dyDescent="0.25">
      <c r="A1785" s="5">
        <f t="shared" si="27"/>
        <v>1783</v>
      </c>
      <c r="B1785" s="137" t="s">
        <v>4826</v>
      </c>
      <c r="C1785" s="137">
        <v>891180084</v>
      </c>
      <c r="D1785" s="137">
        <v>2</v>
      </c>
      <c r="E1785" s="138" t="s">
        <v>4883</v>
      </c>
      <c r="F1785" s="147">
        <v>12123383</v>
      </c>
      <c r="G1785" s="140"/>
      <c r="H1785" s="141" t="s">
        <v>4884</v>
      </c>
      <c r="I1785" s="34" t="s">
        <v>4856</v>
      </c>
      <c r="J1785" s="142">
        <v>40942</v>
      </c>
      <c r="K1785" s="143">
        <v>1574650</v>
      </c>
      <c r="L1785" s="144" t="s">
        <v>61</v>
      </c>
      <c r="M1785" s="145" t="s">
        <v>4830</v>
      </c>
      <c r="N1785" s="145" t="s">
        <v>40</v>
      </c>
      <c r="O1785" s="145" t="s">
        <v>41</v>
      </c>
      <c r="P1785" s="145" t="s">
        <v>4831</v>
      </c>
      <c r="Q1785" s="145"/>
    </row>
    <row r="1786" spans="1:17" ht="63.75" x14ac:dyDescent="0.25">
      <c r="A1786" s="5">
        <f t="shared" si="27"/>
        <v>1784</v>
      </c>
      <c r="B1786" s="137" t="s">
        <v>4826</v>
      </c>
      <c r="C1786" s="137">
        <v>891180084</v>
      </c>
      <c r="D1786" s="137">
        <v>2</v>
      </c>
      <c r="E1786" s="138" t="s">
        <v>4885</v>
      </c>
      <c r="F1786" s="139">
        <v>1075230121</v>
      </c>
      <c r="G1786" s="140"/>
      <c r="H1786" s="141" t="s">
        <v>4886</v>
      </c>
      <c r="I1786" s="34" t="s">
        <v>4856</v>
      </c>
      <c r="J1786" s="142">
        <v>40942</v>
      </c>
      <c r="K1786" s="143">
        <v>1574650</v>
      </c>
      <c r="L1786" s="144" t="s">
        <v>61</v>
      </c>
      <c r="M1786" s="145" t="s">
        <v>4830</v>
      </c>
      <c r="N1786" s="145" t="s">
        <v>40</v>
      </c>
      <c r="O1786" s="145" t="s">
        <v>41</v>
      </c>
      <c r="P1786" s="145" t="s">
        <v>4831</v>
      </c>
      <c r="Q1786" s="145"/>
    </row>
    <row r="1787" spans="1:17" ht="63.75" x14ac:dyDescent="0.25">
      <c r="A1787" s="5">
        <f t="shared" si="27"/>
        <v>1785</v>
      </c>
      <c r="B1787" s="137" t="s">
        <v>4826</v>
      </c>
      <c r="C1787" s="137">
        <v>891180084</v>
      </c>
      <c r="D1787" s="137">
        <v>2</v>
      </c>
      <c r="E1787" s="138" t="s">
        <v>4887</v>
      </c>
      <c r="F1787" s="139">
        <v>36303083</v>
      </c>
      <c r="G1787" s="140"/>
      <c r="H1787" s="141" t="s">
        <v>4888</v>
      </c>
      <c r="I1787" s="34" t="s">
        <v>4856</v>
      </c>
      <c r="J1787" s="142">
        <v>40942</v>
      </c>
      <c r="K1787" s="143">
        <v>1574650</v>
      </c>
      <c r="L1787" s="144" t="s">
        <v>61</v>
      </c>
      <c r="M1787" s="145" t="s">
        <v>4830</v>
      </c>
      <c r="N1787" s="145" t="s">
        <v>40</v>
      </c>
      <c r="O1787" s="145" t="s">
        <v>41</v>
      </c>
      <c r="P1787" s="145" t="s">
        <v>4831</v>
      </c>
      <c r="Q1787" s="145"/>
    </row>
    <row r="1788" spans="1:17" ht="63.75" x14ac:dyDescent="0.25">
      <c r="A1788" s="5">
        <f t="shared" si="27"/>
        <v>1786</v>
      </c>
      <c r="B1788" s="137" t="s">
        <v>4826</v>
      </c>
      <c r="C1788" s="137">
        <v>891180084</v>
      </c>
      <c r="D1788" s="137">
        <v>2</v>
      </c>
      <c r="E1788" s="138" t="s">
        <v>4889</v>
      </c>
      <c r="F1788" s="139">
        <v>36303137</v>
      </c>
      <c r="G1788" s="140"/>
      <c r="H1788" s="141" t="s">
        <v>4890</v>
      </c>
      <c r="I1788" s="34" t="s">
        <v>4856</v>
      </c>
      <c r="J1788" s="142">
        <v>40942</v>
      </c>
      <c r="K1788" s="143">
        <v>1574650</v>
      </c>
      <c r="L1788" s="144" t="s">
        <v>61</v>
      </c>
      <c r="M1788" s="145" t="s">
        <v>4830</v>
      </c>
      <c r="N1788" s="145" t="s">
        <v>40</v>
      </c>
      <c r="O1788" s="145" t="s">
        <v>41</v>
      </c>
      <c r="P1788" s="145" t="s">
        <v>4831</v>
      </c>
      <c r="Q1788" s="145"/>
    </row>
    <row r="1789" spans="1:17" ht="76.5" x14ac:dyDescent="0.25">
      <c r="A1789" s="5">
        <f t="shared" si="27"/>
        <v>1787</v>
      </c>
      <c r="B1789" s="137" t="s">
        <v>4826</v>
      </c>
      <c r="C1789" s="137">
        <v>891180084</v>
      </c>
      <c r="D1789" s="137">
        <v>2</v>
      </c>
      <c r="E1789" s="138" t="s">
        <v>4891</v>
      </c>
      <c r="F1789" s="139">
        <v>55157227</v>
      </c>
      <c r="G1789" s="140"/>
      <c r="H1789" s="148" t="s">
        <v>4892</v>
      </c>
      <c r="I1789" s="34" t="s">
        <v>4874</v>
      </c>
      <c r="J1789" s="149">
        <v>40942</v>
      </c>
      <c r="K1789" s="143">
        <v>4723950</v>
      </c>
      <c r="L1789" s="144" t="s">
        <v>61</v>
      </c>
      <c r="M1789" s="145" t="s">
        <v>4830</v>
      </c>
      <c r="N1789" s="145" t="s">
        <v>40</v>
      </c>
      <c r="O1789" s="145" t="s">
        <v>41</v>
      </c>
      <c r="P1789" s="145" t="s">
        <v>4831</v>
      </c>
      <c r="Q1789" s="150"/>
    </row>
    <row r="1790" spans="1:17" ht="63.75" x14ac:dyDescent="0.25">
      <c r="A1790" s="5">
        <f t="shared" si="27"/>
        <v>1788</v>
      </c>
      <c r="B1790" s="137" t="s">
        <v>4826</v>
      </c>
      <c r="C1790" s="137">
        <v>891180084</v>
      </c>
      <c r="D1790" s="137">
        <v>2</v>
      </c>
      <c r="E1790" s="138" t="s">
        <v>4893</v>
      </c>
      <c r="F1790" s="139">
        <v>7697030</v>
      </c>
      <c r="G1790" s="140"/>
      <c r="H1790" s="148" t="s">
        <v>4894</v>
      </c>
      <c r="I1790" s="34" t="s">
        <v>4856</v>
      </c>
      <c r="J1790" s="149">
        <v>40942</v>
      </c>
      <c r="K1790" s="143">
        <v>1574650</v>
      </c>
      <c r="L1790" s="144" t="s">
        <v>61</v>
      </c>
      <c r="M1790" s="145" t="s">
        <v>4830</v>
      </c>
      <c r="N1790" s="145" t="s">
        <v>40</v>
      </c>
      <c r="O1790" s="145" t="s">
        <v>41</v>
      </c>
      <c r="P1790" s="145" t="s">
        <v>4831</v>
      </c>
      <c r="Q1790" s="150"/>
    </row>
    <row r="1791" spans="1:17" ht="165.75" x14ac:dyDescent="0.25">
      <c r="A1791" s="5">
        <f t="shared" si="27"/>
        <v>1789</v>
      </c>
      <c r="B1791" s="137" t="s">
        <v>4826</v>
      </c>
      <c r="C1791" s="137">
        <v>891180084</v>
      </c>
      <c r="D1791" s="137">
        <v>2</v>
      </c>
      <c r="E1791" s="138" t="s">
        <v>4895</v>
      </c>
      <c r="F1791" s="139">
        <v>36314509</v>
      </c>
      <c r="G1791" s="151">
        <v>6</v>
      </c>
      <c r="H1791" s="148" t="s">
        <v>4896</v>
      </c>
      <c r="I1791" s="34" t="s">
        <v>4897</v>
      </c>
      <c r="J1791" s="149">
        <v>40942</v>
      </c>
      <c r="K1791" s="146">
        <v>1345440</v>
      </c>
      <c r="L1791" s="144" t="s">
        <v>61</v>
      </c>
      <c r="M1791" s="145" t="s">
        <v>4830</v>
      </c>
      <c r="N1791" s="145" t="s">
        <v>40</v>
      </c>
      <c r="O1791" s="145" t="s">
        <v>41</v>
      </c>
      <c r="P1791" s="145" t="s">
        <v>42</v>
      </c>
      <c r="Q1791" s="150"/>
    </row>
    <row r="1792" spans="1:17" ht="76.5" x14ac:dyDescent="0.25">
      <c r="A1792" s="5">
        <f t="shared" si="27"/>
        <v>1790</v>
      </c>
      <c r="B1792" s="137" t="s">
        <v>4826</v>
      </c>
      <c r="C1792" s="137">
        <v>891180084</v>
      </c>
      <c r="D1792" s="137">
        <v>2</v>
      </c>
      <c r="E1792" s="138" t="s">
        <v>4898</v>
      </c>
      <c r="F1792" s="139">
        <v>7713382</v>
      </c>
      <c r="G1792" s="140"/>
      <c r="H1792" s="148" t="s">
        <v>4899</v>
      </c>
      <c r="I1792" s="34" t="s">
        <v>4861</v>
      </c>
      <c r="J1792" s="149">
        <v>40942</v>
      </c>
      <c r="K1792" s="143">
        <v>3149300</v>
      </c>
      <c r="L1792" s="144" t="s">
        <v>61</v>
      </c>
      <c r="M1792" s="145" t="s">
        <v>4830</v>
      </c>
      <c r="N1792" s="145" t="s">
        <v>40</v>
      </c>
      <c r="O1792" s="145" t="s">
        <v>41</v>
      </c>
      <c r="P1792" s="145" t="s">
        <v>4831</v>
      </c>
      <c r="Q1792" s="150"/>
    </row>
    <row r="1793" spans="1:17" ht="76.5" x14ac:dyDescent="0.25">
      <c r="A1793" s="5">
        <f t="shared" si="27"/>
        <v>1791</v>
      </c>
      <c r="B1793" s="137" t="s">
        <v>4826</v>
      </c>
      <c r="C1793" s="137">
        <v>891180084</v>
      </c>
      <c r="D1793" s="137">
        <v>2</v>
      </c>
      <c r="E1793" s="138" t="s">
        <v>4900</v>
      </c>
      <c r="F1793" s="139">
        <v>36311650</v>
      </c>
      <c r="G1793" s="140"/>
      <c r="H1793" s="148" t="s">
        <v>4901</v>
      </c>
      <c r="I1793" s="34" t="s">
        <v>4861</v>
      </c>
      <c r="J1793" s="149">
        <v>40942</v>
      </c>
      <c r="K1793" s="143">
        <v>1574650</v>
      </c>
      <c r="L1793" s="144" t="s">
        <v>61</v>
      </c>
      <c r="M1793" s="145" t="s">
        <v>4830</v>
      </c>
      <c r="N1793" s="145" t="s">
        <v>40</v>
      </c>
      <c r="O1793" s="145" t="s">
        <v>41</v>
      </c>
      <c r="P1793" s="145" t="s">
        <v>4831</v>
      </c>
      <c r="Q1793" s="150"/>
    </row>
    <row r="1794" spans="1:17" ht="76.5" x14ac:dyDescent="0.25">
      <c r="A1794" s="5">
        <f t="shared" si="27"/>
        <v>1792</v>
      </c>
      <c r="B1794" s="137" t="s">
        <v>4826</v>
      </c>
      <c r="C1794" s="137">
        <v>891180084</v>
      </c>
      <c r="D1794" s="137">
        <v>2</v>
      </c>
      <c r="E1794" s="138" t="s">
        <v>4902</v>
      </c>
      <c r="F1794" s="139">
        <v>26421126</v>
      </c>
      <c r="G1794" s="140"/>
      <c r="H1794" s="148" t="s">
        <v>4903</v>
      </c>
      <c r="I1794" s="34" t="s">
        <v>4861</v>
      </c>
      <c r="J1794" s="149">
        <v>40942</v>
      </c>
      <c r="K1794" s="143">
        <v>1574650</v>
      </c>
      <c r="L1794" s="144" t="s">
        <v>61</v>
      </c>
      <c r="M1794" s="145" t="s">
        <v>4830</v>
      </c>
      <c r="N1794" s="145" t="s">
        <v>40</v>
      </c>
      <c r="O1794" s="145" t="s">
        <v>41</v>
      </c>
      <c r="P1794" s="145" t="s">
        <v>4831</v>
      </c>
      <c r="Q1794" s="150"/>
    </row>
    <row r="1795" spans="1:17" ht="63.75" x14ac:dyDescent="0.25">
      <c r="A1795" s="5">
        <f t="shared" si="27"/>
        <v>1793</v>
      </c>
      <c r="B1795" s="137" t="s">
        <v>4826</v>
      </c>
      <c r="C1795" s="137">
        <v>891180084</v>
      </c>
      <c r="D1795" s="137">
        <v>2</v>
      </c>
      <c r="E1795" s="138" t="s">
        <v>4904</v>
      </c>
      <c r="F1795" s="139">
        <v>7726388</v>
      </c>
      <c r="G1795" s="140"/>
      <c r="H1795" s="148" t="s">
        <v>4905</v>
      </c>
      <c r="I1795" s="34" t="s">
        <v>4856</v>
      </c>
      <c r="J1795" s="149">
        <v>40942</v>
      </c>
      <c r="K1795" s="143">
        <v>1574650</v>
      </c>
      <c r="L1795" s="144" t="s">
        <v>61</v>
      </c>
      <c r="M1795" s="145" t="s">
        <v>4830</v>
      </c>
      <c r="N1795" s="145" t="s">
        <v>40</v>
      </c>
      <c r="O1795" s="145" t="s">
        <v>41</v>
      </c>
      <c r="P1795" s="145" t="s">
        <v>4831</v>
      </c>
      <c r="Q1795" s="150"/>
    </row>
    <row r="1796" spans="1:17" ht="63.75" x14ac:dyDescent="0.25">
      <c r="A1796" s="5">
        <f t="shared" si="27"/>
        <v>1794</v>
      </c>
      <c r="B1796" s="137" t="s">
        <v>4826</v>
      </c>
      <c r="C1796" s="137">
        <v>891180084</v>
      </c>
      <c r="D1796" s="137">
        <v>2</v>
      </c>
      <c r="E1796" s="138" t="s">
        <v>4906</v>
      </c>
      <c r="F1796" s="139">
        <v>26422727</v>
      </c>
      <c r="G1796" s="140"/>
      <c r="H1796" s="141" t="s">
        <v>4907</v>
      </c>
      <c r="I1796" s="34" t="s">
        <v>4856</v>
      </c>
      <c r="J1796" s="142">
        <v>40942</v>
      </c>
      <c r="K1796" s="143">
        <v>1574650</v>
      </c>
      <c r="L1796" s="144" t="s">
        <v>61</v>
      </c>
      <c r="M1796" s="145" t="s">
        <v>4830</v>
      </c>
      <c r="N1796" s="145" t="s">
        <v>40</v>
      </c>
      <c r="O1796" s="145" t="s">
        <v>41</v>
      </c>
      <c r="P1796" s="145" t="s">
        <v>4831</v>
      </c>
      <c r="Q1796" s="145"/>
    </row>
    <row r="1797" spans="1:17" ht="63.75" x14ac:dyDescent="0.25">
      <c r="A1797" s="5">
        <f t="shared" ref="A1797:A1860" si="28">A1796+1</f>
        <v>1795</v>
      </c>
      <c r="B1797" s="137" t="s">
        <v>4826</v>
      </c>
      <c r="C1797" s="137">
        <v>891180084</v>
      </c>
      <c r="D1797" s="137">
        <v>2</v>
      </c>
      <c r="E1797" s="138" t="s">
        <v>4908</v>
      </c>
      <c r="F1797" s="139">
        <v>36307606</v>
      </c>
      <c r="G1797" s="140"/>
      <c r="H1797" s="141" t="s">
        <v>4909</v>
      </c>
      <c r="I1797" s="34" t="s">
        <v>4856</v>
      </c>
      <c r="J1797" s="142">
        <v>40942</v>
      </c>
      <c r="K1797" s="143">
        <v>1574650</v>
      </c>
      <c r="L1797" s="144" t="s">
        <v>61</v>
      </c>
      <c r="M1797" s="145" t="s">
        <v>4830</v>
      </c>
      <c r="N1797" s="145" t="s">
        <v>40</v>
      </c>
      <c r="O1797" s="145" t="s">
        <v>41</v>
      </c>
      <c r="P1797" s="145" t="s">
        <v>4831</v>
      </c>
      <c r="Q1797" s="145"/>
    </row>
    <row r="1798" spans="1:17" x14ac:dyDescent="0.25">
      <c r="A1798" s="5">
        <f t="shared" si="28"/>
        <v>1796</v>
      </c>
      <c r="B1798" s="137" t="s">
        <v>4826</v>
      </c>
      <c r="C1798" s="137">
        <v>891180084</v>
      </c>
      <c r="D1798" s="137">
        <v>2</v>
      </c>
      <c r="E1798" s="138"/>
      <c r="F1798" s="140"/>
      <c r="G1798" s="140"/>
      <c r="H1798" s="141" t="s">
        <v>4910</v>
      </c>
      <c r="I1798" s="34"/>
      <c r="J1798" s="142"/>
      <c r="K1798" s="146"/>
      <c r="L1798" s="144" t="s">
        <v>4911</v>
      </c>
      <c r="M1798" s="145"/>
      <c r="N1798" s="145"/>
      <c r="O1798" s="145"/>
      <c r="P1798" s="145"/>
      <c r="Q1798" s="145"/>
    </row>
    <row r="1799" spans="1:17" ht="63.75" x14ac:dyDescent="0.25">
      <c r="A1799" s="5">
        <f t="shared" si="28"/>
        <v>1797</v>
      </c>
      <c r="B1799" s="137" t="s">
        <v>4826</v>
      </c>
      <c r="C1799" s="137">
        <v>891180084</v>
      </c>
      <c r="D1799" s="137">
        <v>2</v>
      </c>
      <c r="E1799" s="138" t="s">
        <v>4912</v>
      </c>
      <c r="F1799" s="139">
        <v>1075213715</v>
      </c>
      <c r="G1799" s="140"/>
      <c r="H1799" s="141" t="s">
        <v>4913</v>
      </c>
      <c r="I1799" s="34" t="s">
        <v>4856</v>
      </c>
      <c r="J1799" s="142">
        <v>40949</v>
      </c>
      <c r="K1799" s="143">
        <v>1574650</v>
      </c>
      <c r="L1799" s="144" t="s">
        <v>61</v>
      </c>
      <c r="M1799" s="145" t="s">
        <v>4830</v>
      </c>
      <c r="N1799" s="145" t="s">
        <v>40</v>
      </c>
      <c r="O1799" s="145" t="s">
        <v>41</v>
      </c>
      <c r="P1799" s="145" t="s">
        <v>4831</v>
      </c>
      <c r="Q1799" s="145"/>
    </row>
    <row r="1800" spans="1:17" ht="63.75" x14ac:dyDescent="0.25">
      <c r="A1800" s="5">
        <f t="shared" si="28"/>
        <v>1798</v>
      </c>
      <c r="B1800" s="137" t="s">
        <v>4826</v>
      </c>
      <c r="C1800" s="137">
        <v>891180084</v>
      </c>
      <c r="D1800" s="137">
        <v>2</v>
      </c>
      <c r="E1800" s="138" t="s">
        <v>4914</v>
      </c>
      <c r="F1800" s="152">
        <v>7731819</v>
      </c>
      <c r="G1800" s="140"/>
      <c r="H1800" s="141" t="s">
        <v>4915</v>
      </c>
      <c r="I1800" s="34" t="s">
        <v>4856</v>
      </c>
      <c r="J1800" s="142">
        <v>40949</v>
      </c>
      <c r="K1800" s="143">
        <v>1574650</v>
      </c>
      <c r="L1800" s="144" t="s">
        <v>61</v>
      </c>
      <c r="M1800" s="145" t="s">
        <v>4830</v>
      </c>
      <c r="N1800" s="145" t="s">
        <v>40</v>
      </c>
      <c r="O1800" s="145" t="s">
        <v>41</v>
      </c>
      <c r="P1800" s="145" t="s">
        <v>4831</v>
      </c>
      <c r="Q1800" s="145"/>
    </row>
    <row r="1801" spans="1:17" ht="63.75" x14ac:dyDescent="0.25">
      <c r="A1801" s="5">
        <f t="shared" si="28"/>
        <v>1799</v>
      </c>
      <c r="B1801" s="137" t="s">
        <v>4826</v>
      </c>
      <c r="C1801" s="137">
        <v>891180084</v>
      </c>
      <c r="D1801" s="137">
        <v>2</v>
      </c>
      <c r="E1801" s="138" t="s">
        <v>4916</v>
      </c>
      <c r="F1801" s="152">
        <v>1075224095</v>
      </c>
      <c r="G1801" s="140"/>
      <c r="H1801" s="141" t="s">
        <v>4917</v>
      </c>
      <c r="I1801" s="34" t="s">
        <v>4856</v>
      </c>
      <c r="J1801" s="142">
        <v>40949</v>
      </c>
      <c r="K1801" s="143">
        <v>1574650</v>
      </c>
      <c r="L1801" s="144" t="s">
        <v>61</v>
      </c>
      <c r="M1801" s="145" t="s">
        <v>4830</v>
      </c>
      <c r="N1801" s="145" t="s">
        <v>40</v>
      </c>
      <c r="O1801" s="145" t="s">
        <v>41</v>
      </c>
      <c r="P1801" s="145" t="s">
        <v>4831</v>
      </c>
      <c r="Q1801" s="145"/>
    </row>
    <row r="1802" spans="1:17" ht="63.75" x14ac:dyDescent="0.25">
      <c r="A1802" s="5">
        <f t="shared" si="28"/>
        <v>1800</v>
      </c>
      <c r="B1802" s="137" t="s">
        <v>4826</v>
      </c>
      <c r="C1802" s="137">
        <v>891180084</v>
      </c>
      <c r="D1802" s="137">
        <v>2</v>
      </c>
      <c r="E1802" s="138" t="s">
        <v>4918</v>
      </c>
      <c r="F1802" s="152">
        <v>1117494213</v>
      </c>
      <c r="G1802" s="140"/>
      <c r="H1802" s="141" t="s">
        <v>4919</v>
      </c>
      <c r="I1802" s="34" t="s">
        <v>4856</v>
      </c>
      <c r="J1802" s="142">
        <v>40949</v>
      </c>
      <c r="K1802" s="143">
        <v>1574650</v>
      </c>
      <c r="L1802" s="144" t="s">
        <v>61</v>
      </c>
      <c r="M1802" s="145" t="s">
        <v>4830</v>
      </c>
      <c r="N1802" s="145" t="s">
        <v>40</v>
      </c>
      <c r="O1802" s="145" t="s">
        <v>41</v>
      </c>
      <c r="P1802" s="145" t="s">
        <v>4831</v>
      </c>
      <c r="Q1802" s="145"/>
    </row>
    <row r="1803" spans="1:17" ht="63.75" x14ac:dyDescent="0.25">
      <c r="A1803" s="5">
        <f t="shared" si="28"/>
        <v>1801</v>
      </c>
      <c r="B1803" s="137" t="s">
        <v>4826</v>
      </c>
      <c r="C1803" s="137">
        <v>891180084</v>
      </c>
      <c r="D1803" s="137">
        <v>2</v>
      </c>
      <c r="E1803" s="138" t="s">
        <v>4920</v>
      </c>
      <c r="F1803" s="152">
        <v>33750602</v>
      </c>
      <c r="G1803" s="140"/>
      <c r="H1803" s="141" t="s">
        <v>4921</v>
      </c>
      <c r="I1803" s="34" t="s">
        <v>4856</v>
      </c>
      <c r="J1803" s="142">
        <v>40949</v>
      </c>
      <c r="K1803" s="143">
        <v>1574650</v>
      </c>
      <c r="L1803" s="144" t="s">
        <v>61</v>
      </c>
      <c r="M1803" s="145" t="s">
        <v>4830</v>
      </c>
      <c r="N1803" s="145" t="s">
        <v>40</v>
      </c>
      <c r="O1803" s="145" t="s">
        <v>41</v>
      </c>
      <c r="P1803" s="145" t="s">
        <v>4831</v>
      </c>
      <c r="Q1803" s="145"/>
    </row>
    <row r="1804" spans="1:17" ht="63.75" x14ac:dyDescent="0.25">
      <c r="A1804" s="5">
        <f t="shared" si="28"/>
        <v>1802</v>
      </c>
      <c r="B1804" s="137" t="s">
        <v>4826</v>
      </c>
      <c r="C1804" s="137">
        <v>891180084</v>
      </c>
      <c r="D1804" s="137">
        <v>2</v>
      </c>
      <c r="E1804" s="138" t="s">
        <v>4922</v>
      </c>
      <c r="F1804" s="152">
        <v>55178602</v>
      </c>
      <c r="G1804" s="140"/>
      <c r="H1804" s="141" t="s">
        <v>4923</v>
      </c>
      <c r="I1804" s="34" t="s">
        <v>4856</v>
      </c>
      <c r="J1804" s="142">
        <v>40949</v>
      </c>
      <c r="K1804" s="143">
        <v>1574650</v>
      </c>
      <c r="L1804" s="144" t="s">
        <v>61</v>
      </c>
      <c r="M1804" s="145" t="s">
        <v>4830</v>
      </c>
      <c r="N1804" s="145" t="s">
        <v>40</v>
      </c>
      <c r="O1804" s="145" t="s">
        <v>41</v>
      </c>
      <c r="P1804" s="145" t="s">
        <v>4831</v>
      </c>
      <c r="Q1804" s="145"/>
    </row>
    <row r="1805" spans="1:17" ht="63.75" x14ac:dyDescent="0.25">
      <c r="A1805" s="5">
        <f t="shared" si="28"/>
        <v>1803</v>
      </c>
      <c r="B1805" s="137" t="s">
        <v>4826</v>
      </c>
      <c r="C1805" s="137">
        <v>891180084</v>
      </c>
      <c r="D1805" s="137">
        <v>2</v>
      </c>
      <c r="E1805" s="138" t="s">
        <v>4924</v>
      </c>
      <c r="F1805" s="152">
        <v>1015397541</v>
      </c>
      <c r="G1805" s="140"/>
      <c r="H1805" s="141" t="s">
        <v>4925</v>
      </c>
      <c r="I1805" s="34" t="s">
        <v>4856</v>
      </c>
      <c r="J1805" s="142">
        <v>40949</v>
      </c>
      <c r="K1805" s="143">
        <v>1574650</v>
      </c>
      <c r="L1805" s="144" t="s">
        <v>61</v>
      </c>
      <c r="M1805" s="145" t="s">
        <v>4830</v>
      </c>
      <c r="N1805" s="145" t="s">
        <v>40</v>
      </c>
      <c r="O1805" s="145" t="s">
        <v>41</v>
      </c>
      <c r="P1805" s="145" t="s">
        <v>4831</v>
      </c>
      <c r="Q1805" s="145"/>
    </row>
    <row r="1806" spans="1:17" ht="102" x14ac:dyDescent="0.25">
      <c r="A1806" s="5">
        <f t="shared" si="28"/>
        <v>1804</v>
      </c>
      <c r="B1806" s="137" t="s">
        <v>4826</v>
      </c>
      <c r="C1806" s="137">
        <v>891180084</v>
      </c>
      <c r="D1806" s="137">
        <v>2</v>
      </c>
      <c r="E1806" s="138" t="s">
        <v>4926</v>
      </c>
      <c r="F1806" s="140">
        <v>41510692</v>
      </c>
      <c r="G1806" s="140"/>
      <c r="H1806" s="141" t="s">
        <v>4927</v>
      </c>
      <c r="I1806" s="34" t="s">
        <v>4928</v>
      </c>
      <c r="J1806" s="142">
        <v>40949</v>
      </c>
      <c r="K1806" s="146">
        <v>9500000</v>
      </c>
      <c r="L1806" s="144" t="s">
        <v>61</v>
      </c>
      <c r="M1806" s="145" t="s">
        <v>4830</v>
      </c>
      <c r="N1806" s="145" t="s">
        <v>40</v>
      </c>
      <c r="O1806" s="145" t="s">
        <v>41</v>
      </c>
      <c r="P1806" s="145" t="s">
        <v>42</v>
      </c>
      <c r="Q1806" s="145"/>
    </row>
    <row r="1807" spans="1:17" ht="318.75" x14ac:dyDescent="0.25">
      <c r="A1807" s="5">
        <f t="shared" si="28"/>
        <v>1805</v>
      </c>
      <c r="B1807" s="137" t="s">
        <v>4826</v>
      </c>
      <c r="C1807" s="137">
        <v>891180084</v>
      </c>
      <c r="D1807" s="137">
        <v>2</v>
      </c>
      <c r="E1807" s="138" t="s">
        <v>4929</v>
      </c>
      <c r="F1807" s="140">
        <v>52083740</v>
      </c>
      <c r="G1807" s="140"/>
      <c r="H1807" s="141" t="s">
        <v>4930</v>
      </c>
      <c r="I1807" s="34" t="s">
        <v>4931</v>
      </c>
      <c r="J1807" s="142">
        <v>41183</v>
      </c>
      <c r="K1807" s="146">
        <v>2894996</v>
      </c>
      <c r="L1807" s="144" t="s">
        <v>61</v>
      </c>
      <c r="M1807" s="145" t="s">
        <v>4830</v>
      </c>
      <c r="N1807" s="145" t="s">
        <v>40</v>
      </c>
      <c r="O1807" s="145" t="s">
        <v>41</v>
      </c>
      <c r="P1807" s="145" t="s">
        <v>42</v>
      </c>
      <c r="Q1807" s="145" t="s">
        <v>4853</v>
      </c>
    </row>
    <row r="1808" spans="1:17" ht="153" x14ac:dyDescent="0.25">
      <c r="A1808" s="5">
        <f t="shared" si="28"/>
        <v>1806</v>
      </c>
      <c r="B1808" s="137" t="s">
        <v>4826</v>
      </c>
      <c r="C1808" s="137">
        <v>891180084</v>
      </c>
      <c r="D1808" s="137">
        <v>2</v>
      </c>
      <c r="E1808" s="138" t="s">
        <v>4932</v>
      </c>
      <c r="F1808" s="140">
        <v>12114696</v>
      </c>
      <c r="G1808" s="140"/>
      <c r="H1808" s="141" t="s">
        <v>4933</v>
      </c>
      <c r="I1808" s="34" t="s">
        <v>4934</v>
      </c>
      <c r="J1808" s="142">
        <v>40970</v>
      </c>
      <c r="K1808" s="146">
        <v>2511480</v>
      </c>
      <c r="L1808" s="144" t="s">
        <v>61</v>
      </c>
      <c r="M1808" s="145" t="s">
        <v>4830</v>
      </c>
      <c r="N1808" s="145" t="s">
        <v>40</v>
      </c>
      <c r="O1808" s="145" t="s">
        <v>41</v>
      </c>
      <c r="P1808" s="145" t="s">
        <v>42</v>
      </c>
      <c r="Q1808" s="145"/>
    </row>
    <row r="1809" spans="1:17" ht="165.75" x14ac:dyDescent="0.25">
      <c r="A1809" s="5">
        <f t="shared" si="28"/>
        <v>1807</v>
      </c>
      <c r="B1809" s="137" t="s">
        <v>4826</v>
      </c>
      <c r="C1809" s="137">
        <v>891180084</v>
      </c>
      <c r="D1809" s="137">
        <v>2</v>
      </c>
      <c r="E1809" s="138" t="s">
        <v>4895</v>
      </c>
      <c r="F1809" s="139">
        <v>36314509</v>
      </c>
      <c r="G1809" s="140"/>
      <c r="H1809" s="141" t="s">
        <v>4935</v>
      </c>
      <c r="I1809" s="34" t="s">
        <v>4936</v>
      </c>
      <c r="J1809" s="142">
        <v>40970</v>
      </c>
      <c r="K1809" s="146">
        <v>1233320</v>
      </c>
      <c r="L1809" s="144" t="s">
        <v>61</v>
      </c>
      <c r="M1809" s="145" t="s">
        <v>4830</v>
      </c>
      <c r="N1809" s="145" t="s">
        <v>40</v>
      </c>
      <c r="O1809" s="145" t="s">
        <v>41</v>
      </c>
      <c r="P1809" s="145" t="s">
        <v>42</v>
      </c>
      <c r="Q1809" s="145"/>
    </row>
    <row r="1810" spans="1:17" ht="102" x14ac:dyDescent="0.25">
      <c r="A1810" s="5">
        <f t="shared" si="28"/>
        <v>1808</v>
      </c>
      <c r="B1810" s="137" t="s">
        <v>4826</v>
      </c>
      <c r="C1810" s="137">
        <v>891180084</v>
      </c>
      <c r="D1810" s="137">
        <v>2</v>
      </c>
      <c r="E1810" s="138" t="s">
        <v>4937</v>
      </c>
      <c r="F1810" s="140">
        <v>43433168</v>
      </c>
      <c r="G1810" s="140"/>
      <c r="H1810" s="141" t="s">
        <v>4938</v>
      </c>
      <c r="I1810" s="34" t="s">
        <v>4939</v>
      </c>
      <c r="J1810" s="142">
        <v>40969</v>
      </c>
      <c r="K1810" s="146">
        <v>2182362</v>
      </c>
      <c r="L1810" s="144" t="s">
        <v>61</v>
      </c>
      <c r="M1810" s="145" t="s">
        <v>4830</v>
      </c>
      <c r="N1810" s="145" t="s">
        <v>40</v>
      </c>
      <c r="O1810" s="145" t="s">
        <v>41</v>
      </c>
      <c r="P1810" s="145" t="s">
        <v>42</v>
      </c>
      <c r="Q1810" s="145" t="s">
        <v>4853</v>
      </c>
    </row>
    <row r="1811" spans="1:17" ht="127.5" x14ac:dyDescent="0.25">
      <c r="A1811" s="5">
        <f t="shared" si="28"/>
        <v>1809</v>
      </c>
      <c r="B1811" s="137" t="s">
        <v>4826</v>
      </c>
      <c r="C1811" s="137">
        <v>891180084</v>
      </c>
      <c r="D1811" s="137">
        <v>2</v>
      </c>
      <c r="E1811" s="138" t="s">
        <v>3359</v>
      </c>
      <c r="F1811" s="140">
        <v>55160064</v>
      </c>
      <c r="G1811" s="140"/>
      <c r="H1811" s="141" t="s">
        <v>4940</v>
      </c>
      <c r="I1811" s="34" t="s">
        <v>4941</v>
      </c>
      <c r="J1811" s="142">
        <v>40973</v>
      </c>
      <c r="K1811" s="146">
        <v>4499866</v>
      </c>
      <c r="L1811" s="144" t="s">
        <v>61</v>
      </c>
      <c r="M1811" s="145" t="s">
        <v>4830</v>
      </c>
      <c r="N1811" s="145" t="s">
        <v>40</v>
      </c>
      <c r="O1811" s="145"/>
      <c r="P1811" s="145"/>
      <c r="Q1811" s="145"/>
    </row>
    <row r="1812" spans="1:17" ht="102" x14ac:dyDescent="0.25">
      <c r="A1812" s="5">
        <f t="shared" si="28"/>
        <v>1810</v>
      </c>
      <c r="B1812" s="137" t="s">
        <v>4826</v>
      </c>
      <c r="C1812" s="137">
        <v>891180084</v>
      </c>
      <c r="D1812" s="137">
        <v>2</v>
      </c>
      <c r="E1812" s="138" t="s">
        <v>4942</v>
      </c>
      <c r="F1812" s="140">
        <v>17095514</v>
      </c>
      <c r="G1812" s="140"/>
      <c r="H1812" s="141" t="s">
        <v>4943</v>
      </c>
      <c r="I1812" s="34" t="s">
        <v>4939</v>
      </c>
      <c r="J1812" s="142">
        <v>40970</v>
      </c>
      <c r="K1812" s="146">
        <v>2182362</v>
      </c>
      <c r="L1812" s="144" t="s">
        <v>61</v>
      </c>
      <c r="M1812" s="145" t="s">
        <v>4830</v>
      </c>
      <c r="N1812" s="145" t="s">
        <v>40</v>
      </c>
      <c r="O1812" s="145" t="s">
        <v>41</v>
      </c>
      <c r="P1812" s="145" t="s">
        <v>42</v>
      </c>
      <c r="Q1812" s="145" t="s">
        <v>4853</v>
      </c>
    </row>
    <row r="1813" spans="1:17" ht="165.75" x14ac:dyDescent="0.25">
      <c r="A1813" s="5">
        <f t="shared" si="28"/>
        <v>1811</v>
      </c>
      <c r="B1813" s="137" t="s">
        <v>4826</v>
      </c>
      <c r="C1813" s="137">
        <v>891180084</v>
      </c>
      <c r="D1813" s="137">
        <v>2</v>
      </c>
      <c r="E1813" s="138" t="s">
        <v>2180</v>
      </c>
      <c r="F1813" s="140">
        <v>24230438</v>
      </c>
      <c r="G1813" s="140"/>
      <c r="H1813" s="141" t="s">
        <v>4944</v>
      </c>
      <c r="I1813" s="34" t="s">
        <v>4945</v>
      </c>
      <c r="J1813" s="142">
        <v>40977</v>
      </c>
      <c r="K1813" s="146">
        <v>2529768</v>
      </c>
      <c r="L1813" s="144" t="s">
        <v>61</v>
      </c>
      <c r="M1813" s="145" t="s">
        <v>4830</v>
      </c>
      <c r="N1813" s="145" t="s">
        <v>40</v>
      </c>
      <c r="O1813" s="145" t="s">
        <v>41</v>
      </c>
      <c r="P1813" s="145" t="s">
        <v>42</v>
      </c>
      <c r="Q1813" s="145" t="s">
        <v>4853</v>
      </c>
    </row>
    <row r="1814" spans="1:17" ht="165.75" x14ac:dyDescent="0.25">
      <c r="A1814" s="5">
        <f t="shared" si="28"/>
        <v>1812</v>
      </c>
      <c r="B1814" s="137" t="s">
        <v>4826</v>
      </c>
      <c r="C1814" s="137">
        <v>891180084</v>
      </c>
      <c r="D1814" s="137">
        <v>2</v>
      </c>
      <c r="E1814" s="138" t="s">
        <v>4946</v>
      </c>
      <c r="F1814" s="139">
        <v>36305802</v>
      </c>
      <c r="G1814" s="140">
        <v>1</v>
      </c>
      <c r="H1814" s="141" t="s">
        <v>4947</v>
      </c>
      <c r="I1814" s="34" t="s">
        <v>4948</v>
      </c>
      <c r="J1814" s="142">
        <v>40977</v>
      </c>
      <c r="K1814" s="146">
        <v>1345440</v>
      </c>
      <c r="L1814" s="144" t="s">
        <v>61</v>
      </c>
      <c r="M1814" s="145" t="s">
        <v>4830</v>
      </c>
      <c r="N1814" s="145" t="s">
        <v>40</v>
      </c>
      <c r="O1814" s="145" t="s">
        <v>41</v>
      </c>
      <c r="P1814" s="145" t="s">
        <v>42</v>
      </c>
      <c r="Q1814" s="145"/>
    </row>
    <row r="1815" spans="1:17" ht="178.5" x14ac:dyDescent="0.25">
      <c r="A1815" s="5">
        <f t="shared" si="28"/>
        <v>1813</v>
      </c>
      <c r="B1815" s="137" t="s">
        <v>4826</v>
      </c>
      <c r="C1815" s="137">
        <v>891180084</v>
      </c>
      <c r="D1815" s="137">
        <v>2</v>
      </c>
      <c r="E1815" s="138" t="s">
        <v>4895</v>
      </c>
      <c r="F1815" s="139">
        <v>36314509</v>
      </c>
      <c r="G1815" s="151">
        <v>6</v>
      </c>
      <c r="H1815" s="141" t="s">
        <v>4949</v>
      </c>
      <c r="I1815" s="34" t="s">
        <v>4950</v>
      </c>
      <c r="J1815" s="142">
        <v>40996</v>
      </c>
      <c r="K1815" s="146">
        <v>1470505</v>
      </c>
      <c r="L1815" s="144" t="s">
        <v>61</v>
      </c>
      <c r="M1815" s="145" t="s">
        <v>4830</v>
      </c>
      <c r="N1815" s="145" t="s">
        <v>40</v>
      </c>
      <c r="O1815" s="145" t="s">
        <v>41</v>
      </c>
      <c r="P1815" s="145" t="s">
        <v>42</v>
      </c>
      <c r="Q1815" s="145"/>
    </row>
    <row r="1816" spans="1:17" ht="127.5" x14ac:dyDescent="0.25">
      <c r="A1816" s="5">
        <f t="shared" si="28"/>
        <v>1814</v>
      </c>
      <c r="B1816" s="137" t="s">
        <v>4826</v>
      </c>
      <c r="C1816" s="137">
        <v>891180084</v>
      </c>
      <c r="D1816" s="137">
        <v>2</v>
      </c>
      <c r="E1816" s="138" t="s">
        <v>3359</v>
      </c>
      <c r="F1816" s="140">
        <v>55160074</v>
      </c>
      <c r="G1816" s="140"/>
      <c r="H1816" s="141" t="s">
        <v>4951</v>
      </c>
      <c r="I1816" s="34" t="s">
        <v>4952</v>
      </c>
      <c r="J1816" s="142">
        <v>40998</v>
      </c>
      <c r="K1816" s="146">
        <v>5600000</v>
      </c>
      <c r="L1816" s="144" t="s">
        <v>61</v>
      </c>
      <c r="M1816" s="145" t="s">
        <v>4830</v>
      </c>
      <c r="N1816" s="145" t="s">
        <v>40</v>
      </c>
      <c r="O1816" s="145" t="s">
        <v>41</v>
      </c>
      <c r="P1816" s="145" t="s">
        <v>42</v>
      </c>
      <c r="Q1816" s="145"/>
    </row>
    <row r="1817" spans="1:17" ht="76.5" x14ac:dyDescent="0.25">
      <c r="A1817" s="5">
        <f t="shared" si="28"/>
        <v>1815</v>
      </c>
      <c r="B1817" s="137" t="s">
        <v>4826</v>
      </c>
      <c r="C1817" s="137">
        <v>891180084</v>
      </c>
      <c r="D1817" s="137">
        <v>2</v>
      </c>
      <c r="E1817" s="138" t="s">
        <v>462</v>
      </c>
      <c r="F1817" s="153">
        <v>26425002</v>
      </c>
      <c r="G1817" s="140"/>
      <c r="H1817" s="141" t="s">
        <v>4953</v>
      </c>
      <c r="I1817" s="34" t="s">
        <v>4954</v>
      </c>
      <c r="J1817" s="142">
        <v>40998</v>
      </c>
      <c r="K1817" s="143">
        <v>3149300</v>
      </c>
      <c r="L1817" s="144" t="s">
        <v>61</v>
      </c>
      <c r="M1817" s="145" t="s">
        <v>4830</v>
      </c>
      <c r="N1817" s="145" t="s">
        <v>40</v>
      </c>
      <c r="O1817" s="145" t="s">
        <v>41</v>
      </c>
      <c r="P1817" s="145" t="s">
        <v>4955</v>
      </c>
      <c r="Q1817" s="145"/>
    </row>
    <row r="1818" spans="1:17" ht="76.5" x14ac:dyDescent="0.25">
      <c r="A1818" s="5">
        <f t="shared" si="28"/>
        <v>1816</v>
      </c>
      <c r="B1818" s="137" t="s">
        <v>4826</v>
      </c>
      <c r="C1818" s="137">
        <v>891180084</v>
      </c>
      <c r="D1818" s="137">
        <v>2</v>
      </c>
      <c r="E1818" s="138" t="s">
        <v>4956</v>
      </c>
      <c r="F1818" s="153">
        <v>1075217097</v>
      </c>
      <c r="G1818" s="140"/>
      <c r="H1818" s="141" t="s">
        <v>4957</v>
      </c>
      <c r="I1818" s="34" t="s">
        <v>4958</v>
      </c>
      <c r="J1818" s="142">
        <v>40998</v>
      </c>
      <c r="K1818" s="143">
        <v>854810</v>
      </c>
      <c r="L1818" s="144" t="s">
        <v>61</v>
      </c>
      <c r="M1818" s="145" t="s">
        <v>4830</v>
      </c>
      <c r="N1818" s="145" t="s">
        <v>40</v>
      </c>
      <c r="O1818" s="145" t="s">
        <v>41</v>
      </c>
      <c r="P1818" s="145" t="s">
        <v>4831</v>
      </c>
      <c r="Q1818" s="145"/>
    </row>
    <row r="1819" spans="1:17" ht="102" x14ac:dyDescent="0.25">
      <c r="A1819" s="5">
        <f t="shared" si="28"/>
        <v>1817</v>
      </c>
      <c r="B1819" s="137" t="s">
        <v>4826</v>
      </c>
      <c r="C1819" s="137">
        <v>891180084</v>
      </c>
      <c r="D1819" s="137">
        <v>2</v>
      </c>
      <c r="E1819" s="138" t="s">
        <v>4959</v>
      </c>
      <c r="F1819" s="140">
        <v>6748421</v>
      </c>
      <c r="G1819" s="140"/>
      <c r="H1819" s="141" t="s">
        <v>4960</v>
      </c>
      <c r="I1819" s="34" t="s">
        <v>4939</v>
      </c>
      <c r="J1819" s="142">
        <v>41017</v>
      </c>
      <c r="K1819" s="146">
        <v>2792686</v>
      </c>
      <c r="L1819" s="144" t="s">
        <v>61</v>
      </c>
      <c r="M1819" s="145" t="s">
        <v>4830</v>
      </c>
      <c r="N1819" s="145" t="s">
        <v>40</v>
      </c>
      <c r="O1819" s="145" t="s">
        <v>41</v>
      </c>
      <c r="P1819" s="145" t="s">
        <v>42</v>
      </c>
      <c r="Q1819" s="145" t="s">
        <v>4853</v>
      </c>
    </row>
    <row r="1820" spans="1:17" ht="114.75" x14ac:dyDescent="0.25">
      <c r="A1820" s="5">
        <f t="shared" si="28"/>
        <v>1818</v>
      </c>
      <c r="B1820" s="137" t="s">
        <v>4826</v>
      </c>
      <c r="C1820" s="137">
        <v>891180084</v>
      </c>
      <c r="D1820" s="137">
        <v>2</v>
      </c>
      <c r="E1820" s="138" t="s">
        <v>2246</v>
      </c>
      <c r="F1820" s="140">
        <v>7732565</v>
      </c>
      <c r="G1820" s="140">
        <v>6</v>
      </c>
      <c r="H1820" s="141" t="s">
        <v>4961</v>
      </c>
      <c r="I1820" s="34" t="s">
        <v>4962</v>
      </c>
      <c r="J1820" s="142">
        <v>41022</v>
      </c>
      <c r="K1820" s="146">
        <v>20892688</v>
      </c>
      <c r="L1820" s="144" t="s">
        <v>61</v>
      </c>
      <c r="M1820" s="145" t="s">
        <v>4830</v>
      </c>
      <c r="N1820" s="145" t="s">
        <v>40</v>
      </c>
      <c r="O1820" s="145" t="s">
        <v>4963</v>
      </c>
      <c r="P1820" s="145" t="s">
        <v>42</v>
      </c>
      <c r="Q1820" s="145"/>
    </row>
    <row r="1821" spans="1:17" ht="76.5" x14ac:dyDescent="0.25">
      <c r="A1821" s="5">
        <f t="shared" si="28"/>
        <v>1819</v>
      </c>
      <c r="B1821" s="137" t="s">
        <v>4826</v>
      </c>
      <c r="C1821" s="137">
        <v>891180084</v>
      </c>
      <c r="D1821" s="137">
        <v>2</v>
      </c>
      <c r="E1821" s="138" t="s">
        <v>4891</v>
      </c>
      <c r="F1821" s="153">
        <v>55157227</v>
      </c>
      <c r="G1821" s="140"/>
      <c r="H1821" s="154" t="s">
        <v>4964</v>
      </c>
      <c r="I1821" s="34" t="s">
        <v>4965</v>
      </c>
      <c r="J1821" s="142">
        <v>41022</v>
      </c>
      <c r="K1821" s="143">
        <v>3149300</v>
      </c>
      <c r="L1821" s="144" t="s">
        <v>61</v>
      </c>
      <c r="M1821" s="145" t="s">
        <v>4830</v>
      </c>
      <c r="N1821" s="145" t="s">
        <v>40</v>
      </c>
      <c r="O1821" s="145" t="s">
        <v>41</v>
      </c>
      <c r="P1821" s="145" t="s">
        <v>4831</v>
      </c>
      <c r="Q1821" s="145"/>
    </row>
    <row r="1822" spans="1:17" ht="76.5" x14ac:dyDescent="0.25">
      <c r="A1822" s="5">
        <f t="shared" si="28"/>
        <v>1820</v>
      </c>
      <c r="B1822" s="137" t="s">
        <v>4826</v>
      </c>
      <c r="C1822" s="137">
        <v>891180084</v>
      </c>
      <c r="D1822" s="137">
        <v>2</v>
      </c>
      <c r="E1822" s="138" t="s">
        <v>4872</v>
      </c>
      <c r="F1822" s="153">
        <v>7696519</v>
      </c>
      <c r="G1822" s="140"/>
      <c r="H1822" s="154" t="s">
        <v>4966</v>
      </c>
      <c r="I1822" s="34" t="s">
        <v>4967</v>
      </c>
      <c r="J1822" s="142">
        <v>41022</v>
      </c>
      <c r="K1822" s="143">
        <v>4723950</v>
      </c>
      <c r="L1822" s="144" t="s">
        <v>61</v>
      </c>
      <c r="M1822" s="145" t="s">
        <v>4830</v>
      </c>
      <c r="N1822" s="145" t="s">
        <v>40</v>
      </c>
      <c r="O1822" s="145" t="s">
        <v>41</v>
      </c>
      <c r="P1822" s="145" t="s">
        <v>4831</v>
      </c>
      <c r="Q1822" s="145"/>
    </row>
    <row r="1823" spans="1:17" ht="76.5" x14ac:dyDescent="0.25">
      <c r="A1823" s="5">
        <f t="shared" si="28"/>
        <v>1821</v>
      </c>
      <c r="B1823" s="137" t="s">
        <v>4826</v>
      </c>
      <c r="C1823" s="137">
        <v>891180084</v>
      </c>
      <c r="D1823" s="137">
        <v>2</v>
      </c>
      <c r="E1823" s="138" t="s">
        <v>2374</v>
      </c>
      <c r="F1823" s="153">
        <v>26421468</v>
      </c>
      <c r="G1823" s="140"/>
      <c r="H1823" s="154" t="s">
        <v>4968</v>
      </c>
      <c r="I1823" s="34" t="s">
        <v>4965</v>
      </c>
      <c r="J1823" s="142">
        <v>41022</v>
      </c>
      <c r="K1823" s="143">
        <v>3149300</v>
      </c>
      <c r="L1823" s="144" t="s">
        <v>61</v>
      </c>
      <c r="M1823" s="145" t="s">
        <v>4830</v>
      </c>
      <c r="N1823" s="145" t="s">
        <v>40</v>
      </c>
      <c r="O1823" s="145" t="s">
        <v>41</v>
      </c>
      <c r="P1823" s="145" t="s">
        <v>4831</v>
      </c>
      <c r="Q1823" s="145"/>
    </row>
    <row r="1824" spans="1:17" ht="63.75" x14ac:dyDescent="0.25">
      <c r="A1824" s="5">
        <f t="shared" si="28"/>
        <v>1822</v>
      </c>
      <c r="B1824" s="137" t="s">
        <v>4826</v>
      </c>
      <c r="C1824" s="137">
        <v>891180084</v>
      </c>
      <c r="D1824" s="137">
        <v>2</v>
      </c>
      <c r="E1824" s="138" t="s">
        <v>4877</v>
      </c>
      <c r="F1824" s="153">
        <v>7732070</v>
      </c>
      <c r="G1824" s="140"/>
      <c r="H1824" s="154" t="s">
        <v>4969</v>
      </c>
      <c r="I1824" s="34" t="s">
        <v>4970</v>
      </c>
      <c r="J1824" s="142">
        <v>41022</v>
      </c>
      <c r="K1824" s="143">
        <v>1574650</v>
      </c>
      <c r="L1824" s="144" t="s">
        <v>61</v>
      </c>
      <c r="M1824" s="145" t="s">
        <v>4830</v>
      </c>
      <c r="N1824" s="145" t="s">
        <v>40</v>
      </c>
      <c r="O1824" s="145" t="s">
        <v>41</v>
      </c>
      <c r="P1824" s="145" t="s">
        <v>4831</v>
      </c>
      <c r="Q1824" s="145"/>
    </row>
    <row r="1825" spans="1:17" ht="76.5" x14ac:dyDescent="0.25">
      <c r="A1825" s="5">
        <f t="shared" si="28"/>
        <v>1823</v>
      </c>
      <c r="B1825" s="137" t="s">
        <v>4826</v>
      </c>
      <c r="C1825" s="137">
        <v>891180084</v>
      </c>
      <c r="D1825" s="137">
        <v>2</v>
      </c>
      <c r="E1825" s="138" t="s">
        <v>2458</v>
      </c>
      <c r="F1825" s="153">
        <v>52115682</v>
      </c>
      <c r="G1825" s="140"/>
      <c r="H1825" s="154" t="s">
        <v>4971</v>
      </c>
      <c r="I1825" s="34" t="s">
        <v>4965</v>
      </c>
      <c r="J1825" s="142">
        <v>41022</v>
      </c>
      <c r="K1825" s="143">
        <v>3149300</v>
      </c>
      <c r="L1825" s="144" t="s">
        <v>61</v>
      </c>
      <c r="M1825" s="145" t="s">
        <v>4830</v>
      </c>
      <c r="N1825" s="145" t="s">
        <v>40</v>
      </c>
      <c r="O1825" s="145" t="s">
        <v>41</v>
      </c>
      <c r="P1825" s="145" t="s">
        <v>4831</v>
      </c>
      <c r="Q1825" s="145"/>
    </row>
    <row r="1826" spans="1:17" ht="63.75" x14ac:dyDescent="0.25">
      <c r="A1826" s="5">
        <f t="shared" si="28"/>
        <v>1824</v>
      </c>
      <c r="B1826" s="137" t="s">
        <v>4826</v>
      </c>
      <c r="C1826" s="137">
        <v>891180084</v>
      </c>
      <c r="D1826" s="137">
        <v>2</v>
      </c>
      <c r="E1826" s="138" t="s">
        <v>4864</v>
      </c>
      <c r="F1826" s="153">
        <v>36069290</v>
      </c>
      <c r="G1826" s="140"/>
      <c r="H1826" s="154" t="s">
        <v>4972</v>
      </c>
      <c r="I1826" s="34" t="s">
        <v>4970</v>
      </c>
      <c r="J1826" s="142">
        <v>41022</v>
      </c>
      <c r="K1826" s="143">
        <v>1574650</v>
      </c>
      <c r="L1826" s="144" t="s">
        <v>61</v>
      </c>
      <c r="M1826" s="145" t="s">
        <v>4830</v>
      </c>
      <c r="N1826" s="145" t="s">
        <v>40</v>
      </c>
      <c r="O1826" s="145" t="s">
        <v>41</v>
      </c>
      <c r="P1826" s="145" t="s">
        <v>4831</v>
      </c>
      <c r="Q1826" s="145"/>
    </row>
    <row r="1827" spans="1:17" ht="63.75" x14ac:dyDescent="0.25">
      <c r="A1827" s="5">
        <f t="shared" si="28"/>
        <v>1825</v>
      </c>
      <c r="B1827" s="137" t="s">
        <v>4826</v>
      </c>
      <c r="C1827" s="137">
        <v>891180084</v>
      </c>
      <c r="D1827" s="137">
        <v>2</v>
      </c>
      <c r="E1827" s="138" t="s">
        <v>4908</v>
      </c>
      <c r="F1827" s="153">
        <v>36307606</v>
      </c>
      <c r="G1827" s="140"/>
      <c r="H1827" s="154" t="s">
        <v>4973</v>
      </c>
      <c r="I1827" s="34" t="s">
        <v>4970</v>
      </c>
      <c r="J1827" s="142">
        <v>41022</v>
      </c>
      <c r="K1827" s="143">
        <v>1574650</v>
      </c>
      <c r="L1827" s="144" t="s">
        <v>61</v>
      </c>
      <c r="M1827" s="145" t="s">
        <v>4830</v>
      </c>
      <c r="N1827" s="145" t="s">
        <v>40</v>
      </c>
      <c r="O1827" s="145" t="s">
        <v>41</v>
      </c>
      <c r="P1827" s="145" t="s">
        <v>4831</v>
      </c>
      <c r="Q1827" s="145"/>
    </row>
    <row r="1828" spans="1:17" ht="63.75" x14ac:dyDescent="0.25">
      <c r="A1828" s="5">
        <f t="shared" si="28"/>
        <v>1826</v>
      </c>
      <c r="B1828" s="137" t="s">
        <v>4826</v>
      </c>
      <c r="C1828" s="137">
        <v>891180084</v>
      </c>
      <c r="D1828" s="137">
        <v>2</v>
      </c>
      <c r="E1828" s="138" t="s">
        <v>4974</v>
      </c>
      <c r="F1828" s="153">
        <v>36306270</v>
      </c>
      <c r="G1828" s="140"/>
      <c r="H1828" s="154" t="s">
        <v>4975</v>
      </c>
      <c r="I1828" s="34" t="s">
        <v>4970</v>
      </c>
      <c r="J1828" s="142">
        <v>41022</v>
      </c>
      <c r="K1828" s="143">
        <v>1574650</v>
      </c>
      <c r="L1828" s="144" t="s">
        <v>61</v>
      </c>
      <c r="M1828" s="145" t="s">
        <v>4830</v>
      </c>
      <c r="N1828" s="145" t="s">
        <v>40</v>
      </c>
      <c r="O1828" s="145" t="s">
        <v>41</v>
      </c>
      <c r="P1828" s="145" t="s">
        <v>4831</v>
      </c>
      <c r="Q1828" s="145"/>
    </row>
    <row r="1829" spans="1:17" ht="76.5" x14ac:dyDescent="0.25">
      <c r="A1829" s="5">
        <f t="shared" si="28"/>
        <v>1827</v>
      </c>
      <c r="B1829" s="137" t="s">
        <v>4826</v>
      </c>
      <c r="C1829" s="137">
        <v>891180084</v>
      </c>
      <c r="D1829" s="137">
        <v>2</v>
      </c>
      <c r="E1829" s="138" t="s">
        <v>4893</v>
      </c>
      <c r="F1829" s="153">
        <v>7697030</v>
      </c>
      <c r="G1829" s="140"/>
      <c r="H1829" s="154" t="s">
        <v>4976</v>
      </c>
      <c r="I1829" s="34" t="s">
        <v>4965</v>
      </c>
      <c r="J1829" s="142">
        <v>41022</v>
      </c>
      <c r="K1829" s="143">
        <v>3149300</v>
      </c>
      <c r="L1829" s="144" t="s">
        <v>61</v>
      </c>
      <c r="M1829" s="145" t="s">
        <v>4830</v>
      </c>
      <c r="N1829" s="145" t="s">
        <v>40</v>
      </c>
      <c r="O1829" s="145" t="s">
        <v>41</v>
      </c>
      <c r="P1829" s="145" t="s">
        <v>4831</v>
      </c>
      <c r="Q1829" s="145"/>
    </row>
    <row r="1830" spans="1:17" ht="76.5" x14ac:dyDescent="0.25">
      <c r="A1830" s="5">
        <f t="shared" si="28"/>
        <v>1828</v>
      </c>
      <c r="B1830" s="137" t="s">
        <v>4826</v>
      </c>
      <c r="C1830" s="137">
        <v>891180084</v>
      </c>
      <c r="D1830" s="137">
        <v>2</v>
      </c>
      <c r="E1830" s="138" t="s">
        <v>4854</v>
      </c>
      <c r="F1830" s="153">
        <v>7718196</v>
      </c>
      <c r="G1830" s="140"/>
      <c r="H1830" s="154" t="s">
        <v>4977</v>
      </c>
      <c r="I1830" s="34" t="s">
        <v>4965</v>
      </c>
      <c r="J1830" s="142">
        <v>41022</v>
      </c>
      <c r="K1830" s="143">
        <v>3149300</v>
      </c>
      <c r="L1830" s="144" t="s">
        <v>61</v>
      </c>
      <c r="M1830" s="145" t="s">
        <v>4830</v>
      </c>
      <c r="N1830" s="145" t="s">
        <v>40</v>
      </c>
      <c r="O1830" s="145" t="s">
        <v>41</v>
      </c>
      <c r="P1830" s="145" t="s">
        <v>4831</v>
      </c>
      <c r="Q1830" s="145"/>
    </row>
    <row r="1831" spans="1:17" ht="76.5" x14ac:dyDescent="0.25">
      <c r="A1831" s="5">
        <f t="shared" si="28"/>
        <v>1829</v>
      </c>
      <c r="B1831" s="137" t="s">
        <v>4826</v>
      </c>
      <c r="C1831" s="137">
        <v>891180084</v>
      </c>
      <c r="D1831" s="137">
        <v>2</v>
      </c>
      <c r="E1831" s="138" t="s">
        <v>2641</v>
      </c>
      <c r="F1831" s="153">
        <v>7730600</v>
      </c>
      <c r="G1831" s="140"/>
      <c r="H1831" s="154" t="s">
        <v>4978</v>
      </c>
      <c r="I1831" s="34" t="s">
        <v>4967</v>
      </c>
      <c r="J1831" s="142">
        <v>41022</v>
      </c>
      <c r="K1831" s="143">
        <v>4723950</v>
      </c>
      <c r="L1831" s="144" t="s">
        <v>61</v>
      </c>
      <c r="M1831" s="145" t="s">
        <v>4830</v>
      </c>
      <c r="N1831" s="145" t="s">
        <v>40</v>
      </c>
      <c r="O1831" s="145" t="s">
        <v>41</v>
      </c>
      <c r="P1831" s="145" t="s">
        <v>4831</v>
      </c>
      <c r="Q1831" s="145"/>
    </row>
    <row r="1832" spans="1:17" ht="76.5" x14ac:dyDescent="0.25">
      <c r="A1832" s="5">
        <f t="shared" si="28"/>
        <v>1830</v>
      </c>
      <c r="B1832" s="137" t="s">
        <v>4826</v>
      </c>
      <c r="C1832" s="137">
        <v>891180084</v>
      </c>
      <c r="D1832" s="137">
        <v>2</v>
      </c>
      <c r="E1832" s="138" t="s">
        <v>4866</v>
      </c>
      <c r="F1832" s="153">
        <v>26421024</v>
      </c>
      <c r="G1832" s="140"/>
      <c r="H1832" s="154" t="s">
        <v>4979</v>
      </c>
      <c r="I1832" s="34" t="s">
        <v>4965</v>
      </c>
      <c r="J1832" s="142">
        <v>41022</v>
      </c>
      <c r="K1832" s="143">
        <v>3149300</v>
      </c>
      <c r="L1832" s="144" t="s">
        <v>61</v>
      </c>
      <c r="M1832" s="145" t="s">
        <v>4830</v>
      </c>
      <c r="N1832" s="145" t="s">
        <v>40</v>
      </c>
      <c r="O1832" s="145" t="s">
        <v>41</v>
      </c>
      <c r="P1832" s="145" t="s">
        <v>4831</v>
      </c>
      <c r="Q1832" s="145"/>
    </row>
    <row r="1833" spans="1:17" ht="63.75" x14ac:dyDescent="0.25">
      <c r="A1833" s="5">
        <f t="shared" si="28"/>
        <v>1831</v>
      </c>
      <c r="B1833" s="137" t="s">
        <v>4826</v>
      </c>
      <c r="C1833" s="137">
        <v>891180084</v>
      </c>
      <c r="D1833" s="137">
        <v>2</v>
      </c>
      <c r="E1833" s="138" t="s">
        <v>4898</v>
      </c>
      <c r="F1833" s="153">
        <v>7713382</v>
      </c>
      <c r="G1833" s="140"/>
      <c r="H1833" s="154" t="s">
        <v>4980</v>
      </c>
      <c r="I1833" s="34" t="s">
        <v>4970</v>
      </c>
      <c r="J1833" s="142">
        <v>41022</v>
      </c>
      <c r="K1833" s="143">
        <v>1574650</v>
      </c>
      <c r="L1833" s="144" t="s">
        <v>61</v>
      </c>
      <c r="M1833" s="145" t="s">
        <v>4830</v>
      </c>
      <c r="N1833" s="145" t="s">
        <v>40</v>
      </c>
      <c r="O1833" s="145" t="s">
        <v>41</v>
      </c>
      <c r="P1833" s="145" t="s">
        <v>4831</v>
      </c>
      <c r="Q1833" s="145"/>
    </row>
    <row r="1834" spans="1:17" ht="76.5" x14ac:dyDescent="0.25">
      <c r="A1834" s="5">
        <f t="shared" si="28"/>
        <v>1832</v>
      </c>
      <c r="B1834" s="137" t="s">
        <v>4826</v>
      </c>
      <c r="C1834" s="137">
        <v>891180084</v>
      </c>
      <c r="D1834" s="137">
        <v>2</v>
      </c>
      <c r="E1834" s="138" t="s">
        <v>4869</v>
      </c>
      <c r="F1834" s="153">
        <v>7692704</v>
      </c>
      <c r="G1834" s="140"/>
      <c r="H1834" s="154" t="s">
        <v>4981</v>
      </c>
      <c r="I1834" s="34" t="s">
        <v>4965</v>
      </c>
      <c r="J1834" s="142">
        <v>41022</v>
      </c>
      <c r="K1834" s="143">
        <v>3149300</v>
      </c>
      <c r="L1834" s="144" t="s">
        <v>61</v>
      </c>
      <c r="M1834" s="145" t="s">
        <v>4830</v>
      </c>
      <c r="N1834" s="145" t="s">
        <v>40</v>
      </c>
      <c r="O1834" s="145" t="s">
        <v>41</v>
      </c>
      <c r="P1834" s="145" t="s">
        <v>4831</v>
      </c>
      <c r="Q1834" s="145"/>
    </row>
    <row r="1835" spans="1:17" ht="76.5" x14ac:dyDescent="0.25">
      <c r="A1835" s="5">
        <f t="shared" si="28"/>
        <v>1833</v>
      </c>
      <c r="B1835" s="137" t="s">
        <v>4826</v>
      </c>
      <c r="C1835" s="137">
        <v>891180084</v>
      </c>
      <c r="D1835" s="137">
        <v>2</v>
      </c>
      <c r="E1835" s="138" t="s">
        <v>4857</v>
      </c>
      <c r="F1835" s="153">
        <v>55180042</v>
      </c>
      <c r="G1835" s="140"/>
      <c r="H1835" s="154" t="s">
        <v>4982</v>
      </c>
      <c r="I1835" s="34" t="s">
        <v>4965</v>
      </c>
      <c r="J1835" s="142">
        <v>41022</v>
      </c>
      <c r="K1835" s="143">
        <v>3363220</v>
      </c>
      <c r="L1835" s="144" t="s">
        <v>61</v>
      </c>
      <c r="M1835" s="145" t="s">
        <v>4830</v>
      </c>
      <c r="N1835" s="145" t="s">
        <v>40</v>
      </c>
      <c r="O1835" s="145" t="s">
        <v>41</v>
      </c>
      <c r="P1835" s="145" t="s">
        <v>4831</v>
      </c>
      <c r="Q1835" s="145"/>
    </row>
    <row r="1836" spans="1:17" ht="114.75" x14ac:dyDescent="0.25">
      <c r="A1836" s="5">
        <f t="shared" si="28"/>
        <v>1834</v>
      </c>
      <c r="B1836" s="137" t="s">
        <v>4826</v>
      </c>
      <c r="C1836" s="137">
        <v>891180084</v>
      </c>
      <c r="D1836" s="137">
        <v>2</v>
      </c>
      <c r="E1836" s="138" t="s">
        <v>2249</v>
      </c>
      <c r="F1836" s="140">
        <v>55179600</v>
      </c>
      <c r="G1836" s="140">
        <v>9</v>
      </c>
      <c r="H1836" s="154" t="s">
        <v>4983</v>
      </c>
      <c r="I1836" s="34" t="s">
        <v>4984</v>
      </c>
      <c r="J1836" s="142">
        <v>41007</v>
      </c>
      <c r="K1836" s="146">
        <v>12000000</v>
      </c>
      <c r="L1836" s="144" t="s">
        <v>61</v>
      </c>
      <c r="M1836" s="145" t="s">
        <v>4830</v>
      </c>
      <c r="N1836" s="145" t="s">
        <v>40</v>
      </c>
      <c r="O1836" s="145" t="s">
        <v>41</v>
      </c>
      <c r="P1836" s="145" t="s">
        <v>42</v>
      </c>
      <c r="Q1836" s="145"/>
    </row>
    <row r="1837" spans="1:17" ht="102" x14ac:dyDescent="0.25">
      <c r="A1837" s="5">
        <f t="shared" si="28"/>
        <v>1835</v>
      </c>
      <c r="B1837" s="137" t="s">
        <v>4826</v>
      </c>
      <c r="C1837" s="137">
        <v>891180084</v>
      </c>
      <c r="D1837" s="137">
        <v>2</v>
      </c>
      <c r="E1837" s="138" t="s">
        <v>4985</v>
      </c>
      <c r="F1837" s="140">
        <v>16692217</v>
      </c>
      <c r="G1837" s="140"/>
      <c r="H1837" s="154" t="s">
        <v>4986</v>
      </c>
      <c r="I1837" s="34" t="s">
        <v>4939</v>
      </c>
      <c r="J1837" s="142">
        <v>41024</v>
      </c>
      <c r="K1837" s="146">
        <v>2182362</v>
      </c>
      <c r="L1837" s="144" t="s">
        <v>61</v>
      </c>
      <c r="M1837" s="145" t="s">
        <v>4830</v>
      </c>
      <c r="N1837" s="145" t="s">
        <v>40</v>
      </c>
      <c r="O1837" s="145" t="s">
        <v>41</v>
      </c>
      <c r="P1837" s="145" t="s">
        <v>42</v>
      </c>
      <c r="Q1837" s="145" t="s">
        <v>4853</v>
      </c>
    </row>
    <row r="1838" spans="1:17" ht="102" x14ac:dyDescent="0.25">
      <c r="A1838" s="5">
        <f t="shared" si="28"/>
        <v>1836</v>
      </c>
      <c r="B1838" s="137" t="s">
        <v>4826</v>
      </c>
      <c r="C1838" s="137">
        <v>891180084</v>
      </c>
      <c r="D1838" s="137">
        <v>2</v>
      </c>
      <c r="E1838" s="138" t="s">
        <v>4987</v>
      </c>
      <c r="F1838" s="140">
        <v>19050650</v>
      </c>
      <c r="G1838" s="140"/>
      <c r="H1838" s="154" t="s">
        <v>4988</v>
      </c>
      <c r="I1838" s="34" t="s">
        <v>4939</v>
      </c>
      <c r="J1838" s="142">
        <v>41024</v>
      </c>
      <c r="K1838" s="146">
        <v>2182362</v>
      </c>
      <c r="L1838" s="144" t="s">
        <v>61</v>
      </c>
      <c r="M1838" s="145" t="s">
        <v>4830</v>
      </c>
      <c r="N1838" s="145" t="s">
        <v>40</v>
      </c>
      <c r="O1838" s="145" t="s">
        <v>41</v>
      </c>
      <c r="P1838" s="145" t="s">
        <v>42</v>
      </c>
      <c r="Q1838" s="145" t="s">
        <v>4853</v>
      </c>
    </row>
    <row r="1839" spans="1:17" ht="114.75" x14ac:dyDescent="0.25">
      <c r="A1839" s="5">
        <f t="shared" si="28"/>
        <v>1837</v>
      </c>
      <c r="B1839" s="137" t="s">
        <v>4826</v>
      </c>
      <c r="C1839" s="137">
        <v>891180084</v>
      </c>
      <c r="D1839" s="137">
        <v>2</v>
      </c>
      <c r="E1839" s="138" t="s">
        <v>4989</v>
      </c>
      <c r="F1839" s="140">
        <v>55113223</v>
      </c>
      <c r="G1839" s="140">
        <v>1</v>
      </c>
      <c r="H1839" s="154" t="s">
        <v>4990</v>
      </c>
      <c r="I1839" s="34" t="s">
        <v>4991</v>
      </c>
      <c r="J1839" s="142">
        <v>41024</v>
      </c>
      <c r="K1839" s="146">
        <v>9080000</v>
      </c>
      <c r="L1839" s="144" t="s">
        <v>61</v>
      </c>
      <c r="M1839" s="145" t="s">
        <v>4830</v>
      </c>
      <c r="N1839" s="145" t="s">
        <v>40</v>
      </c>
      <c r="O1839" s="145" t="s">
        <v>41</v>
      </c>
      <c r="P1839" s="145" t="s">
        <v>42</v>
      </c>
      <c r="Q1839" s="145"/>
    </row>
    <row r="1840" spans="1:17" ht="178.5" x14ac:dyDescent="0.25">
      <c r="A1840" s="5">
        <f t="shared" si="28"/>
        <v>1838</v>
      </c>
      <c r="B1840" s="137" t="s">
        <v>4826</v>
      </c>
      <c r="C1840" s="137">
        <v>891180084</v>
      </c>
      <c r="D1840" s="137">
        <v>2</v>
      </c>
      <c r="E1840" s="138" t="s">
        <v>4992</v>
      </c>
      <c r="F1840" s="139">
        <v>12138722</v>
      </c>
      <c r="G1840" s="140">
        <v>7</v>
      </c>
      <c r="H1840" s="154" t="s">
        <v>4993</v>
      </c>
      <c r="I1840" s="34" t="s">
        <v>4994</v>
      </c>
      <c r="J1840" s="142">
        <v>41027</v>
      </c>
      <c r="K1840" s="146">
        <v>1798326</v>
      </c>
      <c r="L1840" s="144" t="s">
        <v>61</v>
      </c>
      <c r="M1840" s="145" t="s">
        <v>4830</v>
      </c>
      <c r="N1840" s="145" t="s">
        <v>40</v>
      </c>
      <c r="O1840" s="145" t="s">
        <v>41</v>
      </c>
      <c r="P1840" s="145" t="s">
        <v>42</v>
      </c>
      <c r="Q1840" s="145"/>
    </row>
    <row r="1841" spans="1:17" ht="76.5" x14ac:dyDescent="0.25">
      <c r="A1841" s="5">
        <f t="shared" si="28"/>
        <v>1839</v>
      </c>
      <c r="B1841" s="137" t="s">
        <v>4826</v>
      </c>
      <c r="C1841" s="137">
        <v>891180084</v>
      </c>
      <c r="D1841" s="137">
        <v>2</v>
      </c>
      <c r="E1841" s="138" t="s">
        <v>4995</v>
      </c>
      <c r="F1841" s="153">
        <v>55207689</v>
      </c>
      <c r="G1841" s="140"/>
      <c r="H1841" s="154" t="s">
        <v>4996</v>
      </c>
      <c r="I1841" s="34" t="s">
        <v>4997</v>
      </c>
      <c r="J1841" s="142">
        <v>41025</v>
      </c>
      <c r="K1841" s="143">
        <v>700000</v>
      </c>
      <c r="L1841" s="144" t="s">
        <v>61</v>
      </c>
      <c r="M1841" s="145" t="s">
        <v>4830</v>
      </c>
      <c r="N1841" s="145" t="s">
        <v>40</v>
      </c>
      <c r="O1841" s="145" t="s">
        <v>41</v>
      </c>
      <c r="P1841" s="145" t="s">
        <v>4955</v>
      </c>
      <c r="Q1841" s="145"/>
    </row>
    <row r="1842" spans="1:17" ht="191.25" x14ac:dyDescent="0.25">
      <c r="A1842" s="5">
        <f t="shared" si="28"/>
        <v>1840</v>
      </c>
      <c r="B1842" s="137" t="s">
        <v>4826</v>
      </c>
      <c r="C1842" s="137">
        <v>891180084</v>
      </c>
      <c r="D1842" s="137">
        <v>2</v>
      </c>
      <c r="E1842" s="138" t="s">
        <v>2690</v>
      </c>
      <c r="F1842" s="139">
        <v>36068815</v>
      </c>
      <c r="G1842" s="140">
        <v>1</v>
      </c>
      <c r="H1842" s="154" t="s">
        <v>4998</v>
      </c>
      <c r="I1842" s="34" t="s">
        <v>4999</v>
      </c>
      <c r="J1842" s="142">
        <v>41029</v>
      </c>
      <c r="K1842" s="146">
        <v>2500000</v>
      </c>
      <c r="L1842" s="144" t="s">
        <v>61</v>
      </c>
      <c r="M1842" s="145" t="s">
        <v>4830</v>
      </c>
      <c r="N1842" s="145" t="s">
        <v>40</v>
      </c>
      <c r="O1842" s="145" t="s">
        <v>41</v>
      </c>
      <c r="P1842" s="145" t="s">
        <v>42</v>
      </c>
      <c r="Q1842" s="145"/>
    </row>
    <row r="1843" spans="1:17" ht="63.75" x14ac:dyDescent="0.25">
      <c r="A1843" s="5">
        <f t="shared" si="28"/>
        <v>1841</v>
      </c>
      <c r="B1843" s="137" t="s">
        <v>4826</v>
      </c>
      <c r="C1843" s="137">
        <v>891180084</v>
      </c>
      <c r="D1843" s="137">
        <v>2</v>
      </c>
      <c r="E1843" s="138" t="s">
        <v>5000</v>
      </c>
      <c r="F1843" s="140" t="s">
        <v>5001</v>
      </c>
      <c r="G1843" s="140"/>
      <c r="H1843" s="154" t="s">
        <v>5002</v>
      </c>
      <c r="I1843" s="34" t="s">
        <v>5003</v>
      </c>
      <c r="J1843" s="142">
        <v>41031</v>
      </c>
      <c r="K1843" s="146">
        <v>3000000</v>
      </c>
      <c r="L1843" s="144" t="s">
        <v>61</v>
      </c>
      <c r="M1843" s="145" t="s">
        <v>4830</v>
      </c>
      <c r="N1843" s="145" t="s">
        <v>40</v>
      </c>
      <c r="O1843" s="145" t="s">
        <v>41</v>
      </c>
      <c r="P1843" s="145"/>
      <c r="Q1843" s="145"/>
    </row>
    <row r="1844" spans="1:17" ht="140.25" x14ac:dyDescent="0.25">
      <c r="A1844" s="5">
        <f t="shared" si="28"/>
        <v>1842</v>
      </c>
      <c r="B1844" s="137" t="s">
        <v>4826</v>
      </c>
      <c r="C1844" s="137">
        <v>891180084</v>
      </c>
      <c r="D1844" s="137">
        <v>2</v>
      </c>
      <c r="E1844" s="138" t="s">
        <v>4926</v>
      </c>
      <c r="F1844" s="140">
        <v>41510692</v>
      </c>
      <c r="G1844" s="140"/>
      <c r="H1844" s="154" t="s">
        <v>5004</v>
      </c>
      <c r="I1844" s="34" t="s">
        <v>5005</v>
      </c>
      <c r="J1844" s="142">
        <v>41032</v>
      </c>
      <c r="K1844" s="146">
        <v>600000</v>
      </c>
      <c r="L1844" s="144" t="s">
        <v>61</v>
      </c>
      <c r="M1844" s="145" t="s">
        <v>4830</v>
      </c>
      <c r="N1844" s="145" t="s">
        <v>40</v>
      </c>
      <c r="O1844" s="145" t="s">
        <v>41</v>
      </c>
      <c r="P1844" s="145" t="s">
        <v>42</v>
      </c>
      <c r="Q1844" s="145"/>
    </row>
    <row r="1845" spans="1:17" ht="77.25" x14ac:dyDescent="0.25">
      <c r="A1845" s="5">
        <f t="shared" si="28"/>
        <v>1843</v>
      </c>
      <c r="B1845" s="137" t="s">
        <v>4826</v>
      </c>
      <c r="C1845" s="137">
        <v>891180084</v>
      </c>
      <c r="D1845" s="137">
        <v>2</v>
      </c>
      <c r="E1845" s="138" t="s">
        <v>4839</v>
      </c>
      <c r="F1845" s="153">
        <v>7725777</v>
      </c>
      <c r="G1845" s="140"/>
      <c r="H1845" s="154" t="s">
        <v>5006</v>
      </c>
      <c r="I1845" s="155" t="s">
        <v>5007</v>
      </c>
      <c r="J1845" s="142">
        <v>41036</v>
      </c>
      <c r="K1845" s="143">
        <v>175000</v>
      </c>
      <c r="L1845" s="144" t="s">
        <v>61</v>
      </c>
      <c r="M1845" s="145" t="s">
        <v>4830</v>
      </c>
      <c r="N1845" s="145" t="s">
        <v>40</v>
      </c>
      <c r="O1845" s="145" t="s">
        <v>41</v>
      </c>
      <c r="P1845" s="145" t="s">
        <v>4831</v>
      </c>
      <c r="Q1845" s="145"/>
    </row>
    <row r="1846" spans="1:17" ht="204" x14ac:dyDescent="0.25">
      <c r="A1846" s="5">
        <f t="shared" si="28"/>
        <v>1844</v>
      </c>
      <c r="B1846" s="137" t="s">
        <v>4826</v>
      </c>
      <c r="C1846" s="137">
        <v>891180084</v>
      </c>
      <c r="D1846" s="137">
        <v>2</v>
      </c>
      <c r="E1846" s="138" t="s">
        <v>2180</v>
      </c>
      <c r="F1846" s="139">
        <v>24230438</v>
      </c>
      <c r="G1846" s="140">
        <v>6</v>
      </c>
      <c r="H1846" s="156" t="s">
        <v>5008</v>
      </c>
      <c r="I1846" s="34" t="s">
        <v>5009</v>
      </c>
      <c r="J1846" s="149">
        <v>41053</v>
      </c>
      <c r="K1846" s="146">
        <v>1897326</v>
      </c>
      <c r="L1846" s="144" t="s">
        <v>61</v>
      </c>
      <c r="M1846" s="145" t="s">
        <v>4830</v>
      </c>
      <c r="N1846" s="145" t="s">
        <v>40</v>
      </c>
      <c r="O1846" s="145" t="s">
        <v>41</v>
      </c>
      <c r="P1846" s="145" t="s">
        <v>42</v>
      </c>
      <c r="Q1846" s="150"/>
    </row>
    <row r="1847" spans="1:17" ht="76.5" x14ac:dyDescent="0.25">
      <c r="A1847" s="5">
        <f t="shared" si="28"/>
        <v>1845</v>
      </c>
      <c r="B1847" s="137" t="s">
        <v>4826</v>
      </c>
      <c r="C1847" s="137">
        <v>891180084</v>
      </c>
      <c r="D1847" s="137">
        <v>2</v>
      </c>
      <c r="E1847" s="138" t="s">
        <v>5010</v>
      </c>
      <c r="F1847" s="140">
        <v>7733288</v>
      </c>
      <c r="G1847" s="140">
        <v>5</v>
      </c>
      <c r="H1847" s="154" t="s">
        <v>5011</v>
      </c>
      <c r="I1847" s="34" t="s">
        <v>5012</v>
      </c>
      <c r="J1847" s="142">
        <v>41066</v>
      </c>
      <c r="K1847" s="146">
        <v>600000</v>
      </c>
      <c r="L1847" s="144" t="s">
        <v>61</v>
      </c>
      <c r="M1847" s="145" t="s">
        <v>4830</v>
      </c>
      <c r="N1847" s="145" t="s">
        <v>40</v>
      </c>
      <c r="O1847" s="145" t="s">
        <v>41</v>
      </c>
      <c r="P1847" s="145" t="s">
        <v>42</v>
      </c>
      <c r="Q1847" s="145"/>
    </row>
    <row r="1848" spans="1:17" ht="141" x14ac:dyDescent="0.25">
      <c r="A1848" s="5">
        <f t="shared" si="28"/>
        <v>1846</v>
      </c>
      <c r="B1848" s="137" t="s">
        <v>4826</v>
      </c>
      <c r="C1848" s="137">
        <v>891180084</v>
      </c>
      <c r="D1848" s="137">
        <v>2</v>
      </c>
      <c r="E1848" s="138" t="s">
        <v>5013</v>
      </c>
      <c r="F1848" s="151">
        <v>36180542</v>
      </c>
      <c r="G1848" s="151"/>
      <c r="H1848" s="156" t="s">
        <v>5014</v>
      </c>
      <c r="I1848" s="155" t="s">
        <v>5005</v>
      </c>
      <c r="J1848" s="149">
        <v>41066</v>
      </c>
      <c r="K1848" s="157">
        <v>720000</v>
      </c>
      <c r="L1848" s="144" t="s">
        <v>61</v>
      </c>
      <c r="M1848" s="145" t="s">
        <v>4830</v>
      </c>
      <c r="N1848" s="150" t="s">
        <v>40</v>
      </c>
      <c r="O1848" s="150" t="s">
        <v>41</v>
      </c>
      <c r="P1848" s="150" t="s">
        <v>42</v>
      </c>
      <c r="Q1848" s="150"/>
    </row>
    <row r="1849" spans="1:17" ht="102.75" x14ac:dyDescent="0.25">
      <c r="A1849" s="5">
        <f t="shared" si="28"/>
        <v>1847</v>
      </c>
      <c r="B1849" s="137" t="s">
        <v>4826</v>
      </c>
      <c r="C1849" s="137">
        <v>891180084</v>
      </c>
      <c r="D1849" s="137">
        <v>2</v>
      </c>
      <c r="E1849" s="138" t="s">
        <v>5015</v>
      </c>
      <c r="F1849" s="151">
        <v>31262938</v>
      </c>
      <c r="G1849" s="151"/>
      <c r="H1849" s="156" t="s">
        <v>5016</v>
      </c>
      <c r="I1849" s="155" t="s">
        <v>4939</v>
      </c>
      <c r="J1849" s="149">
        <v>41074</v>
      </c>
      <c r="K1849" s="157">
        <v>2792686</v>
      </c>
      <c r="L1849" s="144" t="s">
        <v>61</v>
      </c>
      <c r="M1849" s="145" t="s">
        <v>4830</v>
      </c>
      <c r="N1849" s="150" t="s">
        <v>40</v>
      </c>
      <c r="O1849" s="150" t="s">
        <v>41</v>
      </c>
      <c r="P1849" s="150" t="s">
        <v>42</v>
      </c>
      <c r="Q1849" s="150" t="s">
        <v>4853</v>
      </c>
    </row>
    <row r="1850" spans="1:17" ht="204" x14ac:dyDescent="0.25">
      <c r="A1850" s="5">
        <f t="shared" si="28"/>
        <v>1848</v>
      </c>
      <c r="B1850" s="137" t="s">
        <v>4826</v>
      </c>
      <c r="C1850" s="137">
        <v>891180084</v>
      </c>
      <c r="D1850" s="137">
        <v>2</v>
      </c>
      <c r="E1850" s="138" t="s">
        <v>4842</v>
      </c>
      <c r="F1850" s="139">
        <v>36166000</v>
      </c>
      <c r="G1850" s="140">
        <v>4</v>
      </c>
      <c r="H1850" s="156" t="s">
        <v>5017</v>
      </c>
      <c r="I1850" s="34" t="s">
        <v>5018</v>
      </c>
      <c r="J1850" s="149">
        <v>41100</v>
      </c>
      <c r="K1850" s="146">
        <v>11208667</v>
      </c>
      <c r="L1850" s="144" t="s">
        <v>61</v>
      </c>
      <c r="M1850" s="145" t="s">
        <v>4830</v>
      </c>
      <c r="N1850" s="145" t="s">
        <v>40</v>
      </c>
      <c r="O1850" s="145" t="s">
        <v>41</v>
      </c>
      <c r="P1850" s="145" t="s">
        <v>42</v>
      </c>
      <c r="Q1850" s="150"/>
    </row>
    <row r="1851" spans="1:17" ht="204" x14ac:dyDescent="0.25">
      <c r="A1851" s="5">
        <f t="shared" si="28"/>
        <v>1849</v>
      </c>
      <c r="B1851" s="137" t="s">
        <v>4826</v>
      </c>
      <c r="C1851" s="137">
        <v>891180084</v>
      </c>
      <c r="D1851" s="137">
        <v>2</v>
      </c>
      <c r="E1851" s="138" t="s">
        <v>5019</v>
      </c>
      <c r="F1851" s="152">
        <v>12137954</v>
      </c>
      <c r="G1851" s="151">
        <v>4</v>
      </c>
      <c r="H1851" s="156" t="s">
        <v>5020</v>
      </c>
      <c r="I1851" s="34" t="s">
        <v>5021</v>
      </c>
      <c r="J1851" s="149">
        <v>41101</v>
      </c>
      <c r="K1851" s="146">
        <v>9409109</v>
      </c>
      <c r="L1851" s="144" t="s">
        <v>61</v>
      </c>
      <c r="M1851" s="145" t="s">
        <v>4830</v>
      </c>
      <c r="N1851" s="145" t="s">
        <v>40</v>
      </c>
      <c r="O1851" s="145" t="s">
        <v>41</v>
      </c>
      <c r="P1851" s="145" t="s">
        <v>42</v>
      </c>
      <c r="Q1851" s="150"/>
    </row>
    <row r="1852" spans="1:17" ht="115.5" x14ac:dyDescent="0.25">
      <c r="A1852" s="5">
        <f t="shared" si="28"/>
        <v>1850</v>
      </c>
      <c r="B1852" s="137" t="s">
        <v>4826</v>
      </c>
      <c r="C1852" s="137">
        <v>891180084</v>
      </c>
      <c r="D1852" s="137">
        <v>2</v>
      </c>
      <c r="E1852" s="138" t="s">
        <v>2693</v>
      </c>
      <c r="F1852" s="151">
        <v>37930351</v>
      </c>
      <c r="G1852" s="151"/>
      <c r="H1852" s="156" t="s">
        <v>5022</v>
      </c>
      <c r="I1852" s="155" t="s">
        <v>5023</v>
      </c>
      <c r="J1852" s="149">
        <v>41102</v>
      </c>
      <c r="K1852" s="157">
        <v>1080000</v>
      </c>
      <c r="L1852" s="144" t="s">
        <v>61</v>
      </c>
      <c r="M1852" s="145" t="s">
        <v>4830</v>
      </c>
      <c r="N1852" s="150" t="s">
        <v>40</v>
      </c>
      <c r="O1852" s="150" t="s">
        <v>41</v>
      </c>
      <c r="P1852" s="150" t="s">
        <v>42</v>
      </c>
      <c r="Q1852" s="150"/>
    </row>
    <row r="1853" spans="1:17" ht="63.75" x14ac:dyDescent="0.25">
      <c r="A1853" s="5">
        <f t="shared" si="28"/>
        <v>1851</v>
      </c>
      <c r="B1853" s="137" t="s">
        <v>4826</v>
      </c>
      <c r="C1853" s="137">
        <v>891180084</v>
      </c>
      <c r="D1853" s="137">
        <v>2</v>
      </c>
      <c r="E1853" s="158" t="s">
        <v>4837</v>
      </c>
      <c r="F1853" s="159">
        <v>36179246</v>
      </c>
      <c r="G1853" s="140"/>
      <c r="H1853" s="154" t="s">
        <v>5024</v>
      </c>
      <c r="I1853" s="34" t="s">
        <v>5025</v>
      </c>
      <c r="J1853" s="160">
        <v>41116</v>
      </c>
      <c r="K1853" s="143">
        <v>9000000</v>
      </c>
      <c r="L1853" s="144" t="s">
        <v>61</v>
      </c>
      <c r="M1853" s="145" t="s">
        <v>4830</v>
      </c>
      <c r="N1853" s="145" t="s">
        <v>40</v>
      </c>
      <c r="O1853" s="145" t="s">
        <v>41</v>
      </c>
      <c r="P1853" s="145" t="s">
        <v>4831</v>
      </c>
      <c r="Q1853" s="145"/>
    </row>
    <row r="1854" spans="1:17" ht="63.75" x14ac:dyDescent="0.25">
      <c r="A1854" s="5">
        <f t="shared" si="28"/>
        <v>1852</v>
      </c>
      <c r="B1854" s="137" t="s">
        <v>4826</v>
      </c>
      <c r="C1854" s="137">
        <v>891180084</v>
      </c>
      <c r="D1854" s="137">
        <v>2</v>
      </c>
      <c r="E1854" s="158" t="s">
        <v>4833</v>
      </c>
      <c r="F1854" s="159">
        <v>26428426</v>
      </c>
      <c r="G1854" s="140"/>
      <c r="H1854" s="154" t="s">
        <v>5026</v>
      </c>
      <c r="I1854" s="34" t="s">
        <v>4829</v>
      </c>
      <c r="J1854" s="160">
        <v>41116</v>
      </c>
      <c r="K1854" s="143">
        <v>9000000</v>
      </c>
      <c r="L1854" s="144" t="s">
        <v>61</v>
      </c>
      <c r="M1854" s="145" t="s">
        <v>4830</v>
      </c>
      <c r="N1854" s="145" t="s">
        <v>40</v>
      </c>
      <c r="O1854" s="145" t="s">
        <v>41</v>
      </c>
      <c r="P1854" s="145" t="s">
        <v>4831</v>
      </c>
      <c r="Q1854" s="145"/>
    </row>
    <row r="1855" spans="1:17" ht="76.5" x14ac:dyDescent="0.25">
      <c r="A1855" s="5">
        <f t="shared" si="28"/>
        <v>1853</v>
      </c>
      <c r="B1855" s="137" t="s">
        <v>4826</v>
      </c>
      <c r="C1855" s="137">
        <v>891180084</v>
      </c>
      <c r="D1855" s="137">
        <v>2</v>
      </c>
      <c r="E1855" s="158" t="s">
        <v>4839</v>
      </c>
      <c r="F1855" s="159">
        <v>7725777</v>
      </c>
      <c r="G1855" s="140"/>
      <c r="H1855" s="154" t="s">
        <v>5027</v>
      </c>
      <c r="I1855" s="34" t="s">
        <v>5028</v>
      </c>
      <c r="J1855" s="160">
        <v>41116</v>
      </c>
      <c r="K1855" s="143">
        <v>10000000</v>
      </c>
      <c r="L1855" s="144" t="s">
        <v>61</v>
      </c>
      <c r="M1855" s="145" t="s">
        <v>4830</v>
      </c>
      <c r="N1855" s="145" t="s">
        <v>40</v>
      </c>
      <c r="O1855" s="145" t="s">
        <v>41</v>
      </c>
      <c r="P1855" s="145" t="s">
        <v>4831</v>
      </c>
      <c r="Q1855" s="145"/>
    </row>
    <row r="1856" spans="1:17" ht="76.5" x14ac:dyDescent="0.25">
      <c r="A1856" s="5">
        <f t="shared" si="28"/>
        <v>1854</v>
      </c>
      <c r="B1856" s="137" t="s">
        <v>4826</v>
      </c>
      <c r="C1856" s="137">
        <v>891180084</v>
      </c>
      <c r="D1856" s="137">
        <v>2</v>
      </c>
      <c r="E1856" s="158" t="s">
        <v>4835</v>
      </c>
      <c r="F1856" s="159">
        <v>26422914</v>
      </c>
      <c r="G1856" s="140"/>
      <c r="H1856" s="154" t="s">
        <v>5029</v>
      </c>
      <c r="I1856" s="34" t="s">
        <v>5030</v>
      </c>
      <c r="J1856" s="160">
        <v>41116</v>
      </c>
      <c r="K1856" s="143">
        <v>10000000</v>
      </c>
      <c r="L1856" s="144" t="s">
        <v>61</v>
      </c>
      <c r="M1856" s="145" t="s">
        <v>4830</v>
      </c>
      <c r="N1856" s="145" t="s">
        <v>40</v>
      </c>
      <c r="O1856" s="145" t="s">
        <v>41</v>
      </c>
      <c r="P1856" s="145" t="s">
        <v>4831</v>
      </c>
      <c r="Q1856" s="145"/>
    </row>
    <row r="1857" spans="1:17" ht="76.5" x14ac:dyDescent="0.25">
      <c r="A1857" s="5">
        <f t="shared" si="28"/>
        <v>1855</v>
      </c>
      <c r="B1857" s="137" t="s">
        <v>4826</v>
      </c>
      <c r="C1857" s="137">
        <v>891180084</v>
      </c>
      <c r="D1857" s="137">
        <v>2</v>
      </c>
      <c r="E1857" s="158" t="s">
        <v>4827</v>
      </c>
      <c r="F1857" s="159">
        <v>7708808</v>
      </c>
      <c r="G1857" s="140"/>
      <c r="H1857" s="154" t="s">
        <v>5031</v>
      </c>
      <c r="I1857" s="34" t="s">
        <v>5032</v>
      </c>
      <c r="J1857" s="160">
        <v>41116</v>
      </c>
      <c r="K1857" s="143">
        <v>10000000</v>
      </c>
      <c r="L1857" s="144" t="s">
        <v>61</v>
      </c>
      <c r="M1857" s="145" t="s">
        <v>4830</v>
      </c>
      <c r="N1857" s="145" t="s">
        <v>40</v>
      </c>
      <c r="O1857" s="145" t="s">
        <v>41</v>
      </c>
      <c r="P1857" s="145" t="s">
        <v>4831</v>
      </c>
      <c r="Q1857" s="145"/>
    </row>
    <row r="1858" spans="1:17" ht="89.25" x14ac:dyDescent="0.25">
      <c r="A1858" s="5">
        <f t="shared" si="28"/>
        <v>1856</v>
      </c>
      <c r="B1858" s="137" t="s">
        <v>4826</v>
      </c>
      <c r="C1858" s="137">
        <v>891180084</v>
      </c>
      <c r="D1858" s="137">
        <v>2</v>
      </c>
      <c r="E1858" s="158" t="s">
        <v>5033</v>
      </c>
      <c r="F1858" s="159">
        <v>12264091</v>
      </c>
      <c r="G1858" s="140">
        <v>7</v>
      </c>
      <c r="H1858" s="154" t="s">
        <v>5034</v>
      </c>
      <c r="I1858" s="34" t="s">
        <v>5035</v>
      </c>
      <c r="J1858" s="160">
        <v>41120</v>
      </c>
      <c r="K1858" s="143">
        <v>5400000</v>
      </c>
      <c r="L1858" s="144" t="s">
        <v>61</v>
      </c>
      <c r="M1858" s="145" t="s">
        <v>4830</v>
      </c>
      <c r="N1858" s="145" t="s">
        <v>40</v>
      </c>
      <c r="O1858" s="145" t="s">
        <v>41</v>
      </c>
      <c r="P1858" s="145" t="s">
        <v>42</v>
      </c>
      <c r="Q1858" s="145"/>
    </row>
    <row r="1859" spans="1:17" ht="63.75" x14ac:dyDescent="0.25">
      <c r="A1859" s="5">
        <f t="shared" si="28"/>
        <v>1857</v>
      </c>
      <c r="B1859" s="137" t="s">
        <v>4826</v>
      </c>
      <c r="C1859" s="137">
        <v>891180084</v>
      </c>
      <c r="D1859" s="137">
        <v>2</v>
      </c>
      <c r="E1859" s="158" t="s">
        <v>5036</v>
      </c>
      <c r="F1859" s="140">
        <v>55160064</v>
      </c>
      <c r="G1859" s="140"/>
      <c r="H1859" s="154" t="s">
        <v>5037</v>
      </c>
      <c r="I1859" s="34" t="s">
        <v>5038</v>
      </c>
      <c r="J1859" s="160">
        <v>41120</v>
      </c>
      <c r="K1859" s="143">
        <v>4500000</v>
      </c>
      <c r="L1859" s="144" t="s">
        <v>61</v>
      </c>
      <c r="M1859" s="145" t="s">
        <v>4830</v>
      </c>
      <c r="N1859" s="145" t="s">
        <v>40</v>
      </c>
      <c r="O1859" s="145" t="s">
        <v>41</v>
      </c>
      <c r="P1859" s="145" t="s">
        <v>42</v>
      </c>
      <c r="Q1859" s="145"/>
    </row>
    <row r="1860" spans="1:17" ht="114.75" x14ac:dyDescent="0.25">
      <c r="A1860" s="5">
        <f t="shared" si="28"/>
        <v>1858</v>
      </c>
      <c r="B1860" s="137" t="s">
        <v>4826</v>
      </c>
      <c r="C1860" s="137">
        <v>891180084</v>
      </c>
      <c r="D1860" s="137">
        <v>2</v>
      </c>
      <c r="E1860" s="158" t="s">
        <v>5039</v>
      </c>
      <c r="F1860" s="140">
        <v>40018522</v>
      </c>
      <c r="G1860" s="140"/>
      <c r="H1860" s="154" t="s">
        <v>5040</v>
      </c>
      <c r="I1860" s="34" t="s">
        <v>5023</v>
      </c>
      <c r="J1860" s="160">
        <v>41120</v>
      </c>
      <c r="K1860" s="146">
        <v>360000</v>
      </c>
      <c r="L1860" s="144" t="s">
        <v>61</v>
      </c>
      <c r="M1860" s="145" t="s">
        <v>4830</v>
      </c>
      <c r="N1860" s="145" t="s">
        <v>40</v>
      </c>
      <c r="O1860" s="145" t="s">
        <v>41</v>
      </c>
      <c r="P1860" s="145" t="s">
        <v>42</v>
      </c>
      <c r="Q1860" s="145"/>
    </row>
    <row r="1861" spans="1:17" x14ac:dyDescent="0.25">
      <c r="A1861" s="5">
        <f t="shared" ref="A1861:A1924" si="29">A1860+1</f>
        <v>1859</v>
      </c>
      <c r="B1861" s="137" t="s">
        <v>4826</v>
      </c>
      <c r="C1861" s="137">
        <v>891180084</v>
      </c>
      <c r="D1861" s="137">
        <v>2</v>
      </c>
      <c r="E1861" s="158"/>
      <c r="F1861" s="140"/>
      <c r="G1861" s="140"/>
      <c r="H1861" s="154" t="s">
        <v>5041</v>
      </c>
      <c r="I1861" s="34"/>
      <c r="J1861" s="160"/>
      <c r="K1861" s="146"/>
      <c r="L1861" s="144" t="s">
        <v>5042</v>
      </c>
      <c r="M1861" s="145" t="s">
        <v>4830</v>
      </c>
      <c r="N1861" s="145"/>
      <c r="O1861" s="145"/>
      <c r="P1861" s="145"/>
      <c r="Q1861" s="145"/>
    </row>
    <row r="1862" spans="1:17" ht="76.5" x14ac:dyDescent="0.25">
      <c r="A1862" s="5">
        <f t="shared" si="29"/>
        <v>1860</v>
      </c>
      <c r="B1862" s="137" t="s">
        <v>4826</v>
      </c>
      <c r="C1862" s="137">
        <v>891180084</v>
      </c>
      <c r="D1862" s="137">
        <v>2</v>
      </c>
      <c r="E1862" s="158" t="s">
        <v>780</v>
      </c>
      <c r="F1862" s="159">
        <v>26421125</v>
      </c>
      <c r="G1862" s="140"/>
      <c r="H1862" s="156" t="s">
        <v>5043</v>
      </c>
      <c r="I1862" s="78" t="s">
        <v>5044</v>
      </c>
      <c r="J1862" s="161">
        <v>41122</v>
      </c>
      <c r="K1862" s="143">
        <v>4723950</v>
      </c>
      <c r="L1862" s="144" t="s">
        <v>61</v>
      </c>
      <c r="M1862" s="145" t="s">
        <v>4830</v>
      </c>
      <c r="N1862" s="145" t="s">
        <v>40</v>
      </c>
      <c r="O1862" s="145" t="s">
        <v>41</v>
      </c>
      <c r="P1862" s="145" t="s">
        <v>4831</v>
      </c>
      <c r="Q1862" s="150"/>
    </row>
    <row r="1863" spans="1:17" ht="76.5" x14ac:dyDescent="0.25">
      <c r="A1863" s="5">
        <f t="shared" si="29"/>
        <v>1861</v>
      </c>
      <c r="B1863" s="137" t="s">
        <v>4826</v>
      </c>
      <c r="C1863" s="137">
        <v>891180084</v>
      </c>
      <c r="D1863" s="137">
        <v>2</v>
      </c>
      <c r="E1863" s="158" t="s">
        <v>5045</v>
      </c>
      <c r="F1863" s="159">
        <v>36309794</v>
      </c>
      <c r="G1863" s="140"/>
      <c r="H1863" s="154" t="s">
        <v>5046</v>
      </c>
      <c r="I1863" s="34" t="s">
        <v>5047</v>
      </c>
      <c r="J1863" s="160">
        <v>41122</v>
      </c>
      <c r="K1863" s="143">
        <v>3149300</v>
      </c>
      <c r="L1863" s="144" t="s">
        <v>61</v>
      </c>
      <c r="M1863" s="145" t="s">
        <v>4830</v>
      </c>
      <c r="N1863" s="145" t="s">
        <v>40</v>
      </c>
      <c r="O1863" s="145" t="s">
        <v>41</v>
      </c>
      <c r="P1863" s="145" t="s">
        <v>4831</v>
      </c>
      <c r="Q1863" s="145"/>
    </row>
    <row r="1864" spans="1:17" ht="76.5" x14ac:dyDescent="0.25">
      <c r="A1864" s="5">
        <f t="shared" si="29"/>
        <v>1862</v>
      </c>
      <c r="B1864" s="137" t="s">
        <v>4826</v>
      </c>
      <c r="C1864" s="137">
        <v>891180084</v>
      </c>
      <c r="D1864" s="137">
        <v>2</v>
      </c>
      <c r="E1864" s="158" t="s">
        <v>4872</v>
      </c>
      <c r="F1864" s="159">
        <v>7696519</v>
      </c>
      <c r="G1864" s="140"/>
      <c r="H1864" s="154" t="s">
        <v>5048</v>
      </c>
      <c r="I1864" s="78" t="s">
        <v>5044</v>
      </c>
      <c r="J1864" s="160">
        <v>41122</v>
      </c>
      <c r="K1864" s="143">
        <v>4723950</v>
      </c>
      <c r="L1864" s="144" t="s">
        <v>61</v>
      </c>
      <c r="M1864" s="145" t="s">
        <v>4830</v>
      </c>
      <c r="N1864" s="145" t="s">
        <v>40</v>
      </c>
      <c r="O1864" s="145" t="s">
        <v>41</v>
      </c>
      <c r="P1864" s="145" t="s">
        <v>4831</v>
      </c>
      <c r="Q1864" s="145"/>
    </row>
    <row r="1865" spans="1:17" ht="76.5" x14ac:dyDescent="0.25">
      <c r="A1865" s="5">
        <f t="shared" si="29"/>
        <v>1863</v>
      </c>
      <c r="B1865" s="137" t="s">
        <v>4826</v>
      </c>
      <c r="C1865" s="137">
        <v>891180084</v>
      </c>
      <c r="D1865" s="137">
        <v>2</v>
      </c>
      <c r="E1865" s="158" t="s">
        <v>4893</v>
      </c>
      <c r="F1865" s="159">
        <v>7697030</v>
      </c>
      <c r="G1865" s="140"/>
      <c r="H1865" s="154" t="s">
        <v>5049</v>
      </c>
      <c r="I1865" s="78" t="s">
        <v>5050</v>
      </c>
      <c r="J1865" s="160">
        <v>41122</v>
      </c>
      <c r="K1865" s="143">
        <v>1574650</v>
      </c>
      <c r="L1865" s="144" t="s">
        <v>61</v>
      </c>
      <c r="M1865" s="145" t="s">
        <v>4830</v>
      </c>
      <c r="N1865" s="145" t="s">
        <v>40</v>
      </c>
      <c r="O1865" s="145" t="s">
        <v>41</v>
      </c>
      <c r="P1865" s="145" t="s">
        <v>4831</v>
      </c>
      <c r="Q1865" s="145"/>
    </row>
    <row r="1866" spans="1:17" ht="76.5" x14ac:dyDescent="0.25">
      <c r="A1866" s="5">
        <f t="shared" si="29"/>
        <v>1864</v>
      </c>
      <c r="B1866" s="137" t="s">
        <v>4826</v>
      </c>
      <c r="C1866" s="137">
        <v>891180084</v>
      </c>
      <c r="D1866" s="137">
        <v>2</v>
      </c>
      <c r="E1866" s="158" t="s">
        <v>2458</v>
      </c>
      <c r="F1866" s="159">
        <v>52115682</v>
      </c>
      <c r="G1866" s="140"/>
      <c r="H1866" s="154" t="s">
        <v>5051</v>
      </c>
      <c r="I1866" s="162" t="s">
        <v>5050</v>
      </c>
      <c r="J1866" s="160">
        <v>41122</v>
      </c>
      <c r="K1866" s="143">
        <v>1574650</v>
      </c>
      <c r="L1866" s="144" t="s">
        <v>61</v>
      </c>
      <c r="M1866" s="145" t="s">
        <v>4830</v>
      </c>
      <c r="N1866" s="145" t="s">
        <v>40</v>
      </c>
      <c r="O1866" s="145" t="s">
        <v>41</v>
      </c>
      <c r="P1866" s="145" t="s">
        <v>4831</v>
      </c>
      <c r="Q1866" s="145"/>
    </row>
    <row r="1867" spans="1:17" ht="76.5" x14ac:dyDescent="0.25">
      <c r="A1867" s="5">
        <f t="shared" si="29"/>
        <v>1865</v>
      </c>
      <c r="B1867" s="137" t="s">
        <v>4826</v>
      </c>
      <c r="C1867" s="137">
        <v>891180084</v>
      </c>
      <c r="D1867" s="137">
        <v>2</v>
      </c>
      <c r="E1867" s="158" t="s">
        <v>4862</v>
      </c>
      <c r="F1867" s="159">
        <v>7720230</v>
      </c>
      <c r="G1867" s="140"/>
      <c r="H1867" s="154" t="s">
        <v>5052</v>
      </c>
      <c r="I1867" s="162" t="s">
        <v>5050</v>
      </c>
      <c r="J1867" s="160">
        <v>41122</v>
      </c>
      <c r="K1867" s="143">
        <v>1574650</v>
      </c>
      <c r="L1867" s="144" t="s">
        <v>61</v>
      </c>
      <c r="M1867" s="145" t="s">
        <v>4830</v>
      </c>
      <c r="N1867" s="145" t="s">
        <v>40</v>
      </c>
      <c r="O1867" s="145" t="s">
        <v>41</v>
      </c>
      <c r="P1867" s="145" t="s">
        <v>4831</v>
      </c>
      <c r="Q1867" s="145"/>
    </row>
    <row r="1868" spans="1:17" ht="76.5" x14ac:dyDescent="0.25">
      <c r="A1868" s="5">
        <f t="shared" si="29"/>
        <v>1866</v>
      </c>
      <c r="B1868" s="137" t="s">
        <v>4826</v>
      </c>
      <c r="C1868" s="137">
        <v>891180084</v>
      </c>
      <c r="D1868" s="137">
        <v>2</v>
      </c>
      <c r="E1868" s="158" t="s">
        <v>5053</v>
      </c>
      <c r="F1868" s="159">
        <v>26431944</v>
      </c>
      <c r="G1868" s="140"/>
      <c r="H1868" s="154" t="s">
        <v>5054</v>
      </c>
      <c r="I1868" s="162" t="s">
        <v>5044</v>
      </c>
      <c r="J1868" s="160">
        <v>41122</v>
      </c>
      <c r="K1868" s="143">
        <v>4723950</v>
      </c>
      <c r="L1868" s="144" t="s">
        <v>61</v>
      </c>
      <c r="M1868" s="145" t="s">
        <v>4830</v>
      </c>
      <c r="N1868" s="145" t="s">
        <v>40</v>
      </c>
      <c r="O1868" s="145" t="s">
        <v>41</v>
      </c>
      <c r="P1868" s="145" t="s">
        <v>4831</v>
      </c>
      <c r="Q1868" s="145"/>
    </row>
    <row r="1869" spans="1:17" ht="76.5" x14ac:dyDescent="0.25">
      <c r="A1869" s="5">
        <f t="shared" si="29"/>
        <v>1867</v>
      </c>
      <c r="B1869" s="137" t="s">
        <v>4826</v>
      </c>
      <c r="C1869" s="137">
        <v>891180084</v>
      </c>
      <c r="D1869" s="137">
        <v>2</v>
      </c>
      <c r="E1869" s="158" t="s">
        <v>4898</v>
      </c>
      <c r="F1869" s="159">
        <v>7713382</v>
      </c>
      <c r="G1869" s="140"/>
      <c r="H1869" s="154" t="s">
        <v>5055</v>
      </c>
      <c r="I1869" s="163" t="s">
        <v>5047</v>
      </c>
      <c r="J1869" s="160">
        <v>41122</v>
      </c>
      <c r="K1869" s="143">
        <v>3149300</v>
      </c>
      <c r="L1869" s="144" t="s">
        <v>61</v>
      </c>
      <c r="M1869" s="145" t="s">
        <v>4830</v>
      </c>
      <c r="N1869" s="145" t="s">
        <v>40</v>
      </c>
      <c r="O1869" s="145" t="s">
        <v>41</v>
      </c>
      <c r="P1869" s="145" t="s">
        <v>4831</v>
      </c>
      <c r="Q1869" s="145"/>
    </row>
    <row r="1870" spans="1:17" ht="76.5" x14ac:dyDescent="0.25">
      <c r="A1870" s="5">
        <f t="shared" si="29"/>
        <v>1868</v>
      </c>
      <c r="B1870" s="137" t="s">
        <v>4826</v>
      </c>
      <c r="C1870" s="137">
        <v>891180084</v>
      </c>
      <c r="D1870" s="137">
        <v>2</v>
      </c>
      <c r="E1870" s="158" t="s">
        <v>2641</v>
      </c>
      <c r="F1870" s="159">
        <v>7730600</v>
      </c>
      <c r="G1870" s="140"/>
      <c r="H1870" s="154" t="s">
        <v>5056</v>
      </c>
      <c r="I1870" s="163" t="s">
        <v>5047</v>
      </c>
      <c r="J1870" s="160">
        <v>41122</v>
      </c>
      <c r="K1870" s="143">
        <v>3149300</v>
      </c>
      <c r="L1870" s="144" t="s">
        <v>61</v>
      </c>
      <c r="M1870" s="145" t="s">
        <v>4830</v>
      </c>
      <c r="N1870" s="145" t="s">
        <v>40</v>
      </c>
      <c r="O1870" s="145" t="s">
        <v>41</v>
      </c>
      <c r="P1870" s="145" t="s">
        <v>4831</v>
      </c>
      <c r="Q1870" s="145"/>
    </row>
    <row r="1871" spans="1:17" ht="76.5" x14ac:dyDescent="0.25">
      <c r="A1871" s="5">
        <f t="shared" si="29"/>
        <v>1869</v>
      </c>
      <c r="B1871" s="137" t="s">
        <v>4826</v>
      </c>
      <c r="C1871" s="137">
        <v>891180084</v>
      </c>
      <c r="D1871" s="137">
        <v>2</v>
      </c>
      <c r="E1871" s="158" t="s">
        <v>4864</v>
      </c>
      <c r="F1871" s="159">
        <v>36069290</v>
      </c>
      <c r="G1871" s="140"/>
      <c r="H1871" s="154" t="s">
        <v>5057</v>
      </c>
      <c r="I1871" s="162" t="s">
        <v>5050</v>
      </c>
      <c r="J1871" s="160">
        <v>41122</v>
      </c>
      <c r="K1871" s="143">
        <v>1574650</v>
      </c>
      <c r="L1871" s="144" t="s">
        <v>61</v>
      </c>
      <c r="M1871" s="145" t="s">
        <v>4830</v>
      </c>
      <c r="N1871" s="145" t="s">
        <v>40</v>
      </c>
      <c r="O1871" s="145" t="s">
        <v>41</v>
      </c>
      <c r="P1871" s="145" t="s">
        <v>4831</v>
      </c>
      <c r="Q1871" s="145"/>
    </row>
    <row r="1872" spans="1:17" ht="76.5" x14ac:dyDescent="0.25">
      <c r="A1872" s="5">
        <f t="shared" si="29"/>
        <v>1870</v>
      </c>
      <c r="B1872" s="137" t="s">
        <v>4826</v>
      </c>
      <c r="C1872" s="137">
        <v>891180084</v>
      </c>
      <c r="D1872" s="137">
        <v>2</v>
      </c>
      <c r="E1872" s="158" t="s">
        <v>4866</v>
      </c>
      <c r="F1872" s="159">
        <v>26421024</v>
      </c>
      <c r="G1872" s="140"/>
      <c r="H1872" s="154" t="s">
        <v>5058</v>
      </c>
      <c r="I1872" s="163" t="s">
        <v>5047</v>
      </c>
      <c r="J1872" s="160">
        <v>41122</v>
      </c>
      <c r="K1872" s="143">
        <v>3149300</v>
      </c>
      <c r="L1872" s="144" t="s">
        <v>61</v>
      </c>
      <c r="M1872" s="145" t="s">
        <v>4830</v>
      </c>
      <c r="N1872" s="145" t="s">
        <v>40</v>
      </c>
      <c r="O1872" s="145" t="s">
        <v>41</v>
      </c>
      <c r="P1872" s="145" t="s">
        <v>4831</v>
      </c>
      <c r="Q1872" s="145"/>
    </row>
    <row r="1873" spans="1:17" ht="76.5" x14ac:dyDescent="0.25">
      <c r="A1873" s="5">
        <f t="shared" si="29"/>
        <v>1871</v>
      </c>
      <c r="B1873" s="137" t="s">
        <v>4826</v>
      </c>
      <c r="C1873" s="137">
        <v>891180084</v>
      </c>
      <c r="D1873" s="137">
        <v>2</v>
      </c>
      <c r="E1873" s="158" t="s">
        <v>2374</v>
      </c>
      <c r="F1873" s="159">
        <v>26421468</v>
      </c>
      <c r="G1873" s="140"/>
      <c r="H1873" s="154" t="s">
        <v>5059</v>
      </c>
      <c r="I1873" s="163" t="s">
        <v>5047</v>
      </c>
      <c r="J1873" s="160">
        <v>41122</v>
      </c>
      <c r="K1873" s="143">
        <v>3149300</v>
      </c>
      <c r="L1873" s="144" t="s">
        <v>61</v>
      </c>
      <c r="M1873" s="145" t="s">
        <v>4830</v>
      </c>
      <c r="N1873" s="145" t="s">
        <v>40</v>
      </c>
      <c r="O1873" s="145" t="s">
        <v>41</v>
      </c>
      <c r="P1873" s="145" t="s">
        <v>4831</v>
      </c>
      <c r="Q1873" s="145"/>
    </row>
    <row r="1874" spans="1:17" ht="76.5" x14ac:dyDescent="0.25">
      <c r="A1874" s="5">
        <f t="shared" si="29"/>
        <v>1872</v>
      </c>
      <c r="B1874" s="137" t="s">
        <v>4826</v>
      </c>
      <c r="C1874" s="137">
        <v>891180084</v>
      </c>
      <c r="D1874" s="137">
        <v>2</v>
      </c>
      <c r="E1874" s="158" t="s">
        <v>4908</v>
      </c>
      <c r="F1874" s="159">
        <v>36307606</v>
      </c>
      <c r="G1874" s="140"/>
      <c r="H1874" s="154" t="s">
        <v>5060</v>
      </c>
      <c r="I1874" s="163" t="s">
        <v>5047</v>
      </c>
      <c r="J1874" s="160">
        <v>41122</v>
      </c>
      <c r="K1874" s="143">
        <v>3149300</v>
      </c>
      <c r="L1874" s="144" t="s">
        <v>61</v>
      </c>
      <c r="M1874" s="145" t="s">
        <v>4830</v>
      </c>
      <c r="N1874" s="145" t="s">
        <v>40</v>
      </c>
      <c r="O1874" s="145" t="s">
        <v>41</v>
      </c>
      <c r="P1874" s="145" t="s">
        <v>4831</v>
      </c>
      <c r="Q1874" s="145"/>
    </row>
    <row r="1875" spans="1:17" ht="76.5" x14ac:dyDescent="0.25">
      <c r="A1875" s="5">
        <f t="shared" si="29"/>
        <v>1873</v>
      </c>
      <c r="B1875" s="137" t="s">
        <v>4826</v>
      </c>
      <c r="C1875" s="137">
        <v>891180084</v>
      </c>
      <c r="D1875" s="137">
        <v>2</v>
      </c>
      <c r="E1875" s="158" t="s">
        <v>4887</v>
      </c>
      <c r="F1875" s="159">
        <v>36303083</v>
      </c>
      <c r="G1875" s="140"/>
      <c r="H1875" s="154" t="s">
        <v>5061</v>
      </c>
      <c r="I1875" s="163" t="s">
        <v>5047</v>
      </c>
      <c r="J1875" s="160">
        <v>41122</v>
      </c>
      <c r="K1875" s="143">
        <v>3149300</v>
      </c>
      <c r="L1875" s="144" t="s">
        <v>61</v>
      </c>
      <c r="M1875" s="145" t="s">
        <v>4830</v>
      </c>
      <c r="N1875" s="145" t="s">
        <v>40</v>
      </c>
      <c r="O1875" s="145" t="s">
        <v>41</v>
      </c>
      <c r="P1875" s="145" t="s">
        <v>4831</v>
      </c>
      <c r="Q1875" s="145"/>
    </row>
    <row r="1876" spans="1:17" ht="76.5" x14ac:dyDescent="0.25">
      <c r="A1876" s="5">
        <f t="shared" si="29"/>
        <v>1874</v>
      </c>
      <c r="B1876" s="137" t="s">
        <v>4826</v>
      </c>
      <c r="C1876" s="137">
        <v>891180084</v>
      </c>
      <c r="D1876" s="137">
        <v>2</v>
      </c>
      <c r="E1876" s="158" t="s">
        <v>4857</v>
      </c>
      <c r="F1876" s="159">
        <v>55180042</v>
      </c>
      <c r="G1876" s="140"/>
      <c r="H1876" s="154" t="s">
        <v>5062</v>
      </c>
      <c r="I1876" s="163" t="s">
        <v>5063</v>
      </c>
      <c r="J1876" s="160">
        <v>41122</v>
      </c>
      <c r="K1876" s="143">
        <v>7063000</v>
      </c>
      <c r="L1876" s="144" t="s">
        <v>61</v>
      </c>
      <c r="M1876" s="145" t="s">
        <v>4830</v>
      </c>
      <c r="N1876" s="145" t="s">
        <v>40</v>
      </c>
      <c r="O1876" s="145" t="s">
        <v>41</v>
      </c>
      <c r="P1876" s="145" t="s">
        <v>4831</v>
      </c>
      <c r="Q1876" s="145"/>
    </row>
    <row r="1877" spans="1:17" ht="76.5" x14ac:dyDescent="0.25">
      <c r="A1877" s="5">
        <f t="shared" si="29"/>
        <v>1875</v>
      </c>
      <c r="B1877" s="137" t="s">
        <v>4826</v>
      </c>
      <c r="C1877" s="137">
        <v>891180084</v>
      </c>
      <c r="D1877" s="137">
        <v>2</v>
      </c>
      <c r="E1877" s="158" t="s">
        <v>4891</v>
      </c>
      <c r="F1877" s="159">
        <v>55157227</v>
      </c>
      <c r="G1877" s="140"/>
      <c r="H1877" s="154" t="s">
        <v>5064</v>
      </c>
      <c r="I1877" s="163" t="s">
        <v>5047</v>
      </c>
      <c r="J1877" s="160">
        <v>41122</v>
      </c>
      <c r="K1877" s="143">
        <v>3149300</v>
      </c>
      <c r="L1877" s="144" t="s">
        <v>61</v>
      </c>
      <c r="M1877" s="145" t="s">
        <v>4830</v>
      </c>
      <c r="N1877" s="145" t="s">
        <v>40</v>
      </c>
      <c r="O1877" s="145" t="s">
        <v>41</v>
      </c>
      <c r="P1877" s="145" t="s">
        <v>4831</v>
      </c>
      <c r="Q1877" s="145"/>
    </row>
    <row r="1878" spans="1:17" ht="76.5" x14ac:dyDescent="0.25">
      <c r="A1878" s="5">
        <f t="shared" si="29"/>
        <v>1876</v>
      </c>
      <c r="B1878" s="137" t="s">
        <v>4826</v>
      </c>
      <c r="C1878" s="137">
        <v>891180084</v>
      </c>
      <c r="D1878" s="137">
        <v>2</v>
      </c>
      <c r="E1878" s="158" t="s">
        <v>4920</v>
      </c>
      <c r="F1878" s="159">
        <v>33750602</v>
      </c>
      <c r="G1878" s="140"/>
      <c r="H1878" s="154" t="s">
        <v>5065</v>
      </c>
      <c r="I1878" s="163" t="s">
        <v>5050</v>
      </c>
      <c r="J1878" s="160">
        <v>41122</v>
      </c>
      <c r="K1878" s="143">
        <v>1574650</v>
      </c>
      <c r="L1878" s="144" t="s">
        <v>61</v>
      </c>
      <c r="M1878" s="145" t="s">
        <v>4830</v>
      </c>
      <c r="N1878" s="145" t="s">
        <v>40</v>
      </c>
      <c r="O1878" s="145" t="s">
        <v>41</v>
      </c>
      <c r="P1878" s="145" t="s">
        <v>4831</v>
      </c>
      <c r="Q1878" s="145"/>
    </row>
    <row r="1879" spans="1:17" ht="76.5" x14ac:dyDescent="0.25">
      <c r="A1879" s="5">
        <f t="shared" si="29"/>
        <v>1877</v>
      </c>
      <c r="B1879" s="137" t="s">
        <v>4826</v>
      </c>
      <c r="C1879" s="137">
        <v>891180084</v>
      </c>
      <c r="D1879" s="137">
        <v>2</v>
      </c>
      <c r="E1879" s="158" t="s">
        <v>4885</v>
      </c>
      <c r="F1879" s="159">
        <v>1075230121</v>
      </c>
      <c r="G1879" s="140"/>
      <c r="H1879" s="154" t="s">
        <v>5066</v>
      </c>
      <c r="I1879" s="163" t="s">
        <v>5050</v>
      </c>
      <c r="J1879" s="160">
        <v>41122</v>
      </c>
      <c r="K1879" s="143">
        <v>1574650</v>
      </c>
      <c r="L1879" s="144" t="s">
        <v>61</v>
      </c>
      <c r="M1879" s="145" t="s">
        <v>4830</v>
      </c>
      <c r="N1879" s="145" t="s">
        <v>40</v>
      </c>
      <c r="O1879" s="145" t="s">
        <v>41</v>
      </c>
      <c r="P1879" s="145" t="s">
        <v>4831</v>
      </c>
      <c r="Q1879" s="145"/>
    </row>
    <row r="1880" spans="1:17" ht="76.5" x14ac:dyDescent="0.25">
      <c r="A1880" s="5">
        <f t="shared" si="29"/>
        <v>1878</v>
      </c>
      <c r="B1880" s="137" t="s">
        <v>4826</v>
      </c>
      <c r="C1880" s="137">
        <v>891180084</v>
      </c>
      <c r="D1880" s="137">
        <v>2</v>
      </c>
      <c r="E1880" s="158" t="s">
        <v>4877</v>
      </c>
      <c r="F1880" s="159">
        <v>7732070</v>
      </c>
      <c r="G1880" s="140"/>
      <c r="H1880" s="154" t="s">
        <v>5067</v>
      </c>
      <c r="I1880" s="163" t="s">
        <v>5050</v>
      </c>
      <c r="J1880" s="160">
        <v>41122</v>
      </c>
      <c r="K1880" s="143">
        <v>1574650</v>
      </c>
      <c r="L1880" s="144" t="s">
        <v>61</v>
      </c>
      <c r="M1880" s="145" t="s">
        <v>4830</v>
      </c>
      <c r="N1880" s="145" t="s">
        <v>40</v>
      </c>
      <c r="O1880" s="145" t="s">
        <v>41</v>
      </c>
      <c r="P1880" s="145" t="s">
        <v>4831</v>
      </c>
      <c r="Q1880" s="145"/>
    </row>
    <row r="1881" spans="1:17" ht="76.5" x14ac:dyDescent="0.25">
      <c r="A1881" s="5">
        <f t="shared" si="29"/>
        <v>1879</v>
      </c>
      <c r="B1881" s="137" t="s">
        <v>4826</v>
      </c>
      <c r="C1881" s="137">
        <v>891180084</v>
      </c>
      <c r="D1881" s="137">
        <v>2</v>
      </c>
      <c r="E1881" s="158" t="s">
        <v>4881</v>
      </c>
      <c r="F1881" s="159">
        <v>26429941</v>
      </c>
      <c r="G1881" s="140"/>
      <c r="H1881" s="154" t="s">
        <v>5068</v>
      </c>
      <c r="I1881" s="163" t="s">
        <v>5050</v>
      </c>
      <c r="J1881" s="160">
        <v>41122</v>
      </c>
      <c r="K1881" s="143">
        <v>1574650</v>
      </c>
      <c r="L1881" s="144" t="s">
        <v>61</v>
      </c>
      <c r="M1881" s="145" t="s">
        <v>4830</v>
      </c>
      <c r="N1881" s="145" t="s">
        <v>40</v>
      </c>
      <c r="O1881" s="145" t="s">
        <v>41</v>
      </c>
      <c r="P1881" s="145" t="s">
        <v>4831</v>
      </c>
      <c r="Q1881" s="145"/>
    </row>
    <row r="1882" spans="1:17" ht="76.5" x14ac:dyDescent="0.25">
      <c r="A1882" s="5">
        <f t="shared" si="29"/>
        <v>1880</v>
      </c>
      <c r="B1882" s="137" t="s">
        <v>4826</v>
      </c>
      <c r="C1882" s="137">
        <v>891180084</v>
      </c>
      <c r="D1882" s="137">
        <v>2</v>
      </c>
      <c r="E1882" s="158" t="s">
        <v>5069</v>
      </c>
      <c r="F1882" s="159">
        <v>1075220284</v>
      </c>
      <c r="G1882" s="140"/>
      <c r="H1882" s="154" t="s">
        <v>5070</v>
      </c>
      <c r="I1882" s="163" t="s">
        <v>5050</v>
      </c>
      <c r="J1882" s="160">
        <v>41122</v>
      </c>
      <c r="K1882" s="143">
        <v>1574650</v>
      </c>
      <c r="L1882" s="144" t="s">
        <v>61</v>
      </c>
      <c r="M1882" s="145" t="s">
        <v>4830</v>
      </c>
      <c r="N1882" s="145" t="s">
        <v>40</v>
      </c>
      <c r="O1882" s="145" t="s">
        <v>41</v>
      </c>
      <c r="P1882" s="145" t="s">
        <v>4831</v>
      </c>
      <c r="Q1882" s="145"/>
    </row>
    <row r="1883" spans="1:17" ht="76.5" x14ac:dyDescent="0.25">
      <c r="A1883" s="5">
        <f t="shared" si="29"/>
        <v>1881</v>
      </c>
      <c r="B1883" s="137" t="s">
        <v>4826</v>
      </c>
      <c r="C1883" s="137">
        <v>891180084</v>
      </c>
      <c r="D1883" s="137">
        <v>2</v>
      </c>
      <c r="E1883" s="158" t="s">
        <v>4902</v>
      </c>
      <c r="F1883" s="159">
        <v>26421126</v>
      </c>
      <c r="G1883" s="140"/>
      <c r="H1883" s="154" t="s">
        <v>5071</v>
      </c>
      <c r="I1883" s="163" t="s">
        <v>5050</v>
      </c>
      <c r="J1883" s="160">
        <v>41122</v>
      </c>
      <c r="K1883" s="143">
        <v>1574650</v>
      </c>
      <c r="L1883" s="144" t="s">
        <v>61</v>
      </c>
      <c r="M1883" s="145" t="s">
        <v>4830</v>
      </c>
      <c r="N1883" s="145" t="s">
        <v>40</v>
      </c>
      <c r="O1883" s="145" t="s">
        <v>41</v>
      </c>
      <c r="P1883" s="145" t="s">
        <v>4831</v>
      </c>
      <c r="Q1883" s="145"/>
    </row>
    <row r="1884" spans="1:17" ht="76.5" x14ac:dyDescent="0.25">
      <c r="A1884" s="5">
        <f t="shared" si="29"/>
        <v>1882</v>
      </c>
      <c r="B1884" s="137" t="s">
        <v>4826</v>
      </c>
      <c r="C1884" s="137">
        <v>891180084</v>
      </c>
      <c r="D1884" s="137">
        <v>2</v>
      </c>
      <c r="E1884" s="158" t="s">
        <v>4918</v>
      </c>
      <c r="F1884" s="159">
        <v>1117494213</v>
      </c>
      <c r="G1884" s="140"/>
      <c r="H1884" s="154" t="s">
        <v>5072</v>
      </c>
      <c r="I1884" s="163" t="s">
        <v>5050</v>
      </c>
      <c r="J1884" s="160">
        <v>41122</v>
      </c>
      <c r="K1884" s="143">
        <v>1574650</v>
      </c>
      <c r="L1884" s="144" t="s">
        <v>61</v>
      </c>
      <c r="M1884" s="145" t="s">
        <v>4830</v>
      </c>
      <c r="N1884" s="145" t="s">
        <v>40</v>
      </c>
      <c r="O1884" s="145" t="s">
        <v>41</v>
      </c>
      <c r="P1884" s="145" t="s">
        <v>4831</v>
      </c>
      <c r="Q1884" s="145"/>
    </row>
    <row r="1885" spans="1:17" ht="76.5" x14ac:dyDescent="0.25">
      <c r="A1885" s="5">
        <f t="shared" si="29"/>
        <v>1883</v>
      </c>
      <c r="B1885" s="137" t="s">
        <v>4826</v>
      </c>
      <c r="C1885" s="137">
        <v>891180084</v>
      </c>
      <c r="D1885" s="137">
        <v>2</v>
      </c>
      <c r="E1885" s="158" t="s">
        <v>4889</v>
      </c>
      <c r="F1885" s="159">
        <v>36303137</v>
      </c>
      <c r="G1885" s="140"/>
      <c r="H1885" s="154" t="s">
        <v>5073</v>
      </c>
      <c r="I1885" s="163" t="s">
        <v>5050</v>
      </c>
      <c r="J1885" s="160">
        <v>41122</v>
      </c>
      <c r="K1885" s="143">
        <v>1574650</v>
      </c>
      <c r="L1885" s="144" t="s">
        <v>61</v>
      </c>
      <c r="M1885" s="145" t="s">
        <v>4830</v>
      </c>
      <c r="N1885" s="145" t="s">
        <v>40</v>
      </c>
      <c r="O1885" s="145" t="s">
        <v>41</v>
      </c>
      <c r="P1885" s="145" t="s">
        <v>4831</v>
      </c>
      <c r="Q1885" s="145"/>
    </row>
    <row r="1886" spans="1:17" ht="76.5" x14ac:dyDescent="0.25">
      <c r="A1886" s="5">
        <f t="shared" si="29"/>
        <v>1884</v>
      </c>
      <c r="B1886" s="137" t="s">
        <v>4826</v>
      </c>
      <c r="C1886" s="137">
        <v>891180084</v>
      </c>
      <c r="D1886" s="137">
        <v>2</v>
      </c>
      <c r="E1886" s="158" t="s">
        <v>4914</v>
      </c>
      <c r="F1886" s="159">
        <v>7731819</v>
      </c>
      <c r="G1886" s="140"/>
      <c r="H1886" s="154" t="s">
        <v>5074</v>
      </c>
      <c r="I1886" s="163" t="s">
        <v>5050</v>
      </c>
      <c r="J1886" s="160">
        <v>41122</v>
      </c>
      <c r="K1886" s="143">
        <v>1574650</v>
      </c>
      <c r="L1886" s="144" t="s">
        <v>61</v>
      </c>
      <c r="M1886" s="145" t="s">
        <v>4830</v>
      </c>
      <c r="N1886" s="145" t="s">
        <v>40</v>
      </c>
      <c r="O1886" s="145" t="s">
        <v>41</v>
      </c>
      <c r="P1886" s="145" t="s">
        <v>4831</v>
      </c>
      <c r="Q1886" s="145"/>
    </row>
    <row r="1887" spans="1:17" ht="76.5" x14ac:dyDescent="0.25">
      <c r="A1887" s="5">
        <f t="shared" si="29"/>
        <v>1885</v>
      </c>
      <c r="B1887" s="137" t="s">
        <v>4826</v>
      </c>
      <c r="C1887" s="137">
        <v>891180084</v>
      </c>
      <c r="D1887" s="137">
        <v>2</v>
      </c>
      <c r="E1887" s="158" t="s">
        <v>4912</v>
      </c>
      <c r="F1887" s="159">
        <v>1075213715</v>
      </c>
      <c r="G1887" s="140"/>
      <c r="H1887" s="154" t="s">
        <v>5075</v>
      </c>
      <c r="I1887" s="163" t="s">
        <v>5050</v>
      </c>
      <c r="J1887" s="160">
        <v>41122</v>
      </c>
      <c r="K1887" s="143">
        <v>1574650</v>
      </c>
      <c r="L1887" s="144" t="s">
        <v>61</v>
      </c>
      <c r="M1887" s="145" t="s">
        <v>4830</v>
      </c>
      <c r="N1887" s="145" t="s">
        <v>40</v>
      </c>
      <c r="O1887" s="145" t="s">
        <v>41</v>
      </c>
      <c r="P1887" s="145" t="s">
        <v>4831</v>
      </c>
      <c r="Q1887" s="145"/>
    </row>
    <row r="1888" spans="1:17" ht="76.5" x14ac:dyDescent="0.25">
      <c r="A1888" s="5">
        <f t="shared" si="29"/>
        <v>1886</v>
      </c>
      <c r="B1888" s="137" t="s">
        <v>4826</v>
      </c>
      <c r="C1888" s="137">
        <v>891180084</v>
      </c>
      <c r="D1888" s="137">
        <v>2</v>
      </c>
      <c r="E1888" s="158" t="s">
        <v>4875</v>
      </c>
      <c r="F1888" s="159">
        <v>1083873534</v>
      </c>
      <c r="G1888" s="140"/>
      <c r="H1888" s="154" t="s">
        <v>5076</v>
      </c>
      <c r="I1888" s="163" t="s">
        <v>5050</v>
      </c>
      <c r="J1888" s="160">
        <v>41122</v>
      </c>
      <c r="K1888" s="143">
        <v>1574650</v>
      </c>
      <c r="L1888" s="144" t="s">
        <v>61</v>
      </c>
      <c r="M1888" s="145" t="s">
        <v>4830</v>
      </c>
      <c r="N1888" s="145" t="s">
        <v>40</v>
      </c>
      <c r="O1888" s="145" t="s">
        <v>41</v>
      </c>
      <c r="P1888" s="145" t="s">
        <v>4831</v>
      </c>
      <c r="Q1888" s="145"/>
    </row>
    <row r="1889" spans="1:17" ht="76.5" x14ac:dyDescent="0.25">
      <c r="A1889" s="5">
        <f t="shared" si="29"/>
        <v>1887</v>
      </c>
      <c r="B1889" s="137" t="s">
        <v>4826</v>
      </c>
      <c r="C1889" s="137">
        <v>891180084</v>
      </c>
      <c r="D1889" s="137">
        <v>2</v>
      </c>
      <c r="E1889" s="158" t="s">
        <v>4956</v>
      </c>
      <c r="F1889" s="159">
        <v>1075217097</v>
      </c>
      <c r="G1889" s="140"/>
      <c r="H1889" s="154" t="s">
        <v>5077</v>
      </c>
      <c r="I1889" s="163" t="s">
        <v>5050</v>
      </c>
      <c r="J1889" s="160">
        <v>41122</v>
      </c>
      <c r="K1889" s="143">
        <v>1574650</v>
      </c>
      <c r="L1889" s="144" t="s">
        <v>61</v>
      </c>
      <c r="M1889" s="145" t="s">
        <v>4830</v>
      </c>
      <c r="N1889" s="145" t="s">
        <v>40</v>
      </c>
      <c r="O1889" s="145" t="s">
        <v>41</v>
      </c>
      <c r="P1889" s="145" t="s">
        <v>4831</v>
      </c>
      <c r="Q1889" s="145"/>
    </row>
    <row r="1890" spans="1:17" ht="89.25" x14ac:dyDescent="0.25">
      <c r="A1890" s="5">
        <f t="shared" si="29"/>
        <v>1888</v>
      </c>
      <c r="B1890" s="137" t="s">
        <v>4826</v>
      </c>
      <c r="C1890" s="137">
        <v>891180084</v>
      </c>
      <c r="D1890" s="137">
        <v>2</v>
      </c>
      <c r="E1890" s="158" t="s">
        <v>462</v>
      </c>
      <c r="F1890" s="159">
        <v>26425002</v>
      </c>
      <c r="G1890" s="140"/>
      <c r="H1890" s="154" t="s">
        <v>5078</v>
      </c>
      <c r="I1890" s="163" t="s">
        <v>5079</v>
      </c>
      <c r="J1890" s="160">
        <v>41122</v>
      </c>
      <c r="K1890" s="143">
        <v>1574650</v>
      </c>
      <c r="L1890" s="144" t="s">
        <v>61</v>
      </c>
      <c r="M1890" s="145" t="s">
        <v>4830</v>
      </c>
      <c r="N1890" s="145" t="s">
        <v>40</v>
      </c>
      <c r="O1890" s="145" t="s">
        <v>41</v>
      </c>
      <c r="P1890" s="145" t="s">
        <v>4955</v>
      </c>
      <c r="Q1890" s="145"/>
    </row>
    <row r="1891" spans="1:17" ht="102" x14ac:dyDescent="0.25">
      <c r="A1891" s="5">
        <f t="shared" si="29"/>
        <v>1889</v>
      </c>
      <c r="B1891" s="137" t="s">
        <v>4826</v>
      </c>
      <c r="C1891" s="137">
        <v>891180084</v>
      </c>
      <c r="D1891" s="137">
        <v>2</v>
      </c>
      <c r="E1891" s="158" t="s">
        <v>4850</v>
      </c>
      <c r="F1891" s="140">
        <v>1075246066</v>
      </c>
      <c r="G1891" s="140"/>
      <c r="H1891" s="154" t="s">
        <v>5080</v>
      </c>
      <c r="I1891" s="163" t="s">
        <v>5081</v>
      </c>
      <c r="J1891" s="160">
        <v>41122</v>
      </c>
      <c r="K1891" s="146">
        <v>5500000</v>
      </c>
      <c r="L1891" s="144" t="s">
        <v>61</v>
      </c>
      <c r="M1891" s="145" t="s">
        <v>4830</v>
      </c>
      <c r="N1891" s="145" t="s">
        <v>40</v>
      </c>
      <c r="O1891" s="145" t="s">
        <v>41</v>
      </c>
      <c r="P1891" s="145" t="s">
        <v>42</v>
      </c>
      <c r="Q1891" s="145"/>
    </row>
    <row r="1892" spans="1:17" ht="140.25" x14ac:dyDescent="0.25">
      <c r="A1892" s="5">
        <f t="shared" si="29"/>
        <v>1890</v>
      </c>
      <c r="B1892" s="137" t="s">
        <v>4826</v>
      </c>
      <c r="C1892" s="137">
        <v>891180084</v>
      </c>
      <c r="D1892" s="137">
        <v>2</v>
      </c>
      <c r="E1892" s="158" t="s">
        <v>5082</v>
      </c>
      <c r="F1892" s="140">
        <v>1075213050</v>
      </c>
      <c r="G1892" s="140"/>
      <c r="H1892" s="154" t="s">
        <v>5083</v>
      </c>
      <c r="I1892" s="163" t="s">
        <v>5084</v>
      </c>
      <c r="J1892" s="160">
        <v>41124</v>
      </c>
      <c r="K1892" s="146">
        <v>9373333</v>
      </c>
      <c r="L1892" s="144" t="s">
        <v>61</v>
      </c>
      <c r="M1892" s="145" t="s">
        <v>4830</v>
      </c>
      <c r="N1892" s="145" t="s">
        <v>40</v>
      </c>
      <c r="O1892" s="145" t="s">
        <v>41</v>
      </c>
      <c r="P1892" s="145" t="s">
        <v>42</v>
      </c>
      <c r="Q1892" s="145" t="s">
        <v>4853</v>
      </c>
    </row>
    <row r="1893" spans="1:17" ht="76.5" x14ac:dyDescent="0.25">
      <c r="A1893" s="5">
        <f t="shared" si="29"/>
        <v>1891</v>
      </c>
      <c r="B1893" s="137" t="s">
        <v>4826</v>
      </c>
      <c r="C1893" s="137">
        <v>891180084</v>
      </c>
      <c r="D1893" s="137">
        <v>2</v>
      </c>
      <c r="E1893" s="158" t="s">
        <v>4904</v>
      </c>
      <c r="F1893" s="159">
        <v>7726388</v>
      </c>
      <c r="G1893" s="140"/>
      <c r="H1893" s="154" t="s">
        <v>5085</v>
      </c>
      <c r="I1893" s="163" t="s">
        <v>5050</v>
      </c>
      <c r="J1893" s="160">
        <v>41124</v>
      </c>
      <c r="K1893" s="143">
        <v>1574650</v>
      </c>
      <c r="L1893" s="144" t="s">
        <v>61</v>
      </c>
      <c r="M1893" s="145" t="s">
        <v>4830</v>
      </c>
      <c r="N1893" s="145" t="s">
        <v>40</v>
      </c>
      <c r="O1893" s="145" t="s">
        <v>41</v>
      </c>
      <c r="P1893" s="145" t="s">
        <v>4831</v>
      </c>
      <c r="Q1893" s="145"/>
    </row>
    <row r="1894" spans="1:17" ht="191.25" x14ac:dyDescent="0.25">
      <c r="A1894" s="5">
        <f t="shared" si="29"/>
        <v>1892</v>
      </c>
      <c r="B1894" s="137" t="s">
        <v>4826</v>
      </c>
      <c r="C1894" s="137">
        <v>891180084</v>
      </c>
      <c r="D1894" s="137">
        <v>2</v>
      </c>
      <c r="E1894" s="158" t="s">
        <v>5086</v>
      </c>
      <c r="F1894" s="159">
        <v>12137026</v>
      </c>
      <c r="G1894" s="140"/>
      <c r="H1894" s="154" t="s">
        <v>5087</v>
      </c>
      <c r="I1894" s="163" t="s">
        <v>5088</v>
      </c>
      <c r="J1894" s="160">
        <v>41124</v>
      </c>
      <c r="K1894" s="143">
        <v>411288</v>
      </c>
      <c r="L1894" s="144" t="s">
        <v>61</v>
      </c>
      <c r="M1894" s="145" t="s">
        <v>4830</v>
      </c>
      <c r="N1894" s="145" t="s">
        <v>40</v>
      </c>
      <c r="O1894" s="145" t="s">
        <v>41</v>
      </c>
      <c r="P1894" s="145" t="s">
        <v>4831</v>
      </c>
      <c r="Q1894" s="145"/>
    </row>
    <row r="1895" spans="1:17" ht="114.75" x14ac:dyDescent="0.25">
      <c r="A1895" s="5">
        <f t="shared" si="29"/>
        <v>1893</v>
      </c>
      <c r="B1895" s="137" t="s">
        <v>4826</v>
      </c>
      <c r="C1895" s="137">
        <v>891180084</v>
      </c>
      <c r="D1895" s="137">
        <v>2</v>
      </c>
      <c r="E1895" s="158" t="s">
        <v>5089</v>
      </c>
      <c r="F1895" s="140">
        <v>19198625</v>
      </c>
      <c r="G1895" s="140"/>
      <c r="H1895" s="154" t="s">
        <v>5090</v>
      </c>
      <c r="I1895" s="163" t="s">
        <v>5023</v>
      </c>
      <c r="J1895" s="160">
        <v>41134</v>
      </c>
      <c r="K1895" s="146">
        <v>360000</v>
      </c>
      <c r="L1895" s="144" t="s">
        <v>61</v>
      </c>
      <c r="M1895" s="145" t="s">
        <v>4830</v>
      </c>
      <c r="N1895" s="145" t="s">
        <v>40</v>
      </c>
      <c r="O1895" s="145" t="s">
        <v>41</v>
      </c>
      <c r="P1895" s="145" t="s">
        <v>42</v>
      </c>
      <c r="Q1895" s="145"/>
    </row>
    <row r="1896" spans="1:17" ht="280.5" x14ac:dyDescent="0.25">
      <c r="A1896" s="5">
        <f t="shared" si="29"/>
        <v>1894</v>
      </c>
      <c r="B1896" s="137" t="s">
        <v>4826</v>
      </c>
      <c r="C1896" s="137">
        <v>891180084</v>
      </c>
      <c r="D1896" s="137">
        <v>2</v>
      </c>
      <c r="E1896" s="158" t="s">
        <v>5091</v>
      </c>
      <c r="F1896" s="139">
        <v>36303157</v>
      </c>
      <c r="G1896" s="140">
        <v>1</v>
      </c>
      <c r="H1896" s="154" t="s">
        <v>5092</v>
      </c>
      <c r="I1896" s="34" t="s">
        <v>5093</v>
      </c>
      <c r="J1896" s="160">
        <v>41134</v>
      </c>
      <c r="K1896" s="146">
        <v>1500000</v>
      </c>
      <c r="L1896" s="144" t="s">
        <v>61</v>
      </c>
      <c r="M1896" s="145" t="s">
        <v>4830</v>
      </c>
      <c r="N1896" s="145" t="s">
        <v>40</v>
      </c>
      <c r="O1896" s="145" t="s">
        <v>41</v>
      </c>
      <c r="P1896" s="145" t="s">
        <v>42</v>
      </c>
      <c r="Q1896" s="145"/>
    </row>
    <row r="1897" spans="1:17" ht="114.75" x14ac:dyDescent="0.25">
      <c r="A1897" s="5">
        <f t="shared" si="29"/>
        <v>1895</v>
      </c>
      <c r="B1897" s="137" t="s">
        <v>4826</v>
      </c>
      <c r="C1897" s="137">
        <v>891180084</v>
      </c>
      <c r="D1897" s="137">
        <v>2</v>
      </c>
      <c r="E1897" s="158" t="s">
        <v>5094</v>
      </c>
      <c r="F1897" s="140">
        <v>28852441</v>
      </c>
      <c r="G1897" s="140"/>
      <c r="H1897" s="154" t="s">
        <v>5095</v>
      </c>
      <c r="I1897" s="163" t="s">
        <v>5023</v>
      </c>
      <c r="J1897" s="160">
        <v>41135</v>
      </c>
      <c r="K1897" s="146">
        <v>360000</v>
      </c>
      <c r="L1897" s="144" t="s">
        <v>61</v>
      </c>
      <c r="M1897" s="145" t="s">
        <v>4830</v>
      </c>
      <c r="N1897" s="145" t="s">
        <v>40</v>
      </c>
      <c r="O1897" s="145" t="s">
        <v>41</v>
      </c>
      <c r="P1897" s="145" t="s">
        <v>42</v>
      </c>
      <c r="Q1897" s="145"/>
    </row>
    <row r="1898" spans="1:17" ht="178.5" x14ac:dyDescent="0.25">
      <c r="A1898" s="5">
        <f t="shared" si="29"/>
        <v>1896</v>
      </c>
      <c r="B1898" s="137" t="s">
        <v>4826</v>
      </c>
      <c r="C1898" s="137">
        <v>891180084</v>
      </c>
      <c r="D1898" s="137">
        <v>2</v>
      </c>
      <c r="E1898" s="158" t="s">
        <v>5096</v>
      </c>
      <c r="F1898" s="140">
        <v>41522255</v>
      </c>
      <c r="G1898" s="140"/>
      <c r="H1898" s="154" t="s">
        <v>5097</v>
      </c>
      <c r="I1898" s="163" t="s">
        <v>5098</v>
      </c>
      <c r="J1898" s="160">
        <v>41137</v>
      </c>
      <c r="K1898" s="146">
        <v>2182362</v>
      </c>
      <c r="L1898" s="144" t="s">
        <v>61</v>
      </c>
      <c r="M1898" s="145" t="s">
        <v>4830</v>
      </c>
      <c r="N1898" s="145" t="s">
        <v>40</v>
      </c>
      <c r="O1898" s="145" t="s">
        <v>41</v>
      </c>
      <c r="P1898" s="145" t="s">
        <v>42</v>
      </c>
      <c r="Q1898" s="145" t="s">
        <v>4853</v>
      </c>
    </row>
    <row r="1899" spans="1:17" ht="178.5" x14ac:dyDescent="0.25">
      <c r="A1899" s="5">
        <f t="shared" si="29"/>
        <v>1897</v>
      </c>
      <c r="B1899" s="137" t="s">
        <v>4826</v>
      </c>
      <c r="C1899" s="137">
        <v>891180084</v>
      </c>
      <c r="D1899" s="137">
        <v>2</v>
      </c>
      <c r="E1899" s="158" t="s">
        <v>5099</v>
      </c>
      <c r="F1899" s="140">
        <v>16642021</v>
      </c>
      <c r="G1899" s="140"/>
      <c r="H1899" s="154" t="s">
        <v>5100</v>
      </c>
      <c r="I1899" s="163" t="s">
        <v>5098</v>
      </c>
      <c r="J1899" s="160">
        <v>41137</v>
      </c>
      <c r="K1899" s="146">
        <v>2894996</v>
      </c>
      <c r="L1899" s="144" t="s">
        <v>61</v>
      </c>
      <c r="M1899" s="145" t="s">
        <v>4830</v>
      </c>
      <c r="N1899" s="145" t="s">
        <v>40</v>
      </c>
      <c r="O1899" s="145" t="s">
        <v>41</v>
      </c>
      <c r="P1899" s="145" t="s">
        <v>42</v>
      </c>
      <c r="Q1899" s="145" t="s">
        <v>4853</v>
      </c>
    </row>
    <row r="1900" spans="1:17" ht="191.25" x14ac:dyDescent="0.25">
      <c r="A1900" s="5">
        <f t="shared" si="29"/>
        <v>1898</v>
      </c>
      <c r="B1900" s="137" t="s">
        <v>4826</v>
      </c>
      <c r="C1900" s="137">
        <v>891180084</v>
      </c>
      <c r="D1900" s="137">
        <v>2</v>
      </c>
      <c r="E1900" s="158" t="s">
        <v>5101</v>
      </c>
      <c r="F1900" s="140">
        <v>19221233</v>
      </c>
      <c r="G1900" s="140"/>
      <c r="H1900" s="154" t="s">
        <v>5102</v>
      </c>
      <c r="I1900" s="163" t="s">
        <v>5103</v>
      </c>
      <c r="J1900" s="160">
        <v>41171</v>
      </c>
      <c r="K1900" s="146">
        <v>2182362</v>
      </c>
      <c r="L1900" s="144" t="s">
        <v>61</v>
      </c>
      <c r="M1900" s="145" t="s">
        <v>4830</v>
      </c>
      <c r="N1900" s="145" t="s">
        <v>40</v>
      </c>
      <c r="O1900" s="145" t="s">
        <v>41</v>
      </c>
      <c r="P1900" s="145" t="s">
        <v>42</v>
      </c>
      <c r="Q1900" s="145" t="s">
        <v>4853</v>
      </c>
    </row>
    <row r="1901" spans="1:17" ht="89.25" x14ac:dyDescent="0.25">
      <c r="A1901" s="5">
        <f t="shared" si="29"/>
        <v>1899</v>
      </c>
      <c r="B1901" s="137" t="s">
        <v>4826</v>
      </c>
      <c r="C1901" s="137">
        <v>891180084</v>
      </c>
      <c r="D1901" s="137">
        <v>2</v>
      </c>
      <c r="E1901" s="158" t="s">
        <v>4872</v>
      </c>
      <c r="F1901" s="159">
        <v>7696519</v>
      </c>
      <c r="G1901" s="140"/>
      <c r="H1901" s="154" t="s">
        <v>5104</v>
      </c>
      <c r="I1901" s="163" t="s">
        <v>5105</v>
      </c>
      <c r="J1901" s="160">
        <v>41138</v>
      </c>
      <c r="K1901" s="143">
        <v>494890</v>
      </c>
      <c r="L1901" s="144" t="s">
        <v>61</v>
      </c>
      <c r="M1901" s="145" t="s">
        <v>4830</v>
      </c>
      <c r="N1901" s="145" t="s">
        <v>40</v>
      </c>
      <c r="O1901" s="145" t="s">
        <v>41</v>
      </c>
      <c r="P1901" s="145" t="s">
        <v>4831</v>
      </c>
      <c r="Q1901" s="145" t="s">
        <v>4853</v>
      </c>
    </row>
    <row r="1902" spans="1:17" ht="63.75" x14ac:dyDescent="0.25">
      <c r="A1902" s="5">
        <f t="shared" si="29"/>
        <v>1900</v>
      </c>
      <c r="B1902" s="137" t="s">
        <v>4826</v>
      </c>
      <c r="C1902" s="137">
        <v>891180084</v>
      </c>
      <c r="D1902" s="137">
        <v>2</v>
      </c>
      <c r="E1902" s="158" t="s">
        <v>5106</v>
      </c>
      <c r="F1902" s="140">
        <v>1075213437</v>
      </c>
      <c r="G1902" s="140">
        <v>3</v>
      </c>
      <c r="H1902" s="154" t="s">
        <v>5107</v>
      </c>
      <c r="I1902" s="163" t="s">
        <v>5108</v>
      </c>
      <c r="J1902" s="160" t="s">
        <v>5109</v>
      </c>
      <c r="K1902" s="146">
        <v>3000000</v>
      </c>
      <c r="L1902" s="144" t="s">
        <v>61</v>
      </c>
      <c r="M1902" s="145" t="s">
        <v>4830</v>
      </c>
      <c r="N1902" s="145" t="s">
        <v>40</v>
      </c>
      <c r="O1902" s="145" t="s">
        <v>41</v>
      </c>
      <c r="P1902" s="145" t="s">
        <v>42</v>
      </c>
      <c r="Q1902" s="145" t="s">
        <v>4853</v>
      </c>
    </row>
    <row r="1903" spans="1:17" ht="369.75" x14ac:dyDescent="0.25">
      <c r="A1903" s="5">
        <f t="shared" si="29"/>
        <v>1901</v>
      </c>
      <c r="B1903" s="137" t="s">
        <v>4826</v>
      </c>
      <c r="C1903" s="137">
        <v>891180084</v>
      </c>
      <c r="D1903" s="137">
        <v>2</v>
      </c>
      <c r="E1903" s="158" t="s">
        <v>5110</v>
      </c>
      <c r="F1903" s="139">
        <v>12225412</v>
      </c>
      <c r="G1903" s="140">
        <v>1</v>
      </c>
      <c r="H1903" s="154" t="s">
        <v>5111</v>
      </c>
      <c r="I1903" s="34" t="s">
        <v>5112</v>
      </c>
      <c r="J1903" s="160">
        <v>41144</v>
      </c>
      <c r="K1903" s="146">
        <v>3373024</v>
      </c>
      <c r="L1903" s="144" t="s">
        <v>61</v>
      </c>
      <c r="M1903" s="145" t="s">
        <v>4830</v>
      </c>
      <c r="N1903" s="145" t="s">
        <v>40</v>
      </c>
      <c r="O1903" s="145" t="s">
        <v>41</v>
      </c>
      <c r="P1903" s="145" t="s">
        <v>42</v>
      </c>
      <c r="Q1903" s="145"/>
    </row>
    <row r="1904" spans="1:17" ht="293.25" x14ac:dyDescent="0.25">
      <c r="A1904" s="5">
        <f t="shared" si="29"/>
        <v>1902</v>
      </c>
      <c r="B1904" s="137" t="s">
        <v>4826</v>
      </c>
      <c r="C1904" s="137">
        <v>891180084</v>
      </c>
      <c r="D1904" s="137">
        <v>2</v>
      </c>
      <c r="E1904" s="158" t="s">
        <v>460</v>
      </c>
      <c r="F1904" s="139">
        <v>36178454</v>
      </c>
      <c r="G1904" s="140">
        <v>6</v>
      </c>
      <c r="H1904" s="154" t="s">
        <v>5113</v>
      </c>
      <c r="I1904" s="34" t="s">
        <v>5114</v>
      </c>
      <c r="J1904" s="160">
        <v>41144</v>
      </c>
      <c r="K1904" s="146">
        <v>1233320</v>
      </c>
      <c r="L1904" s="144" t="s">
        <v>61</v>
      </c>
      <c r="M1904" s="145" t="s">
        <v>4830</v>
      </c>
      <c r="N1904" s="145" t="s">
        <v>40</v>
      </c>
      <c r="O1904" s="145" t="s">
        <v>41</v>
      </c>
      <c r="P1904" s="145" t="s">
        <v>42</v>
      </c>
      <c r="Q1904" s="145"/>
    </row>
    <row r="1905" spans="1:17" ht="409.5" x14ac:dyDescent="0.25">
      <c r="A1905" s="5">
        <f t="shared" si="29"/>
        <v>1903</v>
      </c>
      <c r="B1905" s="137" t="s">
        <v>4826</v>
      </c>
      <c r="C1905" s="137">
        <v>891180084</v>
      </c>
      <c r="D1905" s="137">
        <v>2</v>
      </c>
      <c r="E1905" s="158" t="s">
        <v>5039</v>
      </c>
      <c r="F1905" s="139">
        <v>40018522</v>
      </c>
      <c r="G1905" s="140">
        <v>8</v>
      </c>
      <c r="H1905" s="154" t="s">
        <v>5115</v>
      </c>
      <c r="I1905" s="34" t="s">
        <v>5116</v>
      </c>
      <c r="J1905" s="160">
        <v>41151</v>
      </c>
      <c r="K1905" s="146">
        <v>4196094</v>
      </c>
      <c r="L1905" s="144" t="s">
        <v>61</v>
      </c>
      <c r="M1905" s="145" t="s">
        <v>4830</v>
      </c>
      <c r="N1905" s="145" t="s">
        <v>40</v>
      </c>
      <c r="O1905" s="145" t="s">
        <v>41</v>
      </c>
      <c r="P1905" s="145" t="s">
        <v>42</v>
      </c>
      <c r="Q1905" s="145"/>
    </row>
    <row r="1906" spans="1:17" ht="114.75" x14ac:dyDescent="0.25">
      <c r="A1906" s="5">
        <f t="shared" si="29"/>
        <v>1904</v>
      </c>
      <c r="B1906" s="137" t="s">
        <v>4826</v>
      </c>
      <c r="C1906" s="137">
        <v>891180084</v>
      </c>
      <c r="D1906" s="137">
        <v>2</v>
      </c>
      <c r="E1906" s="158" t="s">
        <v>5117</v>
      </c>
      <c r="F1906" s="140">
        <v>12095792</v>
      </c>
      <c r="G1906" s="140"/>
      <c r="H1906" s="154" t="s">
        <v>5118</v>
      </c>
      <c r="I1906" s="163" t="s">
        <v>5023</v>
      </c>
      <c r="J1906" s="160">
        <v>41157</v>
      </c>
      <c r="K1906" s="146">
        <v>360000</v>
      </c>
      <c r="L1906" s="144" t="s">
        <v>61</v>
      </c>
      <c r="M1906" s="145" t="s">
        <v>4830</v>
      </c>
      <c r="N1906" s="145" t="s">
        <v>40</v>
      </c>
      <c r="O1906" s="145" t="s">
        <v>41</v>
      </c>
      <c r="P1906" s="145" t="s">
        <v>42</v>
      </c>
      <c r="Q1906" s="145" t="s">
        <v>4853</v>
      </c>
    </row>
    <row r="1907" spans="1:17" ht="114.75" x14ac:dyDescent="0.25">
      <c r="A1907" s="5">
        <f t="shared" si="29"/>
        <v>1905</v>
      </c>
      <c r="B1907" s="137" t="s">
        <v>4826</v>
      </c>
      <c r="C1907" s="137">
        <v>891180084</v>
      </c>
      <c r="D1907" s="137">
        <v>2</v>
      </c>
      <c r="E1907" s="158" t="s">
        <v>2726</v>
      </c>
      <c r="F1907" s="140">
        <v>36311974</v>
      </c>
      <c r="G1907" s="140"/>
      <c r="H1907" s="154" t="s">
        <v>5119</v>
      </c>
      <c r="I1907" s="163" t="s">
        <v>5023</v>
      </c>
      <c r="J1907" s="160">
        <v>41157</v>
      </c>
      <c r="K1907" s="146">
        <v>720000</v>
      </c>
      <c r="L1907" s="144" t="s">
        <v>61</v>
      </c>
      <c r="M1907" s="145" t="s">
        <v>4830</v>
      </c>
      <c r="N1907" s="145" t="s">
        <v>40</v>
      </c>
      <c r="O1907" s="145" t="s">
        <v>41</v>
      </c>
      <c r="P1907" s="145" t="s">
        <v>42</v>
      </c>
      <c r="Q1907" s="145" t="s">
        <v>4853</v>
      </c>
    </row>
    <row r="1908" spans="1:17" ht="267.75" x14ac:dyDescent="0.25">
      <c r="A1908" s="5">
        <f t="shared" si="29"/>
        <v>1906</v>
      </c>
      <c r="B1908" s="137" t="s">
        <v>4826</v>
      </c>
      <c r="C1908" s="137">
        <v>891180084</v>
      </c>
      <c r="D1908" s="137">
        <v>2</v>
      </c>
      <c r="E1908" s="158" t="s">
        <v>4932</v>
      </c>
      <c r="F1908" s="140">
        <v>12114696</v>
      </c>
      <c r="G1908" s="140"/>
      <c r="H1908" s="154" t="s">
        <v>5120</v>
      </c>
      <c r="I1908" s="163" t="s">
        <v>5121</v>
      </c>
      <c r="J1908" s="160">
        <v>41157</v>
      </c>
      <c r="K1908" s="146">
        <v>627870</v>
      </c>
      <c r="L1908" s="144" t="s">
        <v>61</v>
      </c>
      <c r="M1908" s="145" t="s">
        <v>4830</v>
      </c>
      <c r="N1908" s="145" t="s">
        <v>40</v>
      </c>
      <c r="O1908" s="145" t="s">
        <v>41</v>
      </c>
      <c r="P1908" s="145" t="s">
        <v>42</v>
      </c>
      <c r="Q1908" s="145" t="s">
        <v>4853</v>
      </c>
    </row>
    <row r="1909" spans="1:17" ht="114.75" x14ac:dyDescent="0.25">
      <c r="A1909" s="5">
        <f t="shared" si="29"/>
        <v>1907</v>
      </c>
      <c r="B1909" s="137" t="s">
        <v>4826</v>
      </c>
      <c r="C1909" s="137">
        <v>891180084</v>
      </c>
      <c r="D1909" s="137">
        <v>2</v>
      </c>
      <c r="E1909" s="164" t="s">
        <v>5122</v>
      </c>
      <c r="F1909" s="140" t="s">
        <v>5001</v>
      </c>
      <c r="G1909" s="140"/>
      <c r="H1909" s="154" t="s">
        <v>5123</v>
      </c>
      <c r="I1909" s="163" t="s">
        <v>5124</v>
      </c>
      <c r="J1909" s="160">
        <v>41169</v>
      </c>
      <c r="K1909" s="146">
        <v>1500000</v>
      </c>
      <c r="L1909" s="144" t="s">
        <v>61</v>
      </c>
      <c r="M1909" s="145" t="s">
        <v>4830</v>
      </c>
      <c r="N1909" s="145" t="s">
        <v>40</v>
      </c>
      <c r="O1909" s="145" t="s">
        <v>41</v>
      </c>
      <c r="P1909" s="145" t="s">
        <v>42</v>
      </c>
      <c r="Q1909" s="145" t="s">
        <v>4853</v>
      </c>
    </row>
    <row r="1910" spans="1:17" ht="114.75" x14ac:dyDescent="0.25">
      <c r="A1910" s="5">
        <f t="shared" si="29"/>
        <v>1908</v>
      </c>
      <c r="B1910" s="137" t="s">
        <v>4826</v>
      </c>
      <c r="C1910" s="137">
        <v>891180084</v>
      </c>
      <c r="D1910" s="137">
        <v>2</v>
      </c>
      <c r="E1910" s="158" t="s">
        <v>5125</v>
      </c>
      <c r="F1910" s="140">
        <v>2890602</v>
      </c>
      <c r="G1910" s="140"/>
      <c r="H1910" s="154" t="s">
        <v>5126</v>
      </c>
      <c r="I1910" s="163" t="s">
        <v>5127</v>
      </c>
      <c r="J1910" s="160">
        <v>41170</v>
      </c>
      <c r="K1910" s="146">
        <v>1200000</v>
      </c>
      <c r="L1910" s="144" t="s">
        <v>61</v>
      </c>
      <c r="M1910" s="145" t="s">
        <v>4830</v>
      </c>
      <c r="N1910" s="145" t="s">
        <v>2127</v>
      </c>
      <c r="O1910" s="145" t="s">
        <v>41</v>
      </c>
      <c r="P1910" s="145" t="s">
        <v>42</v>
      </c>
      <c r="Q1910" s="145" t="s">
        <v>4853</v>
      </c>
    </row>
    <row r="1911" spans="1:17" ht="114.75" x14ac:dyDescent="0.25">
      <c r="A1911" s="5">
        <f t="shared" si="29"/>
        <v>1909</v>
      </c>
      <c r="B1911" s="137" t="s">
        <v>4826</v>
      </c>
      <c r="C1911" s="137">
        <v>891180084</v>
      </c>
      <c r="D1911" s="137">
        <v>2</v>
      </c>
      <c r="E1911" s="158" t="s">
        <v>5128</v>
      </c>
      <c r="F1911" s="159">
        <v>36154696</v>
      </c>
      <c r="G1911" s="140"/>
      <c r="H1911" s="154" t="s">
        <v>5129</v>
      </c>
      <c r="I1911" s="163" t="s">
        <v>5130</v>
      </c>
      <c r="J1911" s="160">
        <v>41170</v>
      </c>
      <c r="K1911" s="143">
        <v>315000</v>
      </c>
      <c r="L1911" s="144" t="s">
        <v>61</v>
      </c>
      <c r="M1911" s="145" t="s">
        <v>4830</v>
      </c>
      <c r="N1911" s="145" t="s">
        <v>40</v>
      </c>
      <c r="O1911" s="145" t="s">
        <v>41</v>
      </c>
      <c r="P1911" s="145" t="s">
        <v>4831</v>
      </c>
      <c r="Q1911" s="145"/>
    </row>
    <row r="1912" spans="1:17" ht="114.75" x14ac:dyDescent="0.25">
      <c r="A1912" s="5">
        <f t="shared" si="29"/>
        <v>1910</v>
      </c>
      <c r="B1912" s="137" t="s">
        <v>4826</v>
      </c>
      <c r="C1912" s="137">
        <v>891180084</v>
      </c>
      <c r="D1912" s="137">
        <v>2</v>
      </c>
      <c r="E1912" s="158" t="s">
        <v>5131</v>
      </c>
      <c r="F1912" s="140">
        <v>41694234</v>
      </c>
      <c r="G1912" s="140"/>
      <c r="H1912" s="154" t="s">
        <v>5132</v>
      </c>
      <c r="I1912" s="163" t="s">
        <v>5023</v>
      </c>
      <c r="J1912" s="160">
        <v>41171</v>
      </c>
      <c r="K1912" s="146">
        <v>720000</v>
      </c>
      <c r="L1912" s="144" t="s">
        <v>61</v>
      </c>
      <c r="M1912" s="145" t="s">
        <v>4830</v>
      </c>
      <c r="N1912" s="145" t="s">
        <v>40</v>
      </c>
      <c r="O1912" s="145" t="s">
        <v>41</v>
      </c>
      <c r="P1912" s="145" t="s">
        <v>42</v>
      </c>
      <c r="Q1912" s="145"/>
    </row>
    <row r="1913" spans="1:17" ht="267.75" x14ac:dyDescent="0.25">
      <c r="A1913" s="5">
        <f t="shared" si="29"/>
        <v>1911</v>
      </c>
      <c r="B1913" s="137" t="s">
        <v>4826</v>
      </c>
      <c r="C1913" s="137">
        <v>891180084</v>
      </c>
      <c r="D1913" s="137">
        <v>2</v>
      </c>
      <c r="E1913" s="158" t="s">
        <v>5133</v>
      </c>
      <c r="F1913" s="140">
        <v>17192032</v>
      </c>
      <c r="G1913" s="140"/>
      <c r="H1913" s="154" t="s">
        <v>5134</v>
      </c>
      <c r="I1913" s="163" t="s">
        <v>5135</v>
      </c>
      <c r="J1913" s="160">
        <v>41171</v>
      </c>
      <c r="K1913" s="146">
        <v>1200000</v>
      </c>
      <c r="L1913" s="144" t="s">
        <v>61</v>
      </c>
      <c r="M1913" s="145" t="s">
        <v>4830</v>
      </c>
      <c r="N1913" s="145" t="s">
        <v>40</v>
      </c>
      <c r="O1913" s="145" t="s">
        <v>41</v>
      </c>
      <c r="P1913" s="145" t="s">
        <v>42</v>
      </c>
      <c r="Q1913" s="145" t="s">
        <v>4853</v>
      </c>
    </row>
    <row r="1914" spans="1:17" ht="267.75" x14ac:dyDescent="0.25">
      <c r="A1914" s="5">
        <f t="shared" si="29"/>
        <v>1912</v>
      </c>
      <c r="B1914" s="137" t="s">
        <v>4826</v>
      </c>
      <c r="C1914" s="137">
        <v>891180084</v>
      </c>
      <c r="D1914" s="137">
        <v>2</v>
      </c>
      <c r="E1914" s="158" t="s">
        <v>473</v>
      </c>
      <c r="F1914" s="140">
        <v>19188486</v>
      </c>
      <c r="G1914" s="140"/>
      <c r="H1914" s="154" t="s">
        <v>5136</v>
      </c>
      <c r="I1914" s="163" t="s">
        <v>5137</v>
      </c>
      <c r="J1914" s="160">
        <v>41172</v>
      </c>
      <c r="K1914" s="146">
        <v>1800000</v>
      </c>
      <c r="L1914" s="144" t="s">
        <v>61</v>
      </c>
      <c r="M1914" s="145" t="s">
        <v>4830</v>
      </c>
      <c r="N1914" s="145" t="s">
        <v>40</v>
      </c>
      <c r="O1914" s="145" t="s">
        <v>41</v>
      </c>
      <c r="P1914" s="145" t="s">
        <v>42</v>
      </c>
      <c r="Q1914" s="145" t="s">
        <v>4853</v>
      </c>
    </row>
    <row r="1915" spans="1:17" ht="114.75" x14ac:dyDescent="0.25">
      <c r="A1915" s="5">
        <f t="shared" si="29"/>
        <v>1913</v>
      </c>
      <c r="B1915" s="137" t="s">
        <v>4826</v>
      </c>
      <c r="C1915" s="137">
        <v>891180084</v>
      </c>
      <c r="D1915" s="137">
        <v>2</v>
      </c>
      <c r="E1915" s="158" t="s">
        <v>5138</v>
      </c>
      <c r="F1915" s="140">
        <v>36160042</v>
      </c>
      <c r="G1915" s="140">
        <v>6</v>
      </c>
      <c r="H1915" s="154" t="s">
        <v>5139</v>
      </c>
      <c r="I1915" s="163" t="s">
        <v>5140</v>
      </c>
      <c r="J1915" s="160">
        <v>41178</v>
      </c>
      <c r="K1915" s="146">
        <v>1400000</v>
      </c>
      <c r="L1915" s="144" t="s">
        <v>61</v>
      </c>
      <c r="M1915" s="145" t="s">
        <v>4830</v>
      </c>
      <c r="N1915" s="145" t="s">
        <v>40</v>
      </c>
      <c r="O1915" s="145" t="s">
        <v>4963</v>
      </c>
      <c r="P1915" s="145" t="s">
        <v>42</v>
      </c>
      <c r="Q1915" s="145"/>
    </row>
    <row r="1916" spans="1:17" ht="63.75" x14ac:dyDescent="0.25">
      <c r="A1916" s="5">
        <f t="shared" si="29"/>
        <v>1914</v>
      </c>
      <c r="B1916" s="137" t="s">
        <v>4826</v>
      </c>
      <c r="C1916" s="137">
        <v>891180084</v>
      </c>
      <c r="D1916" s="137">
        <v>2</v>
      </c>
      <c r="E1916" s="158" t="s">
        <v>5141</v>
      </c>
      <c r="F1916" s="140">
        <v>36167132</v>
      </c>
      <c r="G1916" s="140">
        <v>2</v>
      </c>
      <c r="H1916" s="154" t="s">
        <v>5142</v>
      </c>
      <c r="I1916" s="163" t="s">
        <v>5108</v>
      </c>
      <c r="J1916" s="160">
        <v>41178</v>
      </c>
      <c r="K1916" s="146">
        <v>4800000</v>
      </c>
      <c r="L1916" s="144" t="s">
        <v>61</v>
      </c>
      <c r="M1916" s="145" t="s">
        <v>4830</v>
      </c>
      <c r="N1916" s="145" t="s">
        <v>40</v>
      </c>
      <c r="O1916" s="145" t="s">
        <v>41</v>
      </c>
      <c r="P1916" s="145" t="s">
        <v>42</v>
      </c>
      <c r="Q1916" s="145"/>
    </row>
    <row r="1917" spans="1:17" ht="63.75" x14ac:dyDescent="0.25">
      <c r="A1917" s="5">
        <f t="shared" si="29"/>
        <v>1915</v>
      </c>
      <c r="B1917" s="137" t="s">
        <v>4826</v>
      </c>
      <c r="C1917" s="137">
        <v>891180084</v>
      </c>
      <c r="D1917" s="137">
        <v>2</v>
      </c>
      <c r="E1917" s="158" t="s">
        <v>5143</v>
      </c>
      <c r="F1917" s="140">
        <v>7706182</v>
      </c>
      <c r="G1917" s="140">
        <v>9</v>
      </c>
      <c r="H1917" s="154" t="s">
        <v>5144</v>
      </c>
      <c r="I1917" s="163" t="s">
        <v>5108</v>
      </c>
      <c r="J1917" s="160">
        <v>41178</v>
      </c>
      <c r="K1917" s="146">
        <v>4050000</v>
      </c>
      <c r="L1917" s="144" t="s">
        <v>61</v>
      </c>
      <c r="M1917" s="145" t="s">
        <v>4830</v>
      </c>
      <c r="N1917" s="145" t="s">
        <v>40</v>
      </c>
      <c r="O1917" s="145" t="s">
        <v>4963</v>
      </c>
      <c r="P1917" s="145" t="s">
        <v>42</v>
      </c>
      <c r="Q1917" s="145"/>
    </row>
    <row r="1918" spans="1:17" ht="114.75" x14ac:dyDescent="0.25">
      <c r="A1918" s="5">
        <f t="shared" si="29"/>
        <v>1916</v>
      </c>
      <c r="B1918" s="137" t="s">
        <v>4826</v>
      </c>
      <c r="C1918" s="137">
        <v>891180084</v>
      </c>
      <c r="D1918" s="137">
        <v>2</v>
      </c>
      <c r="E1918" s="158" t="s">
        <v>4929</v>
      </c>
      <c r="F1918" s="140">
        <v>52083740</v>
      </c>
      <c r="G1918" s="140"/>
      <c r="H1918" s="154" t="s">
        <v>5145</v>
      </c>
      <c r="I1918" s="163" t="s">
        <v>5146</v>
      </c>
      <c r="J1918" s="160">
        <v>40956</v>
      </c>
      <c r="K1918" s="146">
        <v>2894996</v>
      </c>
      <c r="L1918" s="144" t="s">
        <v>61</v>
      </c>
      <c r="M1918" s="145" t="s">
        <v>4830</v>
      </c>
      <c r="N1918" s="145" t="s">
        <v>40</v>
      </c>
      <c r="O1918" s="145" t="s">
        <v>41</v>
      </c>
      <c r="P1918" s="145" t="s">
        <v>5147</v>
      </c>
      <c r="Q1918" s="145"/>
    </row>
    <row r="1919" spans="1:17" ht="369.75" x14ac:dyDescent="0.25">
      <c r="A1919" s="5">
        <f t="shared" si="29"/>
        <v>1917</v>
      </c>
      <c r="B1919" s="137" t="s">
        <v>4826</v>
      </c>
      <c r="C1919" s="137">
        <v>891180084</v>
      </c>
      <c r="D1919" s="137">
        <v>2</v>
      </c>
      <c r="E1919" s="158" t="s">
        <v>5148</v>
      </c>
      <c r="F1919" s="140">
        <v>12138226</v>
      </c>
      <c r="G1919" s="140"/>
      <c r="H1919" s="154" t="s">
        <v>5149</v>
      </c>
      <c r="I1919" s="163" t="s">
        <v>5150</v>
      </c>
      <c r="J1919" s="160">
        <v>41183</v>
      </c>
      <c r="K1919" s="146">
        <v>2182362</v>
      </c>
      <c r="L1919" s="144" t="s">
        <v>61</v>
      </c>
      <c r="M1919" s="145" t="s">
        <v>4830</v>
      </c>
      <c r="N1919" s="145" t="s">
        <v>40</v>
      </c>
      <c r="O1919" s="145" t="s">
        <v>41</v>
      </c>
      <c r="P1919" s="145" t="s">
        <v>42</v>
      </c>
      <c r="Q1919" s="145" t="s">
        <v>4853</v>
      </c>
    </row>
    <row r="1920" spans="1:17" ht="408" x14ac:dyDescent="0.25">
      <c r="A1920" s="5">
        <f t="shared" si="29"/>
        <v>1918</v>
      </c>
      <c r="B1920" s="137" t="s">
        <v>4826</v>
      </c>
      <c r="C1920" s="137">
        <v>891180084</v>
      </c>
      <c r="D1920" s="137">
        <v>2</v>
      </c>
      <c r="E1920" s="158" t="s">
        <v>4959</v>
      </c>
      <c r="F1920" s="140">
        <v>6748421</v>
      </c>
      <c r="G1920" s="140"/>
      <c r="H1920" s="154" t="s">
        <v>5151</v>
      </c>
      <c r="I1920" s="163" t="s">
        <v>5152</v>
      </c>
      <c r="J1920" s="160">
        <v>41186</v>
      </c>
      <c r="K1920" s="146">
        <v>1500000</v>
      </c>
      <c r="L1920" s="144" t="s">
        <v>61</v>
      </c>
      <c r="M1920" s="145" t="s">
        <v>4830</v>
      </c>
      <c r="N1920" s="145" t="s">
        <v>40</v>
      </c>
      <c r="O1920" s="145" t="s">
        <v>41</v>
      </c>
      <c r="P1920" s="145" t="s">
        <v>42</v>
      </c>
      <c r="Q1920" s="145" t="s">
        <v>4853</v>
      </c>
    </row>
    <row r="1921" spans="1:17" ht="369.75" x14ac:dyDescent="0.25">
      <c r="A1921" s="5">
        <f t="shared" si="29"/>
        <v>1919</v>
      </c>
      <c r="B1921" s="137" t="s">
        <v>4826</v>
      </c>
      <c r="C1921" s="137">
        <v>891180084</v>
      </c>
      <c r="D1921" s="137">
        <v>2</v>
      </c>
      <c r="E1921" s="158" t="s">
        <v>4929</v>
      </c>
      <c r="F1921" s="140">
        <v>52083740</v>
      </c>
      <c r="G1921" s="140"/>
      <c r="H1921" s="154" t="s">
        <v>5153</v>
      </c>
      <c r="I1921" s="163" t="s">
        <v>5154</v>
      </c>
      <c r="J1921" s="160">
        <v>41186</v>
      </c>
      <c r="K1921" s="146">
        <v>2400000</v>
      </c>
      <c r="L1921" s="144" t="s">
        <v>61</v>
      </c>
      <c r="M1921" s="145" t="s">
        <v>4830</v>
      </c>
      <c r="N1921" s="145" t="s">
        <v>40</v>
      </c>
      <c r="O1921" s="145" t="s">
        <v>41</v>
      </c>
      <c r="P1921" s="145" t="s">
        <v>42</v>
      </c>
      <c r="Q1921" s="145" t="s">
        <v>4853</v>
      </c>
    </row>
    <row r="1922" spans="1:17" ht="114.75" x14ac:dyDescent="0.25">
      <c r="A1922" s="5">
        <f t="shared" si="29"/>
        <v>1920</v>
      </c>
      <c r="B1922" s="137" t="s">
        <v>4826</v>
      </c>
      <c r="C1922" s="137">
        <v>891180084</v>
      </c>
      <c r="D1922" s="137">
        <v>2</v>
      </c>
      <c r="E1922" s="158" t="s">
        <v>4926</v>
      </c>
      <c r="F1922" s="140">
        <v>41510692</v>
      </c>
      <c r="G1922" s="140"/>
      <c r="H1922" s="154" t="s">
        <v>5155</v>
      </c>
      <c r="I1922" s="163" t="s">
        <v>5156</v>
      </c>
      <c r="J1922" s="160">
        <v>41200</v>
      </c>
      <c r="K1922" s="146">
        <v>600000</v>
      </c>
      <c r="L1922" s="144" t="s">
        <v>61</v>
      </c>
      <c r="M1922" s="145" t="s">
        <v>4830</v>
      </c>
      <c r="N1922" s="145" t="s">
        <v>40</v>
      </c>
      <c r="O1922" s="145" t="s">
        <v>41</v>
      </c>
      <c r="P1922" s="145" t="s">
        <v>42</v>
      </c>
      <c r="Q1922" s="145"/>
    </row>
    <row r="1923" spans="1:17" ht="280.5" x14ac:dyDescent="0.25">
      <c r="A1923" s="5">
        <f t="shared" si="29"/>
        <v>1921</v>
      </c>
      <c r="B1923" s="137" t="s">
        <v>4826</v>
      </c>
      <c r="C1923" s="137">
        <v>891180084</v>
      </c>
      <c r="D1923" s="137">
        <v>2</v>
      </c>
      <c r="E1923" s="158" t="s">
        <v>4895</v>
      </c>
      <c r="F1923" s="139">
        <v>36314509</v>
      </c>
      <c r="G1923" s="151">
        <v>6</v>
      </c>
      <c r="H1923" s="154" t="s">
        <v>5157</v>
      </c>
      <c r="I1923" s="34" t="s">
        <v>5158</v>
      </c>
      <c r="J1923" s="160">
        <v>41200</v>
      </c>
      <c r="K1923" s="146">
        <v>1009080</v>
      </c>
      <c r="L1923" s="144" t="s">
        <v>61</v>
      </c>
      <c r="M1923" s="145" t="s">
        <v>4830</v>
      </c>
      <c r="N1923" s="145" t="s">
        <v>40</v>
      </c>
      <c r="O1923" s="145" t="s">
        <v>41</v>
      </c>
      <c r="P1923" s="145" t="s">
        <v>42</v>
      </c>
      <c r="Q1923" s="145"/>
    </row>
    <row r="1924" spans="1:17" ht="255" x14ac:dyDescent="0.25">
      <c r="A1924" s="5">
        <f t="shared" si="29"/>
        <v>1922</v>
      </c>
      <c r="B1924" s="137" t="s">
        <v>4826</v>
      </c>
      <c r="C1924" s="137">
        <v>891180084</v>
      </c>
      <c r="D1924" s="137">
        <v>2</v>
      </c>
      <c r="E1924" s="158" t="s">
        <v>5159</v>
      </c>
      <c r="F1924" s="139">
        <v>12116996</v>
      </c>
      <c r="G1924" s="140">
        <v>3</v>
      </c>
      <c r="H1924" s="154" t="s">
        <v>5160</v>
      </c>
      <c r="I1924" s="34" t="s">
        <v>5161</v>
      </c>
      <c r="J1924" s="160">
        <v>41200</v>
      </c>
      <c r="K1924" s="146">
        <v>1897326</v>
      </c>
      <c r="L1924" s="144" t="s">
        <v>61</v>
      </c>
      <c r="M1924" s="145" t="s">
        <v>4830</v>
      </c>
      <c r="N1924" s="145" t="s">
        <v>40</v>
      </c>
      <c r="O1924" s="145" t="s">
        <v>41</v>
      </c>
      <c r="P1924" s="145" t="s">
        <v>42</v>
      </c>
      <c r="Q1924" s="145"/>
    </row>
    <row r="1925" spans="1:17" ht="76.5" x14ac:dyDescent="0.25">
      <c r="A1925" s="5">
        <f t="shared" ref="A1925:A1988" si="30">A1924+1</f>
        <v>1923</v>
      </c>
      <c r="B1925" s="137" t="s">
        <v>4826</v>
      </c>
      <c r="C1925" s="137">
        <v>891180084</v>
      </c>
      <c r="D1925" s="137">
        <v>2</v>
      </c>
      <c r="E1925" s="164" t="s">
        <v>4908</v>
      </c>
      <c r="F1925" s="165">
        <v>36307606</v>
      </c>
      <c r="G1925" s="140"/>
      <c r="H1925" s="166" t="s">
        <v>5162</v>
      </c>
      <c r="I1925" s="162" t="s">
        <v>5163</v>
      </c>
      <c r="J1925" s="167">
        <v>41200</v>
      </c>
      <c r="K1925" s="143">
        <v>1574650</v>
      </c>
      <c r="L1925" s="144" t="s">
        <v>61</v>
      </c>
      <c r="M1925" s="145" t="s">
        <v>4830</v>
      </c>
      <c r="N1925" s="145" t="s">
        <v>40</v>
      </c>
      <c r="O1925" s="145" t="s">
        <v>41</v>
      </c>
      <c r="P1925" s="145" t="s">
        <v>4831</v>
      </c>
      <c r="Q1925" s="145"/>
    </row>
    <row r="1926" spans="1:17" ht="76.5" x14ac:dyDescent="0.25">
      <c r="A1926" s="5">
        <f t="shared" si="30"/>
        <v>1924</v>
      </c>
      <c r="B1926" s="137" t="s">
        <v>4826</v>
      </c>
      <c r="C1926" s="137">
        <v>891180084</v>
      </c>
      <c r="D1926" s="137">
        <v>2</v>
      </c>
      <c r="E1926" s="164" t="s">
        <v>5164</v>
      </c>
      <c r="F1926" s="165">
        <v>12997540</v>
      </c>
      <c r="G1926" s="140"/>
      <c r="H1926" s="166" t="s">
        <v>5165</v>
      </c>
      <c r="I1926" s="163" t="s">
        <v>5166</v>
      </c>
      <c r="J1926" s="167">
        <v>41200</v>
      </c>
      <c r="K1926" s="143">
        <v>3149300</v>
      </c>
      <c r="L1926" s="144" t="s">
        <v>61</v>
      </c>
      <c r="M1926" s="145" t="s">
        <v>4830</v>
      </c>
      <c r="N1926" s="145" t="s">
        <v>40</v>
      </c>
      <c r="O1926" s="145" t="s">
        <v>41</v>
      </c>
      <c r="P1926" s="145" t="s">
        <v>4831</v>
      </c>
      <c r="Q1926" s="145"/>
    </row>
    <row r="1927" spans="1:17" ht="76.5" x14ac:dyDescent="0.25">
      <c r="A1927" s="5">
        <f t="shared" si="30"/>
        <v>1925</v>
      </c>
      <c r="B1927" s="137" t="s">
        <v>4826</v>
      </c>
      <c r="C1927" s="137">
        <v>891180084</v>
      </c>
      <c r="D1927" s="137">
        <v>2</v>
      </c>
      <c r="E1927" s="164" t="s">
        <v>5167</v>
      </c>
      <c r="F1927" s="165">
        <v>1075217961</v>
      </c>
      <c r="G1927" s="140"/>
      <c r="H1927" s="166" t="s">
        <v>5168</v>
      </c>
      <c r="I1927" s="162" t="s">
        <v>5163</v>
      </c>
      <c r="J1927" s="167">
        <v>41200</v>
      </c>
      <c r="K1927" s="143">
        <v>1574650</v>
      </c>
      <c r="L1927" s="144" t="s">
        <v>61</v>
      </c>
      <c r="M1927" s="145" t="s">
        <v>4830</v>
      </c>
      <c r="N1927" s="145" t="s">
        <v>40</v>
      </c>
      <c r="O1927" s="145" t="s">
        <v>41</v>
      </c>
      <c r="P1927" s="145" t="s">
        <v>4831</v>
      </c>
      <c r="Q1927" s="145"/>
    </row>
    <row r="1928" spans="1:17" ht="76.5" x14ac:dyDescent="0.25">
      <c r="A1928" s="5">
        <f t="shared" si="30"/>
        <v>1926</v>
      </c>
      <c r="B1928" s="137" t="s">
        <v>4826</v>
      </c>
      <c r="C1928" s="137">
        <v>891180084</v>
      </c>
      <c r="D1928" s="137">
        <v>2</v>
      </c>
      <c r="E1928" s="164" t="s">
        <v>4887</v>
      </c>
      <c r="F1928" s="165">
        <v>36303083</v>
      </c>
      <c r="G1928" s="140"/>
      <c r="H1928" s="166" t="s">
        <v>5169</v>
      </c>
      <c r="I1928" s="162" t="s">
        <v>5163</v>
      </c>
      <c r="J1928" s="167">
        <v>41200</v>
      </c>
      <c r="K1928" s="143">
        <v>1574650</v>
      </c>
      <c r="L1928" s="144" t="s">
        <v>61</v>
      </c>
      <c r="M1928" s="145" t="s">
        <v>4830</v>
      </c>
      <c r="N1928" s="145" t="s">
        <v>40</v>
      </c>
      <c r="O1928" s="145" t="s">
        <v>41</v>
      </c>
      <c r="P1928" s="145" t="s">
        <v>4831</v>
      </c>
      <c r="Q1928" s="145"/>
    </row>
    <row r="1929" spans="1:17" ht="76.5" x14ac:dyDescent="0.25">
      <c r="A1929" s="5">
        <f t="shared" si="30"/>
        <v>1927</v>
      </c>
      <c r="B1929" s="137" t="s">
        <v>4826</v>
      </c>
      <c r="C1929" s="137">
        <v>891180084</v>
      </c>
      <c r="D1929" s="137">
        <v>2</v>
      </c>
      <c r="E1929" s="164" t="s">
        <v>4866</v>
      </c>
      <c r="F1929" s="165">
        <v>26421024</v>
      </c>
      <c r="G1929" s="140"/>
      <c r="H1929" s="166" t="s">
        <v>5170</v>
      </c>
      <c r="I1929" s="162" t="s">
        <v>5163</v>
      </c>
      <c r="J1929" s="167">
        <v>41200</v>
      </c>
      <c r="K1929" s="143">
        <v>1574650</v>
      </c>
      <c r="L1929" s="144" t="s">
        <v>61</v>
      </c>
      <c r="M1929" s="145" t="s">
        <v>4830</v>
      </c>
      <c r="N1929" s="145" t="s">
        <v>40</v>
      </c>
      <c r="O1929" s="145" t="s">
        <v>41</v>
      </c>
      <c r="P1929" s="145" t="s">
        <v>4831</v>
      </c>
      <c r="Q1929" s="145"/>
    </row>
    <row r="1930" spans="1:17" ht="76.5" x14ac:dyDescent="0.25">
      <c r="A1930" s="5">
        <f t="shared" si="30"/>
        <v>1928</v>
      </c>
      <c r="B1930" s="137" t="s">
        <v>4826</v>
      </c>
      <c r="C1930" s="137">
        <v>891180084</v>
      </c>
      <c r="D1930" s="137">
        <v>2</v>
      </c>
      <c r="E1930" s="164" t="s">
        <v>4872</v>
      </c>
      <c r="F1930" s="165">
        <v>7696519</v>
      </c>
      <c r="G1930" s="140"/>
      <c r="H1930" s="166" t="s">
        <v>5171</v>
      </c>
      <c r="I1930" s="163" t="s">
        <v>5166</v>
      </c>
      <c r="J1930" s="167">
        <v>41200</v>
      </c>
      <c r="K1930" s="143">
        <v>3149300</v>
      </c>
      <c r="L1930" s="144" t="s">
        <v>61</v>
      </c>
      <c r="M1930" s="145" t="s">
        <v>4830</v>
      </c>
      <c r="N1930" s="145" t="s">
        <v>40</v>
      </c>
      <c r="O1930" s="145" t="s">
        <v>41</v>
      </c>
      <c r="P1930" s="145" t="s">
        <v>4831</v>
      </c>
      <c r="Q1930" s="145"/>
    </row>
    <row r="1931" spans="1:17" ht="76.5" x14ac:dyDescent="0.25">
      <c r="A1931" s="5">
        <f t="shared" si="30"/>
        <v>1929</v>
      </c>
      <c r="B1931" s="137" t="s">
        <v>4826</v>
      </c>
      <c r="C1931" s="137">
        <v>891180084</v>
      </c>
      <c r="D1931" s="137">
        <v>2</v>
      </c>
      <c r="E1931" s="164" t="s">
        <v>2641</v>
      </c>
      <c r="F1931" s="165">
        <v>7730600</v>
      </c>
      <c r="G1931" s="140"/>
      <c r="H1931" s="166" t="s">
        <v>5172</v>
      </c>
      <c r="I1931" s="163" t="s">
        <v>5166</v>
      </c>
      <c r="J1931" s="167">
        <v>41200</v>
      </c>
      <c r="K1931" s="143">
        <v>3149300</v>
      </c>
      <c r="L1931" s="144" t="s">
        <v>61</v>
      </c>
      <c r="M1931" s="145" t="s">
        <v>4830</v>
      </c>
      <c r="N1931" s="145" t="s">
        <v>40</v>
      </c>
      <c r="O1931" s="145" t="s">
        <v>41</v>
      </c>
      <c r="P1931" s="145" t="s">
        <v>4831</v>
      </c>
      <c r="Q1931" s="145"/>
    </row>
    <row r="1932" spans="1:17" ht="76.5" x14ac:dyDescent="0.25">
      <c r="A1932" s="5">
        <f t="shared" si="30"/>
        <v>1930</v>
      </c>
      <c r="B1932" s="137" t="s">
        <v>4826</v>
      </c>
      <c r="C1932" s="137">
        <v>891180084</v>
      </c>
      <c r="D1932" s="137">
        <v>2</v>
      </c>
      <c r="E1932" s="164" t="s">
        <v>4854</v>
      </c>
      <c r="F1932" s="165">
        <v>7718196</v>
      </c>
      <c r="G1932" s="140"/>
      <c r="H1932" s="166" t="s">
        <v>5173</v>
      </c>
      <c r="I1932" s="162" t="s">
        <v>5163</v>
      </c>
      <c r="J1932" s="167">
        <v>41200</v>
      </c>
      <c r="K1932" s="143">
        <v>1574650</v>
      </c>
      <c r="L1932" s="144" t="s">
        <v>61</v>
      </c>
      <c r="M1932" s="145" t="s">
        <v>4830</v>
      </c>
      <c r="N1932" s="145" t="s">
        <v>40</v>
      </c>
      <c r="O1932" s="145" t="s">
        <v>41</v>
      </c>
      <c r="P1932" s="145" t="s">
        <v>4831</v>
      </c>
      <c r="Q1932" s="145"/>
    </row>
    <row r="1933" spans="1:17" ht="76.5" x14ac:dyDescent="0.25">
      <c r="A1933" s="5">
        <f t="shared" si="30"/>
        <v>1931</v>
      </c>
      <c r="B1933" s="137" t="s">
        <v>4826</v>
      </c>
      <c r="C1933" s="137">
        <v>891180084</v>
      </c>
      <c r="D1933" s="137">
        <v>2</v>
      </c>
      <c r="E1933" s="164" t="s">
        <v>2374</v>
      </c>
      <c r="F1933" s="165">
        <v>26421468</v>
      </c>
      <c r="G1933" s="140"/>
      <c r="H1933" s="166" t="s">
        <v>5174</v>
      </c>
      <c r="I1933" s="163" t="s">
        <v>5166</v>
      </c>
      <c r="J1933" s="167">
        <v>41200</v>
      </c>
      <c r="K1933" s="143">
        <v>3149300</v>
      </c>
      <c r="L1933" s="144" t="s">
        <v>61</v>
      </c>
      <c r="M1933" s="145" t="s">
        <v>4830</v>
      </c>
      <c r="N1933" s="145" t="s">
        <v>40</v>
      </c>
      <c r="O1933" s="145" t="s">
        <v>41</v>
      </c>
      <c r="P1933" s="145" t="s">
        <v>4831</v>
      </c>
      <c r="Q1933" s="145"/>
    </row>
    <row r="1934" spans="1:17" ht="76.5" x14ac:dyDescent="0.25">
      <c r="A1934" s="5">
        <f t="shared" si="30"/>
        <v>1932</v>
      </c>
      <c r="B1934" s="137" t="s">
        <v>4826</v>
      </c>
      <c r="C1934" s="137">
        <v>891180084</v>
      </c>
      <c r="D1934" s="137">
        <v>2</v>
      </c>
      <c r="E1934" s="164" t="s">
        <v>4893</v>
      </c>
      <c r="F1934" s="165">
        <v>7697030</v>
      </c>
      <c r="G1934" s="140"/>
      <c r="H1934" s="166" t="s">
        <v>5175</v>
      </c>
      <c r="I1934" s="163" t="s">
        <v>5166</v>
      </c>
      <c r="J1934" s="167">
        <v>41200</v>
      </c>
      <c r="K1934" s="143">
        <v>3149300</v>
      </c>
      <c r="L1934" s="144" t="s">
        <v>61</v>
      </c>
      <c r="M1934" s="145" t="s">
        <v>4830</v>
      </c>
      <c r="N1934" s="145" t="s">
        <v>40</v>
      </c>
      <c r="O1934" s="145" t="s">
        <v>41</v>
      </c>
      <c r="P1934" s="145" t="s">
        <v>4831</v>
      </c>
      <c r="Q1934" s="145"/>
    </row>
    <row r="1935" spans="1:17" ht="102" x14ac:dyDescent="0.25">
      <c r="A1935" s="5">
        <f t="shared" si="30"/>
        <v>1933</v>
      </c>
      <c r="B1935" s="137" t="s">
        <v>4826</v>
      </c>
      <c r="C1935" s="137">
        <v>891180084</v>
      </c>
      <c r="D1935" s="137">
        <v>2</v>
      </c>
      <c r="E1935" s="164" t="s">
        <v>4857</v>
      </c>
      <c r="F1935" s="165">
        <v>55180042</v>
      </c>
      <c r="G1935" s="140"/>
      <c r="H1935" s="166" t="s">
        <v>5176</v>
      </c>
      <c r="I1935" s="162" t="s">
        <v>5177</v>
      </c>
      <c r="J1935" s="167">
        <v>41200</v>
      </c>
      <c r="K1935" s="143">
        <v>5297250</v>
      </c>
      <c r="L1935" s="144" t="s">
        <v>61</v>
      </c>
      <c r="M1935" s="145" t="s">
        <v>4830</v>
      </c>
      <c r="N1935" s="145" t="s">
        <v>40</v>
      </c>
      <c r="O1935" s="145" t="s">
        <v>41</v>
      </c>
      <c r="P1935" s="145" t="s">
        <v>4831</v>
      </c>
      <c r="Q1935" s="145"/>
    </row>
    <row r="1936" spans="1:17" ht="165.75" x14ac:dyDescent="0.25">
      <c r="A1936" s="5">
        <f t="shared" si="30"/>
        <v>1934</v>
      </c>
      <c r="B1936" s="137" t="s">
        <v>4826</v>
      </c>
      <c r="C1936" s="137">
        <v>891180084</v>
      </c>
      <c r="D1936" s="137">
        <v>2</v>
      </c>
      <c r="E1936" s="164" t="s">
        <v>5178</v>
      </c>
      <c r="F1936" s="140">
        <v>24308038</v>
      </c>
      <c r="G1936" s="140"/>
      <c r="H1936" s="166" t="s">
        <v>5179</v>
      </c>
      <c r="I1936" s="162" t="s">
        <v>5180</v>
      </c>
      <c r="J1936" s="167">
        <v>41201</v>
      </c>
      <c r="K1936" s="146">
        <v>2700000</v>
      </c>
      <c r="L1936" s="144" t="s">
        <v>61</v>
      </c>
      <c r="M1936" s="145" t="s">
        <v>4830</v>
      </c>
      <c r="N1936" s="145" t="s">
        <v>40</v>
      </c>
      <c r="O1936" s="145" t="s">
        <v>41</v>
      </c>
      <c r="P1936" s="145" t="s">
        <v>42</v>
      </c>
      <c r="Q1936" s="145" t="s">
        <v>4853</v>
      </c>
    </row>
    <row r="1937" spans="1:17" ht="76.5" x14ac:dyDescent="0.25">
      <c r="A1937" s="5">
        <f t="shared" si="30"/>
        <v>1935</v>
      </c>
      <c r="B1937" s="137" t="s">
        <v>4826</v>
      </c>
      <c r="C1937" s="137">
        <v>891180084</v>
      </c>
      <c r="D1937" s="137">
        <v>2</v>
      </c>
      <c r="E1937" s="164" t="s">
        <v>5045</v>
      </c>
      <c r="F1937" s="165">
        <v>36309794</v>
      </c>
      <c r="G1937" s="140"/>
      <c r="H1937" s="166" t="s">
        <v>5181</v>
      </c>
      <c r="I1937" s="163" t="s">
        <v>5166</v>
      </c>
      <c r="J1937" s="167">
        <v>41201</v>
      </c>
      <c r="K1937" s="143">
        <v>3149300</v>
      </c>
      <c r="L1937" s="144" t="s">
        <v>61</v>
      </c>
      <c r="M1937" s="145" t="s">
        <v>4830</v>
      </c>
      <c r="N1937" s="145" t="s">
        <v>40</v>
      </c>
      <c r="O1937" s="145" t="s">
        <v>41</v>
      </c>
      <c r="P1937" s="145" t="s">
        <v>4831</v>
      </c>
      <c r="Q1937" s="145"/>
    </row>
    <row r="1938" spans="1:17" ht="76.5" x14ac:dyDescent="0.25">
      <c r="A1938" s="5">
        <f t="shared" si="30"/>
        <v>1936</v>
      </c>
      <c r="B1938" s="137" t="s">
        <v>4826</v>
      </c>
      <c r="C1938" s="137">
        <v>891180084</v>
      </c>
      <c r="D1938" s="137">
        <v>2</v>
      </c>
      <c r="E1938" s="164" t="s">
        <v>4891</v>
      </c>
      <c r="F1938" s="165">
        <v>55157227</v>
      </c>
      <c r="G1938" s="140"/>
      <c r="H1938" s="166" t="s">
        <v>5182</v>
      </c>
      <c r="I1938" s="163" t="s">
        <v>5166</v>
      </c>
      <c r="J1938" s="167">
        <v>41201</v>
      </c>
      <c r="K1938" s="143">
        <v>3149300</v>
      </c>
      <c r="L1938" s="144" t="s">
        <v>61</v>
      </c>
      <c r="M1938" s="145" t="s">
        <v>4830</v>
      </c>
      <c r="N1938" s="145" t="s">
        <v>40</v>
      </c>
      <c r="O1938" s="145" t="s">
        <v>41</v>
      </c>
      <c r="P1938" s="145" t="s">
        <v>4831</v>
      </c>
      <c r="Q1938" s="145"/>
    </row>
    <row r="1939" spans="1:17" ht="76.5" x14ac:dyDescent="0.25">
      <c r="A1939" s="5">
        <f t="shared" si="30"/>
        <v>1937</v>
      </c>
      <c r="B1939" s="137" t="s">
        <v>4826</v>
      </c>
      <c r="C1939" s="137">
        <v>891180084</v>
      </c>
      <c r="D1939" s="137">
        <v>2</v>
      </c>
      <c r="E1939" s="164" t="s">
        <v>780</v>
      </c>
      <c r="F1939" s="165">
        <v>26421125</v>
      </c>
      <c r="G1939" s="140"/>
      <c r="H1939" s="166" t="s">
        <v>5183</v>
      </c>
      <c r="I1939" s="163" t="s">
        <v>5184</v>
      </c>
      <c r="J1939" s="167">
        <v>41201</v>
      </c>
      <c r="K1939" s="143">
        <v>4723950</v>
      </c>
      <c r="L1939" s="144" t="s">
        <v>61</v>
      </c>
      <c r="M1939" s="145" t="s">
        <v>4830</v>
      </c>
      <c r="N1939" s="145" t="s">
        <v>40</v>
      </c>
      <c r="O1939" s="145" t="s">
        <v>41</v>
      </c>
      <c r="P1939" s="145" t="s">
        <v>4831</v>
      </c>
      <c r="Q1939" s="145"/>
    </row>
    <row r="1940" spans="1:17" ht="76.5" x14ac:dyDescent="0.25">
      <c r="A1940" s="5">
        <f t="shared" si="30"/>
        <v>1938</v>
      </c>
      <c r="B1940" s="137" t="s">
        <v>4826</v>
      </c>
      <c r="C1940" s="137">
        <v>891180084</v>
      </c>
      <c r="D1940" s="137">
        <v>2</v>
      </c>
      <c r="E1940" s="164" t="s">
        <v>4864</v>
      </c>
      <c r="F1940" s="165">
        <v>36069290</v>
      </c>
      <c r="G1940" s="140"/>
      <c r="H1940" s="166" t="s">
        <v>5185</v>
      </c>
      <c r="I1940" s="162" t="s">
        <v>5166</v>
      </c>
      <c r="J1940" s="167">
        <v>41201</v>
      </c>
      <c r="K1940" s="143">
        <v>3149300</v>
      </c>
      <c r="L1940" s="144" t="s">
        <v>61</v>
      </c>
      <c r="M1940" s="145" t="s">
        <v>4830</v>
      </c>
      <c r="N1940" s="145" t="s">
        <v>40</v>
      </c>
      <c r="O1940" s="145" t="s">
        <v>41</v>
      </c>
      <c r="P1940" s="145" t="s">
        <v>4831</v>
      </c>
      <c r="Q1940" s="145"/>
    </row>
    <row r="1941" spans="1:17" ht="63.75" x14ac:dyDescent="0.25">
      <c r="A1941" s="5">
        <f t="shared" si="30"/>
        <v>1939</v>
      </c>
      <c r="B1941" s="137" t="s">
        <v>4826</v>
      </c>
      <c r="C1941" s="137">
        <v>891180084</v>
      </c>
      <c r="D1941" s="137">
        <v>2</v>
      </c>
      <c r="E1941" s="164" t="s">
        <v>5186</v>
      </c>
      <c r="F1941" s="165">
        <v>7710750</v>
      </c>
      <c r="G1941" s="140"/>
      <c r="H1941" s="166" t="s">
        <v>5187</v>
      </c>
      <c r="I1941" s="163" t="s">
        <v>5188</v>
      </c>
      <c r="J1941" s="167">
        <v>41208</v>
      </c>
      <c r="K1941" s="143">
        <v>520000</v>
      </c>
      <c r="L1941" s="144" t="s">
        <v>61</v>
      </c>
      <c r="M1941" s="145" t="s">
        <v>4830</v>
      </c>
      <c r="N1941" s="145" t="s">
        <v>40</v>
      </c>
      <c r="O1941" s="145" t="s">
        <v>41</v>
      </c>
      <c r="P1941" s="145" t="s">
        <v>4831</v>
      </c>
      <c r="Q1941" s="145"/>
    </row>
    <row r="1942" spans="1:17" ht="153" x14ac:dyDescent="0.25">
      <c r="A1942" s="5">
        <f t="shared" si="30"/>
        <v>1940</v>
      </c>
      <c r="B1942" s="137" t="s">
        <v>4826</v>
      </c>
      <c r="C1942" s="137">
        <v>891180084</v>
      </c>
      <c r="D1942" s="137">
        <v>2</v>
      </c>
      <c r="E1942" s="164" t="s">
        <v>5128</v>
      </c>
      <c r="F1942" s="165">
        <v>36154696</v>
      </c>
      <c r="G1942" s="140"/>
      <c r="H1942" s="166" t="s">
        <v>5189</v>
      </c>
      <c r="I1942" s="163" t="s">
        <v>5190</v>
      </c>
      <c r="J1942" s="167">
        <v>41212</v>
      </c>
      <c r="K1942" s="143">
        <v>2000000</v>
      </c>
      <c r="L1942" s="144" t="s">
        <v>61</v>
      </c>
      <c r="M1942" s="145" t="s">
        <v>4830</v>
      </c>
      <c r="N1942" s="145" t="s">
        <v>40</v>
      </c>
      <c r="O1942" s="145" t="s">
        <v>41</v>
      </c>
      <c r="P1942" s="145" t="s">
        <v>4831</v>
      </c>
      <c r="Q1942" s="145"/>
    </row>
    <row r="1943" spans="1:17" ht="127.5" x14ac:dyDescent="0.25">
      <c r="A1943" s="5">
        <f t="shared" si="30"/>
        <v>1941</v>
      </c>
      <c r="B1943" s="137" t="s">
        <v>4826</v>
      </c>
      <c r="C1943" s="137">
        <v>891180084</v>
      </c>
      <c r="D1943" s="137">
        <v>2</v>
      </c>
      <c r="E1943" s="164" t="s">
        <v>4872</v>
      </c>
      <c r="F1943" s="165">
        <v>7696519</v>
      </c>
      <c r="G1943" s="140"/>
      <c r="H1943" s="166" t="s">
        <v>5191</v>
      </c>
      <c r="I1943" s="163" t="s">
        <v>5192</v>
      </c>
      <c r="J1943" s="167">
        <v>41212</v>
      </c>
      <c r="K1943" s="143">
        <v>2000000</v>
      </c>
      <c r="L1943" s="144" t="s">
        <v>61</v>
      </c>
      <c r="M1943" s="145" t="s">
        <v>4830</v>
      </c>
      <c r="N1943" s="145" t="s">
        <v>40</v>
      </c>
      <c r="O1943" s="145" t="s">
        <v>41</v>
      </c>
      <c r="P1943" s="145" t="s">
        <v>4831</v>
      </c>
      <c r="Q1943" s="145"/>
    </row>
    <row r="1944" spans="1:17" ht="76.5" x14ac:dyDescent="0.25">
      <c r="A1944" s="5">
        <f t="shared" si="30"/>
        <v>1942</v>
      </c>
      <c r="B1944" s="137" t="s">
        <v>4826</v>
      </c>
      <c r="C1944" s="137">
        <v>891180084</v>
      </c>
      <c r="D1944" s="137">
        <v>2</v>
      </c>
      <c r="E1944" s="164" t="s">
        <v>780</v>
      </c>
      <c r="F1944" s="165">
        <v>26421125</v>
      </c>
      <c r="G1944" s="140"/>
      <c r="H1944" s="166" t="s">
        <v>5193</v>
      </c>
      <c r="I1944" s="163" t="s">
        <v>5194</v>
      </c>
      <c r="J1944" s="167">
        <v>41213</v>
      </c>
      <c r="K1944" s="143">
        <v>1229800</v>
      </c>
      <c r="L1944" s="144" t="s">
        <v>61</v>
      </c>
      <c r="M1944" s="145" t="s">
        <v>4830</v>
      </c>
      <c r="N1944" s="145" t="s">
        <v>40</v>
      </c>
      <c r="O1944" s="145" t="s">
        <v>41</v>
      </c>
      <c r="P1944" s="145" t="s">
        <v>4831</v>
      </c>
      <c r="Q1944" s="145"/>
    </row>
    <row r="1945" spans="1:17" ht="114.75" x14ac:dyDescent="0.25">
      <c r="A1945" s="5">
        <f t="shared" si="30"/>
        <v>1943</v>
      </c>
      <c r="B1945" s="137" t="s">
        <v>4826</v>
      </c>
      <c r="C1945" s="137">
        <v>891180084</v>
      </c>
      <c r="D1945" s="137">
        <v>2</v>
      </c>
      <c r="E1945" s="164" t="s">
        <v>5195</v>
      </c>
      <c r="F1945" s="140">
        <v>55166373</v>
      </c>
      <c r="G1945" s="140"/>
      <c r="H1945" s="166" t="s">
        <v>5196</v>
      </c>
      <c r="I1945" s="163" t="s">
        <v>5197</v>
      </c>
      <c r="J1945" s="167">
        <v>41215</v>
      </c>
      <c r="K1945" s="146">
        <v>1440000</v>
      </c>
      <c r="L1945" s="144" t="s">
        <v>61</v>
      </c>
      <c r="M1945" s="145" t="s">
        <v>4830</v>
      </c>
      <c r="N1945" s="145" t="s">
        <v>40</v>
      </c>
      <c r="O1945" s="145" t="s">
        <v>41</v>
      </c>
      <c r="P1945" s="145" t="s">
        <v>42</v>
      </c>
      <c r="Q1945" s="145"/>
    </row>
    <row r="1946" spans="1:17" ht="89.25" x14ac:dyDescent="0.25">
      <c r="A1946" s="5">
        <f t="shared" si="30"/>
        <v>1944</v>
      </c>
      <c r="B1946" s="137" t="s">
        <v>4826</v>
      </c>
      <c r="C1946" s="137">
        <v>891180084</v>
      </c>
      <c r="D1946" s="137">
        <v>2</v>
      </c>
      <c r="E1946" s="164" t="s">
        <v>5198</v>
      </c>
      <c r="F1946" s="140">
        <v>36068201</v>
      </c>
      <c r="G1946" s="140">
        <v>8</v>
      </c>
      <c r="H1946" s="166" t="s">
        <v>5199</v>
      </c>
      <c r="I1946" s="163" t="s">
        <v>5200</v>
      </c>
      <c r="J1946" s="167">
        <v>41215</v>
      </c>
      <c r="K1946" s="146">
        <v>2580000</v>
      </c>
      <c r="L1946" s="144" t="s">
        <v>61</v>
      </c>
      <c r="M1946" s="145" t="s">
        <v>4830</v>
      </c>
      <c r="N1946" s="145" t="s">
        <v>40</v>
      </c>
      <c r="O1946" s="145" t="s">
        <v>41</v>
      </c>
      <c r="P1946" s="145" t="s">
        <v>42</v>
      </c>
      <c r="Q1946" s="145"/>
    </row>
    <row r="1947" spans="1:17" ht="153" x14ac:dyDescent="0.25">
      <c r="A1947" s="5">
        <f t="shared" si="30"/>
        <v>1945</v>
      </c>
      <c r="B1947" s="137" t="s">
        <v>4826</v>
      </c>
      <c r="C1947" s="137">
        <v>891180084</v>
      </c>
      <c r="D1947" s="137">
        <v>2</v>
      </c>
      <c r="E1947" s="164" t="s">
        <v>5128</v>
      </c>
      <c r="F1947" s="165">
        <v>36154696</v>
      </c>
      <c r="G1947" s="140"/>
      <c r="H1947" s="166" t="s">
        <v>5201</v>
      </c>
      <c r="I1947" s="163" t="s">
        <v>5202</v>
      </c>
      <c r="J1947" s="167">
        <v>41215</v>
      </c>
      <c r="K1947" s="143">
        <v>2345000</v>
      </c>
      <c r="L1947" s="144" t="s">
        <v>61</v>
      </c>
      <c r="M1947" s="145" t="s">
        <v>4830</v>
      </c>
      <c r="N1947" s="145" t="s">
        <v>40</v>
      </c>
      <c r="O1947" s="145" t="s">
        <v>41</v>
      </c>
      <c r="P1947" s="145" t="s">
        <v>4831</v>
      </c>
      <c r="Q1947" s="145"/>
    </row>
    <row r="1948" spans="1:17" ht="331.5" x14ac:dyDescent="0.25">
      <c r="A1948" s="5">
        <f t="shared" si="30"/>
        <v>1946</v>
      </c>
      <c r="B1948" s="137" t="s">
        <v>4826</v>
      </c>
      <c r="C1948" s="137">
        <v>891180084</v>
      </c>
      <c r="D1948" s="137">
        <v>2</v>
      </c>
      <c r="E1948" s="164" t="s">
        <v>5203</v>
      </c>
      <c r="F1948" s="139">
        <v>36158427</v>
      </c>
      <c r="G1948" s="140">
        <v>1</v>
      </c>
      <c r="H1948" s="166" t="s">
        <v>5204</v>
      </c>
      <c r="I1948" s="34" t="s">
        <v>5205</v>
      </c>
      <c r="J1948" s="167">
        <v>41220</v>
      </c>
      <c r="K1948" s="146">
        <v>2197954</v>
      </c>
      <c r="L1948" s="144" t="s">
        <v>61</v>
      </c>
      <c r="M1948" s="145" t="s">
        <v>4830</v>
      </c>
      <c r="N1948" s="145" t="s">
        <v>40</v>
      </c>
      <c r="O1948" s="145" t="s">
        <v>41</v>
      </c>
      <c r="P1948" s="145" t="s">
        <v>42</v>
      </c>
      <c r="Q1948" s="145"/>
    </row>
    <row r="1949" spans="1:17" ht="331.5" x14ac:dyDescent="0.25">
      <c r="A1949" s="5">
        <f t="shared" si="30"/>
        <v>1947</v>
      </c>
      <c r="B1949" s="137" t="s">
        <v>4826</v>
      </c>
      <c r="C1949" s="137">
        <v>891180084</v>
      </c>
      <c r="D1949" s="137">
        <v>2</v>
      </c>
      <c r="E1949" s="164" t="s">
        <v>5203</v>
      </c>
      <c r="F1949" s="139">
        <v>36158427</v>
      </c>
      <c r="G1949" s="140">
        <v>1</v>
      </c>
      <c r="H1949" s="166" t="s">
        <v>5206</v>
      </c>
      <c r="I1949" s="34" t="s">
        <v>5205</v>
      </c>
      <c r="J1949" s="167">
        <v>41221</v>
      </c>
      <c r="K1949" s="146">
        <v>1233320</v>
      </c>
      <c r="L1949" s="144" t="s">
        <v>61</v>
      </c>
      <c r="M1949" s="145" t="s">
        <v>4830</v>
      </c>
      <c r="N1949" s="145" t="s">
        <v>40</v>
      </c>
      <c r="O1949" s="145" t="s">
        <v>41</v>
      </c>
      <c r="P1949" s="145" t="s">
        <v>42</v>
      </c>
      <c r="Q1949" s="145"/>
    </row>
    <row r="1950" spans="1:17" ht="409.5" x14ac:dyDescent="0.25">
      <c r="A1950" s="5">
        <f t="shared" si="30"/>
        <v>1948</v>
      </c>
      <c r="B1950" s="137" t="s">
        <v>4826</v>
      </c>
      <c r="C1950" s="137">
        <v>891180084</v>
      </c>
      <c r="D1950" s="137">
        <v>2</v>
      </c>
      <c r="E1950" s="164" t="s">
        <v>5207</v>
      </c>
      <c r="F1950" s="140">
        <v>41719804</v>
      </c>
      <c r="G1950" s="140"/>
      <c r="H1950" s="166" t="s">
        <v>5208</v>
      </c>
      <c r="I1950" s="163" t="s">
        <v>5209</v>
      </c>
      <c r="J1950" s="167">
        <v>41226</v>
      </c>
      <c r="K1950" s="146">
        <v>3600000</v>
      </c>
      <c r="L1950" s="144" t="s">
        <v>61</v>
      </c>
      <c r="M1950" s="145" t="s">
        <v>4830</v>
      </c>
      <c r="N1950" s="145" t="s">
        <v>40</v>
      </c>
      <c r="O1950" s="145" t="s">
        <v>41</v>
      </c>
      <c r="P1950" s="145" t="s">
        <v>42</v>
      </c>
      <c r="Q1950" s="145" t="s">
        <v>4853</v>
      </c>
    </row>
    <row r="1951" spans="1:17" ht="114.75" x14ac:dyDescent="0.25">
      <c r="A1951" s="5">
        <f t="shared" si="30"/>
        <v>1949</v>
      </c>
      <c r="B1951" s="137" t="s">
        <v>4826</v>
      </c>
      <c r="C1951" s="137">
        <v>891180084</v>
      </c>
      <c r="D1951" s="137">
        <v>2</v>
      </c>
      <c r="E1951" s="164" t="s">
        <v>5210</v>
      </c>
      <c r="F1951" s="140" t="s">
        <v>5001</v>
      </c>
      <c r="G1951" s="140"/>
      <c r="H1951" s="166" t="s">
        <v>5211</v>
      </c>
      <c r="I1951" s="163" t="s">
        <v>5212</v>
      </c>
      <c r="J1951" s="167">
        <v>41226</v>
      </c>
      <c r="K1951" s="146">
        <v>3000000</v>
      </c>
      <c r="L1951" s="144" t="s">
        <v>61</v>
      </c>
      <c r="M1951" s="145" t="s">
        <v>4830</v>
      </c>
      <c r="N1951" s="145"/>
      <c r="O1951" s="145"/>
      <c r="P1951" s="145"/>
      <c r="Q1951" s="145"/>
    </row>
    <row r="1952" spans="1:17" ht="344.25" x14ac:dyDescent="0.25">
      <c r="A1952" s="5">
        <f t="shared" si="30"/>
        <v>1950</v>
      </c>
      <c r="B1952" s="137" t="s">
        <v>4826</v>
      </c>
      <c r="C1952" s="137">
        <v>891180084</v>
      </c>
      <c r="D1952" s="137">
        <v>2</v>
      </c>
      <c r="E1952" s="164" t="s">
        <v>2180</v>
      </c>
      <c r="F1952" s="140">
        <v>24230438</v>
      </c>
      <c r="G1952" s="140"/>
      <c r="H1952" s="166" t="s">
        <v>5213</v>
      </c>
      <c r="I1952" s="163" t="s">
        <v>5214</v>
      </c>
      <c r="J1952" s="167">
        <v>41228</v>
      </c>
      <c r="K1952" s="146">
        <v>1800000</v>
      </c>
      <c r="L1952" s="144" t="s">
        <v>61</v>
      </c>
      <c r="M1952" s="145" t="s">
        <v>4830</v>
      </c>
      <c r="N1952" s="145" t="s">
        <v>40</v>
      </c>
      <c r="O1952" s="145" t="s">
        <v>41</v>
      </c>
      <c r="P1952" s="145" t="s">
        <v>42</v>
      </c>
      <c r="Q1952" s="145" t="s">
        <v>4853</v>
      </c>
    </row>
    <row r="1953" spans="1:17" ht="102" x14ac:dyDescent="0.25">
      <c r="A1953" s="5">
        <f t="shared" si="30"/>
        <v>1951</v>
      </c>
      <c r="B1953" s="137" t="s">
        <v>4826</v>
      </c>
      <c r="C1953" s="137">
        <v>891180084</v>
      </c>
      <c r="D1953" s="137">
        <v>2</v>
      </c>
      <c r="E1953" s="168" t="s">
        <v>4839</v>
      </c>
      <c r="F1953" s="169">
        <v>7725777</v>
      </c>
      <c r="G1953" s="140"/>
      <c r="H1953" s="166" t="s">
        <v>5215</v>
      </c>
      <c r="I1953" s="163" t="s">
        <v>5216</v>
      </c>
      <c r="J1953" s="167">
        <v>41235</v>
      </c>
      <c r="K1953" s="143">
        <v>1500000</v>
      </c>
      <c r="L1953" s="144" t="s">
        <v>61</v>
      </c>
      <c r="M1953" s="145" t="s">
        <v>4830</v>
      </c>
      <c r="N1953" s="145" t="s">
        <v>40</v>
      </c>
      <c r="O1953" s="145" t="s">
        <v>41</v>
      </c>
      <c r="P1953" s="145" t="s">
        <v>4831</v>
      </c>
      <c r="Q1953" s="145"/>
    </row>
    <row r="1954" spans="1:17" ht="242.25" x14ac:dyDescent="0.25">
      <c r="A1954" s="5">
        <f t="shared" si="30"/>
        <v>1952</v>
      </c>
      <c r="B1954" s="137" t="s">
        <v>4826</v>
      </c>
      <c r="C1954" s="137">
        <v>891180084</v>
      </c>
      <c r="D1954" s="137">
        <v>2</v>
      </c>
      <c r="E1954" s="168" t="s">
        <v>2437</v>
      </c>
      <c r="F1954" s="140">
        <v>36179246</v>
      </c>
      <c r="G1954" s="140"/>
      <c r="H1954" s="166" t="s">
        <v>5217</v>
      </c>
      <c r="I1954" s="163" t="s">
        <v>5218</v>
      </c>
      <c r="J1954" s="167">
        <v>41236</v>
      </c>
      <c r="K1954" s="146">
        <v>1800000</v>
      </c>
      <c r="L1954" s="144" t="s">
        <v>61</v>
      </c>
      <c r="M1954" s="145" t="s">
        <v>4830</v>
      </c>
      <c r="N1954" s="145" t="s">
        <v>40</v>
      </c>
      <c r="O1954" s="145" t="s">
        <v>41</v>
      </c>
      <c r="P1954" s="145" t="s">
        <v>42</v>
      </c>
      <c r="Q1954" s="145" t="s">
        <v>4853</v>
      </c>
    </row>
    <row r="1955" spans="1:17" ht="114.75" x14ac:dyDescent="0.25">
      <c r="A1955" s="5">
        <f t="shared" si="30"/>
        <v>1953</v>
      </c>
      <c r="B1955" s="137" t="s">
        <v>4826</v>
      </c>
      <c r="C1955" s="137">
        <v>891180084</v>
      </c>
      <c r="D1955" s="137">
        <v>2</v>
      </c>
      <c r="E1955" s="168" t="s">
        <v>462</v>
      </c>
      <c r="F1955" s="169">
        <v>26425002</v>
      </c>
      <c r="G1955" s="140"/>
      <c r="H1955" s="166" t="s">
        <v>5219</v>
      </c>
      <c r="I1955" s="163" t="s">
        <v>5220</v>
      </c>
      <c r="J1955" s="167">
        <v>41243</v>
      </c>
      <c r="K1955" s="143">
        <v>1349700</v>
      </c>
      <c r="L1955" s="144" t="s">
        <v>61</v>
      </c>
      <c r="M1955" s="145" t="s">
        <v>4830</v>
      </c>
      <c r="N1955" s="145" t="s">
        <v>40</v>
      </c>
      <c r="O1955" s="145" t="s">
        <v>41</v>
      </c>
      <c r="P1955" s="145" t="s">
        <v>4955</v>
      </c>
      <c r="Q1955" s="145"/>
    </row>
    <row r="1956" spans="1:17" ht="114.75" x14ac:dyDescent="0.25">
      <c r="A1956" s="5">
        <f t="shared" si="30"/>
        <v>1954</v>
      </c>
      <c r="B1956" s="137" t="s">
        <v>4826</v>
      </c>
      <c r="C1956" s="137">
        <v>891180084</v>
      </c>
      <c r="D1956" s="137">
        <v>2</v>
      </c>
      <c r="E1956" s="168" t="s">
        <v>2643</v>
      </c>
      <c r="F1956" s="169">
        <v>7724682</v>
      </c>
      <c r="G1956" s="140"/>
      <c r="H1956" s="166" t="s">
        <v>5221</v>
      </c>
      <c r="I1956" s="163" t="s">
        <v>5220</v>
      </c>
      <c r="J1956" s="167">
        <v>41233</v>
      </c>
      <c r="K1956" s="143">
        <v>1349700</v>
      </c>
      <c r="L1956" s="144" t="s">
        <v>61</v>
      </c>
      <c r="M1956" s="145" t="s">
        <v>4830</v>
      </c>
      <c r="N1956" s="145" t="s">
        <v>40</v>
      </c>
      <c r="O1956" s="145" t="s">
        <v>41</v>
      </c>
      <c r="P1956" s="145" t="s">
        <v>4955</v>
      </c>
      <c r="Q1956" s="145"/>
    </row>
    <row r="1957" spans="1:17" ht="140.25" x14ac:dyDescent="0.25">
      <c r="A1957" s="5">
        <f t="shared" si="30"/>
        <v>1955</v>
      </c>
      <c r="B1957" s="137" t="s">
        <v>4826</v>
      </c>
      <c r="C1957" s="137">
        <v>891180084</v>
      </c>
      <c r="D1957" s="137">
        <v>2</v>
      </c>
      <c r="E1957" s="168" t="s">
        <v>5222</v>
      </c>
      <c r="F1957" s="140" t="s">
        <v>5001</v>
      </c>
      <c r="G1957" s="140"/>
      <c r="H1957" s="166" t="s">
        <v>5223</v>
      </c>
      <c r="I1957" s="163" t="s">
        <v>5224</v>
      </c>
      <c r="J1957" s="167">
        <v>41248</v>
      </c>
      <c r="K1957" s="146">
        <v>1325000</v>
      </c>
      <c r="L1957" s="144" t="s">
        <v>61</v>
      </c>
      <c r="M1957" s="145" t="s">
        <v>4830</v>
      </c>
      <c r="N1957" s="145" t="s">
        <v>40</v>
      </c>
      <c r="O1957" s="145" t="s">
        <v>41</v>
      </c>
      <c r="P1957" s="145" t="s">
        <v>42</v>
      </c>
      <c r="Q1957" s="145"/>
    </row>
    <row r="1958" spans="1:17" ht="140.25" x14ac:dyDescent="0.25">
      <c r="A1958" s="5">
        <f t="shared" si="30"/>
        <v>1956</v>
      </c>
      <c r="B1958" s="137" t="s">
        <v>4826</v>
      </c>
      <c r="C1958" s="137">
        <v>891180084</v>
      </c>
      <c r="D1958" s="137">
        <v>2</v>
      </c>
      <c r="E1958" s="168" t="s">
        <v>5225</v>
      </c>
      <c r="F1958" s="140">
        <v>14297280</v>
      </c>
      <c r="G1958" s="140">
        <v>1</v>
      </c>
      <c r="H1958" s="166" t="s">
        <v>5226</v>
      </c>
      <c r="I1958" s="163" t="s">
        <v>5227</v>
      </c>
      <c r="J1958" s="167">
        <v>41248</v>
      </c>
      <c r="K1958" s="146">
        <v>1325000</v>
      </c>
      <c r="L1958" s="144" t="s">
        <v>61</v>
      </c>
      <c r="M1958" s="145" t="s">
        <v>4830</v>
      </c>
      <c r="N1958" s="145" t="s">
        <v>40</v>
      </c>
      <c r="O1958" s="145" t="s">
        <v>41</v>
      </c>
      <c r="P1958" s="145" t="s">
        <v>42</v>
      </c>
      <c r="Q1958" s="145"/>
    </row>
    <row r="1959" spans="1:17" ht="127.5" x14ac:dyDescent="0.25">
      <c r="A1959" s="5">
        <f t="shared" si="30"/>
        <v>1957</v>
      </c>
      <c r="B1959" s="137" t="s">
        <v>4826</v>
      </c>
      <c r="C1959" s="137">
        <v>891180084</v>
      </c>
      <c r="D1959" s="137">
        <v>2</v>
      </c>
      <c r="E1959" s="168" t="s">
        <v>5228</v>
      </c>
      <c r="F1959" s="140">
        <v>7725413</v>
      </c>
      <c r="G1959" s="140">
        <v>6</v>
      </c>
      <c r="H1959" s="166" t="s">
        <v>5229</v>
      </c>
      <c r="I1959" s="163" t="s">
        <v>5230</v>
      </c>
      <c r="J1959" s="167">
        <v>41249</v>
      </c>
      <c r="K1959" s="146">
        <v>1448787</v>
      </c>
      <c r="L1959" s="144" t="s">
        <v>61</v>
      </c>
      <c r="M1959" s="145" t="s">
        <v>4830</v>
      </c>
      <c r="N1959" s="145" t="s">
        <v>40</v>
      </c>
      <c r="O1959" s="145" t="s">
        <v>41</v>
      </c>
      <c r="P1959" s="145" t="s">
        <v>42</v>
      </c>
      <c r="Q1959" s="145"/>
    </row>
    <row r="1960" spans="1:17" ht="51" x14ac:dyDescent="0.25">
      <c r="A1960" s="5">
        <f t="shared" si="30"/>
        <v>1958</v>
      </c>
      <c r="B1960" s="137" t="s">
        <v>4826</v>
      </c>
      <c r="C1960" s="137">
        <v>891180084</v>
      </c>
      <c r="D1960" s="137">
        <v>2</v>
      </c>
      <c r="E1960" s="168" t="s">
        <v>5231</v>
      </c>
      <c r="F1960" s="140">
        <v>37830097</v>
      </c>
      <c r="G1960" s="140">
        <v>1</v>
      </c>
      <c r="H1960" s="166" t="s">
        <v>5232</v>
      </c>
      <c r="I1960" s="163" t="s">
        <v>5233</v>
      </c>
      <c r="J1960" s="167">
        <v>41255</v>
      </c>
      <c r="K1960" s="146">
        <v>2000000</v>
      </c>
      <c r="L1960" s="144" t="s">
        <v>61</v>
      </c>
      <c r="M1960" s="145" t="s">
        <v>4830</v>
      </c>
      <c r="N1960" s="145" t="s">
        <v>40</v>
      </c>
      <c r="O1960" s="145" t="s">
        <v>4963</v>
      </c>
      <c r="P1960" s="145" t="s">
        <v>42</v>
      </c>
      <c r="Q1960" s="145"/>
    </row>
    <row r="1961" spans="1:17" ht="114.75" x14ac:dyDescent="0.25">
      <c r="A1961" s="5">
        <f t="shared" si="30"/>
        <v>1959</v>
      </c>
      <c r="B1961" s="137" t="s">
        <v>4826</v>
      </c>
      <c r="C1961" s="137">
        <v>891180084</v>
      </c>
      <c r="D1961" s="137">
        <v>2</v>
      </c>
      <c r="E1961" s="158" t="s">
        <v>5234</v>
      </c>
      <c r="F1961" s="140">
        <v>800078340</v>
      </c>
      <c r="G1961" s="140">
        <v>7</v>
      </c>
      <c r="H1961" s="154" t="s">
        <v>5235</v>
      </c>
      <c r="I1961" s="170" t="s">
        <v>5236</v>
      </c>
      <c r="J1961" s="160">
        <v>40955</v>
      </c>
      <c r="K1961" s="146">
        <v>3402856</v>
      </c>
      <c r="L1961" s="171" t="s">
        <v>5237</v>
      </c>
      <c r="M1961" s="145" t="s">
        <v>4830</v>
      </c>
      <c r="N1961" s="145" t="s">
        <v>40</v>
      </c>
      <c r="O1961" s="145" t="s">
        <v>41</v>
      </c>
      <c r="P1961" s="145" t="s">
        <v>42</v>
      </c>
      <c r="Q1961" s="145" t="s">
        <v>4853</v>
      </c>
    </row>
    <row r="1962" spans="1:17" ht="89.25" x14ac:dyDescent="0.25">
      <c r="A1962" s="5">
        <f t="shared" si="30"/>
        <v>1960</v>
      </c>
      <c r="B1962" s="137" t="s">
        <v>4826</v>
      </c>
      <c r="C1962" s="137">
        <v>891180084</v>
      </c>
      <c r="D1962" s="137">
        <v>2</v>
      </c>
      <c r="E1962" s="158" t="s">
        <v>5238</v>
      </c>
      <c r="F1962" s="140">
        <v>36148225</v>
      </c>
      <c r="G1962" s="140">
        <v>8</v>
      </c>
      <c r="H1962" s="154" t="s">
        <v>5239</v>
      </c>
      <c r="I1962" s="170" t="s">
        <v>5240</v>
      </c>
      <c r="J1962" s="160">
        <v>40955</v>
      </c>
      <c r="K1962" s="146">
        <v>1304999</v>
      </c>
      <c r="L1962" s="171" t="s">
        <v>5237</v>
      </c>
      <c r="M1962" s="145" t="s">
        <v>4830</v>
      </c>
      <c r="N1962" s="145" t="s">
        <v>40</v>
      </c>
      <c r="O1962" s="145" t="s">
        <v>4963</v>
      </c>
      <c r="P1962" s="145" t="s">
        <v>5241</v>
      </c>
      <c r="Q1962" s="145"/>
    </row>
    <row r="1963" spans="1:17" ht="140.25" x14ac:dyDescent="0.25">
      <c r="A1963" s="5">
        <f t="shared" si="30"/>
        <v>1961</v>
      </c>
      <c r="B1963" s="137" t="s">
        <v>4826</v>
      </c>
      <c r="C1963" s="137">
        <v>891180084</v>
      </c>
      <c r="D1963" s="137">
        <v>2</v>
      </c>
      <c r="E1963" s="158" t="s">
        <v>5234</v>
      </c>
      <c r="F1963" s="140">
        <v>800078340</v>
      </c>
      <c r="G1963" s="140">
        <v>7</v>
      </c>
      <c r="H1963" s="154" t="s">
        <v>5242</v>
      </c>
      <c r="I1963" s="170" t="s">
        <v>5243</v>
      </c>
      <c r="J1963" s="160">
        <v>40969</v>
      </c>
      <c r="K1963" s="146">
        <v>3575520</v>
      </c>
      <c r="L1963" s="171" t="s">
        <v>5237</v>
      </c>
      <c r="M1963" s="145" t="s">
        <v>4830</v>
      </c>
      <c r="N1963" s="145" t="s">
        <v>40</v>
      </c>
      <c r="O1963" s="145" t="s">
        <v>41</v>
      </c>
      <c r="P1963" s="145" t="s">
        <v>42</v>
      </c>
      <c r="Q1963" s="145" t="s">
        <v>4853</v>
      </c>
    </row>
    <row r="1964" spans="1:17" ht="114.75" x14ac:dyDescent="0.25">
      <c r="A1964" s="5">
        <f t="shared" si="30"/>
        <v>1962</v>
      </c>
      <c r="B1964" s="137" t="s">
        <v>4826</v>
      </c>
      <c r="C1964" s="137">
        <v>891180084</v>
      </c>
      <c r="D1964" s="137">
        <v>2</v>
      </c>
      <c r="E1964" s="158" t="s">
        <v>5238</v>
      </c>
      <c r="F1964" s="140">
        <v>36148225</v>
      </c>
      <c r="G1964" s="140">
        <v>8</v>
      </c>
      <c r="H1964" s="154" t="s">
        <v>5244</v>
      </c>
      <c r="I1964" s="170" t="s">
        <v>5245</v>
      </c>
      <c r="J1964" s="160">
        <v>40969</v>
      </c>
      <c r="K1964" s="146">
        <v>1739999</v>
      </c>
      <c r="L1964" s="171" t="s">
        <v>5237</v>
      </c>
      <c r="M1964" s="145" t="s">
        <v>4830</v>
      </c>
      <c r="N1964" s="145" t="s">
        <v>40</v>
      </c>
      <c r="O1964" s="145" t="s">
        <v>5246</v>
      </c>
      <c r="P1964" s="145" t="s">
        <v>5147</v>
      </c>
      <c r="Q1964" s="145"/>
    </row>
    <row r="1965" spans="1:17" ht="76.5" x14ac:dyDescent="0.25">
      <c r="A1965" s="5">
        <f t="shared" si="30"/>
        <v>1963</v>
      </c>
      <c r="B1965" s="137" t="s">
        <v>4826</v>
      </c>
      <c r="C1965" s="137">
        <v>891180084</v>
      </c>
      <c r="D1965" s="137">
        <v>2</v>
      </c>
      <c r="E1965" s="164" t="s">
        <v>5247</v>
      </c>
      <c r="F1965" s="139">
        <v>12109451</v>
      </c>
      <c r="G1965" s="140"/>
      <c r="H1965" s="166" t="s">
        <v>5248</v>
      </c>
      <c r="I1965" s="172" t="s">
        <v>5249</v>
      </c>
      <c r="J1965" s="167">
        <v>40991</v>
      </c>
      <c r="K1965" s="143">
        <v>800000</v>
      </c>
      <c r="L1965" s="171" t="s">
        <v>5237</v>
      </c>
      <c r="M1965" s="145" t="s">
        <v>4830</v>
      </c>
      <c r="N1965" s="145" t="s">
        <v>40</v>
      </c>
      <c r="O1965" s="145" t="s">
        <v>41</v>
      </c>
      <c r="P1965" s="145" t="s">
        <v>4831</v>
      </c>
      <c r="Q1965" s="145"/>
    </row>
    <row r="1966" spans="1:17" ht="76.5" x14ac:dyDescent="0.25">
      <c r="A1966" s="5">
        <f t="shared" si="30"/>
        <v>1964</v>
      </c>
      <c r="B1966" s="137" t="s">
        <v>4826</v>
      </c>
      <c r="C1966" s="137">
        <v>891180084</v>
      </c>
      <c r="D1966" s="137">
        <v>2</v>
      </c>
      <c r="E1966" s="164" t="s">
        <v>5250</v>
      </c>
      <c r="F1966" s="139">
        <v>890103197</v>
      </c>
      <c r="G1966" s="140"/>
      <c r="H1966" s="166" t="s">
        <v>5251</v>
      </c>
      <c r="I1966" s="172" t="s">
        <v>5249</v>
      </c>
      <c r="J1966" s="167">
        <v>40994</v>
      </c>
      <c r="K1966" s="143">
        <v>800000</v>
      </c>
      <c r="L1966" s="171" t="s">
        <v>5237</v>
      </c>
      <c r="M1966" s="145" t="s">
        <v>4830</v>
      </c>
      <c r="N1966" s="145" t="s">
        <v>40</v>
      </c>
      <c r="O1966" s="145" t="s">
        <v>41</v>
      </c>
      <c r="P1966" s="145" t="s">
        <v>4831</v>
      </c>
      <c r="Q1966" s="145"/>
    </row>
    <row r="1967" spans="1:17" ht="76.5" x14ac:dyDescent="0.25">
      <c r="A1967" s="5">
        <f t="shared" si="30"/>
        <v>1965</v>
      </c>
      <c r="B1967" s="137" t="s">
        <v>4826</v>
      </c>
      <c r="C1967" s="137">
        <v>891180084</v>
      </c>
      <c r="D1967" s="137">
        <v>2</v>
      </c>
      <c r="E1967" s="164" t="s">
        <v>5252</v>
      </c>
      <c r="F1967" s="139">
        <v>36163121</v>
      </c>
      <c r="G1967" s="140"/>
      <c r="H1967" s="166" t="s">
        <v>5253</v>
      </c>
      <c r="I1967" s="172" t="s">
        <v>5249</v>
      </c>
      <c r="J1967" s="167">
        <v>40994</v>
      </c>
      <c r="K1967" s="143">
        <v>600000</v>
      </c>
      <c r="L1967" s="171" t="s">
        <v>5237</v>
      </c>
      <c r="M1967" s="145" t="s">
        <v>4830</v>
      </c>
      <c r="N1967" s="145" t="s">
        <v>40</v>
      </c>
      <c r="O1967" s="145" t="s">
        <v>41</v>
      </c>
      <c r="P1967" s="145" t="s">
        <v>4831</v>
      </c>
      <c r="Q1967" s="145"/>
    </row>
    <row r="1968" spans="1:17" ht="76.5" x14ac:dyDescent="0.25">
      <c r="A1968" s="5">
        <f t="shared" si="30"/>
        <v>1966</v>
      </c>
      <c r="B1968" s="137" t="s">
        <v>4826</v>
      </c>
      <c r="C1968" s="137">
        <v>891180084</v>
      </c>
      <c r="D1968" s="137">
        <v>2</v>
      </c>
      <c r="E1968" s="164" t="s">
        <v>950</v>
      </c>
      <c r="F1968" s="139">
        <v>813013124</v>
      </c>
      <c r="G1968" s="140"/>
      <c r="H1968" s="166" t="s">
        <v>5254</v>
      </c>
      <c r="I1968" s="172" t="s">
        <v>5249</v>
      </c>
      <c r="J1968" s="167">
        <v>40998</v>
      </c>
      <c r="K1968" s="143">
        <v>800000</v>
      </c>
      <c r="L1968" s="171" t="s">
        <v>5237</v>
      </c>
      <c r="M1968" s="145" t="s">
        <v>4830</v>
      </c>
      <c r="N1968" s="145" t="s">
        <v>40</v>
      </c>
      <c r="O1968" s="145" t="s">
        <v>41</v>
      </c>
      <c r="P1968" s="145" t="s">
        <v>4831</v>
      </c>
      <c r="Q1968" s="145"/>
    </row>
    <row r="1969" spans="1:17" ht="114.75" x14ac:dyDescent="0.25">
      <c r="A1969" s="5">
        <f t="shared" si="30"/>
        <v>1967</v>
      </c>
      <c r="B1969" s="137" t="s">
        <v>4826</v>
      </c>
      <c r="C1969" s="137">
        <v>891180084</v>
      </c>
      <c r="D1969" s="137">
        <v>2</v>
      </c>
      <c r="E1969" s="158" t="s">
        <v>544</v>
      </c>
      <c r="F1969" s="140">
        <v>1075232068</v>
      </c>
      <c r="G1969" s="140">
        <v>1</v>
      </c>
      <c r="H1969" s="154" t="s">
        <v>5255</v>
      </c>
      <c r="I1969" s="170" t="s">
        <v>5256</v>
      </c>
      <c r="J1969" s="160">
        <v>41023</v>
      </c>
      <c r="K1969" s="146">
        <v>600000</v>
      </c>
      <c r="L1969" s="173" t="s">
        <v>5237</v>
      </c>
      <c r="M1969" s="145" t="s">
        <v>4830</v>
      </c>
      <c r="N1969" s="145" t="s">
        <v>40</v>
      </c>
      <c r="O1969" s="145" t="s">
        <v>41</v>
      </c>
      <c r="P1969" s="145" t="s">
        <v>4831</v>
      </c>
      <c r="Q1969" s="145"/>
    </row>
    <row r="1970" spans="1:17" ht="102" x14ac:dyDescent="0.25">
      <c r="A1970" s="5">
        <f t="shared" si="30"/>
        <v>1968</v>
      </c>
      <c r="B1970" s="137" t="s">
        <v>4826</v>
      </c>
      <c r="C1970" s="137">
        <v>891180084</v>
      </c>
      <c r="D1970" s="137">
        <v>2</v>
      </c>
      <c r="E1970" s="158" t="s">
        <v>5257</v>
      </c>
      <c r="F1970" s="140">
        <v>7716215</v>
      </c>
      <c r="G1970" s="140">
        <v>6</v>
      </c>
      <c r="H1970" s="154" t="s">
        <v>5258</v>
      </c>
      <c r="I1970" s="170" t="s">
        <v>5259</v>
      </c>
      <c r="J1970" s="160">
        <v>41024</v>
      </c>
      <c r="K1970" s="146">
        <v>800000</v>
      </c>
      <c r="L1970" s="173" t="s">
        <v>5237</v>
      </c>
      <c r="M1970" s="145" t="s">
        <v>4830</v>
      </c>
      <c r="N1970" s="145" t="s">
        <v>40</v>
      </c>
      <c r="O1970" s="145" t="s">
        <v>41</v>
      </c>
      <c r="P1970" s="145" t="s">
        <v>4831</v>
      </c>
      <c r="Q1970" s="145"/>
    </row>
    <row r="1971" spans="1:17" ht="102" x14ac:dyDescent="0.25">
      <c r="A1971" s="5">
        <f t="shared" si="30"/>
        <v>1969</v>
      </c>
      <c r="B1971" s="137" t="s">
        <v>4826</v>
      </c>
      <c r="C1971" s="137">
        <v>891180084</v>
      </c>
      <c r="D1971" s="137">
        <v>2</v>
      </c>
      <c r="E1971" s="164" t="s">
        <v>5260</v>
      </c>
      <c r="F1971" s="139">
        <v>16692953</v>
      </c>
      <c r="G1971" s="140"/>
      <c r="H1971" s="166" t="s">
        <v>5261</v>
      </c>
      <c r="I1971" s="172" t="s">
        <v>5262</v>
      </c>
      <c r="J1971" s="167">
        <v>41031</v>
      </c>
      <c r="K1971" s="143">
        <v>280000</v>
      </c>
      <c r="L1971" s="171" t="s">
        <v>5237</v>
      </c>
      <c r="M1971" s="145" t="s">
        <v>4830</v>
      </c>
      <c r="N1971" s="145" t="s">
        <v>40</v>
      </c>
      <c r="O1971" s="145" t="s">
        <v>41</v>
      </c>
      <c r="P1971" s="145" t="s">
        <v>4955</v>
      </c>
      <c r="Q1971" s="145"/>
    </row>
    <row r="1972" spans="1:17" ht="89.25" x14ac:dyDescent="0.25">
      <c r="A1972" s="5">
        <f t="shared" si="30"/>
        <v>1970</v>
      </c>
      <c r="B1972" s="137" t="s">
        <v>4826</v>
      </c>
      <c r="C1972" s="137">
        <v>891180084</v>
      </c>
      <c r="D1972" s="137">
        <v>2</v>
      </c>
      <c r="E1972" s="164" t="s">
        <v>5263</v>
      </c>
      <c r="F1972" s="139">
        <v>36290046</v>
      </c>
      <c r="G1972" s="140"/>
      <c r="H1972" s="166" t="s">
        <v>5264</v>
      </c>
      <c r="I1972" s="172" t="s">
        <v>5265</v>
      </c>
      <c r="J1972" s="167">
        <v>41031</v>
      </c>
      <c r="K1972" s="143">
        <v>250000</v>
      </c>
      <c r="L1972" s="171" t="s">
        <v>5237</v>
      </c>
      <c r="M1972" s="145" t="s">
        <v>4830</v>
      </c>
      <c r="N1972" s="145" t="s">
        <v>40</v>
      </c>
      <c r="O1972" s="145" t="s">
        <v>41</v>
      </c>
      <c r="P1972" s="145" t="s">
        <v>4955</v>
      </c>
      <c r="Q1972" s="145"/>
    </row>
    <row r="1973" spans="1:17" ht="140.25" x14ac:dyDescent="0.25">
      <c r="A1973" s="5">
        <f t="shared" si="30"/>
        <v>1971</v>
      </c>
      <c r="B1973" s="137" t="s">
        <v>4826</v>
      </c>
      <c r="C1973" s="137">
        <v>891180084</v>
      </c>
      <c r="D1973" s="137">
        <v>2</v>
      </c>
      <c r="E1973" s="164" t="s">
        <v>5266</v>
      </c>
      <c r="F1973" s="139">
        <v>52699175</v>
      </c>
      <c r="G1973" s="140"/>
      <c r="H1973" s="166" t="s">
        <v>5267</v>
      </c>
      <c r="I1973" s="172" t="s">
        <v>5268</v>
      </c>
      <c r="J1973" s="167">
        <v>41032</v>
      </c>
      <c r="K1973" s="174">
        <v>250000</v>
      </c>
      <c r="L1973" s="171" t="s">
        <v>5237</v>
      </c>
      <c r="M1973" s="145" t="s">
        <v>4830</v>
      </c>
      <c r="N1973" s="145" t="s">
        <v>40</v>
      </c>
      <c r="O1973" s="145" t="s">
        <v>41</v>
      </c>
      <c r="P1973" s="145" t="s">
        <v>42</v>
      </c>
      <c r="Q1973" s="145"/>
    </row>
    <row r="1974" spans="1:17" ht="114.75" x14ac:dyDescent="0.25">
      <c r="A1974" s="5">
        <f t="shared" si="30"/>
        <v>1972</v>
      </c>
      <c r="B1974" s="137" t="s">
        <v>4826</v>
      </c>
      <c r="C1974" s="137">
        <v>891180084</v>
      </c>
      <c r="D1974" s="137">
        <v>2</v>
      </c>
      <c r="E1974" s="158" t="s">
        <v>5269</v>
      </c>
      <c r="F1974" s="140">
        <v>900214572</v>
      </c>
      <c r="G1974" s="140">
        <v>5</v>
      </c>
      <c r="H1974" s="154" t="s">
        <v>5270</v>
      </c>
      <c r="I1974" s="170" t="s">
        <v>5271</v>
      </c>
      <c r="J1974" s="160">
        <v>41058</v>
      </c>
      <c r="K1974" s="146">
        <v>4000000</v>
      </c>
      <c r="L1974" s="173" t="s">
        <v>5237</v>
      </c>
      <c r="M1974" s="145" t="s">
        <v>4830</v>
      </c>
      <c r="N1974" s="145" t="s">
        <v>40</v>
      </c>
      <c r="O1974" s="145" t="s">
        <v>41</v>
      </c>
      <c r="P1974" s="145" t="s">
        <v>42</v>
      </c>
      <c r="Q1974" s="145"/>
    </row>
    <row r="1975" spans="1:17" ht="140.25" x14ac:dyDescent="0.25">
      <c r="A1975" s="5">
        <f t="shared" si="30"/>
        <v>1973</v>
      </c>
      <c r="B1975" s="137" t="s">
        <v>4826</v>
      </c>
      <c r="C1975" s="137">
        <v>891180084</v>
      </c>
      <c r="D1975" s="137">
        <v>2</v>
      </c>
      <c r="E1975" s="164" t="s">
        <v>5272</v>
      </c>
      <c r="F1975" s="139">
        <v>10273228</v>
      </c>
      <c r="G1975" s="140"/>
      <c r="H1975" s="166" t="s">
        <v>5273</v>
      </c>
      <c r="I1975" s="172" t="s">
        <v>5274</v>
      </c>
      <c r="J1975" s="167">
        <v>41065</v>
      </c>
      <c r="K1975" s="143">
        <v>900000</v>
      </c>
      <c r="L1975" s="171" t="s">
        <v>5237</v>
      </c>
      <c r="M1975" s="145" t="s">
        <v>4830</v>
      </c>
      <c r="N1975" s="145" t="s">
        <v>40</v>
      </c>
      <c r="O1975" s="145" t="s">
        <v>41</v>
      </c>
      <c r="P1975" s="145" t="s">
        <v>42</v>
      </c>
      <c r="Q1975" s="145"/>
    </row>
    <row r="1976" spans="1:17" ht="114.75" x14ac:dyDescent="0.25">
      <c r="A1976" s="5">
        <f t="shared" si="30"/>
        <v>1974</v>
      </c>
      <c r="B1976" s="137" t="s">
        <v>4826</v>
      </c>
      <c r="C1976" s="137">
        <v>891180084</v>
      </c>
      <c r="D1976" s="137">
        <v>2</v>
      </c>
      <c r="E1976" s="158" t="s">
        <v>5275</v>
      </c>
      <c r="F1976" s="140">
        <v>36173556</v>
      </c>
      <c r="G1976" s="140">
        <v>6</v>
      </c>
      <c r="H1976" s="154" t="s">
        <v>5276</v>
      </c>
      <c r="I1976" s="170" t="s">
        <v>5277</v>
      </c>
      <c r="J1976" s="160">
        <v>41065</v>
      </c>
      <c r="K1976" s="146">
        <v>1750000</v>
      </c>
      <c r="L1976" s="173" t="s">
        <v>5237</v>
      </c>
      <c r="M1976" s="145" t="s">
        <v>4830</v>
      </c>
      <c r="N1976" s="145" t="s">
        <v>40</v>
      </c>
      <c r="O1976" s="145" t="s">
        <v>41</v>
      </c>
      <c r="P1976" s="145" t="s">
        <v>42</v>
      </c>
      <c r="Q1976" s="145"/>
    </row>
    <row r="1977" spans="1:17" ht="89.25" x14ac:dyDescent="0.25">
      <c r="A1977" s="5">
        <f t="shared" si="30"/>
        <v>1975</v>
      </c>
      <c r="B1977" s="137" t="s">
        <v>4826</v>
      </c>
      <c r="C1977" s="137">
        <v>891180084</v>
      </c>
      <c r="D1977" s="137">
        <v>2</v>
      </c>
      <c r="E1977" s="164" t="s">
        <v>5252</v>
      </c>
      <c r="F1977" s="139">
        <v>36163121</v>
      </c>
      <c r="G1977" s="140"/>
      <c r="H1977" s="166" t="s">
        <v>5278</v>
      </c>
      <c r="I1977" s="172" t="s">
        <v>5279</v>
      </c>
      <c r="J1977" s="167">
        <v>41079</v>
      </c>
      <c r="K1977" s="143">
        <v>600000</v>
      </c>
      <c r="L1977" s="171" t="s">
        <v>5237</v>
      </c>
      <c r="M1977" s="145" t="s">
        <v>4830</v>
      </c>
      <c r="N1977" s="145" t="s">
        <v>40</v>
      </c>
      <c r="O1977" s="145" t="s">
        <v>41</v>
      </c>
      <c r="P1977" s="145" t="s">
        <v>42</v>
      </c>
      <c r="Q1977" s="145"/>
    </row>
    <row r="1978" spans="1:17" ht="102" x14ac:dyDescent="0.25">
      <c r="A1978" s="5">
        <f t="shared" si="30"/>
        <v>1976</v>
      </c>
      <c r="B1978" s="137" t="s">
        <v>4826</v>
      </c>
      <c r="C1978" s="137">
        <v>891180084</v>
      </c>
      <c r="D1978" s="137">
        <v>2</v>
      </c>
      <c r="E1978" s="164" t="s">
        <v>5247</v>
      </c>
      <c r="F1978" s="139">
        <v>12109451</v>
      </c>
      <c r="G1978" s="140"/>
      <c r="H1978" s="166" t="s">
        <v>5280</v>
      </c>
      <c r="I1978" s="172" t="s">
        <v>5281</v>
      </c>
      <c r="J1978" s="167">
        <v>41080</v>
      </c>
      <c r="K1978" s="143">
        <v>800000</v>
      </c>
      <c r="L1978" s="171" t="s">
        <v>5237</v>
      </c>
      <c r="M1978" s="145" t="s">
        <v>4830</v>
      </c>
      <c r="N1978" s="145" t="s">
        <v>40</v>
      </c>
      <c r="O1978" s="145" t="s">
        <v>41</v>
      </c>
      <c r="P1978" s="145" t="s">
        <v>42</v>
      </c>
      <c r="Q1978" s="145"/>
    </row>
    <row r="1979" spans="1:17" ht="89.25" x14ac:dyDescent="0.25">
      <c r="A1979" s="5">
        <f t="shared" si="30"/>
        <v>1977</v>
      </c>
      <c r="B1979" s="137" t="s">
        <v>4826</v>
      </c>
      <c r="C1979" s="137">
        <v>891180084</v>
      </c>
      <c r="D1979" s="137">
        <v>2</v>
      </c>
      <c r="E1979" s="164" t="s">
        <v>950</v>
      </c>
      <c r="F1979" s="139">
        <v>813013124</v>
      </c>
      <c r="G1979" s="140"/>
      <c r="H1979" s="166" t="s">
        <v>5282</v>
      </c>
      <c r="I1979" s="172" t="s">
        <v>5279</v>
      </c>
      <c r="J1979" s="167">
        <v>41082</v>
      </c>
      <c r="K1979" s="143">
        <v>800000</v>
      </c>
      <c r="L1979" s="171" t="s">
        <v>5237</v>
      </c>
      <c r="M1979" s="145" t="s">
        <v>4830</v>
      </c>
      <c r="N1979" s="145" t="s">
        <v>40</v>
      </c>
      <c r="O1979" s="145" t="s">
        <v>41</v>
      </c>
      <c r="P1979" s="145" t="s">
        <v>42</v>
      </c>
      <c r="Q1979" s="145"/>
    </row>
    <row r="1980" spans="1:17" ht="89.25" x14ac:dyDescent="0.25">
      <c r="A1980" s="5">
        <f t="shared" si="30"/>
        <v>1978</v>
      </c>
      <c r="B1980" s="137" t="s">
        <v>4826</v>
      </c>
      <c r="C1980" s="137">
        <v>891180084</v>
      </c>
      <c r="D1980" s="137">
        <v>2</v>
      </c>
      <c r="E1980" s="164" t="s">
        <v>5250</v>
      </c>
      <c r="F1980" s="139">
        <v>890103197</v>
      </c>
      <c r="G1980" s="140"/>
      <c r="H1980" s="166" t="s">
        <v>5283</v>
      </c>
      <c r="I1980" s="172" t="s">
        <v>5279</v>
      </c>
      <c r="J1980" s="167">
        <v>41082</v>
      </c>
      <c r="K1980" s="143">
        <v>800000</v>
      </c>
      <c r="L1980" s="171" t="s">
        <v>5237</v>
      </c>
      <c r="M1980" s="145" t="s">
        <v>4830</v>
      </c>
      <c r="N1980" s="145" t="s">
        <v>40</v>
      </c>
      <c r="O1980" s="145" t="s">
        <v>41</v>
      </c>
      <c r="P1980" s="145" t="s">
        <v>42</v>
      </c>
      <c r="Q1980" s="145"/>
    </row>
    <row r="1981" spans="1:17" ht="89.25" x14ac:dyDescent="0.25">
      <c r="A1981" s="5">
        <f t="shared" si="30"/>
        <v>1979</v>
      </c>
      <c r="B1981" s="137" t="s">
        <v>4826</v>
      </c>
      <c r="C1981" s="137">
        <v>891180084</v>
      </c>
      <c r="D1981" s="137">
        <v>2</v>
      </c>
      <c r="E1981" s="158" t="s">
        <v>103</v>
      </c>
      <c r="F1981" s="140">
        <v>800220327</v>
      </c>
      <c r="G1981" s="151" t="s">
        <v>5284</v>
      </c>
      <c r="H1981" s="154" t="s">
        <v>5285</v>
      </c>
      <c r="I1981" s="170" t="s">
        <v>5286</v>
      </c>
      <c r="J1981" s="160">
        <v>41073</v>
      </c>
      <c r="K1981" s="146">
        <v>860000</v>
      </c>
      <c r="L1981" s="173" t="s">
        <v>5237</v>
      </c>
      <c r="M1981" s="145" t="s">
        <v>4830</v>
      </c>
      <c r="N1981" s="145" t="s">
        <v>40</v>
      </c>
      <c r="O1981" s="145" t="s">
        <v>41</v>
      </c>
      <c r="P1981" s="145" t="s">
        <v>42</v>
      </c>
      <c r="Q1981" s="145"/>
    </row>
    <row r="1982" spans="1:17" ht="89.25" x14ac:dyDescent="0.25">
      <c r="A1982" s="5">
        <f t="shared" si="30"/>
        <v>1980</v>
      </c>
      <c r="B1982" s="137" t="s">
        <v>4826</v>
      </c>
      <c r="C1982" s="137">
        <v>891180084</v>
      </c>
      <c r="D1982" s="137">
        <v>2</v>
      </c>
      <c r="E1982" s="158" t="s">
        <v>5287</v>
      </c>
      <c r="F1982" s="140">
        <v>900460081</v>
      </c>
      <c r="G1982" s="140">
        <v>7</v>
      </c>
      <c r="H1982" s="154" t="s">
        <v>5288</v>
      </c>
      <c r="I1982" s="170" t="s">
        <v>5289</v>
      </c>
      <c r="J1982" s="160">
        <v>41085</v>
      </c>
      <c r="K1982" s="146">
        <v>900000</v>
      </c>
      <c r="L1982" s="173" t="s">
        <v>5237</v>
      </c>
      <c r="M1982" s="145" t="s">
        <v>4830</v>
      </c>
      <c r="N1982" s="145" t="s">
        <v>40</v>
      </c>
      <c r="O1982" s="145" t="s">
        <v>41</v>
      </c>
      <c r="P1982" s="145" t="s">
        <v>42</v>
      </c>
      <c r="Q1982" s="145"/>
    </row>
    <row r="1983" spans="1:17" ht="63.75" x14ac:dyDescent="0.25">
      <c r="A1983" s="5">
        <f t="shared" si="30"/>
        <v>1981</v>
      </c>
      <c r="B1983" s="137" t="s">
        <v>4826</v>
      </c>
      <c r="C1983" s="137">
        <v>891180084</v>
      </c>
      <c r="D1983" s="137">
        <v>2</v>
      </c>
      <c r="E1983" s="164" t="s">
        <v>5290</v>
      </c>
      <c r="F1983" s="139">
        <v>900256300</v>
      </c>
      <c r="G1983" s="140"/>
      <c r="H1983" s="166" t="s">
        <v>5291</v>
      </c>
      <c r="I1983" s="172" t="s">
        <v>5292</v>
      </c>
      <c r="J1983" s="167">
        <v>41120</v>
      </c>
      <c r="K1983" s="143">
        <v>3300014</v>
      </c>
      <c r="L1983" s="171" t="s">
        <v>5237</v>
      </c>
      <c r="M1983" s="145" t="s">
        <v>4830</v>
      </c>
      <c r="N1983" s="145" t="s">
        <v>40</v>
      </c>
      <c r="O1983" s="145" t="s">
        <v>41</v>
      </c>
      <c r="P1983" s="145" t="s">
        <v>42</v>
      </c>
      <c r="Q1983" s="145"/>
    </row>
    <row r="1984" spans="1:17" ht="114.75" x14ac:dyDescent="0.25">
      <c r="A1984" s="5">
        <f t="shared" si="30"/>
        <v>1982</v>
      </c>
      <c r="B1984" s="137" t="s">
        <v>4826</v>
      </c>
      <c r="C1984" s="137">
        <v>891180084</v>
      </c>
      <c r="D1984" s="137">
        <v>2</v>
      </c>
      <c r="E1984" s="175" t="s">
        <v>5272</v>
      </c>
      <c r="F1984" s="140">
        <v>10273228</v>
      </c>
      <c r="G1984" s="140"/>
      <c r="H1984" s="176" t="s">
        <v>5293</v>
      </c>
      <c r="I1984" s="177" t="s">
        <v>5294</v>
      </c>
      <c r="J1984" s="178">
        <v>41120</v>
      </c>
      <c r="K1984" s="146">
        <v>250000</v>
      </c>
      <c r="L1984" s="173" t="s">
        <v>5237</v>
      </c>
      <c r="M1984" s="145" t="s">
        <v>4830</v>
      </c>
      <c r="N1984" s="145" t="s">
        <v>40</v>
      </c>
      <c r="O1984" s="145" t="s">
        <v>41</v>
      </c>
      <c r="P1984" s="145" t="s">
        <v>42</v>
      </c>
      <c r="Q1984" s="145"/>
    </row>
    <row r="1985" spans="1:17" ht="102" x14ac:dyDescent="0.25">
      <c r="A1985" s="5">
        <f t="shared" si="30"/>
        <v>1983</v>
      </c>
      <c r="B1985" s="137" t="s">
        <v>4826</v>
      </c>
      <c r="C1985" s="137">
        <v>891180084</v>
      </c>
      <c r="D1985" s="137">
        <v>2</v>
      </c>
      <c r="E1985" s="151" t="s">
        <v>85</v>
      </c>
      <c r="F1985" s="151">
        <v>1075241426</v>
      </c>
      <c r="G1985" s="151" t="s">
        <v>5295</v>
      </c>
      <c r="H1985" s="154" t="s">
        <v>5296</v>
      </c>
      <c r="I1985" s="170" t="s">
        <v>5297</v>
      </c>
      <c r="J1985" s="160">
        <v>41120</v>
      </c>
      <c r="K1985" s="146">
        <v>1000000</v>
      </c>
      <c r="L1985" s="173" t="s">
        <v>5237</v>
      </c>
      <c r="M1985" s="145" t="s">
        <v>4830</v>
      </c>
      <c r="N1985" s="145" t="s">
        <v>40</v>
      </c>
      <c r="O1985" s="145" t="s">
        <v>41</v>
      </c>
      <c r="P1985" s="145" t="s">
        <v>42</v>
      </c>
      <c r="Q1985" s="145"/>
    </row>
    <row r="1986" spans="1:17" ht="102" x14ac:dyDescent="0.25">
      <c r="A1986" s="5">
        <f t="shared" si="30"/>
        <v>1984</v>
      </c>
      <c r="B1986" s="137" t="s">
        <v>4826</v>
      </c>
      <c r="C1986" s="137">
        <v>891180084</v>
      </c>
      <c r="D1986" s="137">
        <v>2</v>
      </c>
      <c r="E1986" s="151" t="s">
        <v>310</v>
      </c>
      <c r="F1986" s="151">
        <v>900501029</v>
      </c>
      <c r="G1986" s="151">
        <v>8</v>
      </c>
      <c r="H1986" s="154" t="s">
        <v>5298</v>
      </c>
      <c r="I1986" s="170" t="s">
        <v>5299</v>
      </c>
      <c r="J1986" s="160" t="s">
        <v>5300</v>
      </c>
      <c r="K1986" s="146">
        <v>2487040</v>
      </c>
      <c r="L1986" s="173" t="s">
        <v>5237</v>
      </c>
      <c r="M1986" s="145" t="s">
        <v>4830</v>
      </c>
      <c r="N1986" s="145" t="s">
        <v>40</v>
      </c>
      <c r="O1986" s="145" t="s">
        <v>41</v>
      </c>
      <c r="P1986" s="145" t="s">
        <v>42</v>
      </c>
      <c r="Q1986" s="145"/>
    </row>
    <row r="1987" spans="1:17" ht="191.25" x14ac:dyDescent="0.25">
      <c r="A1987" s="5">
        <f t="shared" si="30"/>
        <v>1985</v>
      </c>
      <c r="B1987" s="137" t="s">
        <v>4826</v>
      </c>
      <c r="C1987" s="137">
        <v>891180084</v>
      </c>
      <c r="D1987" s="137">
        <v>2</v>
      </c>
      <c r="E1987" s="140" t="s">
        <v>5301</v>
      </c>
      <c r="F1987" s="140">
        <v>12137485</v>
      </c>
      <c r="G1987" s="140">
        <v>1</v>
      </c>
      <c r="H1987" s="154" t="s">
        <v>5302</v>
      </c>
      <c r="I1987" s="170" t="s">
        <v>5303</v>
      </c>
      <c r="J1987" s="160">
        <v>41134</v>
      </c>
      <c r="K1987" s="146">
        <v>4158000</v>
      </c>
      <c r="L1987" s="173" t="s">
        <v>5237</v>
      </c>
      <c r="M1987" s="145" t="s">
        <v>4830</v>
      </c>
      <c r="N1987" s="145" t="s">
        <v>40</v>
      </c>
      <c r="O1987" s="145" t="s">
        <v>41</v>
      </c>
      <c r="P1987" s="145" t="s">
        <v>42</v>
      </c>
      <c r="Q1987" s="145"/>
    </row>
    <row r="1988" spans="1:17" ht="102" x14ac:dyDescent="0.25">
      <c r="A1988" s="5">
        <f t="shared" si="30"/>
        <v>1986</v>
      </c>
      <c r="B1988" s="137" t="s">
        <v>4826</v>
      </c>
      <c r="C1988" s="137">
        <v>891180084</v>
      </c>
      <c r="D1988" s="137">
        <v>2</v>
      </c>
      <c r="E1988" s="164" t="s">
        <v>5263</v>
      </c>
      <c r="F1988" s="139">
        <v>36290046</v>
      </c>
      <c r="G1988" s="140"/>
      <c r="H1988" s="166" t="s">
        <v>5304</v>
      </c>
      <c r="I1988" s="172" t="s">
        <v>5305</v>
      </c>
      <c r="J1988" s="167">
        <v>41134</v>
      </c>
      <c r="K1988" s="146">
        <v>360000</v>
      </c>
      <c r="L1988" s="171" t="s">
        <v>5237</v>
      </c>
      <c r="M1988" s="145" t="s">
        <v>4830</v>
      </c>
      <c r="N1988" s="145" t="s">
        <v>40</v>
      </c>
      <c r="O1988" s="145" t="s">
        <v>41</v>
      </c>
      <c r="P1988" s="145" t="s">
        <v>4955</v>
      </c>
      <c r="Q1988" s="145"/>
    </row>
    <row r="1989" spans="1:17" ht="114.75" x14ac:dyDescent="0.25">
      <c r="A1989" s="5">
        <f t="shared" ref="A1989:A2052" si="31">A1988+1</f>
        <v>1987</v>
      </c>
      <c r="B1989" s="137" t="s">
        <v>4826</v>
      </c>
      <c r="C1989" s="137">
        <v>891180084</v>
      </c>
      <c r="D1989" s="137">
        <v>2</v>
      </c>
      <c r="E1989" s="158" t="s">
        <v>310</v>
      </c>
      <c r="F1989" s="140">
        <v>900501029</v>
      </c>
      <c r="G1989" s="140">
        <v>8</v>
      </c>
      <c r="H1989" s="179" t="s">
        <v>5306</v>
      </c>
      <c r="I1989" s="170" t="s">
        <v>5307</v>
      </c>
      <c r="J1989" s="160">
        <v>41137</v>
      </c>
      <c r="K1989" s="146">
        <v>3624226</v>
      </c>
      <c r="L1989" s="173" t="s">
        <v>5237</v>
      </c>
      <c r="M1989" s="145" t="s">
        <v>4830</v>
      </c>
      <c r="N1989" s="145" t="s">
        <v>40</v>
      </c>
      <c r="O1989" s="145" t="s">
        <v>41</v>
      </c>
      <c r="P1989" s="145" t="s">
        <v>42</v>
      </c>
      <c r="Q1989" s="145" t="s">
        <v>4853</v>
      </c>
    </row>
    <row r="1990" spans="1:17" ht="102" x14ac:dyDescent="0.25">
      <c r="A1990" s="5">
        <f t="shared" si="31"/>
        <v>1988</v>
      </c>
      <c r="B1990" s="137" t="s">
        <v>4826</v>
      </c>
      <c r="C1990" s="137">
        <v>891180084</v>
      </c>
      <c r="D1990" s="137">
        <v>2</v>
      </c>
      <c r="E1990" s="158" t="s">
        <v>5234</v>
      </c>
      <c r="F1990" s="140">
        <v>80007834</v>
      </c>
      <c r="G1990" s="140">
        <v>7</v>
      </c>
      <c r="H1990" s="179" t="s">
        <v>5308</v>
      </c>
      <c r="I1990" s="170" t="s">
        <v>5309</v>
      </c>
      <c r="J1990" s="160">
        <v>41137</v>
      </c>
      <c r="K1990" s="146">
        <v>5012000</v>
      </c>
      <c r="L1990" s="173" t="s">
        <v>5237</v>
      </c>
      <c r="M1990" s="145" t="s">
        <v>4830</v>
      </c>
      <c r="N1990" s="145" t="s">
        <v>40</v>
      </c>
      <c r="O1990" s="145" t="s">
        <v>4963</v>
      </c>
      <c r="P1990" s="145" t="s">
        <v>5241</v>
      </c>
      <c r="Q1990" s="145"/>
    </row>
    <row r="1991" spans="1:17" ht="89.25" x14ac:dyDescent="0.25">
      <c r="A1991" s="5">
        <f t="shared" si="31"/>
        <v>1989</v>
      </c>
      <c r="B1991" s="137" t="s">
        <v>4826</v>
      </c>
      <c r="C1991" s="137">
        <v>891180084</v>
      </c>
      <c r="D1991" s="137">
        <v>2</v>
      </c>
      <c r="E1991" s="180" t="s">
        <v>5247</v>
      </c>
      <c r="F1991" s="139">
        <v>12109451</v>
      </c>
      <c r="G1991" s="140"/>
      <c r="H1991" s="166" t="s">
        <v>5310</v>
      </c>
      <c r="I1991" s="181" t="s">
        <v>5279</v>
      </c>
      <c r="J1991" s="167">
        <v>41149</v>
      </c>
      <c r="K1991" s="143">
        <v>800000</v>
      </c>
      <c r="L1991" s="171" t="s">
        <v>5237</v>
      </c>
      <c r="M1991" s="145" t="s">
        <v>4830</v>
      </c>
      <c r="N1991" s="145" t="s">
        <v>40</v>
      </c>
      <c r="O1991" s="145" t="s">
        <v>41</v>
      </c>
      <c r="P1991" s="145" t="s">
        <v>42</v>
      </c>
      <c r="Q1991" s="145"/>
    </row>
    <row r="1992" spans="1:17" ht="89.25" x14ac:dyDescent="0.25">
      <c r="A1992" s="5">
        <f t="shared" si="31"/>
        <v>1990</v>
      </c>
      <c r="B1992" s="137" t="s">
        <v>4826</v>
      </c>
      <c r="C1992" s="137">
        <v>891180084</v>
      </c>
      <c r="D1992" s="137">
        <v>2</v>
      </c>
      <c r="E1992" s="180" t="s">
        <v>5250</v>
      </c>
      <c r="F1992" s="139">
        <v>890103197</v>
      </c>
      <c r="G1992" s="140"/>
      <c r="H1992" s="166" t="s">
        <v>5311</v>
      </c>
      <c r="I1992" s="181" t="s">
        <v>5312</v>
      </c>
      <c r="J1992" s="160">
        <v>41155</v>
      </c>
      <c r="K1992" s="143">
        <v>800000</v>
      </c>
      <c r="L1992" s="171" t="s">
        <v>5237</v>
      </c>
      <c r="M1992" s="145" t="s">
        <v>4830</v>
      </c>
      <c r="N1992" s="145" t="s">
        <v>40</v>
      </c>
      <c r="O1992" s="145" t="s">
        <v>41</v>
      </c>
      <c r="P1992" s="145" t="s">
        <v>42</v>
      </c>
      <c r="Q1992" s="145"/>
    </row>
    <row r="1993" spans="1:17" ht="89.25" x14ac:dyDescent="0.25">
      <c r="A1993" s="5">
        <f t="shared" si="31"/>
        <v>1991</v>
      </c>
      <c r="B1993" s="137" t="s">
        <v>4826</v>
      </c>
      <c r="C1993" s="137">
        <v>891180084</v>
      </c>
      <c r="D1993" s="137">
        <v>2</v>
      </c>
      <c r="E1993" s="182" t="s">
        <v>950</v>
      </c>
      <c r="F1993" s="139">
        <v>813013124</v>
      </c>
      <c r="G1993" s="140"/>
      <c r="H1993" s="166" t="s">
        <v>5313</v>
      </c>
      <c r="I1993" s="172" t="s">
        <v>5279</v>
      </c>
      <c r="J1993" s="167">
        <v>41155</v>
      </c>
      <c r="K1993" s="143">
        <v>800000</v>
      </c>
      <c r="L1993" s="171" t="s">
        <v>5237</v>
      </c>
      <c r="M1993" s="145" t="s">
        <v>4830</v>
      </c>
      <c r="N1993" s="145" t="s">
        <v>40</v>
      </c>
      <c r="O1993" s="145" t="s">
        <v>41</v>
      </c>
      <c r="P1993" s="145" t="s">
        <v>42</v>
      </c>
      <c r="Q1993" s="145"/>
    </row>
    <row r="1994" spans="1:17" ht="140.25" x14ac:dyDescent="0.25">
      <c r="A1994" s="5">
        <f t="shared" si="31"/>
        <v>1992</v>
      </c>
      <c r="B1994" s="137" t="s">
        <v>4826</v>
      </c>
      <c r="C1994" s="137">
        <v>891180084</v>
      </c>
      <c r="D1994" s="137">
        <v>2</v>
      </c>
      <c r="E1994" s="183" t="s">
        <v>5314</v>
      </c>
      <c r="F1994" s="151">
        <v>900513088</v>
      </c>
      <c r="G1994" s="151" t="s">
        <v>5315</v>
      </c>
      <c r="H1994" s="166" t="s">
        <v>5316</v>
      </c>
      <c r="I1994" s="172" t="s">
        <v>5317</v>
      </c>
      <c r="J1994" s="167">
        <v>41169</v>
      </c>
      <c r="K1994" s="146">
        <v>7053560</v>
      </c>
      <c r="L1994" s="171" t="s">
        <v>5237</v>
      </c>
      <c r="M1994" s="145" t="s">
        <v>4830</v>
      </c>
      <c r="N1994" s="145" t="s">
        <v>40</v>
      </c>
      <c r="O1994" s="145" t="s">
        <v>4963</v>
      </c>
      <c r="P1994" s="145" t="s">
        <v>42</v>
      </c>
      <c r="Q1994" s="145"/>
    </row>
    <row r="1995" spans="1:17" ht="89.25" x14ac:dyDescent="0.25">
      <c r="A1995" s="5">
        <f t="shared" si="31"/>
        <v>1993</v>
      </c>
      <c r="B1995" s="137" t="s">
        <v>4826</v>
      </c>
      <c r="C1995" s="137">
        <v>891180084</v>
      </c>
      <c r="D1995" s="137">
        <v>2</v>
      </c>
      <c r="E1995" s="180" t="s">
        <v>5252</v>
      </c>
      <c r="F1995" s="139">
        <v>36163121</v>
      </c>
      <c r="G1995" s="140"/>
      <c r="H1995" s="166" t="s">
        <v>5318</v>
      </c>
      <c r="I1995" s="181" t="s">
        <v>5279</v>
      </c>
      <c r="J1995" s="184">
        <v>41179</v>
      </c>
      <c r="K1995" s="143">
        <v>600000</v>
      </c>
      <c r="L1995" s="171" t="s">
        <v>5237</v>
      </c>
      <c r="M1995" s="145" t="s">
        <v>4830</v>
      </c>
      <c r="N1995" s="145" t="s">
        <v>40</v>
      </c>
      <c r="O1995" s="145" t="s">
        <v>41</v>
      </c>
      <c r="P1995" s="145" t="s">
        <v>42</v>
      </c>
      <c r="Q1995" s="145"/>
    </row>
    <row r="1996" spans="1:17" ht="102" x14ac:dyDescent="0.25">
      <c r="A1996" s="5">
        <f t="shared" si="31"/>
        <v>1994</v>
      </c>
      <c r="B1996" s="137" t="s">
        <v>4826</v>
      </c>
      <c r="C1996" s="137">
        <v>891180084</v>
      </c>
      <c r="D1996" s="137">
        <v>2</v>
      </c>
      <c r="E1996" s="138" t="s">
        <v>676</v>
      </c>
      <c r="F1996" s="140">
        <v>36147801</v>
      </c>
      <c r="G1996" s="151" t="s">
        <v>5319</v>
      </c>
      <c r="H1996" s="154" t="s">
        <v>5320</v>
      </c>
      <c r="I1996" s="181" t="s">
        <v>5321</v>
      </c>
      <c r="J1996" s="160">
        <v>41179</v>
      </c>
      <c r="K1996" s="146">
        <v>280000</v>
      </c>
      <c r="L1996" s="173" t="s">
        <v>5237</v>
      </c>
      <c r="M1996" s="145" t="s">
        <v>4830</v>
      </c>
      <c r="N1996" s="145" t="s">
        <v>40</v>
      </c>
      <c r="O1996" s="145" t="s">
        <v>4963</v>
      </c>
      <c r="P1996" s="145" t="s">
        <v>42</v>
      </c>
      <c r="Q1996" s="145"/>
    </row>
    <row r="1997" spans="1:17" ht="102" x14ac:dyDescent="0.25">
      <c r="A1997" s="5">
        <f t="shared" si="31"/>
        <v>1995</v>
      </c>
      <c r="B1997" s="137" t="s">
        <v>4826</v>
      </c>
      <c r="C1997" s="137">
        <v>891180084</v>
      </c>
      <c r="D1997" s="137">
        <v>2</v>
      </c>
      <c r="E1997" s="180" t="s">
        <v>5322</v>
      </c>
      <c r="F1997" s="139">
        <v>55151190</v>
      </c>
      <c r="G1997" s="140"/>
      <c r="H1997" s="154" t="s">
        <v>5323</v>
      </c>
      <c r="I1997" s="185" t="s">
        <v>5324</v>
      </c>
      <c r="J1997" s="160">
        <v>41185</v>
      </c>
      <c r="K1997" s="146">
        <v>995400</v>
      </c>
      <c r="L1997" s="186" t="s">
        <v>5237</v>
      </c>
      <c r="M1997" s="145" t="s">
        <v>4830</v>
      </c>
      <c r="N1997" s="145" t="s">
        <v>40</v>
      </c>
      <c r="O1997" s="145" t="s">
        <v>41</v>
      </c>
      <c r="P1997" s="145" t="s">
        <v>42</v>
      </c>
      <c r="Q1997" s="145"/>
    </row>
    <row r="1998" spans="1:17" ht="114.75" x14ac:dyDescent="0.25">
      <c r="A1998" s="5">
        <f t="shared" si="31"/>
        <v>1996</v>
      </c>
      <c r="B1998" s="137" t="s">
        <v>4826</v>
      </c>
      <c r="C1998" s="137">
        <v>891180084</v>
      </c>
      <c r="D1998" s="137">
        <v>2</v>
      </c>
      <c r="E1998" s="180" t="s">
        <v>1519</v>
      </c>
      <c r="F1998" s="140">
        <v>7703086</v>
      </c>
      <c r="G1998" s="140">
        <v>6</v>
      </c>
      <c r="H1998" s="154" t="s">
        <v>5325</v>
      </c>
      <c r="I1998" s="181" t="s">
        <v>5326</v>
      </c>
      <c r="J1998" s="160">
        <v>41214</v>
      </c>
      <c r="K1998" s="146">
        <v>700000</v>
      </c>
      <c r="L1998" s="173" t="s">
        <v>5237</v>
      </c>
      <c r="M1998" s="145" t="s">
        <v>4830</v>
      </c>
      <c r="N1998" s="145" t="s">
        <v>40</v>
      </c>
      <c r="O1998" s="145" t="s">
        <v>41</v>
      </c>
      <c r="P1998" s="145" t="s">
        <v>42</v>
      </c>
      <c r="Q1998" s="145"/>
    </row>
    <row r="1999" spans="1:17" ht="38.25" x14ac:dyDescent="0.25">
      <c r="A1999" s="5">
        <f t="shared" si="31"/>
        <v>1997</v>
      </c>
      <c r="B1999" s="137" t="s">
        <v>4826</v>
      </c>
      <c r="C1999" s="137">
        <v>891180084</v>
      </c>
      <c r="D1999" s="137">
        <v>2</v>
      </c>
      <c r="E1999" s="187" t="s">
        <v>5327</v>
      </c>
      <c r="F1999" s="139">
        <v>813009199</v>
      </c>
      <c r="G1999" s="140"/>
      <c r="H1999" s="166" t="s">
        <v>5328</v>
      </c>
      <c r="I1999" s="172" t="s">
        <v>5329</v>
      </c>
      <c r="J1999" s="167">
        <v>41221</v>
      </c>
      <c r="K1999" s="143">
        <v>4550000</v>
      </c>
      <c r="L1999" s="171" t="s">
        <v>5237</v>
      </c>
      <c r="M1999" s="145" t="s">
        <v>4830</v>
      </c>
      <c r="N1999" s="145" t="s">
        <v>40</v>
      </c>
      <c r="O1999" s="145" t="s">
        <v>41</v>
      </c>
      <c r="P1999" s="145" t="s">
        <v>42</v>
      </c>
      <c r="Q1999" s="145"/>
    </row>
    <row r="2000" spans="1:17" ht="89.25" x14ac:dyDescent="0.25">
      <c r="A2000" s="5">
        <f t="shared" si="31"/>
        <v>1998</v>
      </c>
      <c r="B2000" s="137" t="s">
        <v>4826</v>
      </c>
      <c r="C2000" s="137">
        <v>891180084</v>
      </c>
      <c r="D2000" s="137">
        <v>2</v>
      </c>
      <c r="E2000" s="180" t="s">
        <v>2098</v>
      </c>
      <c r="F2000" s="139">
        <v>7716155</v>
      </c>
      <c r="G2000" s="140"/>
      <c r="H2000" s="166" t="s">
        <v>5330</v>
      </c>
      <c r="I2000" s="181" t="s">
        <v>5331</v>
      </c>
      <c r="J2000" s="160">
        <v>41221</v>
      </c>
      <c r="K2000" s="143">
        <v>1000000</v>
      </c>
      <c r="L2000" s="171" t="s">
        <v>5237</v>
      </c>
      <c r="M2000" s="145" t="s">
        <v>4830</v>
      </c>
      <c r="N2000" s="145" t="s">
        <v>40</v>
      </c>
      <c r="O2000" s="145" t="s">
        <v>41</v>
      </c>
      <c r="P2000" s="145" t="s">
        <v>42</v>
      </c>
      <c r="Q2000" s="145"/>
    </row>
    <row r="2001" spans="1:17" ht="89.25" x14ac:dyDescent="0.25">
      <c r="A2001" s="5">
        <f t="shared" si="31"/>
        <v>1999</v>
      </c>
      <c r="B2001" s="137" t="s">
        <v>4826</v>
      </c>
      <c r="C2001" s="137">
        <v>891180084</v>
      </c>
      <c r="D2001" s="137">
        <v>2</v>
      </c>
      <c r="E2001" s="180" t="s">
        <v>5250</v>
      </c>
      <c r="F2001" s="139">
        <v>890103197</v>
      </c>
      <c r="G2001" s="140"/>
      <c r="H2001" s="166" t="s">
        <v>5332</v>
      </c>
      <c r="I2001" s="181" t="s">
        <v>5279</v>
      </c>
      <c r="J2001" s="160">
        <v>41228</v>
      </c>
      <c r="K2001" s="143">
        <v>800000</v>
      </c>
      <c r="L2001" s="171" t="s">
        <v>5237</v>
      </c>
      <c r="M2001" s="145" t="s">
        <v>4830</v>
      </c>
      <c r="N2001" s="145" t="s">
        <v>40</v>
      </c>
      <c r="O2001" s="145" t="s">
        <v>41</v>
      </c>
      <c r="P2001" s="145" t="s">
        <v>42</v>
      </c>
      <c r="Q2001" s="145"/>
    </row>
    <row r="2002" spans="1:17" ht="89.25" x14ac:dyDescent="0.25">
      <c r="A2002" s="5">
        <f t="shared" si="31"/>
        <v>2000</v>
      </c>
      <c r="B2002" s="137" t="s">
        <v>4826</v>
      </c>
      <c r="C2002" s="137">
        <v>891180084</v>
      </c>
      <c r="D2002" s="137">
        <v>2</v>
      </c>
      <c r="E2002" s="180" t="s">
        <v>5247</v>
      </c>
      <c r="F2002" s="139">
        <v>12109451</v>
      </c>
      <c r="G2002" s="140"/>
      <c r="H2002" s="166" t="s">
        <v>5333</v>
      </c>
      <c r="I2002" s="181" t="s">
        <v>5279</v>
      </c>
      <c r="J2002" s="167">
        <v>41228</v>
      </c>
      <c r="K2002" s="143">
        <v>800000</v>
      </c>
      <c r="L2002" s="171" t="s">
        <v>5237</v>
      </c>
      <c r="M2002" s="145" t="s">
        <v>4830</v>
      </c>
      <c r="N2002" s="145" t="s">
        <v>40</v>
      </c>
      <c r="O2002" s="145" t="s">
        <v>41</v>
      </c>
      <c r="P2002" s="145" t="s">
        <v>42</v>
      </c>
      <c r="Q2002" s="145"/>
    </row>
    <row r="2003" spans="1:17" ht="89.25" x14ac:dyDescent="0.25">
      <c r="A2003" s="5">
        <f t="shared" si="31"/>
        <v>2001</v>
      </c>
      <c r="B2003" s="137" t="s">
        <v>4826</v>
      </c>
      <c r="C2003" s="137">
        <v>891180084</v>
      </c>
      <c r="D2003" s="137">
        <v>2</v>
      </c>
      <c r="E2003" s="180" t="s">
        <v>950</v>
      </c>
      <c r="F2003" s="139">
        <v>813013124</v>
      </c>
      <c r="G2003" s="140"/>
      <c r="H2003" s="166" t="s">
        <v>5334</v>
      </c>
      <c r="I2003" s="181" t="s">
        <v>5279</v>
      </c>
      <c r="J2003" s="167">
        <v>41228</v>
      </c>
      <c r="K2003" s="143">
        <v>800000</v>
      </c>
      <c r="L2003" s="171" t="s">
        <v>5237</v>
      </c>
      <c r="M2003" s="145" t="s">
        <v>4830</v>
      </c>
      <c r="N2003" s="145" t="s">
        <v>40</v>
      </c>
      <c r="O2003" s="145" t="s">
        <v>41</v>
      </c>
      <c r="P2003" s="145" t="s">
        <v>42</v>
      </c>
      <c r="Q2003" s="145"/>
    </row>
    <row r="2004" spans="1:17" ht="89.25" x14ac:dyDescent="0.25">
      <c r="A2004" s="5">
        <f t="shared" si="31"/>
        <v>2002</v>
      </c>
      <c r="B2004" s="137" t="s">
        <v>4826</v>
      </c>
      <c r="C2004" s="137">
        <v>891180084</v>
      </c>
      <c r="D2004" s="137">
        <v>2</v>
      </c>
      <c r="E2004" s="180" t="s">
        <v>5335</v>
      </c>
      <c r="F2004" s="139">
        <v>7698770</v>
      </c>
      <c r="G2004" s="140"/>
      <c r="H2004" s="166" t="s">
        <v>5336</v>
      </c>
      <c r="I2004" s="181" t="s">
        <v>5279</v>
      </c>
      <c r="J2004" s="160">
        <v>41232</v>
      </c>
      <c r="K2004" s="143">
        <v>600000</v>
      </c>
      <c r="L2004" s="171" t="s">
        <v>5237</v>
      </c>
      <c r="M2004" s="145" t="s">
        <v>4830</v>
      </c>
      <c r="N2004" s="145" t="s">
        <v>40</v>
      </c>
      <c r="O2004" s="145" t="s">
        <v>41</v>
      </c>
      <c r="P2004" s="145" t="s">
        <v>42</v>
      </c>
      <c r="Q2004" s="145"/>
    </row>
    <row r="2005" spans="1:17" ht="153" x14ac:dyDescent="0.25">
      <c r="A2005" s="5">
        <f t="shared" si="31"/>
        <v>2003</v>
      </c>
      <c r="B2005" s="137" t="s">
        <v>4826</v>
      </c>
      <c r="C2005" s="137">
        <v>891180084</v>
      </c>
      <c r="D2005" s="137">
        <v>2</v>
      </c>
      <c r="E2005" s="180" t="s">
        <v>5337</v>
      </c>
      <c r="F2005" s="140">
        <v>26558521</v>
      </c>
      <c r="G2005" s="140">
        <v>6</v>
      </c>
      <c r="H2005" s="154" t="s">
        <v>5338</v>
      </c>
      <c r="I2005" s="181" t="s">
        <v>5339</v>
      </c>
      <c r="J2005" s="160">
        <v>41247</v>
      </c>
      <c r="K2005" s="146">
        <v>5275000</v>
      </c>
      <c r="L2005" s="173" t="s">
        <v>5237</v>
      </c>
      <c r="M2005" s="145" t="s">
        <v>4830</v>
      </c>
      <c r="N2005" s="145" t="s">
        <v>40</v>
      </c>
      <c r="O2005" s="145" t="s">
        <v>4963</v>
      </c>
      <c r="P2005" s="145" t="s">
        <v>5340</v>
      </c>
      <c r="Q2005" s="145"/>
    </row>
    <row r="2006" spans="1:17" ht="114.75" x14ac:dyDescent="0.25">
      <c r="A2006" s="5">
        <f t="shared" si="31"/>
        <v>2004</v>
      </c>
      <c r="B2006" s="137" t="s">
        <v>4826</v>
      </c>
      <c r="C2006" s="137">
        <v>891180084</v>
      </c>
      <c r="D2006" s="137">
        <v>2</v>
      </c>
      <c r="E2006" s="183" t="s">
        <v>676</v>
      </c>
      <c r="F2006" s="140">
        <v>36147801</v>
      </c>
      <c r="G2006" s="140">
        <v>6</v>
      </c>
      <c r="H2006" s="179" t="s">
        <v>5341</v>
      </c>
      <c r="I2006" s="181" t="s">
        <v>5342</v>
      </c>
      <c r="J2006" s="160">
        <v>41248</v>
      </c>
      <c r="K2006" s="146">
        <v>350000</v>
      </c>
      <c r="L2006" s="173" t="s">
        <v>5237</v>
      </c>
      <c r="M2006" s="145" t="s">
        <v>4830</v>
      </c>
      <c r="N2006" s="145" t="s">
        <v>40</v>
      </c>
      <c r="O2006" s="145" t="s">
        <v>41</v>
      </c>
      <c r="P2006" s="145" t="s">
        <v>42</v>
      </c>
      <c r="Q2006" s="145"/>
    </row>
    <row r="2007" spans="1:17" ht="76.5" x14ac:dyDescent="0.25">
      <c r="A2007" s="5">
        <f t="shared" si="31"/>
        <v>2005</v>
      </c>
      <c r="B2007" s="137" t="s">
        <v>4826</v>
      </c>
      <c r="C2007" s="137">
        <v>891180084</v>
      </c>
      <c r="D2007" s="137">
        <v>2</v>
      </c>
      <c r="E2007" s="183" t="s">
        <v>1256</v>
      </c>
      <c r="F2007" s="140">
        <v>891101664</v>
      </c>
      <c r="G2007" s="140">
        <v>7</v>
      </c>
      <c r="H2007" s="154" t="s">
        <v>5343</v>
      </c>
      <c r="I2007" s="181" t="s">
        <v>5344</v>
      </c>
      <c r="J2007" s="160">
        <v>41248</v>
      </c>
      <c r="K2007" s="146">
        <v>1003200</v>
      </c>
      <c r="L2007" s="173" t="s">
        <v>5237</v>
      </c>
      <c r="M2007" s="145" t="s">
        <v>4830</v>
      </c>
      <c r="N2007" s="145" t="s">
        <v>40</v>
      </c>
      <c r="O2007" s="145"/>
      <c r="P2007" s="145"/>
      <c r="Q2007" s="145"/>
    </row>
    <row r="2008" spans="1:17" ht="89.25" x14ac:dyDescent="0.25">
      <c r="A2008" s="5">
        <f t="shared" si="31"/>
        <v>2006</v>
      </c>
      <c r="B2008" s="137" t="s">
        <v>4826</v>
      </c>
      <c r="C2008" s="137">
        <v>891180084</v>
      </c>
      <c r="D2008" s="137">
        <v>2</v>
      </c>
      <c r="E2008" s="183" t="s">
        <v>103</v>
      </c>
      <c r="F2008" s="140">
        <v>800220327</v>
      </c>
      <c r="G2008" s="140">
        <v>9</v>
      </c>
      <c r="H2008" s="179" t="s">
        <v>5345</v>
      </c>
      <c r="I2008" s="181" t="s">
        <v>5346</v>
      </c>
      <c r="J2008" s="160">
        <v>41249</v>
      </c>
      <c r="K2008" s="146">
        <v>1700000</v>
      </c>
      <c r="L2008" s="173" t="s">
        <v>5237</v>
      </c>
      <c r="M2008" s="145" t="s">
        <v>4830</v>
      </c>
      <c r="N2008" s="145" t="s">
        <v>40</v>
      </c>
      <c r="O2008" s="145" t="s">
        <v>41</v>
      </c>
      <c r="P2008" s="145" t="s">
        <v>42</v>
      </c>
      <c r="Q2008" s="145" t="s">
        <v>4853</v>
      </c>
    </row>
    <row r="2009" spans="1:17" ht="89.25" x14ac:dyDescent="0.25">
      <c r="A2009" s="5">
        <f t="shared" si="31"/>
        <v>2007</v>
      </c>
      <c r="B2009" s="137" t="s">
        <v>4826</v>
      </c>
      <c r="C2009" s="137">
        <v>891180084</v>
      </c>
      <c r="D2009" s="137">
        <v>2</v>
      </c>
      <c r="E2009" s="183" t="s">
        <v>94</v>
      </c>
      <c r="F2009" s="140">
        <v>860014923</v>
      </c>
      <c r="G2009" s="140">
        <v>4</v>
      </c>
      <c r="H2009" s="179" t="s">
        <v>5347</v>
      </c>
      <c r="I2009" s="181" t="s">
        <v>5348</v>
      </c>
      <c r="J2009" s="160">
        <v>41249</v>
      </c>
      <c r="K2009" s="146">
        <v>499999</v>
      </c>
      <c r="L2009" s="173" t="s">
        <v>5237</v>
      </c>
      <c r="M2009" s="145" t="s">
        <v>4830</v>
      </c>
      <c r="N2009" s="145" t="s">
        <v>40</v>
      </c>
      <c r="O2009" s="145" t="s">
        <v>41</v>
      </c>
      <c r="P2009" s="145" t="s">
        <v>42</v>
      </c>
      <c r="Q2009" s="145" t="s">
        <v>4853</v>
      </c>
    </row>
    <row r="2010" spans="1:17" ht="89.25" x14ac:dyDescent="0.25">
      <c r="A2010" s="5">
        <f t="shared" si="31"/>
        <v>2008</v>
      </c>
      <c r="B2010" s="137" t="s">
        <v>4826</v>
      </c>
      <c r="C2010" s="137">
        <v>891180084</v>
      </c>
      <c r="D2010" s="137">
        <v>2</v>
      </c>
      <c r="E2010" s="188" t="s">
        <v>356</v>
      </c>
      <c r="F2010" s="139">
        <v>7694101</v>
      </c>
      <c r="G2010" s="140"/>
      <c r="H2010" s="141" t="s">
        <v>5349</v>
      </c>
      <c r="I2010" s="189" t="s">
        <v>5350</v>
      </c>
      <c r="J2010" s="142">
        <v>40946</v>
      </c>
      <c r="K2010" s="146">
        <v>5955200</v>
      </c>
      <c r="L2010" s="190" t="s">
        <v>5351</v>
      </c>
      <c r="M2010" s="145" t="s">
        <v>4830</v>
      </c>
      <c r="N2010" s="145" t="s">
        <v>40</v>
      </c>
      <c r="O2010" s="145" t="s">
        <v>41</v>
      </c>
      <c r="P2010" s="145" t="s">
        <v>42</v>
      </c>
      <c r="Q2010" s="145"/>
    </row>
    <row r="2011" spans="1:17" ht="76.5" x14ac:dyDescent="0.25">
      <c r="A2011" s="5">
        <f t="shared" si="31"/>
        <v>2009</v>
      </c>
      <c r="B2011" s="137" t="s">
        <v>4826</v>
      </c>
      <c r="C2011" s="137">
        <v>891180084</v>
      </c>
      <c r="D2011" s="137">
        <v>2</v>
      </c>
      <c r="E2011" s="188" t="s">
        <v>1228</v>
      </c>
      <c r="F2011" s="139">
        <v>1075210838</v>
      </c>
      <c r="G2011" s="140"/>
      <c r="H2011" s="141" t="s">
        <v>5352</v>
      </c>
      <c r="I2011" s="189" t="s">
        <v>5353</v>
      </c>
      <c r="J2011" s="142">
        <v>40984</v>
      </c>
      <c r="K2011" s="146">
        <v>7000000</v>
      </c>
      <c r="L2011" s="190" t="s">
        <v>5351</v>
      </c>
      <c r="M2011" s="145" t="s">
        <v>4830</v>
      </c>
      <c r="N2011" s="145" t="s">
        <v>40</v>
      </c>
      <c r="O2011" s="145" t="s">
        <v>41</v>
      </c>
      <c r="P2011" s="145" t="s">
        <v>42</v>
      </c>
      <c r="Q2011" s="145"/>
    </row>
    <row r="2012" spans="1:17" ht="89.25" x14ac:dyDescent="0.25">
      <c r="A2012" s="5">
        <f t="shared" si="31"/>
        <v>2010</v>
      </c>
      <c r="B2012" s="137" t="s">
        <v>4826</v>
      </c>
      <c r="C2012" s="137">
        <v>891180084</v>
      </c>
      <c r="D2012" s="137">
        <v>2</v>
      </c>
      <c r="E2012" s="188" t="s">
        <v>1506</v>
      </c>
      <c r="F2012" s="139">
        <v>55153458</v>
      </c>
      <c r="G2012" s="140"/>
      <c r="H2012" s="141" t="s">
        <v>5354</v>
      </c>
      <c r="I2012" s="189" t="s">
        <v>5355</v>
      </c>
      <c r="J2012" s="142">
        <v>40984</v>
      </c>
      <c r="K2012" s="146">
        <v>5440000</v>
      </c>
      <c r="L2012" s="190" t="s">
        <v>5351</v>
      </c>
      <c r="M2012" s="145" t="s">
        <v>4830</v>
      </c>
      <c r="N2012" s="145" t="s">
        <v>40</v>
      </c>
      <c r="O2012" s="145" t="s">
        <v>41</v>
      </c>
      <c r="P2012" s="145" t="s">
        <v>42</v>
      </c>
      <c r="Q2012" s="145"/>
    </row>
    <row r="2013" spans="1:17" ht="127.5" x14ac:dyDescent="0.25">
      <c r="A2013" s="5">
        <f t="shared" si="31"/>
        <v>2011</v>
      </c>
      <c r="B2013" s="137" t="s">
        <v>4826</v>
      </c>
      <c r="C2013" s="137">
        <v>891180084</v>
      </c>
      <c r="D2013" s="137">
        <v>2</v>
      </c>
      <c r="E2013" s="188" t="s">
        <v>272</v>
      </c>
      <c r="F2013" s="169">
        <v>12222550</v>
      </c>
      <c r="G2013" s="151" t="s">
        <v>5319</v>
      </c>
      <c r="H2013" s="141" t="s">
        <v>5356</v>
      </c>
      <c r="I2013" s="189" t="s">
        <v>5357</v>
      </c>
      <c r="J2013" s="142">
        <v>41012</v>
      </c>
      <c r="K2013" s="146">
        <v>3994320</v>
      </c>
      <c r="L2013" s="190" t="s">
        <v>5351</v>
      </c>
      <c r="M2013" s="145" t="s">
        <v>4830</v>
      </c>
      <c r="N2013" s="145" t="s">
        <v>40</v>
      </c>
      <c r="O2013" s="145" t="s">
        <v>41</v>
      </c>
      <c r="P2013" s="145" t="s">
        <v>42</v>
      </c>
      <c r="Q2013" s="145"/>
    </row>
    <row r="2014" spans="1:17" ht="114.75" x14ac:dyDescent="0.25">
      <c r="A2014" s="5">
        <f t="shared" si="31"/>
        <v>2012</v>
      </c>
      <c r="B2014" s="137" t="s">
        <v>4826</v>
      </c>
      <c r="C2014" s="137">
        <v>891180084</v>
      </c>
      <c r="D2014" s="137">
        <v>2</v>
      </c>
      <c r="E2014" s="188" t="s">
        <v>632</v>
      </c>
      <c r="F2014" s="169">
        <v>36172136</v>
      </c>
      <c r="G2014" s="151" t="s">
        <v>5358</v>
      </c>
      <c r="H2014" s="141" t="s">
        <v>5359</v>
      </c>
      <c r="I2014" s="189" t="s">
        <v>5360</v>
      </c>
      <c r="J2014" s="142">
        <v>41001</v>
      </c>
      <c r="K2014" s="146">
        <v>1350000</v>
      </c>
      <c r="L2014" s="190" t="s">
        <v>5351</v>
      </c>
      <c r="M2014" s="145" t="s">
        <v>4830</v>
      </c>
      <c r="N2014" s="145" t="s">
        <v>40</v>
      </c>
      <c r="O2014" s="145" t="s">
        <v>41</v>
      </c>
      <c r="P2014" s="145" t="s">
        <v>42</v>
      </c>
      <c r="Q2014" s="145"/>
    </row>
    <row r="2015" spans="1:17" ht="89.25" x14ac:dyDescent="0.25">
      <c r="A2015" s="5">
        <f t="shared" si="31"/>
        <v>2013</v>
      </c>
      <c r="B2015" s="137" t="s">
        <v>4826</v>
      </c>
      <c r="C2015" s="137">
        <v>891180084</v>
      </c>
      <c r="D2015" s="137">
        <v>2</v>
      </c>
      <c r="E2015" s="188" t="s">
        <v>334</v>
      </c>
      <c r="F2015" s="139">
        <v>12127303</v>
      </c>
      <c r="G2015" s="140"/>
      <c r="H2015" s="141" t="s">
        <v>5361</v>
      </c>
      <c r="I2015" s="189" t="s">
        <v>5362</v>
      </c>
      <c r="J2015" s="142">
        <v>41032</v>
      </c>
      <c r="K2015" s="143">
        <v>697500</v>
      </c>
      <c r="L2015" s="190" t="s">
        <v>5351</v>
      </c>
      <c r="M2015" s="145" t="s">
        <v>4830</v>
      </c>
      <c r="N2015" s="145" t="s">
        <v>40</v>
      </c>
      <c r="O2015" s="145" t="s">
        <v>41</v>
      </c>
      <c r="P2015" s="145" t="s">
        <v>42</v>
      </c>
      <c r="Q2015" s="145"/>
    </row>
    <row r="2016" spans="1:17" ht="114.75" x14ac:dyDescent="0.25">
      <c r="A2016" s="5">
        <f t="shared" si="31"/>
        <v>2014</v>
      </c>
      <c r="B2016" s="137" t="s">
        <v>4826</v>
      </c>
      <c r="C2016" s="137">
        <v>891180084</v>
      </c>
      <c r="D2016" s="137">
        <v>2</v>
      </c>
      <c r="E2016" s="188" t="s">
        <v>5363</v>
      </c>
      <c r="F2016" s="139">
        <v>900191097</v>
      </c>
      <c r="G2016" s="140"/>
      <c r="H2016" s="141" t="s">
        <v>5364</v>
      </c>
      <c r="I2016" s="162" t="s">
        <v>5365</v>
      </c>
      <c r="J2016" s="142">
        <v>41033</v>
      </c>
      <c r="K2016" s="146">
        <v>2079998</v>
      </c>
      <c r="L2016" s="190" t="s">
        <v>5351</v>
      </c>
      <c r="M2016" s="145" t="s">
        <v>4830</v>
      </c>
      <c r="N2016" s="145" t="s">
        <v>40</v>
      </c>
      <c r="O2016" s="145" t="s">
        <v>41</v>
      </c>
      <c r="P2016" s="145" t="s">
        <v>42</v>
      </c>
      <c r="Q2016" s="145"/>
    </row>
    <row r="2017" spans="1:17" ht="51" x14ac:dyDescent="0.25">
      <c r="A2017" s="5">
        <f t="shared" si="31"/>
        <v>2015</v>
      </c>
      <c r="B2017" s="137" t="s">
        <v>4826</v>
      </c>
      <c r="C2017" s="137">
        <v>891180084</v>
      </c>
      <c r="D2017" s="137">
        <v>2</v>
      </c>
      <c r="E2017" s="188" t="s">
        <v>5366</v>
      </c>
      <c r="F2017" s="139">
        <v>900432682</v>
      </c>
      <c r="G2017" s="140"/>
      <c r="H2017" s="141" t="s">
        <v>5367</v>
      </c>
      <c r="I2017" s="162" t="s">
        <v>5368</v>
      </c>
      <c r="J2017" s="142">
        <v>41044</v>
      </c>
      <c r="K2017" s="143">
        <v>14610000</v>
      </c>
      <c r="L2017" s="190" t="s">
        <v>5351</v>
      </c>
      <c r="M2017" s="145" t="s">
        <v>4830</v>
      </c>
      <c r="N2017" s="145" t="s">
        <v>40</v>
      </c>
      <c r="O2017" s="145" t="s">
        <v>41</v>
      </c>
      <c r="P2017" s="145" t="s">
        <v>42</v>
      </c>
      <c r="Q2017" s="145"/>
    </row>
    <row r="2018" spans="1:17" ht="114.75" x14ac:dyDescent="0.25">
      <c r="A2018" s="5">
        <f t="shared" si="31"/>
        <v>2016</v>
      </c>
      <c r="B2018" s="137" t="s">
        <v>4826</v>
      </c>
      <c r="C2018" s="137">
        <v>891180084</v>
      </c>
      <c r="D2018" s="137">
        <v>2</v>
      </c>
      <c r="E2018" s="188" t="s">
        <v>5369</v>
      </c>
      <c r="F2018" s="140">
        <v>34543210</v>
      </c>
      <c r="G2018" s="140">
        <v>4</v>
      </c>
      <c r="H2018" s="141" t="s">
        <v>5370</v>
      </c>
      <c r="I2018" s="162" t="s">
        <v>5371</v>
      </c>
      <c r="J2018" s="142">
        <v>41046</v>
      </c>
      <c r="K2018" s="146">
        <v>900000</v>
      </c>
      <c r="L2018" s="190" t="s">
        <v>5351</v>
      </c>
      <c r="M2018" s="145" t="s">
        <v>4830</v>
      </c>
      <c r="N2018" s="145" t="s">
        <v>40</v>
      </c>
      <c r="O2018" s="145" t="s">
        <v>41</v>
      </c>
      <c r="P2018" s="145" t="s">
        <v>42</v>
      </c>
      <c r="Q2018" s="145"/>
    </row>
    <row r="2019" spans="1:17" ht="89.25" x14ac:dyDescent="0.25">
      <c r="A2019" s="5">
        <f t="shared" si="31"/>
        <v>2017</v>
      </c>
      <c r="B2019" s="137" t="s">
        <v>4826</v>
      </c>
      <c r="C2019" s="137">
        <v>891180084</v>
      </c>
      <c r="D2019" s="137">
        <v>2</v>
      </c>
      <c r="E2019" s="191" t="s">
        <v>1147</v>
      </c>
      <c r="F2019" s="139">
        <v>51580461</v>
      </c>
      <c r="G2019" s="140">
        <v>5</v>
      </c>
      <c r="H2019" s="141" t="s">
        <v>5372</v>
      </c>
      <c r="I2019" s="192" t="s">
        <v>5373</v>
      </c>
      <c r="J2019" s="142">
        <v>41047</v>
      </c>
      <c r="K2019" s="146">
        <v>1900000</v>
      </c>
      <c r="L2019" s="193" t="s">
        <v>5351</v>
      </c>
      <c r="M2019" s="145" t="s">
        <v>4830</v>
      </c>
      <c r="N2019" s="145" t="s">
        <v>40</v>
      </c>
      <c r="O2019" s="145" t="s">
        <v>41</v>
      </c>
      <c r="P2019" s="145" t="s">
        <v>42</v>
      </c>
      <c r="Q2019" s="145"/>
    </row>
    <row r="2020" spans="1:17" ht="51" x14ac:dyDescent="0.25">
      <c r="A2020" s="5">
        <f t="shared" si="31"/>
        <v>2018</v>
      </c>
      <c r="B2020" s="137" t="s">
        <v>4826</v>
      </c>
      <c r="C2020" s="137">
        <v>891180084</v>
      </c>
      <c r="D2020" s="137">
        <v>2</v>
      </c>
      <c r="E2020" s="191" t="s">
        <v>1601</v>
      </c>
      <c r="F2020" s="139">
        <v>800058607</v>
      </c>
      <c r="G2020" s="140"/>
      <c r="H2020" s="141" t="s">
        <v>5374</v>
      </c>
      <c r="I2020" s="189" t="s">
        <v>5375</v>
      </c>
      <c r="J2020" s="142">
        <v>41047</v>
      </c>
      <c r="K2020" s="143">
        <v>2166880</v>
      </c>
      <c r="L2020" s="190" t="s">
        <v>5351</v>
      </c>
      <c r="M2020" s="145" t="s">
        <v>4830</v>
      </c>
      <c r="N2020" s="145" t="s">
        <v>40</v>
      </c>
      <c r="O2020" s="145" t="s">
        <v>41</v>
      </c>
      <c r="P2020" s="145" t="s">
        <v>42</v>
      </c>
      <c r="Q2020" s="145"/>
    </row>
    <row r="2021" spans="1:17" ht="114.75" x14ac:dyDescent="0.25">
      <c r="A2021" s="5">
        <f t="shared" si="31"/>
        <v>2019</v>
      </c>
      <c r="B2021" s="137" t="s">
        <v>4826</v>
      </c>
      <c r="C2021" s="137">
        <v>891180084</v>
      </c>
      <c r="D2021" s="137">
        <v>2</v>
      </c>
      <c r="E2021" s="191" t="s">
        <v>2613</v>
      </c>
      <c r="F2021" s="139">
        <v>12094697</v>
      </c>
      <c r="G2021" s="140">
        <v>1</v>
      </c>
      <c r="H2021" s="141" t="s">
        <v>5376</v>
      </c>
      <c r="I2021" s="192" t="s">
        <v>5377</v>
      </c>
      <c r="J2021" s="142">
        <v>41051</v>
      </c>
      <c r="K2021" s="146">
        <v>2333530</v>
      </c>
      <c r="L2021" s="193" t="s">
        <v>5351</v>
      </c>
      <c r="M2021" s="145" t="s">
        <v>4830</v>
      </c>
      <c r="N2021" s="145" t="s">
        <v>40</v>
      </c>
      <c r="O2021" s="145" t="s">
        <v>41</v>
      </c>
      <c r="P2021" s="145" t="s">
        <v>42</v>
      </c>
      <c r="Q2021" s="145"/>
    </row>
    <row r="2022" spans="1:17" ht="51" x14ac:dyDescent="0.25">
      <c r="A2022" s="5">
        <f t="shared" si="31"/>
        <v>2020</v>
      </c>
      <c r="B2022" s="137" t="s">
        <v>4826</v>
      </c>
      <c r="C2022" s="137">
        <v>891180084</v>
      </c>
      <c r="D2022" s="137">
        <v>2</v>
      </c>
      <c r="E2022" s="191" t="s">
        <v>5378</v>
      </c>
      <c r="F2022" s="139">
        <v>860534740</v>
      </c>
      <c r="G2022" s="140"/>
      <c r="H2022" s="141" t="s">
        <v>5379</v>
      </c>
      <c r="I2022" s="189" t="s">
        <v>5380</v>
      </c>
      <c r="J2022" s="142">
        <v>41051</v>
      </c>
      <c r="K2022" s="143">
        <v>538000</v>
      </c>
      <c r="L2022" s="190" t="s">
        <v>5351</v>
      </c>
      <c r="M2022" s="145" t="s">
        <v>4830</v>
      </c>
      <c r="N2022" s="145" t="s">
        <v>40</v>
      </c>
      <c r="O2022" s="145" t="s">
        <v>41</v>
      </c>
      <c r="P2022" s="145" t="s">
        <v>42</v>
      </c>
      <c r="Q2022" s="145"/>
    </row>
    <row r="2023" spans="1:17" ht="140.25" x14ac:dyDescent="0.25">
      <c r="A2023" s="5">
        <f t="shared" si="31"/>
        <v>2021</v>
      </c>
      <c r="B2023" s="194" t="s">
        <v>4826</v>
      </c>
      <c r="C2023" s="194">
        <v>891180084</v>
      </c>
      <c r="D2023" s="194">
        <v>2</v>
      </c>
      <c r="E2023" s="191" t="s">
        <v>1506</v>
      </c>
      <c r="F2023" s="152">
        <v>55153458</v>
      </c>
      <c r="G2023" s="151">
        <v>6</v>
      </c>
      <c r="H2023" s="148" t="s">
        <v>5381</v>
      </c>
      <c r="I2023" s="189" t="s">
        <v>5382</v>
      </c>
      <c r="J2023" s="149">
        <v>41052</v>
      </c>
      <c r="K2023" s="157">
        <v>3749700</v>
      </c>
      <c r="L2023" s="190" t="s">
        <v>5351</v>
      </c>
      <c r="M2023" s="145" t="s">
        <v>4830</v>
      </c>
      <c r="N2023" s="150" t="s">
        <v>40</v>
      </c>
      <c r="O2023" s="150" t="s">
        <v>41</v>
      </c>
      <c r="P2023" s="150" t="s">
        <v>42</v>
      </c>
      <c r="Q2023" s="150"/>
    </row>
    <row r="2024" spans="1:17" ht="89.25" x14ac:dyDescent="0.25">
      <c r="A2024" s="5">
        <f t="shared" si="31"/>
        <v>2022</v>
      </c>
      <c r="B2024" s="194" t="s">
        <v>4826</v>
      </c>
      <c r="C2024" s="194">
        <v>891180084</v>
      </c>
      <c r="D2024" s="194">
        <v>2</v>
      </c>
      <c r="E2024" s="191" t="s">
        <v>5366</v>
      </c>
      <c r="F2024" s="152">
        <v>900432682</v>
      </c>
      <c r="G2024" s="151">
        <v>1</v>
      </c>
      <c r="H2024" s="148" t="s">
        <v>5383</v>
      </c>
      <c r="I2024" s="189" t="s">
        <v>5350</v>
      </c>
      <c r="J2024" s="149">
        <v>41052</v>
      </c>
      <c r="K2024" s="157">
        <v>3570000</v>
      </c>
      <c r="L2024" s="190" t="s">
        <v>5351</v>
      </c>
      <c r="M2024" s="145" t="s">
        <v>4830</v>
      </c>
      <c r="N2024" s="150" t="s">
        <v>40</v>
      </c>
      <c r="O2024" s="150" t="s">
        <v>41</v>
      </c>
      <c r="P2024" s="150" t="s">
        <v>42</v>
      </c>
      <c r="Q2024" s="150"/>
    </row>
    <row r="2025" spans="1:17" ht="102" x14ac:dyDescent="0.25">
      <c r="A2025" s="5">
        <f t="shared" si="31"/>
        <v>2023</v>
      </c>
      <c r="B2025" s="137" t="s">
        <v>4826</v>
      </c>
      <c r="C2025" s="137">
        <v>891180084</v>
      </c>
      <c r="D2025" s="137">
        <v>2</v>
      </c>
      <c r="E2025" s="175" t="s">
        <v>85</v>
      </c>
      <c r="F2025" s="140">
        <v>1075241426</v>
      </c>
      <c r="G2025" s="140"/>
      <c r="H2025" s="176" t="s">
        <v>5384</v>
      </c>
      <c r="I2025" s="177" t="s">
        <v>5385</v>
      </c>
      <c r="J2025" s="178">
        <v>41052</v>
      </c>
      <c r="K2025" s="146">
        <v>600000</v>
      </c>
      <c r="L2025" s="190" t="s">
        <v>5351</v>
      </c>
      <c r="M2025" s="145" t="s">
        <v>4830</v>
      </c>
      <c r="N2025" s="145" t="s">
        <v>40</v>
      </c>
      <c r="O2025" s="145" t="s">
        <v>41</v>
      </c>
      <c r="P2025" s="145" t="s">
        <v>42</v>
      </c>
      <c r="Q2025" s="145"/>
    </row>
    <row r="2026" spans="1:17" ht="127.5" x14ac:dyDescent="0.25">
      <c r="A2026" s="5">
        <f t="shared" si="31"/>
        <v>2024</v>
      </c>
      <c r="B2026" s="137" t="s">
        <v>4826</v>
      </c>
      <c r="C2026" s="137">
        <v>891180084</v>
      </c>
      <c r="D2026" s="137">
        <v>2</v>
      </c>
      <c r="E2026" s="175" t="s">
        <v>632</v>
      </c>
      <c r="F2026" s="169">
        <v>36172136</v>
      </c>
      <c r="G2026" s="151" t="s">
        <v>5358</v>
      </c>
      <c r="H2026" s="176" t="s">
        <v>5386</v>
      </c>
      <c r="I2026" s="177" t="s">
        <v>5387</v>
      </c>
      <c r="J2026" s="178">
        <v>41059</v>
      </c>
      <c r="K2026" s="146">
        <v>880000</v>
      </c>
      <c r="L2026" s="190" t="s">
        <v>5351</v>
      </c>
      <c r="M2026" s="145" t="s">
        <v>4830</v>
      </c>
      <c r="N2026" s="145" t="s">
        <v>40</v>
      </c>
      <c r="O2026" s="145" t="s">
        <v>41</v>
      </c>
      <c r="P2026" s="145" t="s">
        <v>42</v>
      </c>
      <c r="Q2026" s="145"/>
    </row>
    <row r="2027" spans="1:17" ht="63.75" x14ac:dyDescent="0.25">
      <c r="A2027" s="5">
        <f t="shared" si="31"/>
        <v>2025</v>
      </c>
      <c r="B2027" s="137" t="s">
        <v>4826</v>
      </c>
      <c r="C2027" s="137">
        <v>891180084</v>
      </c>
      <c r="D2027" s="137">
        <v>2</v>
      </c>
      <c r="E2027" s="175" t="s">
        <v>2613</v>
      </c>
      <c r="F2027" s="139">
        <v>12094697</v>
      </c>
      <c r="G2027" s="140"/>
      <c r="H2027" s="176" t="s">
        <v>5388</v>
      </c>
      <c r="I2027" s="177" t="s">
        <v>5389</v>
      </c>
      <c r="J2027" s="178">
        <v>41059</v>
      </c>
      <c r="K2027" s="143">
        <v>4149911</v>
      </c>
      <c r="L2027" s="190" t="s">
        <v>5351</v>
      </c>
      <c r="M2027" s="145" t="s">
        <v>4830</v>
      </c>
      <c r="N2027" s="145" t="s">
        <v>40</v>
      </c>
      <c r="O2027" s="145" t="s">
        <v>41</v>
      </c>
      <c r="P2027" s="145" t="s">
        <v>42</v>
      </c>
      <c r="Q2027" s="145"/>
    </row>
    <row r="2028" spans="1:17" ht="102" x14ac:dyDescent="0.25">
      <c r="A2028" s="5">
        <f t="shared" si="31"/>
        <v>2026</v>
      </c>
      <c r="B2028" s="137" t="s">
        <v>4826</v>
      </c>
      <c r="C2028" s="137">
        <v>891180084</v>
      </c>
      <c r="D2028" s="137">
        <v>2</v>
      </c>
      <c r="E2028" s="175" t="s">
        <v>85</v>
      </c>
      <c r="F2028" s="140">
        <v>1075241426</v>
      </c>
      <c r="G2028" s="140"/>
      <c r="H2028" s="176" t="s">
        <v>5390</v>
      </c>
      <c r="I2028" s="177" t="s">
        <v>5391</v>
      </c>
      <c r="J2028" s="178">
        <v>41064</v>
      </c>
      <c r="K2028" s="146">
        <v>500000</v>
      </c>
      <c r="L2028" s="190" t="s">
        <v>5351</v>
      </c>
      <c r="M2028" s="145" t="s">
        <v>4830</v>
      </c>
      <c r="N2028" s="145" t="s">
        <v>40</v>
      </c>
      <c r="O2028" s="145" t="s">
        <v>41</v>
      </c>
      <c r="P2028" s="145" t="s">
        <v>42</v>
      </c>
      <c r="Q2028" s="145"/>
    </row>
    <row r="2029" spans="1:17" ht="89.25" x14ac:dyDescent="0.25">
      <c r="A2029" s="5">
        <f t="shared" si="31"/>
        <v>2027</v>
      </c>
      <c r="B2029" s="137" t="s">
        <v>4826</v>
      </c>
      <c r="C2029" s="137">
        <v>891180084</v>
      </c>
      <c r="D2029" s="137">
        <v>2</v>
      </c>
      <c r="E2029" s="175" t="s">
        <v>5392</v>
      </c>
      <c r="F2029" s="139">
        <v>7728828</v>
      </c>
      <c r="G2029" s="140">
        <v>2</v>
      </c>
      <c r="H2029" s="176" t="s">
        <v>5393</v>
      </c>
      <c r="I2029" s="195" t="s">
        <v>5394</v>
      </c>
      <c r="J2029" s="178">
        <v>41065</v>
      </c>
      <c r="K2029" s="146">
        <v>489655</v>
      </c>
      <c r="L2029" s="193" t="s">
        <v>5351</v>
      </c>
      <c r="M2029" s="145" t="s">
        <v>4830</v>
      </c>
      <c r="N2029" s="145" t="s">
        <v>40</v>
      </c>
      <c r="O2029" s="145" t="s">
        <v>41</v>
      </c>
      <c r="P2029" s="145" t="s">
        <v>42</v>
      </c>
      <c r="Q2029" s="145"/>
    </row>
    <row r="2030" spans="1:17" ht="102" x14ac:dyDescent="0.25">
      <c r="A2030" s="5">
        <f t="shared" si="31"/>
        <v>2028</v>
      </c>
      <c r="B2030" s="137" t="s">
        <v>4826</v>
      </c>
      <c r="C2030" s="137">
        <v>891180084</v>
      </c>
      <c r="D2030" s="137">
        <v>2</v>
      </c>
      <c r="E2030" s="175" t="s">
        <v>1506</v>
      </c>
      <c r="F2030" s="139">
        <v>55153458</v>
      </c>
      <c r="G2030" s="140"/>
      <c r="H2030" s="176" t="s">
        <v>5395</v>
      </c>
      <c r="I2030" s="177" t="s">
        <v>5396</v>
      </c>
      <c r="J2030" s="178">
        <v>41066</v>
      </c>
      <c r="K2030" s="143">
        <v>599998</v>
      </c>
      <c r="L2030" s="190" t="s">
        <v>5351</v>
      </c>
      <c r="M2030" s="145" t="s">
        <v>4830</v>
      </c>
      <c r="N2030" s="145" t="s">
        <v>40</v>
      </c>
      <c r="O2030" s="145" t="s">
        <v>41</v>
      </c>
      <c r="P2030" s="145" t="s">
        <v>42</v>
      </c>
      <c r="Q2030" s="145"/>
    </row>
    <row r="2031" spans="1:17" ht="114.75" x14ac:dyDescent="0.25">
      <c r="A2031" s="5">
        <f t="shared" si="31"/>
        <v>2029</v>
      </c>
      <c r="B2031" s="137" t="s">
        <v>4826</v>
      </c>
      <c r="C2031" s="137">
        <v>891180084</v>
      </c>
      <c r="D2031" s="137">
        <v>2</v>
      </c>
      <c r="E2031" s="175" t="s">
        <v>334</v>
      </c>
      <c r="F2031" s="139">
        <v>12127303</v>
      </c>
      <c r="G2031" s="140"/>
      <c r="H2031" s="176" t="s">
        <v>5397</v>
      </c>
      <c r="I2031" s="177" t="s">
        <v>5398</v>
      </c>
      <c r="J2031" s="178">
        <v>41079</v>
      </c>
      <c r="K2031" s="143">
        <v>2000000</v>
      </c>
      <c r="L2031" s="190" t="s">
        <v>5351</v>
      </c>
      <c r="M2031" s="145" t="s">
        <v>4830</v>
      </c>
      <c r="N2031" s="145" t="s">
        <v>40</v>
      </c>
      <c r="O2031" s="145" t="s">
        <v>41</v>
      </c>
      <c r="P2031" s="145" t="s">
        <v>42</v>
      </c>
      <c r="Q2031" s="145"/>
    </row>
    <row r="2032" spans="1:17" ht="114.75" x14ac:dyDescent="0.25">
      <c r="A2032" s="5">
        <f t="shared" si="31"/>
        <v>2030</v>
      </c>
      <c r="B2032" s="137" t="s">
        <v>4826</v>
      </c>
      <c r="C2032" s="137">
        <v>891180084</v>
      </c>
      <c r="D2032" s="137">
        <v>2</v>
      </c>
      <c r="E2032" s="175" t="s">
        <v>2613</v>
      </c>
      <c r="F2032" s="140">
        <v>12094697</v>
      </c>
      <c r="G2032" s="140"/>
      <c r="H2032" s="176" t="s">
        <v>5399</v>
      </c>
      <c r="I2032" s="177" t="s">
        <v>5400</v>
      </c>
      <c r="J2032" s="178">
        <v>41080</v>
      </c>
      <c r="K2032" s="146">
        <v>499998</v>
      </c>
      <c r="L2032" s="190" t="s">
        <v>5351</v>
      </c>
      <c r="M2032" s="145" t="s">
        <v>4830</v>
      </c>
      <c r="N2032" s="145" t="s">
        <v>40</v>
      </c>
      <c r="O2032" s="145" t="s">
        <v>41</v>
      </c>
      <c r="P2032" s="145" t="s">
        <v>42</v>
      </c>
      <c r="Q2032" s="145"/>
    </row>
    <row r="2033" spans="1:17" ht="76.5" x14ac:dyDescent="0.25">
      <c r="A2033" s="5">
        <f t="shared" si="31"/>
        <v>2031</v>
      </c>
      <c r="B2033" s="137" t="s">
        <v>4826</v>
      </c>
      <c r="C2033" s="137">
        <v>891180084</v>
      </c>
      <c r="D2033" s="137">
        <v>2</v>
      </c>
      <c r="E2033" s="175" t="s">
        <v>5401</v>
      </c>
      <c r="F2033" s="139">
        <v>1075212554</v>
      </c>
      <c r="G2033" s="140"/>
      <c r="H2033" s="176" t="s">
        <v>5402</v>
      </c>
      <c r="I2033" s="177" t="s">
        <v>5403</v>
      </c>
      <c r="J2033" s="178">
        <v>41080</v>
      </c>
      <c r="K2033" s="143">
        <v>499928</v>
      </c>
      <c r="L2033" s="190" t="s">
        <v>5351</v>
      </c>
      <c r="M2033" s="145" t="s">
        <v>4830</v>
      </c>
      <c r="N2033" s="145" t="s">
        <v>40</v>
      </c>
      <c r="O2033" s="145" t="s">
        <v>41</v>
      </c>
      <c r="P2033" s="145" t="s">
        <v>42</v>
      </c>
      <c r="Q2033" s="145"/>
    </row>
    <row r="2034" spans="1:17" x14ac:dyDescent="0.25">
      <c r="A2034" s="5">
        <f t="shared" si="31"/>
        <v>2032</v>
      </c>
      <c r="B2034" s="137" t="s">
        <v>4826</v>
      </c>
      <c r="C2034" s="137">
        <v>891180084</v>
      </c>
      <c r="D2034" s="137">
        <v>2</v>
      </c>
      <c r="E2034" s="175" t="s">
        <v>5042</v>
      </c>
      <c r="F2034" s="139"/>
      <c r="G2034" s="140"/>
      <c r="H2034" s="176" t="s">
        <v>5404</v>
      </c>
      <c r="I2034" s="177"/>
      <c r="J2034" s="178"/>
      <c r="K2034" s="146"/>
      <c r="L2034" s="190"/>
      <c r="M2034" s="145" t="s">
        <v>4830</v>
      </c>
      <c r="N2034" s="145"/>
      <c r="O2034" s="145"/>
      <c r="P2034" s="145"/>
      <c r="Q2034" s="145"/>
    </row>
    <row r="2035" spans="1:17" ht="63.75" x14ac:dyDescent="0.25">
      <c r="A2035" s="5">
        <f t="shared" si="31"/>
        <v>2033</v>
      </c>
      <c r="B2035" s="137" t="s">
        <v>4826</v>
      </c>
      <c r="C2035" s="137">
        <v>891180084</v>
      </c>
      <c r="D2035" s="137">
        <v>2</v>
      </c>
      <c r="E2035" s="175" t="s">
        <v>356</v>
      </c>
      <c r="F2035" s="139">
        <v>7694101</v>
      </c>
      <c r="G2035" s="140"/>
      <c r="H2035" s="176" t="s">
        <v>5405</v>
      </c>
      <c r="I2035" s="177" t="s">
        <v>5406</v>
      </c>
      <c r="J2035" s="178">
        <v>41082</v>
      </c>
      <c r="K2035" s="143">
        <v>3201600</v>
      </c>
      <c r="L2035" s="190" t="s">
        <v>5351</v>
      </c>
      <c r="M2035" s="145" t="s">
        <v>4830</v>
      </c>
      <c r="N2035" s="145" t="s">
        <v>40</v>
      </c>
      <c r="O2035" s="145" t="s">
        <v>41</v>
      </c>
      <c r="P2035" s="145" t="s">
        <v>42</v>
      </c>
      <c r="Q2035" s="145"/>
    </row>
    <row r="2036" spans="1:17" ht="102" x14ac:dyDescent="0.25">
      <c r="A2036" s="5">
        <f t="shared" si="31"/>
        <v>2034</v>
      </c>
      <c r="B2036" s="137" t="s">
        <v>4826</v>
      </c>
      <c r="C2036" s="137">
        <v>891180084</v>
      </c>
      <c r="D2036" s="137">
        <v>2</v>
      </c>
      <c r="E2036" s="175" t="s">
        <v>5401</v>
      </c>
      <c r="F2036" s="140">
        <v>1075212554</v>
      </c>
      <c r="G2036" s="140">
        <v>2</v>
      </c>
      <c r="H2036" s="176" t="s">
        <v>5407</v>
      </c>
      <c r="I2036" s="177" t="s">
        <v>5408</v>
      </c>
      <c r="J2036" s="178">
        <v>41088</v>
      </c>
      <c r="K2036" s="146">
        <v>401203</v>
      </c>
      <c r="L2036" s="190" t="s">
        <v>5351</v>
      </c>
      <c r="M2036" s="145" t="s">
        <v>4830</v>
      </c>
      <c r="N2036" s="145" t="s">
        <v>40</v>
      </c>
      <c r="O2036" s="145" t="s">
        <v>41</v>
      </c>
      <c r="P2036" s="145" t="s">
        <v>42</v>
      </c>
      <c r="Q2036" s="145"/>
    </row>
    <row r="2037" spans="1:17" ht="76.5" x14ac:dyDescent="0.25">
      <c r="A2037" s="5">
        <f t="shared" si="31"/>
        <v>2035</v>
      </c>
      <c r="B2037" s="137" t="s">
        <v>4826</v>
      </c>
      <c r="C2037" s="137">
        <v>891180084</v>
      </c>
      <c r="D2037" s="137">
        <v>2</v>
      </c>
      <c r="E2037" s="196" t="s">
        <v>5409</v>
      </c>
      <c r="F2037" s="139">
        <v>7694509</v>
      </c>
      <c r="G2037" s="140"/>
      <c r="H2037" s="176" t="s">
        <v>5410</v>
      </c>
      <c r="I2037" s="177" t="s">
        <v>5411</v>
      </c>
      <c r="J2037" s="178">
        <v>41120</v>
      </c>
      <c r="K2037" s="143">
        <v>670000</v>
      </c>
      <c r="L2037" s="190" t="s">
        <v>5351</v>
      </c>
      <c r="M2037" s="145" t="s">
        <v>4830</v>
      </c>
      <c r="N2037" s="145" t="s">
        <v>40</v>
      </c>
      <c r="O2037" s="145" t="s">
        <v>41</v>
      </c>
      <c r="P2037" s="145" t="s">
        <v>42</v>
      </c>
      <c r="Q2037" s="145"/>
    </row>
    <row r="2038" spans="1:17" ht="114.75" x14ac:dyDescent="0.25">
      <c r="A2038" s="5">
        <f t="shared" si="31"/>
        <v>2036</v>
      </c>
      <c r="B2038" s="137" t="s">
        <v>4826</v>
      </c>
      <c r="C2038" s="137">
        <v>891180084</v>
      </c>
      <c r="D2038" s="137">
        <v>2</v>
      </c>
      <c r="E2038" s="164" t="s">
        <v>296</v>
      </c>
      <c r="F2038" s="140">
        <v>36183257</v>
      </c>
      <c r="G2038" s="151" t="s">
        <v>5358</v>
      </c>
      <c r="H2038" s="179" t="s">
        <v>5412</v>
      </c>
      <c r="I2038" s="170" t="s">
        <v>5413</v>
      </c>
      <c r="J2038" s="160">
        <v>41147</v>
      </c>
      <c r="K2038" s="146">
        <v>2099479</v>
      </c>
      <c r="L2038" s="190" t="s">
        <v>5351</v>
      </c>
      <c r="M2038" s="145" t="s">
        <v>4830</v>
      </c>
      <c r="N2038" s="145" t="s">
        <v>40</v>
      </c>
      <c r="O2038" s="145" t="s">
        <v>41</v>
      </c>
      <c r="P2038" s="145" t="s">
        <v>42</v>
      </c>
      <c r="Q2038" s="145"/>
    </row>
    <row r="2039" spans="1:17" ht="114.75" x14ac:dyDescent="0.25">
      <c r="A2039" s="5">
        <f t="shared" si="31"/>
        <v>2037</v>
      </c>
      <c r="B2039" s="137" t="s">
        <v>4826</v>
      </c>
      <c r="C2039" s="137">
        <v>891180084</v>
      </c>
      <c r="D2039" s="137">
        <v>2</v>
      </c>
      <c r="E2039" s="158" t="s">
        <v>5414</v>
      </c>
      <c r="F2039" s="140">
        <v>7728828</v>
      </c>
      <c r="G2039" s="140">
        <v>2</v>
      </c>
      <c r="H2039" s="179" t="s">
        <v>5415</v>
      </c>
      <c r="I2039" s="170" t="s">
        <v>5416</v>
      </c>
      <c r="J2039" s="160">
        <v>41152</v>
      </c>
      <c r="K2039" s="146">
        <v>494251</v>
      </c>
      <c r="L2039" s="190" t="s">
        <v>5351</v>
      </c>
      <c r="M2039" s="145" t="s">
        <v>4830</v>
      </c>
      <c r="N2039" s="145" t="s">
        <v>40</v>
      </c>
      <c r="O2039" s="145" t="s">
        <v>41</v>
      </c>
      <c r="P2039" s="145" t="s">
        <v>42</v>
      </c>
      <c r="Q2039" s="145"/>
    </row>
    <row r="2040" spans="1:17" ht="216.75" x14ac:dyDescent="0.25">
      <c r="A2040" s="5">
        <f t="shared" si="31"/>
        <v>2038</v>
      </c>
      <c r="B2040" s="137" t="s">
        <v>4826</v>
      </c>
      <c r="C2040" s="137">
        <v>891180084</v>
      </c>
      <c r="D2040" s="137">
        <v>2</v>
      </c>
      <c r="E2040" s="183" t="s">
        <v>632</v>
      </c>
      <c r="F2040" s="169">
        <v>36172136</v>
      </c>
      <c r="G2040" s="151" t="s">
        <v>5358</v>
      </c>
      <c r="H2040" s="179" t="s">
        <v>5417</v>
      </c>
      <c r="I2040" s="181" t="s">
        <v>5418</v>
      </c>
      <c r="J2040" s="184" t="s">
        <v>5419</v>
      </c>
      <c r="K2040" s="146">
        <v>1330000</v>
      </c>
      <c r="L2040" s="190" t="s">
        <v>5351</v>
      </c>
      <c r="M2040" s="145" t="s">
        <v>4830</v>
      </c>
      <c r="N2040" s="145" t="s">
        <v>40</v>
      </c>
      <c r="O2040" s="145" t="s">
        <v>41</v>
      </c>
      <c r="P2040" s="145" t="s">
        <v>42</v>
      </c>
      <c r="Q2040" s="145"/>
    </row>
    <row r="2041" spans="1:17" ht="76.5" x14ac:dyDescent="0.25">
      <c r="A2041" s="5">
        <f t="shared" si="31"/>
        <v>2039</v>
      </c>
      <c r="B2041" s="137" t="s">
        <v>4826</v>
      </c>
      <c r="C2041" s="137">
        <v>891180084</v>
      </c>
      <c r="D2041" s="137">
        <v>2</v>
      </c>
      <c r="E2041" s="197" t="s">
        <v>356</v>
      </c>
      <c r="F2041" s="139">
        <v>7694101</v>
      </c>
      <c r="G2041" s="140"/>
      <c r="H2041" s="179" t="s">
        <v>5420</v>
      </c>
      <c r="I2041" s="170" t="s">
        <v>5421</v>
      </c>
      <c r="J2041" s="160">
        <v>41163</v>
      </c>
      <c r="K2041" s="143">
        <v>4057200</v>
      </c>
      <c r="L2041" s="190" t="s">
        <v>5351</v>
      </c>
      <c r="M2041" s="145" t="s">
        <v>4830</v>
      </c>
      <c r="N2041" s="145" t="s">
        <v>40</v>
      </c>
      <c r="O2041" s="145" t="s">
        <v>41</v>
      </c>
      <c r="P2041" s="145" t="s">
        <v>42</v>
      </c>
      <c r="Q2041" s="145"/>
    </row>
    <row r="2042" spans="1:17" ht="114.75" x14ac:dyDescent="0.25">
      <c r="A2042" s="5">
        <f t="shared" si="31"/>
        <v>2040</v>
      </c>
      <c r="B2042" s="137" t="s">
        <v>4826</v>
      </c>
      <c r="C2042" s="137">
        <v>891180084</v>
      </c>
      <c r="D2042" s="137">
        <v>2</v>
      </c>
      <c r="E2042" s="180" t="s">
        <v>334</v>
      </c>
      <c r="F2042" s="151">
        <v>12127303</v>
      </c>
      <c r="G2042" s="151" t="s">
        <v>5422</v>
      </c>
      <c r="H2042" s="179" t="s">
        <v>5423</v>
      </c>
      <c r="I2042" s="181" t="s">
        <v>5424</v>
      </c>
      <c r="J2042" s="160">
        <v>41164</v>
      </c>
      <c r="K2042" s="146">
        <v>2749850</v>
      </c>
      <c r="L2042" s="190" t="s">
        <v>5351</v>
      </c>
      <c r="M2042" s="145" t="s">
        <v>4830</v>
      </c>
      <c r="N2042" s="145" t="s">
        <v>40</v>
      </c>
      <c r="O2042" s="145" t="s">
        <v>41</v>
      </c>
      <c r="P2042" s="145" t="s">
        <v>42</v>
      </c>
      <c r="Q2042" s="145"/>
    </row>
    <row r="2043" spans="1:17" ht="51" x14ac:dyDescent="0.25">
      <c r="A2043" s="5">
        <f t="shared" si="31"/>
        <v>2041</v>
      </c>
      <c r="B2043" s="137" t="s">
        <v>4826</v>
      </c>
      <c r="C2043" s="137">
        <v>891180084</v>
      </c>
      <c r="D2043" s="137">
        <v>2</v>
      </c>
      <c r="E2043" s="183" t="s">
        <v>5392</v>
      </c>
      <c r="F2043" s="139">
        <v>7728828</v>
      </c>
      <c r="G2043" s="140"/>
      <c r="H2043" s="179" t="s">
        <v>5425</v>
      </c>
      <c r="I2043" s="181" t="s">
        <v>5426</v>
      </c>
      <c r="J2043" s="160">
        <v>41166</v>
      </c>
      <c r="K2043" s="143">
        <v>799751</v>
      </c>
      <c r="L2043" s="190" t="s">
        <v>5351</v>
      </c>
      <c r="M2043" s="145" t="s">
        <v>4830</v>
      </c>
      <c r="N2043" s="145" t="s">
        <v>40</v>
      </c>
      <c r="O2043" s="145" t="s">
        <v>41</v>
      </c>
      <c r="P2043" s="145" t="s">
        <v>42</v>
      </c>
      <c r="Q2043" s="145"/>
    </row>
    <row r="2044" spans="1:17" ht="140.25" x14ac:dyDescent="0.25">
      <c r="A2044" s="5">
        <f t="shared" si="31"/>
        <v>2042</v>
      </c>
      <c r="B2044" s="137" t="s">
        <v>4826</v>
      </c>
      <c r="C2044" s="137">
        <v>891180084</v>
      </c>
      <c r="D2044" s="137">
        <v>2</v>
      </c>
      <c r="E2044" s="158" t="s">
        <v>334</v>
      </c>
      <c r="F2044" s="140">
        <v>12127303</v>
      </c>
      <c r="G2044" s="140"/>
      <c r="H2044" s="179" t="s">
        <v>5427</v>
      </c>
      <c r="I2044" s="170" t="s">
        <v>5428</v>
      </c>
      <c r="J2044" s="160">
        <v>41166</v>
      </c>
      <c r="K2044" s="146">
        <v>550000</v>
      </c>
      <c r="L2044" s="190" t="s">
        <v>5351</v>
      </c>
      <c r="M2044" s="145" t="s">
        <v>4830</v>
      </c>
      <c r="N2044" s="145" t="s">
        <v>40</v>
      </c>
      <c r="O2044" s="145" t="s">
        <v>41</v>
      </c>
      <c r="P2044" s="145" t="s">
        <v>42</v>
      </c>
      <c r="Q2044" s="145"/>
    </row>
    <row r="2045" spans="1:17" ht="63.75" x14ac:dyDescent="0.25">
      <c r="A2045" s="5">
        <f t="shared" si="31"/>
        <v>2043</v>
      </c>
      <c r="B2045" s="137" t="s">
        <v>4826</v>
      </c>
      <c r="C2045" s="137">
        <v>891180084</v>
      </c>
      <c r="D2045" s="137">
        <v>2</v>
      </c>
      <c r="E2045" s="197" t="s">
        <v>2613</v>
      </c>
      <c r="F2045" s="139">
        <v>12094697</v>
      </c>
      <c r="G2045" s="140"/>
      <c r="H2045" s="179" t="s">
        <v>5429</v>
      </c>
      <c r="I2045" s="181" t="s">
        <v>5389</v>
      </c>
      <c r="J2045" s="160">
        <v>41171</v>
      </c>
      <c r="K2045" s="143">
        <v>1999934</v>
      </c>
      <c r="L2045" s="190" t="s">
        <v>5351</v>
      </c>
      <c r="M2045" s="145" t="s">
        <v>4830</v>
      </c>
      <c r="N2045" s="145" t="s">
        <v>40</v>
      </c>
      <c r="O2045" s="145" t="s">
        <v>41</v>
      </c>
      <c r="P2045" s="145" t="s">
        <v>42</v>
      </c>
      <c r="Q2045" s="145"/>
    </row>
    <row r="2046" spans="1:17" ht="127.5" x14ac:dyDescent="0.25">
      <c r="A2046" s="5">
        <f t="shared" si="31"/>
        <v>2044</v>
      </c>
      <c r="B2046" s="137" t="s">
        <v>4826</v>
      </c>
      <c r="C2046" s="137">
        <v>891180084</v>
      </c>
      <c r="D2046" s="137">
        <v>2</v>
      </c>
      <c r="E2046" s="158" t="s">
        <v>5322</v>
      </c>
      <c r="F2046" s="140">
        <v>55151190</v>
      </c>
      <c r="G2046" s="140">
        <v>9</v>
      </c>
      <c r="H2046" s="179" t="s">
        <v>5430</v>
      </c>
      <c r="I2046" s="170" t="s">
        <v>5431</v>
      </c>
      <c r="J2046" s="160">
        <v>41188</v>
      </c>
      <c r="K2046" s="198">
        <v>995400</v>
      </c>
      <c r="L2046" s="199" t="s">
        <v>5351</v>
      </c>
      <c r="M2046" s="145" t="s">
        <v>4830</v>
      </c>
      <c r="N2046" s="145" t="s">
        <v>40</v>
      </c>
      <c r="O2046" s="145" t="s">
        <v>41</v>
      </c>
      <c r="P2046" s="145" t="s">
        <v>42</v>
      </c>
      <c r="Q2046" s="145"/>
    </row>
    <row r="2047" spans="1:17" ht="114.75" x14ac:dyDescent="0.25">
      <c r="A2047" s="5">
        <f t="shared" si="31"/>
        <v>2045</v>
      </c>
      <c r="B2047" s="137" t="s">
        <v>4826</v>
      </c>
      <c r="C2047" s="137">
        <v>891180084</v>
      </c>
      <c r="D2047" s="137">
        <v>2</v>
      </c>
      <c r="E2047" s="158" t="s">
        <v>2613</v>
      </c>
      <c r="F2047" s="200">
        <v>12094697</v>
      </c>
      <c r="G2047" s="151" t="s">
        <v>5358</v>
      </c>
      <c r="H2047" s="179" t="s">
        <v>5432</v>
      </c>
      <c r="I2047" s="170" t="s">
        <v>5433</v>
      </c>
      <c r="J2047" s="160">
        <v>41183</v>
      </c>
      <c r="K2047" s="146">
        <v>6000000</v>
      </c>
      <c r="L2047" s="190" t="s">
        <v>5351</v>
      </c>
      <c r="M2047" s="145" t="s">
        <v>4830</v>
      </c>
      <c r="N2047" s="145" t="s">
        <v>40</v>
      </c>
      <c r="O2047" s="145" t="s">
        <v>41</v>
      </c>
      <c r="P2047" s="145" t="s">
        <v>42</v>
      </c>
      <c r="Q2047" s="145"/>
    </row>
    <row r="2048" spans="1:17" ht="127.5" x14ac:dyDescent="0.25">
      <c r="A2048" s="5">
        <f t="shared" si="31"/>
        <v>2046</v>
      </c>
      <c r="B2048" s="137" t="s">
        <v>4826</v>
      </c>
      <c r="C2048" s="137">
        <v>891180084</v>
      </c>
      <c r="D2048" s="137">
        <v>2</v>
      </c>
      <c r="E2048" s="183" t="s">
        <v>334</v>
      </c>
      <c r="F2048" s="139">
        <v>12127303</v>
      </c>
      <c r="G2048" s="140"/>
      <c r="H2048" s="179" t="s">
        <v>5434</v>
      </c>
      <c r="I2048" s="181" t="s">
        <v>5435</v>
      </c>
      <c r="J2048" s="160">
        <v>41185</v>
      </c>
      <c r="K2048" s="143">
        <v>1200000</v>
      </c>
      <c r="L2048" s="190" t="s">
        <v>5351</v>
      </c>
      <c r="M2048" s="145" t="s">
        <v>4830</v>
      </c>
      <c r="N2048" s="145" t="s">
        <v>40</v>
      </c>
      <c r="O2048" s="145" t="s">
        <v>41</v>
      </c>
      <c r="P2048" s="145" t="s">
        <v>42</v>
      </c>
      <c r="Q2048" s="145"/>
    </row>
    <row r="2049" spans="1:17" ht="51" x14ac:dyDescent="0.25">
      <c r="A2049" s="5">
        <f t="shared" si="31"/>
        <v>2047</v>
      </c>
      <c r="B2049" s="137" t="s">
        <v>4826</v>
      </c>
      <c r="C2049" s="137">
        <v>891180084</v>
      </c>
      <c r="D2049" s="137">
        <v>2</v>
      </c>
      <c r="E2049" s="183" t="s">
        <v>632</v>
      </c>
      <c r="F2049" s="139">
        <v>36172136</v>
      </c>
      <c r="G2049" s="140"/>
      <c r="H2049" s="179" t="s">
        <v>5436</v>
      </c>
      <c r="I2049" s="181" t="s">
        <v>5437</v>
      </c>
      <c r="J2049" s="160">
        <v>41200</v>
      </c>
      <c r="K2049" s="143">
        <v>2500000</v>
      </c>
      <c r="L2049" s="190" t="s">
        <v>5351</v>
      </c>
      <c r="M2049" s="145" t="s">
        <v>4830</v>
      </c>
      <c r="N2049" s="145" t="s">
        <v>40</v>
      </c>
      <c r="O2049" s="145" t="s">
        <v>41</v>
      </c>
      <c r="P2049" s="145" t="s">
        <v>42</v>
      </c>
      <c r="Q2049" s="145"/>
    </row>
    <row r="2050" spans="1:17" ht="127.5" x14ac:dyDescent="0.25">
      <c r="A2050" s="5">
        <f t="shared" si="31"/>
        <v>2048</v>
      </c>
      <c r="B2050" s="137" t="s">
        <v>4826</v>
      </c>
      <c r="C2050" s="137">
        <v>891180084</v>
      </c>
      <c r="D2050" s="137">
        <v>2</v>
      </c>
      <c r="E2050" s="158" t="s">
        <v>2613</v>
      </c>
      <c r="F2050" s="140">
        <v>12094697</v>
      </c>
      <c r="G2050" s="140"/>
      <c r="H2050" s="179" t="s">
        <v>5438</v>
      </c>
      <c r="I2050" s="170" t="s">
        <v>5439</v>
      </c>
      <c r="J2050" s="160">
        <v>41201</v>
      </c>
      <c r="K2050" s="146">
        <v>599954</v>
      </c>
      <c r="L2050" s="190" t="s">
        <v>5351</v>
      </c>
      <c r="M2050" s="145" t="s">
        <v>4830</v>
      </c>
      <c r="N2050" s="145" t="s">
        <v>40</v>
      </c>
      <c r="O2050" s="145" t="s">
        <v>41</v>
      </c>
      <c r="P2050" s="145" t="s">
        <v>42</v>
      </c>
      <c r="Q2050" s="145"/>
    </row>
    <row r="2051" spans="1:17" ht="102" x14ac:dyDescent="0.25">
      <c r="A2051" s="5">
        <f t="shared" si="31"/>
        <v>2049</v>
      </c>
      <c r="B2051" s="137" t="s">
        <v>4826</v>
      </c>
      <c r="C2051" s="137">
        <v>891180084</v>
      </c>
      <c r="D2051" s="137">
        <v>2</v>
      </c>
      <c r="E2051" s="183" t="s">
        <v>5440</v>
      </c>
      <c r="F2051" s="139">
        <v>7695236</v>
      </c>
      <c r="G2051" s="140"/>
      <c r="H2051" s="179" t="s">
        <v>5441</v>
      </c>
      <c r="I2051" s="181" t="s">
        <v>5442</v>
      </c>
      <c r="J2051" s="160">
        <v>41204</v>
      </c>
      <c r="K2051" s="143">
        <v>7695236</v>
      </c>
      <c r="L2051" s="190" t="s">
        <v>5351</v>
      </c>
      <c r="M2051" s="145" t="s">
        <v>4830</v>
      </c>
      <c r="N2051" s="145" t="s">
        <v>40</v>
      </c>
      <c r="O2051" s="145" t="s">
        <v>41</v>
      </c>
      <c r="P2051" s="145" t="s">
        <v>42</v>
      </c>
      <c r="Q2051" s="145"/>
    </row>
    <row r="2052" spans="1:17" ht="140.25" x14ac:dyDescent="0.25">
      <c r="A2052" s="5">
        <f t="shared" si="31"/>
        <v>2050</v>
      </c>
      <c r="B2052" s="137" t="s">
        <v>4826</v>
      </c>
      <c r="C2052" s="137">
        <v>891180084</v>
      </c>
      <c r="D2052" s="137">
        <v>2</v>
      </c>
      <c r="E2052" s="197" t="s">
        <v>632</v>
      </c>
      <c r="F2052" s="169">
        <v>36172136</v>
      </c>
      <c r="G2052" s="151" t="s">
        <v>5358</v>
      </c>
      <c r="H2052" s="179" t="s">
        <v>5443</v>
      </c>
      <c r="I2052" s="170" t="s">
        <v>5444</v>
      </c>
      <c r="J2052" s="160">
        <v>41205</v>
      </c>
      <c r="K2052" s="146">
        <v>1000000</v>
      </c>
      <c r="L2052" s="190" t="s">
        <v>5351</v>
      </c>
      <c r="M2052" s="145" t="s">
        <v>4830</v>
      </c>
      <c r="N2052" s="145" t="s">
        <v>40</v>
      </c>
      <c r="O2052" s="145" t="s">
        <v>41</v>
      </c>
      <c r="P2052" s="145" t="s">
        <v>42</v>
      </c>
      <c r="Q2052" s="145"/>
    </row>
    <row r="2053" spans="1:17" ht="76.5" x14ac:dyDescent="0.25">
      <c r="A2053" s="5">
        <f t="shared" ref="A2053:A2064" si="32">A2052+1</f>
        <v>2051</v>
      </c>
      <c r="B2053" s="137" t="s">
        <v>4826</v>
      </c>
      <c r="C2053" s="137">
        <v>891180084</v>
      </c>
      <c r="D2053" s="137">
        <v>2</v>
      </c>
      <c r="E2053" s="183" t="s">
        <v>3396</v>
      </c>
      <c r="F2053" s="140">
        <v>36166235</v>
      </c>
      <c r="G2053" s="140">
        <v>8</v>
      </c>
      <c r="H2053" s="179" t="s">
        <v>5445</v>
      </c>
      <c r="I2053" s="181" t="s">
        <v>5446</v>
      </c>
      <c r="J2053" s="160">
        <v>41208</v>
      </c>
      <c r="K2053" s="146">
        <v>2735100</v>
      </c>
      <c r="L2053" s="190" t="s">
        <v>5351</v>
      </c>
      <c r="M2053" s="145" t="s">
        <v>4830</v>
      </c>
      <c r="N2053" s="145" t="s">
        <v>40</v>
      </c>
      <c r="O2053" s="145" t="s">
        <v>41</v>
      </c>
      <c r="P2053" s="145" t="s">
        <v>42</v>
      </c>
      <c r="Q2053" s="145"/>
    </row>
    <row r="2054" spans="1:17" ht="63.75" x14ac:dyDescent="0.25">
      <c r="A2054" s="5">
        <f t="shared" si="32"/>
        <v>2052</v>
      </c>
      <c r="B2054" s="137" t="s">
        <v>4826</v>
      </c>
      <c r="C2054" s="137">
        <v>891180084</v>
      </c>
      <c r="D2054" s="137">
        <v>2</v>
      </c>
      <c r="E2054" s="183" t="s">
        <v>1147</v>
      </c>
      <c r="F2054" s="139">
        <v>51580461</v>
      </c>
      <c r="G2054" s="140">
        <v>5</v>
      </c>
      <c r="H2054" s="179" t="s">
        <v>5447</v>
      </c>
      <c r="I2054" s="181" t="s">
        <v>5448</v>
      </c>
      <c r="J2054" s="184">
        <v>41213</v>
      </c>
      <c r="K2054" s="146">
        <v>1300000</v>
      </c>
      <c r="L2054" s="190" t="s">
        <v>5351</v>
      </c>
      <c r="M2054" s="145" t="s">
        <v>4830</v>
      </c>
      <c r="N2054" s="145" t="s">
        <v>40</v>
      </c>
      <c r="O2054" s="145" t="s">
        <v>41</v>
      </c>
      <c r="P2054" s="145" t="s">
        <v>42</v>
      </c>
      <c r="Q2054" s="145"/>
    </row>
    <row r="2055" spans="1:17" ht="76.5" x14ac:dyDescent="0.25">
      <c r="A2055" s="5">
        <f t="shared" si="32"/>
        <v>2053</v>
      </c>
      <c r="B2055" s="137" t="s">
        <v>4826</v>
      </c>
      <c r="C2055" s="137">
        <v>891180084</v>
      </c>
      <c r="D2055" s="137">
        <v>2</v>
      </c>
      <c r="E2055" s="158" t="s">
        <v>5449</v>
      </c>
      <c r="F2055" s="169">
        <v>1032407493</v>
      </c>
      <c r="G2055" s="151" t="s">
        <v>5450</v>
      </c>
      <c r="H2055" s="179" t="s">
        <v>5451</v>
      </c>
      <c r="I2055" s="181" t="s">
        <v>5452</v>
      </c>
      <c r="J2055" s="160">
        <v>41214</v>
      </c>
      <c r="K2055" s="146">
        <v>3330000</v>
      </c>
      <c r="L2055" s="190" t="s">
        <v>5351</v>
      </c>
      <c r="M2055" s="145" t="s">
        <v>4830</v>
      </c>
      <c r="N2055" s="145" t="s">
        <v>40</v>
      </c>
      <c r="O2055" s="145" t="s">
        <v>41</v>
      </c>
      <c r="P2055" s="145" t="s">
        <v>42</v>
      </c>
      <c r="Q2055" s="145"/>
    </row>
    <row r="2056" spans="1:17" ht="140.25" x14ac:dyDescent="0.25">
      <c r="A2056" s="5">
        <f t="shared" si="32"/>
        <v>2054</v>
      </c>
      <c r="B2056" s="137" t="s">
        <v>4826</v>
      </c>
      <c r="C2056" s="137">
        <v>891180084</v>
      </c>
      <c r="D2056" s="137">
        <v>2</v>
      </c>
      <c r="E2056" s="183" t="s">
        <v>5314</v>
      </c>
      <c r="F2056" s="151">
        <v>900513088</v>
      </c>
      <c r="G2056" s="151" t="s">
        <v>5315</v>
      </c>
      <c r="H2056" s="179" t="s">
        <v>5453</v>
      </c>
      <c r="I2056" s="170" t="s">
        <v>5454</v>
      </c>
      <c r="J2056" s="160">
        <v>41227</v>
      </c>
      <c r="K2056" s="146">
        <v>3678900</v>
      </c>
      <c r="L2056" s="190" t="s">
        <v>5351</v>
      </c>
      <c r="M2056" s="145" t="s">
        <v>4830</v>
      </c>
      <c r="N2056" s="145" t="s">
        <v>40</v>
      </c>
      <c r="O2056" s="145" t="s">
        <v>41</v>
      </c>
      <c r="P2056" s="145" t="s">
        <v>42</v>
      </c>
      <c r="Q2056" s="145"/>
    </row>
    <row r="2057" spans="1:17" ht="102" x14ac:dyDescent="0.25">
      <c r="A2057" s="5">
        <f t="shared" si="32"/>
        <v>2055</v>
      </c>
      <c r="B2057" s="137" t="s">
        <v>4826</v>
      </c>
      <c r="C2057" s="137">
        <v>891180084</v>
      </c>
      <c r="D2057" s="137">
        <v>2</v>
      </c>
      <c r="E2057" s="183" t="s">
        <v>5392</v>
      </c>
      <c r="F2057" s="139">
        <v>7728828</v>
      </c>
      <c r="G2057" s="140">
        <v>2</v>
      </c>
      <c r="H2057" s="179" t="s">
        <v>5455</v>
      </c>
      <c r="I2057" s="181" t="s">
        <v>5456</v>
      </c>
      <c r="J2057" s="160">
        <v>41233</v>
      </c>
      <c r="K2057" s="146">
        <v>105000</v>
      </c>
      <c r="L2057" s="190" t="s">
        <v>5351</v>
      </c>
      <c r="M2057" s="145" t="s">
        <v>4830</v>
      </c>
      <c r="N2057" s="145" t="s">
        <v>40</v>
      </c>
      <c r="O2057" s="145" t="s">
        <v>41</v>
      </c>
      <c r="P2057" s="145" t="s">
        <v>42</v>
      </c>
      <c r="Q2057" s="145"/>
    </row>
    <row r="2058" spans="1:17" ht="140.25" x14ac:dyDescent="0.25">
      <c r="A2058" s="5">
        <f t="shared" si="32"/>
        <v>2056</v>
      </c>
      <c r="B2058" s="137" t="s">
        <v>4826</v>
      </c>
      <c r="C2058" s="137">
        <v>891180084</v>
      </c>
      <c r="D2058" s="137">
        <v>2</v>
      </c>
      <c r="E2058" s="183" t="s">
        <v>2613</v>
      </c>
      <c r="F2058" s="140">
        <v>12094697</v>
      </c>
      <c r="G2058" s="140"/>
      <c r="H2058" s="179" t="s">
        <v>5457</v>
      </c>
      <c r="I2058" s="181" t="s">
        <v>5458</v>
      </c>
      <c r="J2058" s="160">
        <v>41235</v>
      </c>
      <c r="K2058" s="146">
        <v>373126</v>
      </c>
      <c r="L2058" s="190" t="s">
        <v>5351</v>
      </c>
      <c r="M2058" s="145" t="s">
        <v>4830</v>
      </c>
      <c r="N2058" s="145" t="s">
        <v>40</v>
      </c>
      <c r="O2058" s="145" t="s">
        <v>41</v>
      </c>
      <c r="P2058" s="145" t="s">
        <v>42</v>
      </c>
      <c r="Q2058" s="145"/>
    </row>
    <row r="2059" spans="1:17" ht="165.75" x14ac:dyDescent="0.25">
      <c r="A2059" s="5">
        <f t="shared" si="32"/>
        <v>2057</v>
      </c>
      <c r="B2059" s="137" t="s">
        <v>4826</v>
      </c>
      <c r="C2059" s="137">
        <v>891180084</v>
      </c>
      <c r="D2059" s="137">
        <v>2</v>
      </c>
      <c r="E2059" s="183" t="s">
        <v>1228</v>
      </c>
      <c r="F2059" s="139">
        <v>1075210838</v>
      </c>
      <c r="G2059" s="140"/>
      <c r="H2059" s="179" t="s">
        <v>5459</v>
      </c>
      <c r="I2059" s="181" t="s">
        <v>5460</v>
      </c>
      <c r="J2059" s="160">
        <v>41240</v>
      </c>
      <c r="K2059" s="146">
        <v>3530000</v>
      </c>
      <c r="L2059" s="190" t="s">
        <v>5351</v>
      </c>
      <c r="M2059" s="145" t="s">
        <v>4830</v>
      </c>
      <c r="N2059" s="145" t="s">
        <v>40</v>
      </c>
      <c r="O2059" s="145" t="s">
        <v>41</v>
      </c>
      <c r="P2059" s="145" t="s">
        <v>42</v>
      </c>
      <c r="Q2059" s="145"/>
    </row>
    <row r="2060" spans="1:17" ht="127.5" x14ac:dyDescent="0.25">
      <c r="A2060" s="5">
        <f t="shared" si="32"/>
        <v>2058</v>
      </c>
      <c r="B2060" s="137" t="s">
        <v>4826</v>
      </c>
      <c r="C2060" s="137">
        <v>891180084</v>
      </c>
      <c r="D2060" s="137">
        <v>2</v>
      </c>
      <c r="E2060" s="158" t="s">
        <v>2613</v>
      </c>
      <c r="F2060" s="140">
        <v>12094697</v>
      </c>
      <c r="G2060" s="140"/>
      <c r="H2060" s="179" t="s">
        <v>5461</v>
      </c>
      <c r="I2060" s="170" t="s">
        <v>5462</v>
      </c>
      <c r="J2060" s="160">
        <v>41243</v>
      </c>
      <c r="K2060" s="146">
        <v>499799</v>
      </c>
      <c r="L2060" s="190" t="s">
        <v>5351</v>
      </c>
      <c r="M2060" s="145" t="s">
        <v>4830</v>
      </c>
      <c r="N2060" s="145" t="s">
        <v>40</v>
      </c>
      <c r="O2060" s="145" t="s">
        <v>41</v>
      </c>
      <c r="P2060" s="145" t="s">
        <v>42</v>
      </c>
      <c r="Q2060" s="145"/>
    </row>
    <row r="2061" spans="1:17" ht="102" x14ac:dyDescent="0.25">
      <c r="A2061" s="5">
        <f t="shared" si="32"/>
        <v>2059</v>
      </c>
      <c r="B2061" s="137" t="s">
        <v>4826</v>
      </c>
      <c r="C2061" s="137">
        <v>891180084</v>
      </c>
      <c r="D2061" s="137">
        <v>2</v>
      </c>
      <c r="E2061" s="164" t="s">
        <v>334</v>
      </c>
      <c r="F2061" s="139">
        <v>12127303</v>
      </c>
      <c r="G2061" s="140"/>
      <c r="H2061" s="179" t="s">
        <v>5463</v>
      </c>
      <c r="I2061" s="181" t="s">
        <v>5464</v>
      </c>
      <c r="J2061" s="160">
        <v>41249</v>
      </c>
      <c r="K2061" s="143">
        <v>400000</v>
      </c>
      <c r="L2061" s="190" t="s">
        <v>5351</v>
      </c>
      <c r="M2061" s="145" t="s">
        <v>4830</v>
      </c>
      <c r="N2061" s="145" t="s">
        <v>40</v>
      </c>
      <c r="O2061" s="145" t="s">
        <v>41</v>
      </c>
      <c r="P2061" s="145" t="s">
        <v>42</v>
      </c>
      <c r="Q2061" s="145"/>
    </row>
    <row r="2062" spans="1:17" ht="102" x14ac:dyDescent="0.25">
      <c r="A2062" s="5">
        <f t="shared" si="32"/>
        <v>2060</v>
      </c>
      <c r="B2062" s="137" t="s">
        <v>4826</v>
      </c>
      <c r="C2062" s="137">
        <v>891180084</v>
      </c>
      <c r="D2062" s="137">
        <v>2</v>
      </c>
      <c r="E2062" s="183" t="s">
        <v>3396</v>
      </c>
      <c r="F2062" s="140">
        <v>813009274</v>
      </c>
      <c r="G2062" s="140"/>
      <c r="H2062" s="179" t="s">
        <v>5465</v>
      </c>
      <c r="I2062" s="181" t="s">
        <v>5466</v>
      </c>
      <c r="J2062" s="160">
        <v>41249</v>
      </c>
      <c r="K2062" s="146">
        <v>788220</v>
      </c>
      <c r="L2062" s="190" t="s">
        <v>5351</v>
      </c>
      <c r="M2062" s="145" t="s">
        <v>4830</v>
      </c>
      <c r="N2062" s="145" t="s">
        <v>40</v>
      </c>
      <c r="O2062" s="145" t="s">
        <v>41</v>
      </c>
      <c r="P2062" s="145" t="s">
        <v>42</v>
      </c>
      <c r="Q2062" s="145"/>
    </row>
    <row r="2063" spans="1:17" ht="114.75" x14ac:dyDescent="0.25">
      <c r="A2063" s="5">
        <f t="shared" si="32"/>
        <v>2061</v>
      </c>
      <c r="B2063" s="137" t="s">
        <v>4826</v>
      </c>
      <c r="C2063" s="137">
        <v>891180084</v>
      </c>
      <c r="D2063" s="137">
        <v>2</v>
      </c>
      <c r="E2063" s="183" t="s">
        <v>5467</v>
      </c>
      <c r="F2063" s="140">
        <v>12134107</v>
      </c>
      <c r="G2063" s="140">
        <v>9</v>
      </c>
      <c r="H2063" s="179" t="s">
        <v>5468</v>
      </c>
      <c r="I2063" s="181" t="s">
        <v>5469</v>
      </c>
      <c r="J2063" s="160">
        <v>41255</v>
      </c>
      <c r="K2063" s="146">
        <v>3850000</v>
      </c>
      <c r="L2063" s="190" t="s">
        <v>5351</v>
      </c>
      <c r="M2063" s="145" t="s">
        <v>4830</v>
      </c>
      <c r="N2063" s="145" t="s">
        <v>40</v>
      </c>
      <c r="O2063" s="145" t="s">
        <v>41</v>
      </c>
      <c r="P2063" s="145" t="s">
        <v>42</v>
      </c>
      <c r="Q2063" s="145"/>
    </row>
    <row r="2064" spans="1:17" ht="25.5" x14ac:dyDescent="0.25">
      <c r="A2064" s="5">
        <f t="shared" si="32"/>
        <v>2062</v>
      </c>
      <c r="B2064" s="137" t="s">
        <v>4826</v>
      </c>
      <c r="C2064" s="137">
        <v>891180084</v>
      </c>
      <c r="D2064" s="137">
        <v>2</v>
      </c>
      <c r="E2064" s="183" t="s">
        <v>5470</v>
      </c>
      <c r="F2064" s="140"/>
      <c r="G2064" s="140"/>
      <c r="H2064" s="179" t="s">
        <v>5471</v>
      </c>
      <c r="I2064" s="170"/>
      <c r="J2064" s="160"/>
      <c r="K2064" s="146"/>
      <c r="L2064" s="190" t="s">
        <v>4911</v>
      </c>
      <c r="M2064" s="145" t="s">
        <v>4830</v>
      </c>
      <c r="N2064" s="145"/>
      <c r="O2064" s="145"/>
      <c r="P2064" s="145"/>
      <c r="Q2064" s="145"/>
    </row>
  </sheetData>
  <mergeCells count="4">
    <mergeCell ref="B1:D1"/>
    <mergeCell ref="E1:G1"/>
    <mergeCell ref="H1:K1"/>
    <mergeCell ref="O1:P1"/>
  </mergeCells>
  <dataValidations count="11">
    <dataValidation type="textLength" allowBlank="1" showInputMessage="1" showErrorMessage="1" error="Escriba un texto _x000a_Maximo 390 Caracteres" promptTitle="Cualquier contenido_x000a_Maximo 390 Caracteres" prompt="_x000a_Registre COMPLETO nombres y apellidos del Contratista si es Persona Natural, o la razón social si es Persona Jurídica." sqref="E1808:E1809 E1984 E2044:E2045 E2050:E2052 E2055:E2060 E2025:E2037 E1994">
      <formula1>0</formula1>
      <formula2>390</formula2>
    </dataValidation>
    <dataValidation type="textLength" allowBlank="1" showInputMessage="1" showErrorMessage="1" error="Escriba un texto " promptTitle="Cualquier contenido" prompt="_x000a_Registre COMPLETO nombres y apellidos del Contratista si es Persona Natural, o la razón social si es Persona Jurídica." sqref="E1811 E1768:E1769 E1791 E1912 E1813:E1816 E1840 E1842 E1844 E1848 E1852 E1857:E1861 E1895 E1897 E1906:E1907 E1945 E1922 E1846">
      <formula1>0</formula1>
      <formula2>3500</formula2>
    </dataValidation>
    <dataValidation type="textLength" allowBlank="1" showInputMessage="1" showErrorMessage="1" error="Escriba un texto _x000a_Maximo 390 Caracteres" promptTitle="Cualquier contenido_x000a_Maximo 390 Caracteres" prompt="_x000a_Registre COMPLETO  el número del contrato conforme  a la numeración asignada por la Entidad;_x000a_coloque comilla simple (apóstrofe) ANTES del número." sqref="H1811 H1768:H1769 H1791 H1912 H1813:H1816 H1840 H1842 H1844 H1848 H1852 H1857:H1861 H1895 H1897 H1906:H1907 H1945 H1922 H1846">
      <formula1>0</formula1>
      <formula2>390</formula2>
    </dataValidation>
    <dataValidation type="textLength" allowBlank="1" showInputMessage="1" showErrorMessage="1" error="Escriba un texto _x000a_Maximo 390 Caracteres" promptTitle="Cualquier contenido_x000a_Maximo 390 Caracteres" prompt="_x000a_Registre COMPLETO el número de identificación de la Orden;_x000a_coloque comilla simple (apóstrofe) ANTES del número." sqref="H1808:H1809 H2050:H2060 H2044:H2045 H1984 H2025:H2037">
      <formula1>0</formula1>
      <formula2>390</formula2>
    </dataValidation>
    <dataValidation type="textLength" allowBlank="1" showInputMessage="1" showErrorMessage="1" error="Escriba un texto " promptTitle="Cualquier contenido" prompt="_x000a_Registre COMPLETO el número de identificación de la orden." sqref="H2010:H2024">
      <formula1>0</formula1>
      <formula2>3500</formula2>
    </dataValidation>
    <dataValidation type="date" operator="notEqual" allowBlank="1" showInputMessage="1" showErrorMessage="1" errorTitle="Entrada no válida" error="Por favor escriba una fecha válida (AAAA/MM/DD)" promptTitle="Ingrese una fecha (AAAA/MM/DD)" prompt="_x000a_Registre la fecha en la cual se SUSCRIBIÓ el contrato _x000a_(Formato AAAA/MM/DD)." sqref="J1768:J1769 J1791 J1912 J1813:J1816 J1840 J1842 J1844 J1848 J1852 J1857:J1861 J1895 J1897 J1906:J1907 J1811 J1922 J1945 J1846">
      <formula1>-99</formula1>
      <formula2>0</formula2>
    </dataValidation>
    <dataValidation type="date" operator="notEqual" allowBlank="1" showInputMessage="1" showErrorMessage="1" errorTitle="Entrada no válida" error="Por favor escriba una fecha válida (AAAA/MM/DD)" promptTitle="Ingrese una fecha (AAAA/MM/DD)" prompt="_x000a_Registre la fecha en la cual se SUSCRIBIÓ la orden_x000a_(Formato AAAA/MM/DD)." sqref="J1808:J1809 J2044:J2045 J2055:J2060 J2050:J2052 J1984 J2025:J2037">
      <formula1>-99</formula1>
      <formula2>0</formula2>
    </dataValidation>
    <dataValidation type="date" operator="notEqual" allowBlank="1" showInputMessage="1" showErrorMessage="1" errorTitle="Entrada no válida" error="Por favor escriba una fecha válida (AAAA/MM/DD)" promptTitle="Ingrese una fecha (AAAA/MM/DD)" prompt="_x000a_Registre fecha en la cual se SUSCRIBIÓ la ORDEN_x000a_(FORMATO AAAA/MM/DD)." sqref="J2010:J2024">
      <formula1>-99</formula1>
      <formula2>0</formula2>
    </dataValidation>
    <dataValidation type="textLength" allowBlank="1" showInputMessage="1" showErrorMessage="1" error="Escriba un texto _x000a_Maximo 390 Caracteres" promptTitle="Cualquier contenido_x000a_Maximo 390 Caracteres" prompt="_x000a_Registre DE MANERA BREVE el objeto del contrato._x000a_(MÁX. 390 CARACTERES)" sqref="I1811 I1768:I1769 I1791 I1912 I1813:I1816 I1840 I1842 I1844 I1848 I1852 I1857:I1861 I1895 I1897 I1906:I1907 I1945 I1922 I1846">
      <formula1>0</formula1>
      <formula2>390</formula2>
    </dataValidation>
    <dataValidation type="textLength" allowBlank="1" showInputMessage="1" showErrorMessage="1" error="Escriba un texto _x000a_Maximo 390 Caracteres" promptTitle="Cualquier contenido_x000a_Maximo 390 Caracteres" prompt="_x000a_Registre DE MANERA BREVE el OBJETO de la orden._x000a_(MÁX. 390 CARACTERES)" sqref="I1808:I1809 I1984 I2044:I2045 I2050:I2052 I2055:I2060 I2025:I2037">
      <formula1>0</formula1>
      <formula2>390</formula2>
    </dataValidation>
    <dataValidation type="textLength" allowBlank="1" showInputMessage="1" showErrorMessage="1" error="Escriba un texto _x000a_Maximo 390 Caracteres" promptTitle="Cualquier contenido_x000a_Maximo 390 Caracteres" prompt="_x000a_Describa BREVEMENTE el objeto de LA ORDEN._x000a_(MÁX. 390 CARACTERES)." sqref="I2010:I2024">
      <formula1>0</formula1>
      <formula2>390</formula2>
    </dataValidation>
  </dataValidations>
  <hyperlinks>
    <hyperlink ref="E673" r:id="rId1"/>
    <hyperlink ref="I1751" r:id="rId2"/>
  </hyperlinks>
  <pageMargins left="0.7" right="0.7" top="0.75" bottom="0.75" header="0.3" footer="0.3"/>
  <pageSetup orientation="portrait" r:id="rId3"/>
  <legacy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122"/>
  <sheetViews>
    <sheetView tabSelected="1" workbookViewId="0">
      <selection activeCell="E2" sqref="E1:E1048576"/>
    </sheetView>
  </sheetViews>
  <sheetFormatPr baseColWidth="10" defaultRowHeight="15" x14ac:dyDescent="0.25"/>
  <cols>
    <col min="1" max="1" width="16.5703125" customWidth="1"/>
    <col min="2" max="2" width="27.85546875" customWidth="1"/>
    <col min="3" max="3" width="28.85546875" customWidth="1"/>
    <col min="5" max="5" width="13.85546875" style="203" customWidth="1"/>
    <col min="6" max="6" width="18.42578125" customWidth="1"/>
    <col min="8" max="8" width="16" customWidth="1"/>
    <col min="9" max="9" width="24.85546875" style="203" customWidth="1"/>
    <col min="10" max="10" width="20.42578125" customWidth="1"/>
    <col min="12" max="12" width="15.140625" customWidth="1"/>
    <col min="13" max="13" width="25.7109375" customWidth="1"/>
    <col min="14" max="14" width="17.85546875" customWidth="1"/>
    <col min="15" max="15" width="26.28515625" customWidth="1"/>
    <col min="16" max="16" width="17.42578125" customWidth="1"/>
    <col min="17" max="17" width="31" customWidth="1"/>
  </cols>
  <sheetData>
    <row r="1" spans="1:17" ht="23.25" x14ac:dyDescent="0.35">
      <c r="A1" s="204"/>
      <c r="B1" s="1473">
        <v>1</v>
      </c>
      <c r="C1" s="1473"/>
      <c r="D1" s="1473"/>
      <c r="E1" s="1473">
        <v>2</v>
      </c>
      <c r="F1" s="1473"/>
      <c r="G1" s="1473"/>
      <c r="H1" s="1473">
        <v>3</v>
      </c>
      <c r="I1" s="1473"/>
      <c r="J1" s="1473"/>
      <c r="K1" s="1473"/>
      <c r="L1" s="205">
        <v>4</v>
      </c>
      <c r="M1" s="206">
        <v>5</v>
      </c>
      <c r="N1" s="205">
        <v>6</v>
      </c>
      <c r="O1" s="1473">
        <v>7</v>
      </c>
      <c r="P1" s="1473"/>
      <c r="Q1" s="206">
        <v>8</v>
      </c>
    </row>
    <row r="2" spans="1:17" ht="45" x14ac:dyDescent="0.25">
      <c r="A2" s="209" t="s">
        <v>18</v>
      </c>
      <c r="B2" s="207" t="s">
        <v>19</v>
      </c>
      <c r="C2" s="207" t="s">
        <v>20</v>
      </c>
      <c r="D2" s="207" t="s">
        <v>5472</v>
      </c>
      <c r="E2" s="349" t="s">
        <v>22</v>
      </c>
      <c r="F2" s="209" t="s">
        <v>23</v>
      </c>
      <c r="G2" s="207" t="s">
        <v>5472</v>
      </c>
      <c r="H2" s="209" t="s">
        <v>24</v>
      </c>
      <c r="I2" s="208" t="s">
        <v>25</v>
      </c>
      <c r="J2" s="209" t="s">
        <v>26</v>
      </c>
      <c r="K2" s="554" t="s">
        <v>27</v>
      </c>
      <c r="L2" s="209" t="s">
        <v>28</v>
      </c>
      <c r="M2" s="209" t="s">
        <v>29</v>
      </c>
      <c r="N2" s="209" t="s">
        <v>30</v>
      </c>
      <c r="O2" s="209" t="s">
        <v>31</v>
      </c>
      <c r="P2" s="209" t="s">
        <v>32</v>
      </c>
      <c r="Q2" s="207" t="s">
        <v>33</v>
      </c>
    </row>
    <row r="3" spans="1:17" ht="270.75" x14ac:dyDescent="0.25">
      <c r="A3" s="210">
        <v>1</v>
      </c>
      <c r="B3" s="211" t="s">
        <v>34</v>
      </c>
      <c r="C3" s="211">
        <v>891180084</v>
      </c>
      <c r="D3" s="211">
        <v>2</v>
      </c>
      <c r="E3" s="215" t="s">
        <v>5473</v>
      </c>
      <c r="F3" s="211">
        <v>800220327</v>
      </c>
      <c r="G3" s="2">
        <v>9</v>
      </c>
      <c r="H3" s="212" t="s">
        <v>5474</v>
      </c>
      <c r="I3" s="213" t="s">
        <v>5475</v>
      </c>
      <c r="J3" s="214">
        <v>41288</v>
      </c>
      <c r="K3" s="212">
        <v>14683400</v>
      </c>
      <c r="L3" s="215" t="s">
        <v>61</v>
      </c>
      <c r="M3" s="2" t="s">
        <v>5476</v>
      </c>
      <c r="N3" s="216" t="s">
        <v>1124</v>
      </c>
      <c r="O3" s="210" t="s">
        <v>5477</v>
      </c>
      <c r="P3" s="211" t="s">
        <v>42</v>
      </c>
      <c r="Q3" s="217" t="s">
        <v>1078</v>
      </c>
    </row>
    <row r="4" spans="1:17" ht="228" x14ac:dyDescent="0.25">
      <c r="A4" s="210">
        <v>2</v>
      </c>
      <c r="B4" s="211" t="s">
        <v>34</v>
      </c>
      <c r="C4" s="211">
        <v>891180084</v>
      </c>
      <c r="D4" s="211">
        <v>2</v>
      </c>
      <c r="E4" s="215" t="s">
        <v>2119</v>
      </c>
      <c r="F4" s="211">
        <v>55169512</v>
      </c>
      <c r="G4" s="2">
        <v>6</v>
      </c>
      <c r="H4" s="212" t="s">
        <v>5478</v>
      </c>
      <c r="I4" s="213" t="s">
        <v>5479</v>
      </c>
      <c r="J4" s="214">
        <v>41292</v>
      </c>
      <c r="K4" s="212">
        <v>1812800</v>
      </c>
      <c r="L4" s="215" t="s">
        <v>61</v>
      </c>
      <c r="M4" s="2" t="s">
        <v>5476</v>
      </c>
      <c r="N4" s="216" t="s">
        <v>5480</v>
      </c>
      <c r="O4" s="210" t="s">
        <v>5477</v>
      </c>
      <c r="P4" s="211" t="s">
        <v>42</v>
      </c>
      <c r="Q4" s="217" t="s">
        <v>1120</v>
      </c>
    </row>
    <row r="5" spans="1:17" ht="142.5" x14ac:dyDescent="0.25">
      <c r="A5" s="210">
        <v>3</v>
      </c>
      <c r="B5" s="211" t="s">
        <v>34</v>
      </c>
      <c r="C5" s="211">
        <v>891180084</v>
      </c>
      <c r="D5" s="211">
        <v>2</v>
      </c>
      <c r="E5" s="215" t="s">
        <v>5481</v>
      </c>
      <c r="F5" s="211">
        <v>860514047</v>
      </c>
      <c r="G5" s="2">
        <v>2</v>
      </c>
      <c r="H5" s="212" t="s">
        <v>5482</v>
      </c>
      <c r="I5" s="213" t="s">
        <v>5483</v>
      </c>
      <c r="J5" s="214">
        <v>41295</v>
      </c>
      <c r="K5" s="212">
        <v>52964000</v>
      </c>
      <c r="L5" s="215" t="s">
        <v>61</v>
      </c>
      <c r="M5" s="2" t="s">
        <v>5476</v>
      </c>
      <c r="N5" s="216" t="s">
        <v>5480</v>
      </c>
      <c r="O5" s="210" t="s">
        <v>5477</v>
      </c>
      <c r="P5" s="211" t="s">
        <v>42</v>
      </c>
      <c r="Q5" s="217" t="s">
        <v>1120</v>
      </c>
    </row>
    <row r="6" spans="1:17" ht="259.5" x14ac:dyDescent="0.25">
      <c r="A6" s="210">
        <v>4</v>
      </c>
      <c r="B6" s="211" t="s">
        <v>34</v>
      </c>
      <c r="C6" s="211">
        <v>891180084</v>
      </c>
      <c r="D6" s="211">
        <v>2</v>
      </c>
      <c r="E6" s="215" t="s">
        <v>5484</v>
      </c>
      <c r="F6" s="211">
        <v>813000298</v>
      </c>
      <c r="G6" s="2">
        <v>7</v>
      </c>
      <c r="H6" s="212" t="s">
        <v>5485</v>
      </c>
      <c r="I6" s="213" t="s">
        <v>5486</v>
      </c>
      <c r="J6" s="214">
        <v>41299</v>
      </c>
      <c r="K6" s="212">
        <v>25999644</v>
      </c>
      <c r="L6" s="215" t="s">
        <v>61</v>
      </c>
      <c r="M6" s="2" t="s">
        <v>5476</v>
      </c>
      <c r="N6" s="216" t="s">
        <v>1124</v>
      </c>
      <c r="O6" s="210" t="s">
        <v>5477</v>
      </c>
      <c r="P6" s="211" t="s">
        <v>42</v>
      </c>
      <c r="Q6" s="217" t="s">
        <v>1078</v>
      </c>
    </row>
    <row r="7" spans="1:17" ht="213.75" x14ac:dyDescent="0.25">
      <c r="A7" s="210">
        <v>5</v>
      </c>
      <c r="B7" s="211" t="s">
        <v>34</v>
      </c>
      <c r="C7" s="211">
        <v>891180084</v>
      </c>
      <c r="D7" s="211">
        <v>2</v>
      </c>
      <c r="E7" s="215" t="s">
        <v>5487</v>
      </c>
      <c r="F7" s="211">
        <v>900072408</v>
      </c>
      <c r="G7" s="2">
        <v>4</v>
      </c>
      <c r="H7" s="212" t="s">
        <v>5488</v>
      </c>
      <c r="I7" s="213" t="s">
        <v>5489</v>
      </c>
      <c r="J7" s="214">
        <v>41305</v>
      </c>
      <c r="K7" s="212">
        <v>30059080</v>
      </c>
      <c r="L7" s="215" t="s">
        <v>61</v>
      </c>
      <c r="M7" s="2" t="s">
        <v>5476</v>
      </c>
      <c r="N7" s="216" t="s">
        <v>1124</v>
      </c>
      <c r="O7" s="210" t="s">
        <v>5477</v>
      </c>
      <c r="P7" s="211" t="s">
        <v>42</v>
      </c>
      <c r="Q7" s="217" t="s">
        <v>1120</v>
      </c>
    </row>
    <row r="8" spans="1:17" ht="356.25" x14ac:dyDescent="0.25">
      <c r="A8" s="210">
        <v>6</v>
      </c>
      <c r="B8" s="211" t="s">
        <v>34</v>
      </c>
      <c r="C8" s="211">
        <v>891180084</v>
      </c>
      <c r="D8" s="211">
        <v>2</v>
      </c>
      <c r="E8" s="215" t="s">
        <v>5490</v>
      </c>
      <c r="F8" s="211">
        <v>800011268</v>
      </c>
      <c r="G8" s="2">
        <v>6</v>
      </c>
      <c r="H8" s="212" t="s">
        <v>5491</v>
      </c>
      <c r="I8" s="213" t="s">
        <v>5492</v>
      </c>
      <c r="J8" s="214">
        <v>41306</v>
      </c>
      <c r="K8" s="212">
        <v>734896</v>
      </c>
      <c r="L8" s="215" t="s">
        <v>61</v>
      </c>
      <c r="M8" s="2" t="s">
        <v>5476</v>
      </c>
      <c r="N8" s="216" t="s">
        <v>5480</v>
      </c>
      <c r="O8" s="210" t="s">
        <v>5477</v>
      </c>
      <c r="P8" s="211" t="s">
        <v>42</v>
      </c>
      <c r="Q8" s="217" t="s">
        <v>1120</v>
      </c>
    </row>
    <row r="9" spans="1:17" ht="142.5" x14ac:dyDescent="0.25">
      <c r="A9" s="210">
        <v>7</v>
      </c>
      <c r="B9" s="211" t="s">
        <v>34</v>
      </c>
      <c r="C9" s="211">
        <v>891180084</v>
      </c>
      <c r="D9" s="211">
        <v>2</v>
      </c>
      <c r="E9" s="215" t="s">
        <v>1506</v>
      </c>
      <c r="F9" s="211">
        <v>55153458</v>
      </c>
      <c r="G9" s="2">
        <v>6</v>
      </c>
      <c r="H9" s="212" t="s">
        <v>5493</v>
      </c>
      <c r="I9" s="213" t="s">
        <v>5494</v>
      </c>
      <c r="J9" s="214">
        <v>41309</v>
      </c>
      <c r="K9" s="212">
        <v>10440000</v>
      </c>
      <c r="L9" s="215" t="s">
        <v>61</v>
      </c>
      <c r="M9" s="2" t="s">
        <v>5476</v>
      </c>
      <c r="N9" s="216" t="s">
        <v>1124</v>
      </c>
      <c r="O9" s="210" t="s">
        <v>5477</v>
      </c>
      <c r="P9" s="211" t="s">
        <v>42</v>
      </c>
      <c r="Q9" s="217" t="s">
        <v>1078</v>
      </c>
    </row>
    <row r="10" spans="1:17" ht="409.5" x14ac:dyDescent="0.25">
      <c r="A10" s="210">
        <v>8</v>
      </c>
      <c r="B10" s="211" t="s">
        <v>34</v>
      </c>
      <c r="C10" s="211">
        <v>891180084</v>
      </c>
      <c r="D10" s="211">
        <v>2</v>
      </c>
      <c r="E10" s="215" t="s">
        <v>5495</v>
      </c>
      <c r="F10" s="211">
        <v>4903106</v>
      </c>
      <c r="G10" s="2">
        <v>2</v>
      </c>
      <c r="H10" s="212" t="s">
        <v>5496</v>
      </c>
      <c r="I10" s="213" t="s">
        <v>5497</v>
      </c>
      <c r="J10" s="214">
        <v>41309</v>
      </c>
      <c r="K10" s="212">
        <v>67245620</v>
      </c>
      <c r="L10" s="215" t="s">
        <v>61</v>
      </c>
      <c r="M10" s="2" t="s">
        <v>5476</v>
      </c>
      <c r="N10" s="216" t="s">
        <v>5480</v>
      </c>
      <c r="O10" s="210" t="s">
        <v>5477</v>
      </c>
      <c r="P10" s="211" t="s">
        <v>42</v>
      </c>
      <c r="Q10" s="217" t="s">
        <v>1120</v>
      </c>
    </row>
    <row r="11" spans="1:17" ht="171" x14ac:dyDescent="0.25">
      <c r="A11" s="210">
        <v>9</v>
      </c>
      <c r="B11" s="211" t="s">
        <v>34</v>
      </c>
      <c r="C11" s="211">
        <v>891180084</v>
      </c>
      <c r="D11" s="211">
        <v>2</v>
      </c>
      <c r="E11" s="215" t="s">
        <v>5498</v>
      </c>
      <c r="F11" s="211">
        <v>79305693</v>
      </c>
      <c r="G11" s="2">
        <v>1</v>
      </c>
      <c r="H11" s="212" t="s">
        <v>5499</v>
      </c>
      <c r="I11" s="213" t="s">
        <v>5500</v>
      </c>
      <c r="J11" s="214">
        <v>41309</v>
      </c>
      <c r="K11" s="212">
        <v>1548425</v>
      </c>
      <c r="L11" s="215" t="s">
        <v>1133</v>
      </c>
      <c r="M11" s="2" t="s">
        <v>5476</v>
      </c>
      <c r="N11" s="216" t="s">
        <v>1124</v>
      </c>
      <c r="O11" s="210" t="s">
        <v>5477</v>
      </c>
      <c r="P11" s="211" t="s">
        <v>42</v>
      </c>
      <c r="Q11" s="217" t="s">
        <v>1137</v>
      </c>
    </row>
    <row r="12" spans="1:17" ht="156.75" x14ac:dyDescent="0.25">
      <c r="A12" s="210">
        <v>10</v>
      </c>
      <c r="B12" s="211" t="s">
        <v>34</v>
      </c>
      <c r="C12" s="211">
        <v>891180084</v>
      </c>
      <c r="D12" s="211">
        <v>2</v>
      </c>
      <c r="E12" s="215" t="s">
        <v>1173</v>
      </c>
      <c r="F12" s="211">
        <v>830001113</v>
      </c>
      <c r="G12" s="2">
        <v>1</v>
      </c>
      <c r="H12" s="212" t="s">
        <v>5501</v>
      </c>
      <c r="I12" s="213" t="s">
        <v>5502</v>
      </c>
      <c r="J12" s="214">
        <v>41312</v>
      </c>
      <c r="K12" s="212">
        <v>22500000</v>
      </c>
      <c r="L12" s="215" t="s">
        <v>61</v>
      </c>
      <c r="M12" s="2" t="s">
        <v>5476</v>
      </c>
      <c r="N12" s="216" t="s">
        <v>5480</v>
      </c>
      <c r="O12" s="210" t="s">
        <v>5477</v>
      </c>
      <c r="P12" s="211" t="s">
        <v>42</v>
      </c>
      <c r="Q12" s="217" t="s">
        <v>1120</v>
      </c>
    </row>
    <row r="13" spans="1:17" ht="213.75" x14ac:dyDescent="0.25">
      <c r="A13" s="210">
        <v>11</v>
      </c>
      <c r="B13" s="211" t="s">
        <v>34</v>
      </c>
      <c r="C13" s="211">
        <v>891180084</v>
      </c>
      <c r="D13" s="211">
        <v>2</v>
      </c>
      <c r="E13" s="215" t="s">
        <v>1138</v>
      </c>
      <c r="F13" s="211">
        <v>800107548</v>
      </c>
      <c r="G13" s="2">
        <v>7</v>
      </c>
      <c r="H13" s="212" t="s">
        <v>5503</v>
      </c>
      <c r="I13" s="213" t="s">
        <v>5504</v>
      </c>
      <c r="J13" s="214">
        <v>41312</v>
      </c>
      <c r="K13" s="212">
        <v>70000000</v>
      </c>
      <c r="L13" s="215" t="s">
        <v>1133</v>
      </c>
      <c r="M13" s="2" t="s">
        <v>5476</v>
      </c>
      <c r="N13" s="216" t="s">
        <v>5480</v>
      </c>
      <c r="O13" s="210" t="s">
        <v>5477</v>
      </c>
      <c r="P13" s="211" t="s">
        <v>42</v>
      </c>
      <c r="Q13" s="217" t="s">
        <v>1120</v>
      </c>
    </row>
    <row r="14" spans="1:17" ht="171" x14ac:dyDescent="0.25">
      <c r="A14" s="210">
        <v>12</v>
      </c>
      <c r="B14" s="211" t="s">
        <v>34</v>
      </c>
      <c r="C14" s="211">
        <v>891180084</v>
      </c>
      <c r="D14" s="211">
        <v>2</v>
      </c>
      <c r="E14" s="215" t="s">
        <v>5505</v>
      </c>
      <c r="F14" s="211">
        <v>36178229</v>
      </c>
      <c r="G14" s="2">
        <v>5</v>
      </c>
      <c r="H14" s="212" t="s">
        <v>5506</v>
      </c>
      <c r="I14" s="213" t="s">
        <v>5507</v>
      </c>
      <c r="J14" s="214">
        <v>41313</v>
      </c>
      <c r="K14" s="212">
        <v>4803889</v>
      </c>
      <c r="L14" s="215" t="s">
        <v>61</v>
      </c>
      <c r="M14" s="2" t="s">
        <v>5476</v>
      </c>
      <c r="N14" s="216" t="s">
        <v>1124</v>
      </c>
      <c r="O14" s="210" t="s">
        <v>5477</v>
      </c>
      <c r="P14" s="211" t="s">
        <v>42</v>
      </c>
      <c r="Q14" s="217" t="s">
        <v>1078</v>
      </c>
    </row>
    <row r="15" spans="1:17" ht="185.25" x14ac:dyDescent="0.25">
      <c r="A15" s="210">
        <v>13</v>
      </c>
      <c r="B15" s="211" t="s">
        <v>34</v>
      </c>
      <c r="C15" s="211">
        <v>891180084</v>
      </c>
      <c r="D15" s="211">
        <v>2</v>
      </c>
      <c r="E15" s="215" t="s">
        <v>1161</v>
      </c>
      <c r="F15" s="211">
        <v>891101933</v>
      </c>
      <c r="G15" s="2">
        <v>3</v>
      </c>
      <c r="H15" s="212" t="s">
        <v>5508</v>
      </c>
      <c r="I15" s="213" t="s">
        <v>5509</v>
      </c>
      <c r="J15" s="214">
        <v>41313</v>
      </c>
      <c r="K15" s="212">
        <v>450000</v>
      </c>
      <c r="L15" s="215" t="s">
        <v>61</v>
      </c>
      <c r="M15" s="2" t="s">
        <v>5476</v>
      </c>
      <c r="N15" s="216" t="s">
        <v>5480</v>
      </c>
      <c r="O15" s="210" t="s">
        <v>5477</v>
      </c>
      <c r="P15" s="211" t="s">
        <v>42</v>
      </c>
      <c r="Q15" s="217" t="s">
        <v>1120</v>
      </c>
    </row>
    <row r="16" spans="1:17" ht="185.25" x14ac:dyDescent="0.25">
      <c r="A16" s="210">
        <v>14</v>
      </c>
      <c r="B16" s="211" t="s">
        <v>34</v>
      </c>
      <c r="C16" s="211">
        <v>891180084</v>
      </c>
      <c r="D16" s="211">
        <v>2</v>
      </c>
      <c r="E16" s="215" t="s">
        <v>5473</v>
      </c>
      <c r="F16" s="211">
        <v>800220327</v>
      </c>
      <c r="G16" s="2">
        <v>9</v>
      </c>
      <c r="H16" s="212" t="s">
        <v>5510</v>
      </c>
      <c r="I16" s="213" t="s">
        <v>5511</v>
      </c>
      <c r="J16" s="214">
        <v>41313</v>
      </c>
      <c r="K16" s="212">
        <v>645000</v>
      </c>
      <c r="L16" s="215" t="s">
        <v>61</v>
      </c>
      <c r="M16" s="2" t="s">
        <v>5476</v>
      </c>
      <c r="N16" s="216" t="s">
        <v>5480</v>
      </c>
      <c r="O16" s="210" t="s">
        <v>5477</v>
      </c>
      <c r="P16" s="211" t="s">
        <v>42</v>
      </c>
      <c r="Q16" s="217" t="s">
        <v>1120</v>
      </c>
    </row>
    <row r="17" spans="1:17" ht="384.75" x14ac:dyDescent="0.25">
      <c r="A17" s="210">
        <v>15</v>
      </c>
      <c r="B17" s="211" t="s">
        <v>34</v>
      </c>
      <c r="C17" s="211">
        <v>891180084</v>
      </c>
      <c r="D17" s="211">
        <v>2</v>
      </c>
      <c r="E17" s="215" t="s">
        <v>5512</v>
      </c>
      <c r="F17" s="211">
        <v>830510145</v>
      </c>
      <c r="G17" s="2">
        <v>9</v>
      </c>
      <c r="H17" s="212" t="s">
        <v>5513</v>
      </c>
      <c r="I17" s="213" t="s">
        <v>5514</v>
      </c>
      <c r="J17" s="214">
        <v>41317</v>
      </c>
      <c r="K17" s="212">
        <v>10254300</v>
      </c>
      <c r="L17" s="215" t="s">
        <v>61</v>
      </c>
      <c r="M17" s="2" t="s">
        <v>5476</v>
      </c>
      <c r="N17" s="216" t="s">
        <v>1124</v>
      </c>
      <c r="O17" s="210" t="s">
        <v>5477</v>
      </c>
      <c r="P17" s="211" t="s">
        <v>42</v>
      </c>
      <c r="Q17" s="217" t="s">
        <v>1078</v>
      </c>
    </row>
    <row r="18" spans="1:17" ht="213.75" x14ac:dyDescent="0.25">
      <c r="A18" s="210">
        <v>16</v>
      </c>
      <c r="B18" s="211" t="s">
        <v>34</v>
      </c>
      <c r="C18" s="211">
        <v>891180084</v>
      </c>
      <c r="D18" s="211">
        <v>2</v>
      </c>
      <c r="E18" s="215" t="s">
        <v>5515</v>
      </c>
      <c r="F18" s="211">
        <v>12127620</v>
      </c>
      <c r="G18" s="2">
        <v>7</v>
      </c>
      <c r="H18" s="212" t="s">
        <v>5516</v>
      </c>
      <c r="I18" s="213" t="s">
        <v>5517</v>
      </c>
      <c r="J18" s="214">
        <v>41319</v>
      </c>
      <c r="K18" s="212">
        <v>7640000</v>
      </c>
      <c r="L18" s="215" t="s">
        <v>61</v>
      </c>
      <c r="M18" s="2" t="s">
        <v>5476</v>
      </c>
      <c r="N18" s="216" t="s">
        <v>1124</v>
      </c>
      <c r="O18" s="210" t="s">
        <v>5477</v>
      </c>
      <c r="P18" s="211" t="s">
        <v>42</v>
      </c>
      <c r="Q18" s="217" t="s">
        <v>1078</v>
      </c>
    </row>
    <row r="19" spans="1:17" ht="156.75" x14ac:dyDescent="0.25">
      <c r="A19" s="210">
        <v>17</v>
      </c>
      <c r="B19" s="211" t="s">
        <v>34</v>
      </c>
      <c r="C19" s="211">
        <v>891180084</v>
      </c>
      <c r="D19" s="211">
        <v>2</v>
      </c>
      <c r="E19" s="215" t="s">
        <v>5518</v>
      </c>
      <c r="F19" s="211">
        <v>891102691</v>
      </c>
      <c r="G19" s="2">
        <v>0</v>
      </c>
      <c r="H19" s="212" t="s">
        <v>5519</v>
      </c>
      <c r="I19" s="213" t="s">
        <v>5520</v>
      </c>
      <c r="J19" s="214">
        <v>41319</v>
      </c>
      <c r="K19" s="212">
        <v>779520</v>
      </c>
      <c r="L19" s="215" t="s">
        <v>1133</v>
      </c>
      <c r="M19" s="2" t="s">
        <v>5476</v>
      </c>
      <c r="N19" s="216" t="s">
        <v>1124</v>
      </c>
      <c r="O19" s="210" t="s">
        <v>5477</v>
      </c>
      <c r="P19" s="211" t="s">
        <v>42</v>
      </c>
      <c r="Q19" s="217" t="s">
        <v>1137</v>
      </c>
    </row>
    <row r="20" spans="1:17" ht="370.5" x14ac:dyDescent="0.25">
      <c r="A20" s="210">
        <v>18</v>
      </c>
      <c r="B20" s="211" t="s">
        <v>34</v>
      </c>
      <c r="C20" s="211">
        <v>891180084</v>
      </c>
      <c r="D20" s="211">
        <v>2</v>
      </c>
      <c r="E20" s="215" t="s">
        <v>5473</v>
      </c>
      <c r="F20" s="211">
        <v>800220327</v>
      </c>
      <c r="G20" s="2">
        <v>9</v>
      </c>
      <c r="H20" s="212" t="s">
        <v>5521</v>
      </c>
      <c r="I20" s="213" t="s">
        <v>5522</v>
      </c>
      <c r="J20" s="214">
        <v>41319</v>
      </c>
      <c r="K20" s="212">
        <v>8185500</v>
      </c>
      <c r="L20" s="215" t="s">
        <v>61</v>
      </c>
      <c r="M20" s="2" t="s">
        <v>5476</v>
      </c>
      <c r="N20" s="216" t="s">
        <v>1124</v>
      </c>
      <c r="O20" s="210" t="s">
        <v>5477</v>
      </c>
      <c r="P20" s="211" t="s">
        <v>42</v>
      </c>
      <c r="Q20" s="217" t="s">
        <v>1078</v>
      </c>
    </row>
    <row r="21" spans="1:17" ht="156.75" x14ac:dyDescent="0.25">
      <c r="A21" s="210">
        <v>19</v>
      </c>
      <c r="B21" s="211" t="s">
        <v>34</v>
      </c>
      <c r="C21" s="211">
        <v>891180084</v>
      </c>
      <c r="D21" s="211">
        <v>2</v>
      </c>
      <c r="E21" s="215" t="s">
        <v>1206</v>
      </c>
      <c r="F21" s="211">
        <v>813012915</v>
      </c>
      <c r="G21" s="2">
        <v>5</v>
      </c>
      <c r="H21" s="212" t="s">
        <v>5523</v>
      </c>
      <c r="I21" s="213" t="s">
        <v>5524</v>
      </c>
      <c r="J21" s="214">
        <v>41320</v>
      </c>
      <c r="K21" s="212">
        <v>1144000</v>
      </c>
      <c r="L21" s="215" t="s">
        <v>61</v>
      </c>
      <c r="M21" s="2" t="s">
        <v>5476</v>
      </c>
      <c r="N21" s="216" t="s">
        <v>1124</v>
      </c>
      <c r="O21" s="210" t="s">
        <v>5477</v>
      </c>
      <c r="P21" s="211" t="s">
        <v>42</v>
      </c>
      <c r="Q21" s="217" t="s">
        <v>1078</v>
      </c>
    </row>
    <row r="22" spans="1:17" ht="199.5" x14ac:dyDescent="0.25">
      <c r="A22" s="210">
        <v>20</v>
      </c>
      <c r="B22" s="211" t="s">
        <v>34</v>
      </c>
      <c r="C22" s="211">
        <v>891180084</v>
      </c>
      <c r="D22" s="211">
        <v>2</v>
      </c>
      <c r="E22" s="215" t="s">
        <v>1164</v>
      </c>
      <c r="F22" s="211">
        <v>813003616</v>
      </c>
      <c r="G22" s="2">
        <v>1</v>
      </c>
      <c r="H22" s="212" t="s">
        <v>5525</v>
      </c>
      <c r="I22" s="213" t="s">
        <v>5526</v>
      </c>
      <c r="J22" s="214">
        <v>41325</v>
      </c>
      <c r="K22" s="212">
        <v>643800</v>
      </c>
      <c r="L22" s="215" t="s">
        <v>1133</v>
      </c>
      <c r="M22" s="2" t="s">
        <v>5476</v>
      </c>
      <c r="N22" s="216" t="s">
        <v>1124</v>
      </c>
      <c r="O22" s="210" t="s">
        <v>5477</v>
      </c>
      <c r="P22" s="211" t="s">
        <v>42</v>
      </c>
      <c r="Q22" s="217" t="s">
        <v>1137</v>
      </c>
    </row>
    <row r="23" spans="1:17" ht="171" x14ac:dyDescent="0.25">
      <c r="A23" s="210">
        <v>21</v>
      </c>
      <c r="B23" s="211" t="s">
        <v>34</v>
      </c>
      <c r="C23" s="211">
        <v>891180084</v>
      </c>
      <c r="D23" s="211">
        <v>2</v>
      </c>
      <c r="E23" s="215" t="s">
        <v>313</v>
      </c>
      <c r="F23" s="211">
        <v>12111346</v>
      </c>
      <c r="G23" s="2">
        <v>3</v>
      </c>
      <c r="H23" s="212" t="s">
        <v>5527</v>
      </c>
      <c r="I23" s="213" t="s">
        <v>5528</v>
      </c>
      <c r="J23" s="214">
        <v>41326</v>
      </c>
      <c r="K23" s="212">
        <v>41510667</v>
      </c>
      <c r="L23" s="215" t="s">
        <v>1133</v>
      </c>
      <c r="M23" s="2" t="s">
        <v>5476</v>
      </c>
      <c r="N23" s="216" t="s">
        <v>1124</v>
      </c>
      <c r="O23" s="210" t="s">
        <v>5477</v>
      </c>
      <c r="P23" s="211" t="s">
        <v>42</v>
      </c>
      <c r="Q23" s="217" t="s">
        <v>1120</v>
      </c>
    </row>
    <row r="24" spans="1:17" ht="128.25" x14ac:dyDescent="0.25">
      <c r="A24" s="210">
        <v>22</v>
      </c>
      <c r="B24" s="211" t="s">
        <v>34</v>
      </c>
      <c r="C24" s="211">
        <v>891180084</v>
      </c>
      <c r="D24" s="211">
        <v>2</v>
      </c>
      <c r="E24" s="215" t="s">
        <v>5529</v>
      </c>
      <c r="F24" s="211">
        <v>900123363</v>
      </c>
      <c r="G24" s="2">
        <v>1</v>
      </c>
      <c r="H24" s="212" t="s">
        <v>5530</v>
      </c>
      <c r="I24" s="213" t="s">
        <v>5531</v>
      </c>
      <c r="J24" s="214">
        <v>41326</v>
      </c>
      <c r="K24" s="212">
        <v>1558000</v>
      </c>
      <c r="L24" s="215" t="s">
        <v>61</v>
      </c>
      <c r="M24" s="2" t="s">
        <v>5476</v>
      </c>
      <c r="N24" s="216" t="s">
        <v>1124</v>
      </c>
      <c r="O24" s="210" t="s">
        <v>5477</v>
      </c>
      <c r="P24" s="211" t="s">
        <v>42</v>
      </c>
      <c r="Q24" s="217" t="s">
        <v>1078</v>
      </c>
    </row>
    <row r="25" spans="1:17" ht="171" x14ac:dyDescent="0.25">
      <c r="A25" s="210">
        <v>23</v>
      </c>
      <c r="B25" s="211" t="s">
        <v>34</v>
      </c>
      <c r="C25" s="211">
        <v>891180084</v>
      </c>
      <c r="D25" s="211">
        <v>2</v>
      </c>
      <c r="E25" s="215" t="s">
        <v>5532</v>
      </c>
      <c r="F25" s="211">
        <v>36172136</v>
      </c>
      <c r="G25" s="2">
        <v>1</v>
      </c>
      <c r="H25" s="212" t="s">
        <v>5533</v>
      </c>
      <c r="I25" s="213" t="s">
        <v>5534</v>
      </c>
      <c r="J25" s="214">
        <v>41327</v>
      </c>
      <c r="K25" s="212">
        <v>600000</v>
      </c>
      <c r="L25" s="215" t="s">
        <v>61</v>
      </c>
      <c r="M25" s="2" t="s">
        <v>5476</v>
      </c>
      <c r="N25" s="216" t="s">
        <v>1124</v>
      </c>
      <c r="O25" s="210" t="s">
        <v>5477</v>
      </c>
      <c r="P25" s="211" t="s">
        <v>42</v>
      </c>
      <c r="Q25" s="217" t="s">
        <v>1078</v>
      </c>
    </row>
    <row r="26" spans="1:17" ht="256.5" x14ac:dyDescent="0.25">
      <c r="A26" s="210">
        <v>24</v>
      </c>
      <c r="B26" s="211" t="s">
        <v>34</v>
      </c>
      <c r="C26" s="211">
        <v>891180084</v>
      </c>
      <c r="D26" s="211">
        <v>2</v>
      </c>
      <c r="E26" s="215" t="s">
        <v>1307</v>
      </c>
      <c r="F26" s="211">
        <v>36159482</v>
      </c>
      <c r="G26" s="2">
        <v>1</v>
      </c>
      <c r="H26" s="212" t="s">
        <v>5535</v>
      </c>
      <c r="I26" s="213" t="s">
        <v>5536</v>
      </c>
      <c r="J26" s="214">
        <v>41327</v>
      </c>
      <c r="K26" s="212">
        <v>12600000</v>
      </c>
      <c r="L26" s="215" t="s">
        <v>61</v>
      </c>
      <c r="M26" s="2" t="s">
        <v>5476</v>
      </c>
      <c r="N26" s="216" t="s">
        <v>1124</v>
      </c>
      <c r="O26" s="210" t="s">
        <v>5477</v>
      </c>
      <c r="P26" s="211" t="s">
        <v>42</v>
      </c>
      <c r="Q26" s="217" t="s">
        <v>1078</v>
      </c>
    </row>
    <row r="27" spans="1:17" ht="171" x14ac:dyDescent="0.25">
      <c r="A27" s="210">
        <v>25</v>
      </c>
      <c r="B27" s="211" t="s">
        <v>34</v>
      </c>
      <c r="C27" s="211">
        <v>891180084</v>
      </c>
      <c r="D27" s="211">
        <v>2</v>
      </c>
      <c r="E27" s="215" t="s">
        <v>1681</v>
      </c>
      <c r="F27" s="211">
        <v>1075242683</v>
      </c>
      <c r="G27" s="2">
        <v>2</v>
      </c>
      <c r="H27" s="212" t="s">
        <v>5537</v>
      </c>
      <c r="I27" s="213" t="s">
        <v>5538</v>
      </c>
      <c r="J27" s="214">
        <v>41330</v>
      </c>
      <c r="K27" s="212">
        <v>5200000</v>
      </c>
      <c r="L27" s="215" t="s">
        <v>61</v>
      </c>
      <c r="M27" s="2" t="s">
        <v>5476</v>
      </c>
      <c r="N27" s="216" t="s">
        <v>5480</v>
      </c>
      <c r="O27" s="210" t="s">
        <v>5477</v>
      </c>
      <c r="P27" s="211" t="s">
        <v>42</v>
      </c>
      <c r="Q27" s="217" t="s">
        <v>1120</v>
      </c>
    </row>
    <row r="28" spans="1:17" ht="156.75" x14ac:dyDescent="0.25">
      <c r="A28" s="210">
        <v>26</v>
      </c>
      <c r="B28" s="211" t="s">
        <v>34</v>
      </c>
      <c r="C28" s="211">
        <v>891180084</v>
      </c>
      <c r="D28" s="211">
        <v>2</v>
      </c>
      <c r="E28" s="215" t="s">
        <v>1385</v>
      </c>
      <c r="F28" s="211">
        <v>7458882</v>
      </c>
      <c r="G28" s="2">
        <v>1</v>
      </c>
      <c r="H28" s="212" t="s">
        <v>5539</v>
      </c>
      <c r="I28" s="213" t="s">
        <v>5540</v>
      </c>
      <c r="J28" s="214">
        <v>41331</v>
      </c>
      <c r="K28" s="212">
        <v>20000000</v>
      </c>
      <c r="L28" s="215" t="s">
        <v>1133</v>
      </c>
      <c r="M28" s="2" t="s">
        <v>5476</v>
      </c>
      <c r="N28" s="216" t="s">
        <v>1124</v>
      </c>
      <c r="O28" s="210" t="s">
        <v>5477</v>
      </c>
      <c r="P28" s="211" t="s">
        <v>42</v>
      </c>
      <c r="Q28" s="217" t="s">
        <v>1137</v>
      </c>
    </row>
    <row r="29" spans="1:17" ht="185.25" x14ac:dyDescent="0.25">
      <c r="A29" s="210">
        <v>27</v>
      </c>
      <c r="B29" s="211" t="s">
        <v>34</v>
      </c>
      <c r="C29" s="211">
        <v>891180084</v>
      </c>
      <c r="D29" s="211">
        <v>2</v>
      </c>
      <c r="E29" s="215" t="s">
        <v>5541</v>
      </c>
      <c r="F29" s="211">
        <v>55162515</v>
      </c>
      <c r="G29" s="2">
        <v>1</v>
      </c>
      <c r="H29" s="212" t="s">
        <v>5542</v>
      </c>
      <c r="I29" s="213" t="s">
        <v>5543</v>
      </c>
      <c r="J29" s="214">
        <v>41332</v>
      </c>
      <c r="K29" s="212">
        <v>7199100</v>
      </c>
      <c r="L29" s="215" t="s">
        <v>61</v>
      </c>
      <c r="M29" s="2" t="s">
        <v>5476</v>
      </c>
      <c r="N29" s="216" t="s">
        <v>1124</v>
      </c>
      <c r="O29" s="210" t="s">
        <v>5477</v>
      </c>
      <c r="P29" s="211" t="s">
        <v>42</v>
      </c>
      <c r="Q29" s="217" t="s">
        <v>1078</v>
      </c>
    </row>
    <row r="30" spans="1:17" ht="171" x14ac:dyDescent="0.25">
      <c r="A30" s="210">
        <v>28</v>
      </c>
      <c r="B30" s="211" t="s">
        <v>34</v>
      </c>
      <c r="C30" s="211">
        <v>891180084</v>
      </c>
      <c r="D30" s="211">
        <v>2</v>
      </c>
      <c r="E30" s="215" t="s">
        <v>5544</v>
      </c>
      <c r="F30" s="211">
        <v>860044873</v>
      </c>
      <c r="G30" s="2">
        <v>2</v>
      </c>
      <c r="H30" s="212" t="s">
        <v>5545</v>
      </c>
      <c r="I30" s="213" t="s">
        <v>5546</v>
      </c>
      <c r="J30" s="214">
        <v>41333</v>
      </c>
      <c r="K30" s="212">
        <v>730800</v>
      </c>
      <c r="L30" s="215" t="s">
        <v>61</v>
      </c>
      <c r="M30" s="2" t="s">
        <v>5476</v>
      </c>
      <c r="N30" s="216" t="s">
        <v>1124</v>
      </c>
      <c r="O30" s="210" t="s">
        <v>5477</v>
      </c>
      <c r="P30" s="211" t="s">
        <v>42</v>
      </c>
      <c r="Q30" s="217" t="s">
        <v>1078</v>
      </c>
    </row>
    <row r="31" spans="1:17" ht="156.75" x14ac:dyDescent="0.25">
      <c r="A31" s="210">
        <v>29</v>
      </c>
      <c r="B31" s="211" t="s">
        <v>34</v>
      </c>
      <c r="C31" s="211">
        <v>891180084</v>
      </c>
      <c r="D31" s="211">
        <v>2</v>
      </c>
      <c r="E31" s="215" t="s">
        <v>5547</v>
      </c>
      <c r="F31" s="211">
        <v>813005771</v>
      </c>
      <c r="G31" s="2">
        <v>2</v>
      </c>
      <c r="H31" s="212" t="s">
        <v>5548</v>
      </c>
      <c r="I31" s="213" t="s">
        <v>5549</v>
      </c>
      <c r="J31" s="214">
        <v>41333</v>
      </c>
      <c r="K31" s="212">
        <v>4050007</v>
      </c>
      <c r="L31" s="215" t="s">
        <v>1133</v>
      </c>
      <c r="M31" s="2" t="s">
        <v>5476</v>
      </c>
      <c r="N31" s="216" t="s">
        <v>1124</v>
      </c>
      <c r="O31" s="210" t="s">
        <v>5477</v>
      </c>
      <c r="P31" s="211" t="s">
        <v>42</v>
      </c>
      <c r="Q31" s="217" t="s">
        <v>1137</v>
      </c>
    </row>
    <row r="32" spans="1:17" ht="199.5" x14ac:dyDescent="0.25">
      <c r="A32" s="210">
        <v>30</v>
      </c>
      <c r="B32" s="211" t="s">
        <v>34</v>
      </c>
      <c r="C32" s="211">
        <v>891180084</v>
      </c>
      <c r="D32" s="211">
        <v>2</v>
      </c>
      <c r="E32" s="215" t="s">
        <v>1147</v>
      </c>
      <c r="F32" s="211">
        <v>51580461</v>
      </c>
      <c r="G32" s="2">
        <v>5</v>
      </c>
      <c r="H32" s="212" t="s">
        <v>5550</v>
      </c>
      <c r="I32" s="213" t="s">
        <v>5551</v>
      </c>
      <c r="J32" s="214">
        <v>41333</v>
      </c>
      <c r="K32" s="212">
        <v>17429100</v>
      </c>
      <c r="L32" s="215" t="s">
        <v>1133</v>
      </c>
      <c r="M32" s="2" t="s">
        <v>5476</v>
      </c>
      <c r="N32" s="216" t="s">
        <v>1124</v>
      </c>
      <c r="O32" s="210" t="s">
        <v>5477</v>
      </c>
      <c r="P32" s="211" t="s">
        <v>42</v>
      </c>
      <c r="Q32" s="217" t="s">
        <v>1137</v>
      </c>
    </row>
    <row r="33" spans="1:17" ht="185.25" x14ac:dyDescent="0.25">
      <c r="A33" s="210">
        <v>31</v>
      </c>
      <c r="B33" s="211" t="s">
        <v>34</v>
      </c>
      <c r="C33" s="211">
        <v>891180084</v>
      </c>
      <c r="D33" s="211">
        <v>2</v>
      </c>
      <c r="E33" s="215" t="s">
        <v>5532</v>
      </c>
      <c r="F33" s="211">
        <v>36172136</v>
      </c>
      <c r="G33" s="2">
        <v>1</v>
      </c>
      <c r="H33" s="212" t="s">
        <v>5552</v>
      </c>
      <c r="I33" s="213" t="s">
        <v>5553</v>
      </c>
      <c r="J33" s="214">
        <v>41340</v>
      </c>
      <c r="K33" s="212">
        <v>5400000</v>
      </c>
      <c r="L33" s="215" t="s">
        <v>61</v>
      </c>
      <c r="M33" s="2" t="s">
        <v>5476</v>
      </c>
      <c r="N33" s="216" t="s">
        <v>1124</v>
      </c>
      <c r="O33" s="210" t="s">
        <v>5477</v>
      </c>
      <c r="P33" s="211" t="s">
        <v>42</v>
      </c>
      <c r="Q33" s="217" t="s">
        <v>1078</v>
      </c>
    </row>
    <row r="34" spans="1:17" ht="171" x14ac:dyDescent="0.25">
      <c r="A34" s="210">
        <v>32</v>
      </c>
      <c r="B34" s="211" t="s">
        <v>34</v>
      </c>
      <c r="C34" s="211">
        <v>891180084</v>
      </c>
      <c r="D34" s="211">
        <v>2</v>
      </c>
      <c r="E34" s="215" t="s">
        <v>1533</v>
      </c>
      <c r="F34" s="211">
        <v>1075220461</v>
      </c>
      <c r="G34" s="2">
        <v>1</v>
      </c>
      <c r="H34" s="212" t="s">
        <v>5554</v>
      </c>
      <c r="I34" s="213" t="s">
        <v>5555</v>
      </c>
      <c r="J34" s="214">
        <v>41340</v>
      </c>
      <c r="K34" s="212">
        <v>24959000</v>
      </c>
      <c r="L34" s="215" t="s">
        <v>61</v>
      </c>
      <c r="M34" s="2" t="s">
        <v>5476</v>
      </c>
      <c r="N34" s="216" t="s">
        <v>5480</v>
      </c>
      <c r="O34" s="210" t="s">
        <v>5477</v>
      </c>
      <c r="P34" s="211" t="s">
        <v>42</v>
      </c>
      <c r="Q34" s="217" t="s">
        <v>1120</v>
      </c>
    </row>
    <row r="35" spans="1:17" ht="199.5" x14ac:dyDescent="0.25">
      <c r="A35" s="210">
        <v>33</v>
      </c>
      <c r="B35" s="211" t="s">
        <v>34</v>
      </c>
      <c r="C35" s="211">
        <v>891180084</v>
      </c>
      <c r="D35" s="211">
        <v>2</v>
      </c>
      <c r="E35" s="215" t="s">
        <v>1150</v>
      </c>
      <c r="F35" s="211">
        <v>12113039</v>
      </c>
      <c r="G35" s="2">
        <v>6</v>
      </c>
      <c r="H35" s="212" t="s">
        <v>5556</v>
      </c>
      <c r="I35" s="213" t="s">
        <v>5557</v>
      </c>
      <c r="J35" s="214">
        <v>41340</v>
      </c>
      <c r="K35" s="212">
        <v>7140640</v>
      </c>
      <c r="L35" s="215" t="s">
        <v>1133</v>
      </c>
      <c r="M35" s="2" t="s">
        <v>5476</v>
      </c>
      <c r="N35" s="216" t="s">
        <v>1124</v>
      </c>
      <c r="O35" s="210" t="s">
        <v>5477</v>
      </c>
      <c r="P35" s="211" t="s">
        <v>42</v>
      </c>
      <c r="Q35" s="217" t="s">
        <v>1137</v>
      </c>
    </row>
    <row r="36" spans="1:17" ht="213.75" x14ac:dyDescent="0.25">
      <c r="A36" s="210">
        <v>34</v>
      </c>
      <c r="B36" s="211" t="s">
        <v>34</v>
      </c>
      <c r="C36" s="211">
        <v>891180084</v>
      </c>
      <c r="D36" s="211">
        <v>2</v>
      </c>
      <c r="E36" s="215" t="s">
        <v>1277</v>
      </c>
      <c r="F36" s="211">
        <v>891180117</v>
      </c>
      <c r="G36" s="2">
        <v>7</v>
      </c>
      <c r="H36" s="212" t="s">
        <v>5558</v>
      </c>
      <c r="I36" s="213" t="s">
        <v>5559</v>
      </c>
      <c r="J36" s="214">
        <v>41344</v>
      </c>
      <c r="K36" s="212">
        <v>500000</v>
      </c>
      <c r="L36" s="215" t="s">
        <v>61</v>
      </c>
      <c r="M36" s="2" t="s">
        <v>5476</v>
      </c>
      <c r="N36" s="216" t="s">
        <v>5480</v>
      </c>
      <c r="O36" s="210" t="s">
        <v>5477</v>
      </c>
      <c r="P36" s="211" t="s">
        <v>42</v>
      </c>
      <c r="Q36" s="217" t="s">
        <v>1120</v>
      </c>
    </row>
    <row r="37" spans="1:17" ht="213.75" x14ac:dyDescent="0.25">
      <c r="A37" s="210">
        <v>35</v>
      </c>
      <c r="B37" s="211" t="s">
        <v>34</v>
      </c>
      <c r="C37" s="211">
        <v>891180084</v>
      </c>
      <c r="D37" s="211">
        <v>2</v>
      </c>
      <c r="E37" s="215" t="s">
        <v>5560</v>
      </c>
      <c r="F37" s="211">
        <v>900523628</v>
      </c>
      <c r="G37" s="2">
        <v>4</v>
      </c>
      <c r="H37" s="212" t="s">
        <v>5561</v>
      </c>
      <c r="I37" s="213" t="s">
        <v>5562</v>
      </c>
      <c r="J37" s="214">
        <v>41345</v>
      </c>
      <c r="K37" s="212">
        <v>5000000</v>
      </c>
      <c r="L37" s="215" t="s">
        <v>61</v>
      </c>
      <c r="M37" s="2" t="s">
        <v>5476</v>
      </c>
      <c r="N37" s="216" t="s">
        <v>1124</v>
      </c>
      <c r="O37" s="210" t="s">
        <v>5477</v>
      </c>
      <c r="P37" s="211" t="s">
        <v>42</v>
      </c>
      <c r="Q37" s="217" t="s">
        <v>1078</v>
      </c>
    </row>
    <row r="38" spans="1:17" ht="114" x14ac:dyDescent="0.25">
      <c r="A38" s="210">
        <v>36</v>
      </c>
      <c r="B38" s="211" t="s">
        <v>34</v>
      </c>
      <c r="C38" s="211">
        <v>891180084</v>
      </c>
      <c r="D38" s="211">
        <v>2</v>
      </c>
      <c r="E38" s="215" t="s">
        <v>5563</v>
      </c>
      <c r="F38" s="211">
        <v>800179073</v>
      </c>
      <c r="G38" s="2">
        <v>9</v>
      </c>
      <c r="H38" s="212" t="s">
        <v>5564</v>
      </c>
      <c r="I38" s="213" t="s">
        <v>5565</v>
      </c>
      <c r="J38" s="214">
        <v>41345</v>
      </c>
      <c r="K38" s="212">
        <v>3162450</v>
      </c>
      <c r="L38" s="215" t="s">
        <v>61</v>
      </c>
      <c r="M38" s="2" t="s">
        <v>5476</v>
      </c>
      <c r="N38" s="216" t="s">
        <v>1124</v>
      </c>
      <c r="O38" s="210" t="s">
        <v>5477</v>
      </c>
      <c r="P38" s="211" t="s">
        <v>42</v>
      </c>
      <c r="Q38" s="217" t="s">
        <v>1078</v>
      </c>
    </row>
    <row r="39" spans="1:17" ht="171" x14ac:dyDescent="0.25">
      <c r="A39" s="210">
        <v>37</v>
      </c>
      <c r="B39" s="211" t="s">
        <v>34</v>
      </c>
      <c r="C39" s="211">
        <v>891180084</v>
      </c>
      <c r="D39" s="211">
        <v>2</v>
      </c>
      <c r="E39" s="215" t="s">
        <v>5566</v>
      </c>
      <c r="F39" s="211">
        <v>7717650</v>
      </c>
      <c r="G39" s="2">
        <v>1</v>
      </c>
      <c r="H39" s="212" t="s">
        <v>5567</v>
      </c>
      <c r="I39" s="213" t="s">
        <v>5568</v>
      </c>
      <c r="J39" s="214">
        <v>41346</v>
      </c>
      <c r="K39" s="212">
        <v>1200000</v>
      </c>
      <c r="L39" s="215" t="s">
        <v>61</v>
      </c>
      <c r="M39" s="2" t="s">
        <v>5476</v>
      </c>
      <c r="N39" s="216" t="s">
        <v>5480</v>
      </c>
      <c r="O39" s="210" t="s">
        <v>5477</v>
      </c>
      <c r="P39" s="211" t="s">
        <v>42</v>
      </c>
      <c r="Q39" s="217" t="s">
        <v>1120</v>
      </c>
    </row>
    <row r="40" spans="1:17" ht="185.25" x14ac:dyDescent="0.25">
      <c r="A40" s="210">
        <v>38</v>
      </c>
      <c r="B40" s="211" t="s">
        <v>34</v>
      </c>
      <c r="C40" s="211">
        <v>891180084</v>
      </c>
      <c r="D40" s="211">
        <v>2</v>
      </c>
      <c r="E40" s="215" t="s">
        <v>1271</v>
      </c>
      <c r="F40" s="211">
        <v>900021495</v>
      </c>
      <c r="G40" s="2">
        <v>7</v>
      </c>
      <c r="H40" s="212" t="s">
        <v>5569</v>
      </c>
      <c r="I40" s="213" t="s">
        <v>5570</v>
      </c>
      <c r="J40" s="214">
        <v>41346</v>
      </c>
      <c r="K40" s="212">
        <v>6000000</v>
      </c>
      <c r="L40" s="215" t="s">
        <v>61</v>
      </c>
      <c r="M40" s="2" t="s">
        <v>5476</v>
      </c>
      <c r="N40" s="216" t="s">
        <v>1124</v>
      </c>
      <c r="O40" s="210" t="s">
        <v>5477</v>
      </c>
      <c r="P40" s="211" t="s">
        <v>42</v>
      </c>
      <c r="Q40" s="217" t="s">
        <v>1078</v>
      </c>
    </row>
    <row r="41" spans="1:17" ht="156.75" x14ac:dyDescent="0.25">
      <c r="A41" s="210">
        <v>39</v>
      </c>
      <c r="B41" s="211" t="s">
        <v>34</v>
      </c>
      <c r="C41" s="211">
        <v>891180084</v>
      </c>
      <c r="D41" s="211">
        <v>2</v>
      </c>
      <c r="E41" s="215" t="s">
        <v>1198</v>
      </c>
      <c r="F41" s="211">
        <v>14229887</v>
      </c>
      <c r="G41" s="2">
        <v>1</v>
      </c>
      <c r="H41" s="212" t="s">
        <v>5571</v>
      </c>
      <c r="I41" s="213" t="s">
        <v>5572</v>
      </c>
      <c r="J41" s="214">
        <v>41348</v>
      </c>
      <c r="K41" s="212">
        <v>7000000</v>
      </c>
      <c r="L41" s="215" t="s">
        <v>61</v>
      </c>
      <c r="M41" s="2" t="s">
        <v>5476</v>
      </c>
      <c r="N41" s="216" t="s">
        <v>1124</v>
      </c>
      <c r="O41" s="210" t="s">
        <v>5477</v>
      </c>
      <c r="P41" s="211" t="s">
        <v>42</v>
      </c>
      <c r="Q41" s="217" t="s">
        <v>1078</v>
      </c>
    </row>
    <row r="42" spans="1:17" ht="256.5" x14ac:dyDescent="0.25">
      <c r="A42" s="210">
        <v>40</v>
      </c>
      <c r="B42" s="211" t="s">
        <v>34</v>
      </c>
      <c r="C42" s="211">
        <v>891180084</v>
      </c>
      <c r="D42" s="211">
        <v>2</v>
      </c>
      <c r="E42" s="215" t="s">
        <v>356</v>
      </c>
      <c r="F42" s="211">
        <v>7694101</v>
      </c>
      <c r="G42" s="2">
        <v>9</v>
      </c>
      <c r="H42" s="212" t="s">
        <v>5573</v>
      </c>
      <c r="I42" s="213" t="s">
        <v>5574</v>
      </c>
      <c r="J42" s="214">
        <v>41355</v>
      </c>
      <c r="K42" s="212">
        <v>12892240</v>
      </c>
      <c r="L42" s="215" t="s">
        <v>61</v>
      </c>
      <c r="M42" s="2" t="s">
        <v>5476</v>
      </c>
      <c r="N42" s="216" t="s">
        <v>1124</v>
      </c>
      <c r="O42" s="210" t="s">
        <v>5477</v>
      </c>
      <c r="P42" s="211" t="s">
        <v>42</v>
      </c>
      <c r="Q42" s="217" t="s">
        <v>1078</v>
      </c>
    </row>
    <row r="43" spans="1:17" ht="228" x14ac:dyDescent="0.25">
      <c r="A43" s="210">
        <v>41</v>
      </c>
      <c r="B43" s="211" t="s">
        <v>34</v>
      </c>
      <c r="C43" s="211">
        <v>891180084</v>
      </c>
      <c r="D43" s="211">
        <v>2</v>
      </c>
      <c r="E43" s="215" t="s">
        <v>1295</v>
      </c>
      <c r="F43" s="211">
        <v>36182818</v>
      </c>
      <c r="G43" s="2">
        <v>9</v>
      </c>
      <c r="H43" s="212" t="s">
        <v>5575</v>
      </c>
      <c r="I43" s="213" t="s">
        <v>5576</v>
      </c>
      <c r="J43" s="214">
        <v>41365</v>
      </c>
      <c r="K43" s="212">
        <v>8000000</v>
      </c>
      <c r="L43" s="215" t="s">
        <v>61</v>
      </c>
      <c r="M43" s="2" t="s">
        <v>5476</v>
      </c>
      <c r="N43" s="216" t="s">
        <v>1124</v>
      </c>
      <c r="O43" s="210" t="s">
        <v>5477</v>
      </c>
      <c r="P43" s="211" t="s">
        <v>42</v>
      </c>
      <c r="Q43" s="217" t="s">
        <v>1078</v>
      </c>
    </row>
    <row r="44" spans="1:17" ht="199.5" x14ac:dyDescent="0.25">
      <c r="A44" s="210">
        <v>42</v>
      </c>
      <c r="B44" s="211" t="s">
        <v>34</v>
      </c>
      <c r="C44" s="211">
        <v>891180084</v>
      </c>
      <c r="D44" s="211">
        <v>2</v>
      </c>
      <c r="E44" s="215" t="s">
        <v>5577</v>
      </c>
      <c r="F44" s="211">
        <v>1075241426</v>
      </c>
      <c r="G44" s="2">
        <v>1</v>
      </c>
      <c r="H44" s="212" t="s">
        <v>5578</v>
      </c>
      <c r="I44" s="213" t="s">
        <v>5579</v>
      </c>
      <c r="J44" s="214">
        <v>41365</v>
      </c>
      <c r="K44" s="212">
        <v>23394072</v>
      </c>
      <c r="L44" s="215" t="s">
        <v>1133</v>
      </c>
      <c r="M44" s="2" t="s">
        <v>5476</v>
      </c>
      <c r="N44" s="216" t="s">
        <v>1124</v>
      </c>
      <c r="O44" s="210" t="s">
        <v>5477</v>
      </c>
      <c r="P44" s="211" t="s">
        <v>42</v>
      </c>
      <c r="Q44" s="217" t="s">
        <v>1137</v>
      </c>
    </row>
    <row r="45" spans="1:17" ht="142.5" x14ac:dyDescent="0.25">
      <c r="A45" s="210">
        <v>43</v>
      </c>
      <c r="B45" s="211" t="s">
        <v>34</v>
      </c>
      <c r="C45" s="211">
        <v>891180084</v>
      </c>
      <c r="D45" s="211">
        <v>2</v>
      </c>
      <c r="E45" s="215" t="s">
        <v>5580</v>
      </c>
      <c r="F45" s="211">
        <v>900127905</v>
      </c>
      <c r="G45" s="2">
        <v>1</v>
      </c>
      <c r="H45" s="212" t="s">
        <v>5581</v>
      </c>
      <c r="I45" s="213" t="s">
        <v>5582</v>
      </c>
      <c r="J45" s="214">
        <v>41365</v>
      </c>
      <c r="K45" s="212">
        <v>14020999</v>
      </c>
      <c r="L45" s="215" t="s">
        <v>1133</v>
      </c>
      <c r="M45" s="2" t="s">
        <v>5476</v>
      </c>
      <c r="N45" s="216" t="s">
        <v>1124</v>
      </c>
      <c r="O45" s="210" t="s">
        <v>5477</v>
      </c>
      <c r="P45" s="211" t="s">
        <v>42</v>
      </c>
      <c r="Q45" s="217" t="s">
        <v>1137</v>
      </c>
    </row>
    <row r="46" spans="1:17" ht="185.25" x14ac:dyDescent="0.25">
      <c r="A46" s="210">
        <v>44</v>
      </c>
      <c r="B46" s="211" t="s">
        <v>34</v>
      </c>
      <c r="C46" s="211">
        <v>891180084</v>
      </c>
      <c r="D46" s="211">
        <v>2</v>
      </c>
      <c r="E46" s="215" t="s">
        <v>5583</v>
      </c>
      <c r="F46" s="211">
        <v>75048184</v>
      </c>
      <c r="G46" s="2">
        <v>7</v>
      </c>
      <c r="H46" s="212" t="s">
        <v>5584</v>
      </c>
      <c r="I46" s="213" t="s">
        <v>5585</v>
      </c>
      <c r="J46" s="214">
        <v>41368</v>
      </c>
      <c r="K46" s="212">
        <v>8000000</v>
      </c>
      <c r="L46" s="215" t="s">
        <v>61</v>
      </c>
      <c r="M46" s="2" t="s">
        <v>5476</v>
      </c>
      <c r="N46" s="216" t="s">
        <v>5480</v>
      </c>
      <c r="O46" s="210" t="s">
        <v>5477</v>
      </c>
      <c r="P46" s="211" t="s">
        <v>42</v>
      </c>
      <c r="Q46" s="217" t="s">
        <v>1120</v>
      </c>
    </row>
    <row r="47" spans="1:17" ht="256.5" x14ac:dyDescent="0.25">
      <c r="A47" s="210">
        <v>45</v>
      </c>
      <c r="B47" s="211" t="s">
        <v>34</v>
      </c>
      <c r="C47" s="211">
        <v>891180084</v>
      </c>
      <c r="D47" s="211">
        <v>2</v>
      </c>
      <c r="E47" s="215" t="s">
        <v>1253</v>
      </c>
      <c r="F47" s="211">
        <v>55159212</v>
      </c>
      <c r="G47" s="2">
        <v>9</v>
      </c>
      <c r="H47" s="212" t="s">
        <v>5586</v>
      </c>
      <c r="I47" s="213" t="s">
        <v>5587</v>
      </c>
      <c r="J47" s="214">
        <v>41369</v>
      </c>
      <c r="K47" s="212">
        <v>11308612</v>
      </c>
      <c r="L47" s="215" t="s">
        <v>1133</v>
      </c>
      <c r="M47" s="2" t="s">
        <v>5476</v>
      </c>
      <c r="N47" s="216" t="s">
        <v>1124</v>
      </c>
      <c r="O47" s="210" t="s">
        <v>5477</v>
      </c>
      <c r="P47" s="211" t="s">
        <v>42</v>
      </c>
      <c r="Q47" s="217" t="s">
        <v>1137</v>
      </c>
    </row>
    <row r="48" spans="1:17" ht="270.75" x14ac:dyDescent="0.25">
      <c r="A48" s="210">
        <v>46</v>
      </c>
      <c r="B48" s="211" t="s">
        <v>34</v>
      </c>
      <c r="C48" s="211">
        <v>891180084</v>
      </c>
      <c r="D48" s="211">
        <v>2</v>
      </c>
      <c r="E48" s="215" t="s">
        <v>5588</v>
      </c>
      <c r="F48" s="211">
        <v>12132270</v>
      </c>
      <c r="G48" s="2">
        <v>2</v>
      </c>
      <c r="H48" s="212" t="s">
        <v>5589</v>
      </c>
      <c r="I48" s="213" t="s">
        <v>5590</v>
      </c>
      <c r="J48" s="214">
        <v>41372</v>
      </c>
      <c r="K48" s="212">
        <v>17500000</v>
      </c>
      <c r="L48" s="215" t="s">
        <v>1133</v>
      </c>
      <c r="M48" s="2" t="s">
        <v>5476</v>
      </c>
      <c r="N48" s="216" t="s">
        <v>1124</v>
      </c>
      <c r="O48" s="210" t="s">
        <v>5477</v>
      </c>
      <c r="P48" s="211" t="s">
        <v>42</v>
      </c>
      <c r="Q48" s="217" t="s">
        <v>1137</v>
      </c>
    </row>
    <row r="49" spans="1:17" ht="256.5" x14ac:dyDescent="0.25">
      <c r="A49" s="210">
        <v>47</v>
      </c>
      <c r="B49" s="211" t="s">
        <v>34</v>
      </c>
      <c r="C49" s="211">
        <v>891180084</v>
      </c>
      <c r="D49" s="211">
        <v>2</v>
      </c>
      <c r="E49" s="215" t="s">
        <v>5505</v>
      </c>
      <c r="F49" s="211">
        <v>36178229</v>
      </c>
      <c r="G49" s="2">
        <v>5</v>
      </c>
      <c r="H49" s="212" t="s">
        <v>5591</v>
      </c>
      <c r="I49" s="213" t="s">
        <v>5592</v>
      </c>
      <c r="J49" s="214">
        <v>41373</v>
      </c>
      <c r="K49" s="212">
        <v>5656160</v>
      </c>
      <c r="L49" s="215" t="s">
        <v>61</v>
      </c>
      <c r="M49" s="2" t="s">
        <v>5476</v>
      </c>
      <c r="N49" s="216" t="s">
        <v>1124</v>
      </c>
      <c r="O49" s="210" t="s">
        <v>5477</v>
      </c>
      <c r="P49" s="211" t="s">
        <v>42</v>
      </c>
      <c r="Q49" s="217" t="s">
        <v>1078</v>
      </c>
    </row>
    <row r="50" spans="1:17" ht="409.5" x14ac:dyDescent="0.25">
      <c r="A50" s="210">
        <v>48</v>
      </c>
      <c r="B50" s="211" t="s">
        <v>34</v>
      </c>
      <c r="C50" s="211">
        <v>891180084</v>
      </c>
      <c r="D50" s="211">
        <v>2</v>
      </c>
      <c r="E50" s="215" t="s">
        <v>676</v>
      </c>
      <c r="F50" s="211">
        <v>36147801</v>
      </c>
      <c r="G50" s="2">
        <v>6</v>
      </c>
      <c r="H50" s="212" t="s">
        <v>5593</v>
      </c>
      <c r="I50" s="213" t="s">
        <v>5594</v>
      </c>
      <c r="J50" s="214">
        <v>41374</v>
      </c>
      <c r="K50" s="212">
        <v>64390000</v>
      </c>
      <c r="L50" s="215" t="s">
        <v>61</v>
      </c>
      <c r="M50" s="2" t="s">
        <v>5476</v>
      </c>
      <c r="N50" s="216" t="s">
        <v>1124</v>
      </c>
      <c r="O50" s="210" t="s">
        <v>5477</v>
      </c>
      <c r="P50" s="211" t="s">
        <v>42</v>
      </c>
      <c r="Q50" s="217" t="s">
        <v>1120</v>
      </c>
    </row>
    <row r="51" spans="1:17" ht="270.75" x14ac:dyDescent="0.25">
      <c r="A51" s="210">
        <v>49</v>
      </c>
      <c r="B51" s="211" t="s">
        <v>34</v>
      </c>
      <c r="C51" s="211">
        <v>891180084</v>
      </c>
      <c r="D51" s="211">
        <v>2</v>
      </c>
      <c r="E51" s="215" t="s">
        <v>5595</v>
      </c>
      <c r="F51" s="211">
        <v>891101664</v>
      </c>
      <c r="G51" s="2">
        <v>7</v>
      </c>
      <c r="H51" s="212" t="s">
        <v>5596</v>
      </c>
      <c r="I51" s="213" t="s">
        <v>5597</v>
      </c>
      <c r="J51" s="214">
        <v>41375</v>
      </c>
      <c r="K51" s="212">
        <v>21450128</v>
      </c>
      <c r="L51" s="215" t="s">
        <v>61</v>
      </c>
      <c r="M51" s="2" t="s">
        <v>5476</v>
      </c>
      <c r="N51" s="216" t="s">
        <v>1124</v>
      </c>
      <c r="O51" s="210" t="s">
        <v>5477</v>
      </c>
      <c r="P51" s="211" t="s">
        <v>42</v>
      </c>
      <c r="Q51" s="217" t="s">
        <v>1078</v>
      </c>
    </row>
    <row r="52" spans="1:17" ht="171" x14ac:dyDescent="0.25">
      <c r="A52" s="210">
        <v>50</v>
      </c>
      <c r="B52" s="211" t="s">
        <v>34</v>
      </c>
      <c r="C52" s="211">
        <v>891180084</v>
      </c>
      <c r="D52" s="211">
        <v>2</v>
      </c>
      <c r="E52" s="215" t="s">
        <v>5598</v>
      </c>
      <c r="F52" s="211">
        <v>813010954</v>
      </c>
      <c r="G52" s="2">
        <v>3</v>
      </c>
      <c r="H52" s="212" t="s">
        <v>5599</v>
      </c>
      <c r="I52" s="213" t="s">
        <v>5600</v>
      </c>
      <c r="J52" s="214">
        <v>41376</v>
      </c>
      <c r="K52" s="212">
        <v>3074240</v>
      </c>
      <c r="L52" s="215" t="s">
        <v>1133</v>
      </c>
      <c r="M52" s="2" t="s">
        <v>5476</v>
      </c>
      <c r="N52" s="216" t="s">
        <v>1124</v>
      </c>
      <c r="O52" s="210" t="s">
        <v>5477</v>
      </c>
      <c r="P52" s="211" t="s">
        <v>42</v>
      </c>
      <c r="Q52" s="217" t="s">
        <v>1137</v>
      </c>
    </row>
    <row r="53" spans="1:17" ht="156.75" x14ac:dyDescent="0.25">
      <c r="A53" s="210">
        <v>51</v>
      </c>
      <c r="B53" s="211" t="s">
        <v>34</v>
      </c>
      <c r="C53" s="211">
        <v>891180084</v>
      </c>
      <c r="D53" s="211">
        <v>2</v>
      </c>
      <c r="E53" s="215" t="s">
        <v>5601</v>
      </c>
      <c r="F53" s="211">
        <v>900227611</v>
      </c>
      <c r="G53" s="2">
        <v>0</v>
      </c>
      <c r="H53" s="212" t="s">
        <v>5602</v>
      </c>
      <c r="I53" s="213" t="s">
        <v>5603</v>
      </c>
      <c r="J53" s="214">
        <v>41379</v>
      </c>
      <c r="K53" s="212">
        <v>2623920</v>
      </c>
      <c r="L53" s="215" t="s">
        <v>61</v>
      </c>
      <c r="M53" s="2" t="s">
        <v>5476</v>
      </c>
      <c r="N53" s="216" t="s">
        <v>1124</v>
      </c>
      <c r="O53" s="210" t="s">
        <v>5477</v>
      </c>
      <c r="P53" s="211" t="s">
        <v>42</v>
      </c>
      <c r="Q53" s="217" t="s">
        <v>1078</v>
      </c>
    </row>
    <row r="54" spans="1:17" ht="228" x14ac:dyDescent="0.25">
      <c r="A54" s="210">
        <v>52</v>
      </c>
      <c r="B54" s="211" t="s">
        <v>34</v>
      </c>
      <c r="C54" s="211">
        <v>891180084</v>
      </c>
      <c r="D54" s="211">
        <v>2</v>
      </c>
      <c r="E54" s="215" t="s">
        <v>5604</v>
      </c>
      <c r="F54" s="211">
        <v>43252955</v>
      </c>
      <c r="G54" s="2">
        <v>6</v>
      </c>
      <c r="H54" s="212" t="s">
        <v>5605</v>
      </c>
      <c r="I54" s="213" t="s">
        <v>5606</v>
      </c>
      <c r="J54" s="214">
        <v>41379</v>
      </c>
      <c r="K54" s="212">
        <v>1800000</v>
      </c>
      <c r="L54" s="215" t="s">
        <v>61</v>
      </c>
      <c r="M54" s="2" t="s">
        <v>5476</v>
      </c>
      <c r="N54" s="216" t="s">
        <v>5480</v>
      </c>
      <c r="O54" s="210" t="s">
        <v>5477</v>
      </c>
      <c r="P54" s="211" t="s">
        <v>42</v>
      </c>
      <c r="Q54" s="217" t="s">
        <v>1120</v>
      </c>
    </row>
    <row r="55" spans="1:17" ht="356.25" x14ac:dyDescent="0.25">
      <c r="A55" s="210">
        <v>53</v>
      </c>
      <c r="B55" s="211" t="s">
        <v>34</v>
      </c>
      <c r="C55" s="211">
        <v>891180084</v>
      </c>
      <c r="D55" s="211">
        <v>2</v>
      </c>
      <c r="E55" s="215" t="s">
        <v>1075</v>
      </c>
      <c r="F55" s="211">
        <v>12109246</v>
      </c>
      <c r="G55" s="2">
        <v>9</v>
      </c>
      <c r="H55" s="212" t="s">
        <v>5607</v>
      </c>
      <c r="I55" s="213" t="s">
        <v>5608</v>
      </c>
      <c r="J55" s="214">
        <v>41380</v>
      </c>
      <c r="K55" s="212">
        <v>75500000</v>
      </c>
      <c r="L55" s="215" t="s">
        <v>61</v>
      </c>
      <c r="M55" s="2" t="s">
        <v>5476</v>
      </c>
      <c r="N55" s="216" t="s">
        <v>1124</v>
      </c>
      <c r="O55" s="210" t="s">
        <v>5477</v>
      </c>
      <c r="P55" s="211" t="s">
        <v>42</v>
      </c>
      <c r="Q55" s="217" t="s">
        <v>1120</v>
      </c>
    </row>
    <row r="56" spans="1:17" ht="213.75" x14ac:dyDescent="0.25">
      <c r="A56" s="210">
        <v>54</v>
      </c>
      <c r="B56" s="211" t="s">
        <v>34</v>
      </c>
      <c r="C56" s="211">
        <v>891180084</v>
      </c>
      <c r="D56" s="211">
        <v>2</v>
      </c>
      <c r="E56" s="215" t="s">
        <v>5609</v>
      </c>
      <c r="F56" s="211">
        <v>79359929</v>
      </c>
      <c r="G56" s="2">
        <v>6</v>
      </c>
      <c r="H56" s="212" t="s">
        <v>5610</v>
      </c>
      <c r="I56" s="213" t="s">
        <v>5611</v>
      </c>
      <c r="J56" s="214">
        <v>41382</v>
      </c>
      <c r="K56" s="212">
        <v>1362593</v>
      </c>
      <c r="L56" s="215" t="s">
        <v>61</v>
      </c>
      <c r="M56" s="2" t="s">
        <v>5476</v>
      </c>
      <c r="N56" s="216" t="s">
        <v>5480</v>
      </c>
      <c r="O56" s="210" t="s">
        <v>5477</v>
      </c>
      <c r="P56" s="211" t="s">
        <v>42</v>
      </c>
      <c r="Q56" s="217" t="s">
        <v>1120</v>
      </c>
    </row>
    <row r="57" spans="1:17" ht="242.25" x14ac:dyDescent="0.25">
      <c r="A57" s="210">
        <v>55</v>
      </c>
      <c r="B57" s="211" t="s">
        <v>34</v>
      </c>
      <c r="C57" s="211">
        <v>891180084</v>
      </c>
      <c r="D57" s="211">
        <v>2</v>
      </c>
      <c r="E57" s="215" t="s">
        <v>2666</v>
      </c>
      <c r="F57" s="211">
        <v>52385677</v>
      </c>
      <c r="G57" s="2">
        <v>7</v>
      </c>
      <c r="H57" s="212" t="s">
        <v>5612</v>
      </c>
      <c r="I57" s="213" t="s">
        <v>5613</v>
      </c>
      <c r="J57" s="214">
        <v>41383</v>
      </c>
      <c r="K57" s="212">
        <v>10000000</v>
      </c>
      <c r="L57" s="215" t="s">
        <v>61</v>
      </c>
      <c r="M57" s="2" t="s">
        <v>5476</v>
      </c>
      <c r="N57" s="216" t="s">
        <v>5480</v>
      </c>
      <c r="O57" s="210" t="s">
        <v>5477</v>
      </c>
      <c r="P57" s="211" t="s">
        <v>42</v>
      </c>
      <c r="Q57" s="217" t="s">
        <v>1120</v>
      </c>
    </row>
    <row r="58" spans="1:17" ht="171" x14ac:dyDescent="0.25">
      <c r="A58" s="210">
        <v>56</v>
      </c>
      <c r="B58" s="211" t="s">
        <v>34</v>
      </c>
      <c r="C58" s="211">
        <v>891180084</v>
      </c>
      <c r="D58" s="211">
        <v>2</v>
      </c>
      <c r="E58" s="215" t="s">
        <v>5614</v>
      </c>
      <c r="F58" s="211">
        <v>813009274</v>
      </c>
      <c r="G58" s="2">
        <v>1</v>
      </c>
      <c r="H58" s="212" t="s">
        <v>5615</v>
      </c>
      <c r="I58" s="213" t="s">
        <v>5616</v>
      </c>
      <c r="J58" s="214">
        <v>41383</v>
      </c>
      <c r="K58" s="212">
        <v>3978800</v>
      </c>
      <c r="L58" s="215" t="s">
        <v>61</v>
      </c>
      <c r="M58" s="2" t="s">
        <v>5476</v>
      </c>
      <c r="N58" s="216" t="s">
        <v>1124</v>
      </c>
      <c r="O58" s="210" t="s">
        <v>5477</v>
      </c>
      <c r="P58" s="211" t="s">
        <v>42</v>
      </c>
      <c r="Q58" s="217" t="s">
        <v>1078</v>
      </c>
    </row>
    <row r="59" spans="1:17" ht="142.5" x14ac:dyDescent="0.25">
      <c r="A59" s="210">
        <v>57</v>
      </c>
      <c r="B59" s="211" t="s">
        <v>34</v>
      </c>
      <c r="C59" s="211">
        <v>891180084</v>
      </c>
      <c r="D59" s="211">
        <v>2</v>
      </c>
      <c r="E59" s="215" t="s">
        <v>1286</v>
      </c>
      <c r="F59" s="211">
        <v>36181094</v>
      </c>
      <c r="G59" s="2">
        <v>9</v>
      </c>
      <c r="H59" s="212" t="s">
        <v>5617</v>
      </c>
      <c r="I59" s="213" t="s">
        <v>5618</v>
      </c>
      <c r="J59" s="214">
        <v>41386</v>
      </c>
      <c r="K59" s="212">
        <v>11368000</v>
      </c>
      <c r="L59" s="215" t="s">
        <v>61</v>
      </c>
      <c r="M59" s="2" t="s">
        <v>5476</v>
      </c>
      <c r="N59" s="216" t="s">
        <v>1124</v>
      </c>
      <c r="O59" s="210" t="s">
        <v>5477</v>
      </c>
      <c r="P59" s="211" t="s">
        <v>42</v>
      </c>
      <c r="Q59" s="217" t="s">
        <v>1078</v>
      </c>
    </row>
    <row r="60" spans="1:17" ht="199.5" x14ac:dyDescent="0.25">
      <c r="A60" s="210">
        <v>58</v>
      </c>
      <c r="B60" s="211" t="s">
        <v>34</v>
      </c>
      <c r="C60" s="211">
        <v>891180084</v>
      </c>
      <c r="D60" s="211">
        <v>2</v>
      </c>
      <c r="E60" s="215" t="s">
        <v>5619</v>
      </c>
      <c r="F60" s="211">
        <v>891100954</v>
      </c>
      <c r="G60" s="2">
        <v>3</v>
      </c>
      <c r="H60" s="212" t="s">
        <v>5620</v>
      </c>
      <c r="I60" s="213" t="s">
        <v>5621</v>
      </c>
      <c r="J60" s="214">
        <v>41388</v>
      </c>
      <c r="K60" s="212">
        <v>5306000</v>
      </c>
      <c r="L60" s="215" t="s">
        <v>61</v>
      </c>
      <c r="M60" s="2" t="s">
        <v>5476</v>
      </c>
      <c r="N60" s="216" t="s">
        <v>1124</v>
      </c>
      <c r="O60" s="210" t="s">
        <v>5477</v>
      </c>
      <c r="P60" s="211" t="s">
        <v>42</v>
      </c>
      <c r="Q60" s="217" t="s">
        <v>1078</v>
      </c>
    </row>
    <row r="61" spans="1:17" ht="199.5" x14ac:dyDescent="0.25">
      <c r="A61" s="210">
        <v>59</v>
      </c>
      <c r="B61" s="211" t="s">
        <v>34</v>
      </c>
      <c r="C61" s="211">
        <v>891180084</v>
      </c>
      <c r="D61" s="211">
        <v>2</v>
      </c>
      <c r="E61" s="215" t="s">
        <v>1206</v>
      </c>
      <c r="F61" s="211">
        <v>813012915</v>
      </c>
      <c r="G61" s="2">
        <v>5</v>
      </c>
      <c r="H61" s="212" t="s">
        <v>5622</v>
      </c>
      <c r="I61" s="213" t="s">
        <v>5623</v>
      </c>
      <c r="J61" s="214">
        <v>41388</v>
      </c>
      <c r="K61" s="212">
        <v>8008000</v>
      </c>
      <c r="L61" s="215" t="s">
        <v>61</v>
      </c>
      <c r="M61" s="2" t="s">
        <v>5476</v>
      </c>
      <c r="N61" s="216" t="s">
        <v>1124</v>
      </c>
      <c r="O61" s="210" t="s">
        <v>5477</v>
      </c>
      <c r="P61" s="211" t="s">
        <v>42</v>
      </c>
      <c r="Q61" s="217" t="s">
        <v>1078</v>
      </c>
    </row>
    <row r="62" spans="1:17" ht="142.5" x14ac:dyDescent="0.25">
      <c r="A62" s="210">
        <v>60</v>
      </c>
      <c r="B62" s="211" t="s">
        <v>34</v>
      </c>
      <c r="C62" s="211">
        <v>891180084</v>
      </c>
      <c r="D62" s="211">
        <v>2</v>
      </c>
      <c r="E62" s="215" t="s">
        <v>5624</v>
      </c>
      <c r="F62" s="211">
        <v>55177313</v>
      </c>
      <c r="G62" s="2">
        <v>0</v>
      </c>
      <c r="H62" s="212" t="s">
        <v>5625</v>
      </c>
      <c r="I62" s="213" t="s">
        <v>5626</v>
      </c>
      <c r="J62" s="214">
        <v>41389</v>
      </c>
      <c r="K62" s="212">
        <v>1869000</v>
      </c>
      <c r="L62" s="215" t="s">
        <v>1133</v>
      </c>
      <c r="M62" s="2" t="s">
        <v>5476</v>
      </c>
      <c r="N62" s="216" t="s">
        <v>1124</v>
      </c>
      <c r="O62" s="210" t="s">
        <v>5477</v>
      </c>
      <c r="P62" s="211" t="s">
        <v>42</v>
      </c>
      <c r="Q62" s="217" t="s">
        <v>1137</v>
      </c>
    </row>
    <row r="63" spans="1:17" ht="142.5" x14ac:dyDescent="0.25">
      <c r="A63" s="210">
        <v>61</v>
      </c>
      <c r="B63" s="211" t="s">
        <v>34</v>
      </c>
      <c r="C63" s="211">
        <v>891180084</v>
      </c>
      <c r="D63" s="211">
        <v>2</v>
      </c>
      <c r="E63" s="215" t="s">
        <v>5627</v>
      </c>
      <c r="F63" s="211">
        <v>93362898</v>
      </c>
      <c r="G63" s="2">
        <v>8</v>
      </c>
      <c r="H63" s="212" t="s">
        <v>5628</v>
      </c>
      <c r="I63" s="213" t="s">
        <v>5629</v>
      </c>
      <c r="J63" s="214">
        <v>41389</v>
      </c>
      <c r="K63" s="212">
        <v>53539800</v>
      </c>
      <c r="L63" s="215" t="s">
        <v>1133</v>
      </c>
      <c r="M63" s="2" t="s">
        <v>5476</v>
      </c>
      <c r="N63" s="216" t="s">
        <v>1124</v>
      </c>
      <c r="O63" s="210" t="s">
        <v>5477</v>
      </c>
      <c r="P63" s="211" t="s">
        <v>42</v>
      </c>
      <c r="Q63" s="217" t="s">
        <v>1120</v>
      </c>
    </row>
    <row r="64" spans="1:17" ht="213.75" x14ac:dyDescent="0.25">
      <c r="A64" s="210">
        <v>62</v>
      </c>
      <c r="B64" s="211" t="s">
        <v>34</v>
      </c>
      <c r="C64" s="211">
        <v>891180084</v>
      </c>
      <c r="D64" s="211">
        <v>2</v>
      </c>
      <c r="E64" s="215" t="s">
        <v>5630</v>
      </c>
      <c r="F64" s="211">
        <v>830053662</v>
      </c>
      <c r="G64" s="2">
        <v>4</v>
      </c>
      <c r="H64" s="212" t="s">
        <v>5631</v>
      </c>
      <c r="I64" s="213" t="s">
        <v>5632</v>
      </c>
      <c r="J64" s="214">
        <v>41390</v>
      </c>
      <c r="K64" s="212">
        <v>2668000</v>
      </c>
      <c r="L64" s="215" t="s">
        <v>61</v>
      </c>
      <c r="M64" s="2" t="s">
        <v>5476</v>
      </c>
      <c r="N64" s="216" t="s">
        <v>1124</v>
      </c>
      <c r="O64" s="210" t="s">
        <v>5477</v>
      </c>
      <c r="P64" s="211" t="s">
        <v>42</v>
      </c>
      <c r="Q64" s="217" t="s">
        <v>1078</v>
      </c>
    </row>
    <row r="65" spans="1:17" ht="228" x14ac:dyDescent="0.25">
      <c r="A65" s="210">
        <v>63</v>
      </c>
      <c r="B65" s="211" t="s">
        <v>34</v>
      </c>
      <c r="C65" s="211">
        <v>891180084</v>
      </c>
      <c r="D65" s="211">
        <v>2</v>
      </c>
      <c r="E65" s="215" t="s">
        <v>5633</v>
      </c>
      <c r="F65" s="211">
        <v>830069656</v>
      </c>
      <c r="G65" s="2">
        <v>1</v>
      </c>
      <c r="H65" s="212" t="s">
        <v>5634</v>
      </c>
      <c r="I65" s="213" t="s">
        <v>5635</v>
      </c>
      <c r="J65" s="214">
        <v>41393</v>
      </c>
      <c r="K65" s="212">
        <v>6300000</v>
      </c>
      <c r="L65" s="215" t="s">
        <v>1133</v>
      </c>
      <c r="M65" s="2" t="s">
        <v>5476</v>
      </c>
      <c r="N65" s="216" t="s">
        <v>1124</v>
      </c>
      <c r="O65" s="210" t="s">
        <v>5477</v>
      </c>
      <c r="P65" s="211" t="s">
        <v>42</v>
      </c>
      <c r="Q65" s="217" t="s">
        <v>1137</v>
      </c>
    </row>
    <row r="66" spans="1:17" ht="213.75" x14ac:dyDescent="0.25">
      <c r="A66" s="210">
        <v>64</v>
      </c>
      <c r="B66" s="211" t="s">
        <v>34</v>
      </c>
      <c r="C66" s="211">
        <v>891180084</v>
      </c>
      <c r="D66" s="211">
        <v>2</v>
      </c>
      <c r="E66" s="215" t="s">
        <v>5636</v>
      </c>
      <c r="F66" s="211">
        <v>36304023</v>
      </c>
      <c r="G66" s="2">
        <v>6</v>
      </c>
      <c r="H66" s="212" t="s">
        <v>5637</v>
      </c>
      <c r="I66" s="213" t="s">
        <v>5638</v>
      </c>
      <c r="J66" s="214">
        <v>41393</v>
      </c>
      <c r="K66" s="212">
        <v>2800000</v>
      </c>
      <c r="L66" s="215" t="s">
        <v>1133</v>
      </c>
      <c r="M66" s="2" t="s">
        <v>5476</v>
      </c>
      <c r="N66" s="216" t="s">
        <v>1124</v>
      </c>
      <c r="O66" s="210" t="s">
        <v>5477</v>
      </c>
      <c r="P66" s="211" t="s">
        <v>42</v>
      </c>
      <c r="Q66" s="217" t="s">
        <v>1137</v>
      </c>
    </row>
    <row r="67" spans="1:17" ht="156.75" x14ac:dyDescent="0.25">
      <c r="A67" s="210">
        <v>65</v>
      </c>
      <c r="B67" s="211" t="s">
        <v>34</v>
      </c>
      <c r="C67" s="211">
        <v>891180084</v>
      </c>
      <c r="D67" s="211">
        <v>2</v>
      </c>
      <c r="E67" s="215" t="s">
        <v>5639</v>
      </c>
      <c r="F67" s="211">
        <v>813010145</v>
      </c>
      <c r="G67" s="2">
        <v>1</v>
      </c>
      <c r="H67" s="212" t="s">
        <v>5640</v>
      </c>
      <c r="I67" s="213" t="s">
        <v>5641</v>
      </c>
      <c r="J67" s="214">
        <v>41394</v>
      </c>
      <c r="K67" s="212">
        <v>8560000</v>
      </c>
      <c r="L67" s="215" t="s">
        <v>61</v>
      </c>
      <c r="M67" s="2" t="s">
        <v>5476</v>
      </c>
      <c r="N67" s="216" t="s">
        <v>1124</v>
      </c>
      <c r="O67" s="210" t="s">
        <v>5477</v>
      </c>
      <c r="P67" s="211" t="s">
        <v>42</v>
      </c>
      <c r="Q67" s="217" t="s">
        <v>1078</v>
      </c>
    </row>
    <row r="68" spans="1:17" ht="156.75" x14ac:dyDescent="0.25">
      <c r="A68" s="210">
        <v>66</v>
      </c>
      <c r="B68" s="211" t="s">
        <v>34</v>
      </c>
      <c r="C68" s="211">
        <v>891180084</v>
      </c>
      <c r="D68" s="211">
        <v>2</v>
      </c>
      <c r="E68" s="215" t="s">
        <v>1506</v>
      </c>
      <c r="F68" s="211">
        <v>55153458</v>
      </c>
      <c r="G68" s="2">
        <v>6</v>
      </c>
      <c r="H68" s="212" t="s">
        <v>5642</v>
      </c>
      <c r="I68" s="213" t="s">
        <v>5643</v>
      </c>
      <c r="J68" s="214">
        <v>41396</v>
      </c>
      <c r="K68" s="212">
        <v>104400</v>
      </c>
      <c r="L68" s="215" t="s">
        <v>61</v>
      </c>
      <c r="M68" s="2" t="s">
        <v>5476</v>
      </c>
      <c r="N68" s="216" t="s">
        <v>1124</v>
      </c>
      <c r="O68" s="210" t="s">
        <v>5477</v>
      </c>
      <c r="P68" s="211" t="s">
        <v>42</v>
      </c>
      <c r="Q68" s="217" t="s">
        <v>1078</v>
      </c>
    </row>
    <row r="69" spans="1:17" ht="156.75" x14ac:dyDescent="0.25">
      <c r="A69" s="210">
        <v>67</v>
      </c>
      <c r="B69" s="211" t="s">
        <v>34</v>
      </c>
      <c r="C69" s="211">
        <v>891180084</v>
      </c>
      <c r="D69" s="211">
        <v>2</v>
      </c>
      <c r="E69" s="215" t="s">
        <v>356</v>
      </c>
      <c r="F69" s="211">
        <v>7694101</v>
      </c>
      <c r="G69" s="2">
        <v>9</v>
      </c>
      <c r="H69" s="212" t="s">
        <v>5644</v>
      </c>
      <c r="I69" s="213" t="s">
        <v>5645</v>
      </c>
      <c r="J69" s="214">
        <v>41396</v>
      </c>
      <c r="K69" s="212">
        <v>8097200</v>
      </c>
      <c r="L69" s="215" t="s">
        <v>1133</v>
      </c>
      <c r="M69" s="2" t="s">
        <v>5476</v>
      </c>
      <c r="N69" s="216" t="s">
        <v>1124</v>
      </c>
      <c r="O69" s="210" t="s">
        <v>5477</v>
      </c>
      <c r="P69" s="211" t="s">
        <v>42</v>
      </c>
      <c r="Q69" s="217" t="s">
        <v>1137</v>
      </c>
    </row>
    <row r="70" spans="1:17" ht="185.25" x14ac:dyDescent="0.25">
      <c r="A70" s="210">
        <v>68</v>
      </c>
      <c r="B70" s="211" t="s">
        <v>34</v>
      </c>
      <c r="C70" s="211">
        <v>891180084</v>
      </c>
      <c r="D70" s="211">
        <v>2</v>
      </c>
      <c r="E70" s="215" t="s">
        <v>5646</v>
      </c>
      <c r="F70" s="211">
        <v>12130485</v>
      </c>
      <c r="G70" s="2">
        <v>1</v>
      </c>
      <c r="H70" s="212" t="s">
        <v>5647</v>
      </c>
      <c r="I70" s="213" t="s">
        <v>5648</v>
      </c>
      <c r="J70" s="214">
        <v>41400</v>
      </c>
      <c r="K70" s="212">
        <v>8166400</v>
      </c>
      <c r="L70" s="215" t="s">
        <v>1133</v>
      </c>
      <c r="M70" s="2" t="s">
        <v>5476</v>
      </c>
      <c r="N70" s="216" t="s">
        <v>1124</v>
      </c>
      <c r="O70" s="210" t="s">
        <v>5477</v>
      </c>
      <c r="P70" s="211" t="s">
        <v>42</v>
      </c>
      <c r="Q70" s="217" t="s">
        <v>1137</v>
      </c>
    </row>
    <row r="71" spans="1:17" ht="242.25" x14ac:dyDescent="0.25">
      <c r="A71" s="210">
        <v>69</v>
      </c>
      <c r="B71" s="211" t="s">
        <v>34</v>
      </c>
      <c r="C71" s="211">
        <v>891180084</v>
      </c>
      <c r="D71" s="211">
        <v>2</v>
      </c>
      <c r="E71" s="215" t="s">
        <v>356</v>
      </c>
      <c r="F71" s="211">
        <v>7694101</v>
      </c>
      <c r="G71" s="2">
        <v>9</v>
      </c>
      <c r="H71" s="212" t="s">
        <v>5649</v>
      </c>
      <c r="I71" s="213" t="s">
        <v>5650</v>
      </c>
      <c r="J71" s="214">
        <v>41400</v>
      </c>
      <c r="K71" s="212">
        <v>56306400</v>
      </c>
      <c r="L71" s="215" t="s">
        <v>1133</v>
      </c>
      <c r="M71" s="2" t="s">
        <v>5476</v>
      </c>
      <c r="N71" s="216" t="s">
        <v>1124</v>
      </c>
      <c r="O71" s="210" t="s">
        <v>5477</v>
      </c>
      <c r="P71" s="211" t="s">
        <v>42</v>
      </c>
      <c r="Q71" s="217" t="s">
        <v>1120</v>
      </c>
    </row>
    <row r="72" spans="1:17" ht="242.25" x14ac:dyDescent="0.25">
      <c r="A72" s="210">
        <v>70</v>
      </c>
      <c r="B72" s="211" t="s">
        <v>34</v>
      </c>
      <c r="C72" s="211">
        <v>891180084</v>
      </c>
      <c r="D72" s="211">
        <v>2</v>
      </c>
      <c r="E72" s="215" t="s">
        <v>5651</v>
      </c>
      <c r="F72" s="211">
        <v>52390228</v>
      </c>
      <c r="G72" s="2">
        <v>3</v>
      </c>
      <c r="H72" s="212" t="s">
        <v>5652</v>
      </c>
      <c r="I72" s="213" t="s">
        <v>5653</v>
      </c>
      <c r="J72" s="214">
        <v>41401</v>
      </c>
      <c r="K72" s="212">
        <v>47062800</v>
      </c>
      <c r="L72" s="215" t="s">
        <v>61</v>
      </c>
      <c r="M72" s="2" t="s">
        <v>5476</v>
      </c>
      <c r="N72" s="216" t="s">
        <v>1124</v>
      </c>
      <c r="O72" s="210" t="s">
        <v>5477</v>
      </c>
      <c r="P72" s="211" t="s">
        <v>42</v>
      </c>
      <c r="Q72" s="217" t="s">
        <v>1120</v>
      </c>
    </row>
    <row r="73" spans="1:17" ht="285" x14ac:dyDescent="0.25">
      <c r="A73" s="210">
        <v>71</v>
      </c>
      <c r="B73" s="211" t="s">
        <v>34</v>
      </c>
      <c r="C73" s="211">
        <v>891180084</v>
      </c>
      <c r="D73" s="211">
        <v>2</v>
      </c>
      <c r="E73" s="215" t="s">
        <v>5654</v>
      </c>
      <c r="F73" s="211">
        <v>12137281</v>
      </c>
      <c r="G73" s="2">
        <v>6</v>
      </c>
      <c r="H73" s="212" t="s">
        <v>5655</v>
      </c>
      <c r="I73" s="213" t="s">
        <v>5656</v>
      </c>
      <c r="J73" s="214">
        <v>41401</v>
      </c>
      <c r="K73" s="212">
        <v>4847000</v>
      </c>
      <c r="L73" s="215" t="s">
        <v>1133</v>
      </c>
      <c r="M73" s="2" t="s">
        <v>5476</v>
      </c>
      <c r="N73" s="216" t="s">
        <v>1124</v>
      </c>
      <c r="O73" s="210" t="s">
        <v>5477</v>
      </c>
      <c r="P73" s="211" t="s">
        <v>42</v>
      </c>
      <c r="Q73" s="217" t="s">
        <v>1137</v>
      </c>
    </row>
    <row r="74" spans="1:17" ht="171" x14ac:dyDescent="0.25">
      <c r="A74" s="210">
        <v>72</v>
      </c>
      <c r="B74" s="211" t="s">
        <v>34</v>
      </c>
      <c r="C74" s="211">
        <v>891180084</v>
      </c>
      <c r="D74" s="211">
        <v>2</v>
      </c>
      <c r="E74" s="215" t="s">
        <v>1873</v>
      </c>
      <c r="F74" s="211">
        <v>7719564</v>
      </c>
      <c r="G74" s="2">
        <v>5</v>
      </c>
      <c r="H74" s="212" t="s">
        <v>5657</v>
      </c>
      <c r="I74" s="213" t="s">
        <v>5658</v>
      </c>
      <c r="J74" s="214">
        <v>41402</v>
      </c>
      <c r="K74" s="212">
        <v>5700000</v>
      </c>
      <c r="L74" s="215" t="s">
        <v>61</v>
      </c>
      <c r="M74" s="2" t="s">
        <v>5476</v>
      </c>
      <c r="N74" s="216" t="s">
        <v>1124</v>
      </c>
      <c r="O74" s="210" t="s">
        <v>5477</v>
      </c>
      <c r="P74" s="211" t="s">
        <v>42</v>
      </c>
      <c r="Q74" s="217" t="s">
        <v>1078</v>
      </c>
    </row>
    <row r="75" spans="1:17" ht="213.75" x14ac:dyDescent="0.25">
      <c r="A75" s="210">
        <v>73</v>
      </c>
      <c r="B75" s="211" t="s">
        <v>34</v>
      </c>
      <c r="C75" s="211">
        <v>891180084</v>
      </c>
      <c r="D75" s="211">
        <v>2</v>
      </c>
      <c r="E75" s="215" t="s">
        <v>5659</v>
      </c>
      <c r="F75" s="211">
        <v>891180134</v>
      </c>
      <c r="G75" s="2">
        <v>2</v>
      </c>
      <c r="H75" s="212" t="s">
        <v>5660</v>
      </c>
      <c r="I75" s="213" t="s">
        <v>5661</v>
      </c>
      <c r="J75" s="214">
        <v>41404</v>
      </c>
      <c r="K75" s="212">
        <v>500000</v>
      </c>
      <c r="L75" s="215" t="s">
        <v>61</v>
      </c>
      <c r="M75" s="2" t="s">
        <v>5476</v>
      </c>
      <c r="N75" s="216" t="s">
        <v>5480</v>
      </c>
      <c r="O75" s="210" t="s">
        <v>5477</v>
      </c>
      <c r="P75" s="211" t="s">
        <v>42</v>
      </c>
      <c r="Q75" s="217" t="s">
        <v>1120</v>
      </c>
    </row>
    <row r="76" spans="1:17" ht="285" x14ac:dyDescent="0.25">
      <c r="A76" s="210">
        <v>74</v>
      </c>
      <c r="B76" s="211" t="s">
        <v>34</v>
      </c>
      <c r="C76" s="211">
        <v>891180084</v>
      </c>
      <c r="D76" s="211">
        <v>2</v>
      </c>
      <c r="E76" s="215" t="s">
        <v>5662</v>
      </c>
      <c r="F76" s="211">
        <v>860009759</v>
      </c>
      <c r="G76" s="2">
        <v>2</v>
      </c>
      <c r="H76" s="212" t="s">
        <v>5663</v>
      </c>
      <c r="I76" s="213" t="s">
        <v>5664</v>
      </c>
      <c r="J76" s="214">
        <v>41404</v>
      </c>
      <c r="K76" s="212">
        <v>30000000</v>
      </c>
      <c r="L76" s="215" t="s">
        <v>61</v>
      </c>
      <c r="M76" s="2" t="s">
        <v>5476</v>
      </c>
      <c r="N76" s="216" t="s">
        <v>1124</v>
      </c>
      <c r="O76" s="210" t="s">
        <v>5477</v>
      </c>
      <c r="P76" s="211" t="s">
        <v>42</v>
      </c>
      <c r="Q76" s="217" t="s">
        <v>1120</v>
      </c>
    </row>
    <row r="77" spans="1:17" ht="213.75" x14ac:dyDescent="0.25">
      <c r="A77" s="210">
        <v>75</v>
      </c>
      <c r="B77" s="211" t="s">
        <v>34</v>
      </c>
      <c r="C77" s="211">
        <v>891180084</v>
      </c>
      <c r="D77" s="211">
        <v>2</v>
      </c>
      <c r="E77" s="215" t="s">
        <v>5665</v>
      </c>
      <c r="F77" s="211">
        <v>891180026</v>
      </c>
      <c r="G77" s="2">
        <v>5</v>
      </c>
      <c r="H77" s="212" t="s">
        <v>5666</v>
      </c>
      <c r="I77" s="213" t="s">
        <v>5667</v>
      </c>
      <c r="J77" s="214">
        <v>41404</v>
      </c>
      <c r="K77" s="212">
        <v>500000</v>
      </c>
      <c r="L77" s="215" t="s">
        <v>61</v>
      </c>
      <c r="M77" s="2" t="s">
        <v>5476</v>
      </c>
      <c r="N77" s="216" t="s">
        <v>5480</v>
      </c>
      <c r="O77" s="210" t="s">
        <v>5477</v>
      </c>
      <c r="P77" s="211" t="s">
        <v>42</v>
      </c>
      <c r="Q77" s="217" t="s">
        <v>1120</v>
      </c>
    </row>
    <row r="78" spans="1:17" ht="128.25" x14ac:dyDescent="0.25">
      <c r="A78" s="210">
        <v>76</v>
      </c>
      <c r="B78" s="211" t="s">
        <v>34</v>
      </c>
      <c r="C78" s="211">
        <v>891180084</v>
      </c>
      <c r="D78" s="211">
        <v>2</v>
      </c>
      <c r="E78" s="215" t="s">
        <v>5668</v>
      </c>
      <c r="F78" s="211">
        <v>83090805</v>
      </c>
      <c r="G78" s="2">
        <v>9</v>
      </c>
      <c r="H78" s="212" t="s">
        <v>5669</v>
      </c>
      <c r="I78" s="213" t="s">
        <v>5670</v>
      </c>
      <c r="J78" s="214">
        <v>41404</v>
      </c>
      <c r="K78" s="212">
        <v>2684000</v>
      </c>
      <c r="L78" s="215" t="s">
        <v>61</v>
      </c>
      <c r="M78" s="2" t="s">
        <v>5476</v>
      </c>
      <c r="N78" s="216" t="s">
        <v>1124</v>
      </c>
      <c r="O78" s="210" t="s">
        <v>5477</v>
      </c>
      <c r="P78" s="211" t="s">
        <v>42</v>
      </c>
      <c r="Q78" s="217" t="s">
        <v>1078</v>
      </c>
    </row>
    <row r="79" spans="1:17" ht="156.75" x14ac:dyDescent="0.25">
      <c r="A79" s="210">
        <v>77</v>
      </c>
      <c r="B79" s="211" t="s">
        <v>34</v>
      </c>
      <c r="C79" s="211">
        <v>891180084</v>
      </c>
      <c r="D79" s="211">
        <v>2</v>
      </c>
      <c r="E79" s="215" t="s">
        <v>313</v>
      </c>
      <c r="F79" s="211">
        <v>12111346</v>
      </c>
      <c r="G79" s="2">
        <v>3</v>
      </c>
      <c r="H79" s="212" t="s">
        <v>5671</v>
      </c>
      <c r="I79" s="213" t="s">
        <v>5672</v>
      </c>
      <c r="J79" s="214">
        <v>41408</v>
      </c>
      <c r="K79" s="212">
        <v>23220000</v>
      </c>
      <c r="L79" s="215" t="s">
        <v>1133</v>
      </c>
      <c r="M79" s="2" t="s">
        <v>5476</v>
      </c>
      <c r="N79" s="216" t="s">
        <v>1124</v>
      </c>
      <c r="O79" s="210" t="s">
        <v>5477</v>
      </c>
      <c r="P79" s="211" t="s">
        <v>42</v>
      </c>
      <c r="Q79" s="217" t="s">
        <v>1137</v>
      </c>
    </row>
    <row r="80" spans="1:17" ht="171" x14ac:dyDescent="0.25">
      <c r="A80" s="210">
        <v>78</v>
      </c>
      <c r="B80" s="211" t="s">
        <v>34</v>
      </c>
      <c r="C80" s="211">
        <v>891180084</v>
      </c>
      <c r="D80" s="211">
        <v>2</v>
      </c>
      <c r="E80" s="215" t="s">
        <v>5673</v>
      </c>
      <c r="F80" s="211">
        <v>12115370</v>
      </c>
      <c r="G80" s="2">
        <v>9</v>
      </c>
      <c r="H80" s="212" t="s">
        <v>5674</v>
      </c>
      <c r="I80" s="213" t="s">
        <v>5675</v>
      </c>
      <c r="J80" s="214">
        <v>41409</v>
      </c>
      <c r="K80" s="212">
        <v>625000</v>
      </c>
      <c r="L80" s="215" t="s">
        <v>1133</v>
      </c>
      <c r="M80" s="2" t="s">
        <v>5476</v>
      </c>
      <c r="N80" s="216" t="s">
        <v>1124</v>
      </c>
      <c r="O80" s="210" t="s">
        <v>5477</v>
      </c>
      <c r="P80" s="211" t="s">
        <v>42</v>
      </c>
      <c r="Q80" s="217" t="s">
        <v>1137</v>
      </c>
    </row>
    <row r="81" spans="1:17" ht="156.75" x14ac:dyDescent="0.25">
      <c r="A81" s="210">
        <v>79</v>
      </c>
      <c r="B81" s="211" t="s">
        <v>34</v>
      </c>
      <c r="C81" s="211">
        <v>891180084</v>
      </c>
      <c r="D81" s="211">
        <v>2</v>
      </c>
      <c r="E81" s="215" t="s">
        <v>1509</v>
      </c>
      <c r="F81" s="211">
        <v>55169413</v>
      </c>
      <c r="G81" s="2">
        <v>5</v>
      </c>
      <c r="H81" s="212" t="s">
        <v>5676</v>
      </c>
      <c r="I81" s="213" t="s">
        <v>5677</v>
      </c>
      <c r="J81" s="214">
        <v>41409</v>
      </c>
      <c r="K81" s="212">
        <v>5964000</v>
      </c>
      <c r="L81" s="215" t="s">
        <v>61</v>
      </c>
      <c r="M81" s="2" t="s">
        <v>5476</v>
      </c>
      <c r="N81" s="216" t="s">
        <v>1124</v>
      </c>
      <c r="O81" s="210" t="s">
        <v>5477</v>
      </c>
      <c r="P81" s="211" t="s">
        <v>42</v>
      </c>
      <c r="Q81" s="217" t="s">
        <v>1078</v>
      </c>
    </row>
    <row r="82" spans="1:17" ht="185.25" x14ac:dyDescent="0.25">
      <c r="A82" s="210">
        <v>80</v>
      </c>
      <c r="B82" s="211" t="s">
        <v>34</v>
      </c>
      <c r="C82" s="211">
        <v>891180084</v>
      </c>
      <c r="D82" s="211">
        <v>2</v>
      </c>
      <c r="E82" s="215" t="s">
        <v>1447</v>
      </c>
      <c r="F82" s="211">
        <v>22584643</v>
      </c>
      <c r="G82" s="2">
        <v>1</v>
      </c>
      <c r="H82" s="212" t="s">
        <v>5678</v>
      </c>
      <c r="I82" s="213" t="s">
        <v>5679</v>
      </c>
      <c r="J82" s="214">
        <v>41411</v>
      </c>
      <c r="K82" s="212">
        <v>9200000</v>
      </c>
      <c r="L82" s="215" t="s">
        <v>61</v>
      </c>
      <c r="M82" s="2" t="s">
        <v>5476</v>
      </c>
      <c r="N82" s="216" t="s">
        <v>1124</v>
      </c>
      <c r="O82" s="210" t="s">
        <v>5477</v>
      </c>
      <c r="P82" s="211" t="s">
        <v>42</v>
      </c>
      <c r="Q82" s="217" t="s">
        <v>1078</v>
      </c>
    </row>
    <row r="83" spans="1:17" ht="199.5" x14ac:dyDescent="0.25">
      <c r="A83" s="210">
        <v>81</v>
      </c>
      <c r="B83" s="211" t="s">
        <v>34</v>
      </c>
      <c r="C83" s="211">
        <v>891180084</v>
      </c>
      <c r="D83" s="211">
        <v>2</v>
      </c>
      <c r="E83" s="215" t="s">
        <v>5680</v>
      </c>
      <c r="F83" s="211">
        <v>3288616</v>
      </c>
      <c r="G83" s="2"/>
      <c r="H83" s="212" t="s">
        <v>5681</v>
      </c>
      <c r="I83" s="213" t="s">
        <v>5682</v>
      </c>
      <c r="J83" s="214">
        <v>41414</v>
      </c>
      <c r="K83" s="212">
        <v>800000</v>
      </c>
      <c r="L83" s="215" t="s">
        <v>61</v>
      </c>
      <c r="M83" s="2" t="s">
        <v>5476</v>
      </c>
      <c r="N83" s="216" t="s">
        <v>5480</v>
      </c>
      <c r="O83" s="210" t="s">
        <v>5477</v>
      </c>
      <c r="P83" s="211" t="s">
        <v>42</v>
      </c>
      <c r="Q83" s="217" t="s">
        <v>1120</v>
      </c>
    </row>
    <row r="84" spans="1:17" ht="228" x14ac:dyDescent="0.25">
      <c r="A84" s="210">
        <v>82</v>
      </c>
      <c r="B84" s="211" t="s">
        <v>34</v>
      </c>
      <c r="C84" s="211">
        <v>891180084</v>
      </c>
      <c r="D84" s="211">
        <v>2</v>
      </c>
      <c r="E84" s="215" t="s">
        <v>356</v>
      </c>
      <c r="F84" s="211">
        <v>7694101</v>
      </c>
      <c r="G84" s="2">
        <v>9</v>
      </c>
      <c r="H84" s="212" t="s">
        <v>5683</v>
      </c>
      <c r="I84" s="213" t="s">
        <v>5684</v>
      </c>
      <c r="J84" s="214">
        <v>41414</v>
      </c>
      <c r="K84" s="212">
        <v>4454400</v>
      </c>
      <c r="L84" s="215" t="s">
        <v>61</v>
      </c>
      <c r="M84" s="2" t="s">
        <v>5476</v>
      </c>
      <c r="N84" s="216" t="s">
        <v>1124</v>
      </c>
      <c r="O84" s="210" t="s">
        <v>5477</v>
      </c>
      <c r="P84" s="211" t="s">
        <v>42</v>
      </c>
      <c r="Q84" s="217" t="s">
        <v>1078</v>
      </c>
    </row>
    <row r="85" spans="1:17" ht="327.75" x14ac:dyDescent="0.25">
      <c r="A85" s="210">
        <v>83</v>
      </c>
      <c r="B85" s="211" t="s">
        <v>34</v>
      </c>
      <c r="C85" s="211">
        <v>891180084</v>
      </c>
      <c r="D85" s="211">
        <v>2</v>
      </c>
      <c r="E85" s="215" t="s">
        <v>5685</v>
      </c>
      <c r="F85" s="211">
        <v>55165430</v>
      </c>
      <c r="G85" s="2">
        <v>2</v>
      </c>
      <c r="H85" s="212" t="s">
        <v>5686</v>
      </c>
      <c r="I85" s="213" t="s">
        <v>5687</v>
      </c>
      <c r="J85" s="214">
        <v>41416</v>
      </c>
      <c r="K85" s="212">
        <v>2590000</v>
      </c>
      <c r="L85" s="215" t="s">
        <v>1133</v>
      </c>
      <c r="M85" s="2" t="s">
        <v>5476</v>
      </c>
      <c r="N85" s="216" t="s">
        <v>1124</v>
      </c>
      <c r="O85" s="210" t="s">
        <v>5477</v>
      </c>
      <c r="P85" s="211" t="s">
        <v>42</v>
      </c>
      <c r="Q85" s="217" t="s">
        <v>1137</v>
      </c>
    </row>
    <row r="86" spans="1:17" ht="128.25" x14ac:dyDescent="0.25">
      <c r="A86" s="210">
        <v>84</v>
      </c>
      <c r="B86" s="211" t="s">
        <v>34</v>
      </c>
      <c r="C86" s="211">
        <v>891180084</v>
      </c>
      <c r="D86" s="211">
        <v>2</v>
      </c>
      <c r="E86" s="215" t="s">
        <v>5688</v>
      </c>
      <c r="F86" s="211">
        <v>891101577</v>
      </c>
      <c r="G86" s="2">
        <v>4</v>
      </c>
      <c r="H86" s="212" t="s">
        <v>5689</v>
      </c>
      <c r="I86" s="213" t="s">
        <v>5690</v>
      </c>
      <c r="J86" s="214">
        <v>41417</v>
      </c>
      <c r="K86" s="212">
        <v>2331480</v>
      </c>
      <c r="L86" s="215" t="s">
        <v>61</v>
      </c>
      <c r="M86" s="2" t="s">
        <v>5476</v>
      </c>
      <c r="N86" s="216" t="s">
        <v>5480</v>
      </c>
      <c r="O86" s="210" t="s">
        <v>5477</v>
      </c>
      <c r="P86" s="211" t="s">
        <v>42</v>
      </c>
      <c r="Q86" s="217" t="s">
        <v>1120</v>
      </c>
    </row>
    <row r="87" spans="1:17" ht="213.75" x14ac:dyDescent="0.25">
      <c r="A87" s="210">
        <v>85</v>
      </c>
      <c r="B87" s="211" t="s">
        <v>34</v>
      </c>
      <c r="C87" s="211">
        <v>891180084</v>
      </c>
      <c r="D87" s="211">
        <v>2</v>
      </c>
      <c r="E87" s="215" t="s">
        <v>5691</v>
      </c>
      <c r="F87" s="211">
        <v>891180268</v>
      </c>
      <c r="G87" s="2">
        <v>0</v>
      </c>
      <c r="H87" s="212" t="s">
        <v>5692</v>
      </c>
      <c r="I87" s="213" t="s">
        <v>5693</v>
      </c>
      <c r="J87" s="214">
        <v>41417</v>
      </c>
      <c r="K87" s="212">
        <v>2000000</v>
      </c>
      <c r="L87" s="215" t="s">
        <v>61</v>
      </c>
      <c r="M87" s="2" t="s">
        <v>5476</v>
      </c>
      <c r="N87" s="216" t="s">
        <v>5480</v>
      </c>
      <c r="O87" s="210" t="s">
        <v>5477</v>
      </c>
      <c r="P87" s="211" t="s">
        <v>42</v>
      </c>
      <c r="Q87" s="217" t="s">
        <v>1120</v>
      </c>
    </row>
    <row r="88" spans="1:17" ht="270.75" x14ac:dyDescent="0.25">
      <c r="A88" s="210">
        <v>86</v>
      </c>
      <c r="B88" s="211" t="s">
        <v>34</v>
      </c>
      <c r="C88" s="211">
        <v>891180084</v>
      </c>
      <c r="D88" s="211">
        <v>2</v>
      </c>
      <c r="E88" s="215" t="s">
        <v>5694</v>
      </c>
      <c r="F88" s="211">
        <v>891100801</v>
      </c>
      <c r="G88" s="2">
        <v>5</v>
      </c>
      <c r="H88" s="212" t="s">
        <v>5695</v>
      </c>
      <c r="I88" s="213" t="s">
        <v>5696</v>
      </c>
      <c r="J88" s="214">
        <v>41417</v>
      </c>
      <c r="K88" s="212">
        <v>7015000</v>
      </c>
      <c r="L88" s="215" t="s">
        <v>61</v>
      </c>
      <c r="M88" s="2" t="s">
        <v>5476</v>
      </c>
      <c r="N88" s="216" t="s">
        <v>1124</v>
      </c>
      <c r="O88" s="210" t="s">
        <v>5477</v>
      </c>
      <c r="P88" s="211" t="s">
        <v>42</v>
      </c>
      <c r="Q88" s="217" t="s">
        <v>1078</v>
      </c>
    </row>
    <row r="89" spans="1:17" ht="128.25" x14ac:dyDescent="0.25">
      <c r="A89" s="210">
        <v>87</v>
      </c>
      <c r="B89" s="211" t="s">
        <v>34</v>
      </c>
      <c r="C89" s="211">
        <v>891180084</v>
      </c>
      <c r="D89" s="211">
        <v>2</v>
      </c>
      <c r="E89" s="215" t="s">
        <v>5697</v>
      </c>
      <c r="F89" s="211">
        <v>830093146</v>
      </c>
      <c r="G89" s="2">
        <v>6</v>
      </c>
      <c r="H89" s="212" t="s">
        <v>5698</v>
      </c>
      <c r="I89" s="213" t="s">
        <v>5699</v>
      </c>
      <c r="J89" s="214">
        <v>41418</v>
      </c>
      <c r="K89" s="212">
        <v>4000000</v>
      </c>
      <c r="L89" s="215" t="s">
        <v>61</v>
      </c>
      <c r="M89" s="2" t="s">
        <v>5476</v>
      </c>
      <c r="N89" s="216" t="s">
        <v>5480</v>
      </c>
      <c r="O89" s="210" t="s">
        <v>5477</v>
      </c>
      <c r="P89" s="211" t="s">
        <v>42</v>
      </c>
      <c r="Q89" s="217" t="s">
        <v>1120</v>
      </c>
    </row>
    <row r="90" spans="1:17" ht="185.25" x14ac:dyDescent="0.25">
      <c r="A90" s="210">
        <v>88</v>
      </c>
      <c r="B90" s="211" t="s">
        <v>34</v>
      </c>
      <c r="C90" s="211">
        <v>891180084</v>
      </c>
      <c r="D90" s="211">
        <v>2</v>
      </c>
      <c r="E90" s="215" t="s">
        <v>5700</v>
      </c>
      <c r="F90" s="211">
        <v>12193002</v>
      </c>
      <c r="G90" s="2">
        <v>6</v>
      </c>
      <c r="H90" s="212" t="s">
        <v>5701</v>
      </c>
      <c r="I90" s="213" t="s">
        <v>5702</v>
      </c>
      <c r="J90" s="214">
        <v>41418</v>
      </c>
      <c r="K90" s="212">
        <v>7000000</v>
      </c>
      <c r="L90" s="215" t="s">
        <v>61</v>
      </c>
      <c r="M90" s="2" t="s">
        <v>5476</v>
      </c>
      <c r="N90" s="216" t="s">
        <v>1124</v>
      </c>
      <c r="O90" s="210" t="s">
        <v>5477</v>
      </c>
      <c r="P90" s="211" t="s">
        <v>42</v>
      </c>
      <c r="Q90" s="217" t="s">
        <v>1078</v>
      </c>
    </row>
    <row r="91" spans="1:17" ht="128.25" x14ac:dyDescent="0.25">
      <c r="A91" s="210">
        <v>89</v>
      </c>
      <c r="B91" s="211" t="s">
        <v>34</v>
      </c>
      <c r="C91" s="211">
        <v>891180084</v>
      </c>
      <c r="D91" s="211">
        <v>2</v>
      </c>
      <c r="E91" s="215" t="s">
        <v>5449</v>
      </c>
      <c r="F91" s="211">
        <v>1032407493</v>
      </c>
      <c r="G91" s="2">
        <v>3</v>
      </c>
      <c r="H91" s="212" t="s">
        <v>5703</v>
      </c>
      <c r="I91" s="213" t="s">
        <v>5704</v>
      </c>
      <c r="J91" s="214">
        <v>41421</v>
      </c>
      <c r="K91" s="212">
        <v>816000</v>
      </c>
      <c r="L91" s="215" t="s">
        <v>1133</v>
      </c>
      <c r="M91" s="2" t="s">
        <v>5476</v>
      </c>
      <c r="N91" s="216" t="s">
        <v>1124</v>
      </c>
      <c r="O91" s="210" t="s">
        <v>5477</v>
      </c>
      <c r="P91" s="211" t="s">
        <v>42</v>
      </c>
      <c r="Q91" s="217" t="s">
        <v>1137</v>
      </c>
    </row>
    <row r="92" spans="1:17" ht="185.25" x14ac:dyDescent="0.25">
      <c r="A92" s="210">
        <v>90</v>
      </c>
      <c r="B92" s="211" t="s">
        <v>34</v>
      </c>
      <c r="C92" s="211">
        <v>891180084</v>
      </c>
      <c r="D92" s="211">
        <v>2</v>
      </c>
      <c r="E92" s="215" t="s">
        <v>5705</v>
      </c>
      <c r="F92" s="211">
        <v>860001022</v>
      </c>
      <c r="G92" s="2">
        <v>7</v>
      </c>
      <c r="H92" s="212" t="s">
        <v>5706</v>
      </c>
      <c r="I92" s="213" t="s">
        <v>5707</v>
      </c>
      <c r="J92" s="214">
        <v>41422</v>
      </c>
      <c r="K92" s="212">
        <v>2135000</v>
      </c>
      <c r="L92" s="215" t="s">
        <v>61</v>
      </c>
      <c r="M92" s="2" t="s">
        <v>5476</v>
      </c>
      <c r="N92" s="216" t="s">
        <v>5480</v>
      </c>
      <c r="O92" s="210" t="s">
        <v>5477</v>
      </c>
      <c r="P92" s="211" t="s">
        <v>42</v>
      </c>
      <c r="Q92" s="217" t="s">
        <v>1120</v>
      </c>
    </row>
    <row r="93" spans="1:17" ht="171" x14ac:dyDescent="0.25">
      <c r="A93" s="210">
        <v>91</v>
      </c>
      <c r="B93" s="211" t="s">
        <v>34</v>
      </c>
      <c r="C93" s="211">
        <v>891180084</v>
      </c>
      <c r="D93" s="211">
        <v>2</v>
      </c>
      <c r="E93" s="215" t="s">
        <v>1601</v>
      </c>
      <c r="F93" s="211">
        <v>800058607</v>
      </c>
      <c r="G93" s="2">
        <v>2</v>
      </c>
      <c r="H93" s="212" t="s">
        <v>5708</v>
      </c>
      <c r="I93" s="213" t="s">
        <v>5709</v>
      </c>
      <c r="J93" s="214">
        <v>41422</v>
      </c>
      <c r="K93" s="212">
        <v>44366674</v>
      </c>
      <c r="L93" s="215" t="s">
        <v>1133</v>
      </c>
      <c r="M93" s="2" t="s">
        <v>5476</v>
      </c>
      <c r="N93" s="216" t="s">
        <v>1124</v>
      </c>
      <c r="O93" s="210" t="s">
        <v>5477</v>
      </c>
      <c r="P93" s="211" t="s">
        <v>42</v>
      </c>
      <c r="Q93" s="217" t="s">
        <v>1120</v>
      </c>
    </row>
    <row r="94" spans="1:17" ht="128.25" x14ac:dyDescent="0.25">
      <c r="A94" s="210">
        <v>92</v>
      </c>
      <c r="B94" s="211" t="s">
        <v>34</v>
      </c>
      <c r="C94" s="211">
        <v>891180084</v>
      </c>
      <c r="D94" s="211">
        <v>2</v>
      </c>
      <c r="E94" s="215" t="s">
        <v>5710</v>
      </c>
      <c r="F94" s="211">
        <v>860001498</v>
      </c>
      <c r="G94" s="2">
        <v>9</v>
      </c>
      <c r="H94" s="212" t="s">
        <v>5711</v>
      </c>
      <c r="I94" s="213" t="s">
        <v>5712</v>
      </c>
      <c r="J94" s="214">
        <v>41423</v>
      </c>
      <c r="K94" s="212">
        <v>20991000</v>
      </c>
      <c r="L94" s="215" t="s">
        <v>61</v>
      </c>
      <c r="M94" s="2" t="s">
        <v>5476</v>
      </c>
      <c r="N94" s="216" t="s">
        <v>5480</v>
      </c>
      <c r="O94" s="210" t="s">
        <v>5477</v>
      </c>
      <c r="P94" s="211" t="s">
        <v>42</v>
      </c>
      <c r="Q94" s="217" t="s">
        <v>1120</v>
      </c>
    </row>
    <row r="95" spans="1:17" ht="228" x14ac:dyDescent="0.25">
      <c r="A95" s="210">
        <v>93</v>
      </c>
      <c r="B95" s="211" t="s">
        <v>34</v>
      </c>
      <c r="C95" s="211">
        <v>891180084</v>
      </c>
      <c r="D95" s="211">
        <v>2</v>
      </c>
      <c r="E95" s="215" t="s">
        <v>1399</v>
      </c>
      <c r="F95" s="211">
        <v>7686854</v>
      </c>
      <c r="G95" s="2">
        <v>2</v>
      </c>
      <c r="H95" s="212" t="s">
        <v>5713</v>
      </c>
      <c r="I95" s="213" t="s">
        <v>5714</v>
      </c>
      <c r="J95" s="214">
        <v>41424</v>
      </c>
      <c r="K95" s="212">
        <v>5290000</v>
      </c>
      <c r="L95" s="215" t="s">
        <v>61</v>
      </c>
      <c r="M95" s="2" t="s">
        <v>5476</v>
      </c>
      <c r="N95" s="216" t="s">
        <v>1124</v>
      </c>
      <c r="O95" s="210" t="s">
        <v>5477</v>
      </c>
      <c r="P95" s="211" t="s">
        <v>42</v>
      </c>
      <c r="Q95" s="217" t="s">
        <v>1078</v>
      </c>
    </row>
    <row r="96" spans="1:17" ht="142.5" x14ac:dyDescent="0.25">
      <c r="A96" s="210">
        <v>94</v>
      </c>
      <c r="B96" s="211" t="s">
        <v>34</v>
      </c>
      <c r="C96" s="211">
        <v>891180084</v>
      </c>
      <c r="D96" s="211">
        <v>2</v>
      </c>
      <c r="E96" s="215" t="s">
        <v>5715</v>
      </c>
      <c r="F96" s="211">
        <v>891100987</v>
      </c>
      <c r="G96" s="2">
        <v>6</v>
      </c>
      <c r="H96" s="212" t="s">
        <v>5716</v>
      </c>
      <c r="I96" s="213" t="s">
        <v>5717</v>
      </c>
      <c r="J96" s="214">
        <v>41424</v>
      </c>
      <c r="K96" s="212">
        <v>8600124</v>
      </c>
      <c r="L96" s="215" t="s">
        <v>1133</v>
      </c>
      <c r="M96" s="2" t="s">
        <v>5476</v>
      </c>
      <c r="N96" s="216" t="s">
        <v>1124</v>
      </c>
      <c r="O96" s="210" t="s">
        <v>5477</v>
      </c>
      <c r="P96" s="211" t="s">
        <v>42</v>
      </c>
      <c r="Q96" s="217" t="s">
        <v>1137</v>
      </c>
    </row>
    <row r="97" spans="1:17" ht="299.25" x14ac:dyDescent="0.25">
      <c r="A97" s="210">
        <v>95</v>
      </c>
      <c r="B97" s="211" t="s">
        <v>34</v>
      </c>
      <c r="C97" s="211">
        <v>891180084</v>
      </c>
      <c r="D97" s="211">
        <v>2</v>
      </c>
      <c r="E97" s="215" t="s">
        <v>5718</v>
      </c>
      <c r="F97" s="211">
        <v>900031871</v>
      </c>
      <c r="G97" s="2">
        <v>6</v>
      </c>
      <c r="H97" s="212" t="s">
        <v>5719</v>
      </c>
      <c r="I97" s="213" t="s">
        <v>5720</v>
      </c>
      <c r="J97" s="214">
        <v>41424</v>
      </c>
      <c r="K97" s="212">
        <v>11032144</v>
      </c>
      <c r="L97" s="215" t="s">
        <v>1133</v>
      </c>
      <c r="M97" s="2" t="s">
        <v>5476</v>
      </c>
      <c r="N97" s="216" t="s">
        <v>1124</v>
      </c>
      <c r="O97" s="210" t="s">
        <v>5477</v>
      </c>
      <c r="P97" s="211" t="s">
        <v>42</v>
      </c>
      <c r="Q97" s="217" t="s">
        <v>1137</v>
      </c>
    </row>
    <row r="98" spans="1:17" ht="256.5" x14ac:dyDescent="0.25">
      <c r="A98" s="210">
        <v>96</v>
      </c>
      <c r="B98" s="211" t="s">
        <v>34</v>
      </c>
      <c r="C98" s="211">
        <v>891180084</v>
      </c>
      <c r="D98" s="211">
        <v>2</v>
      </c>
      <c r="E98" s="215" t="s">
        <v>5721</v>
      </c>
      <c r="F98" s="211">
        <v>800126785</v>
      </c>
      <c r="G98" s="2">
        <v>7</v>
      </c>
      <c r="H98" s="212" t="s">
        <v>5722</v>
      </c>
      <c r="I98" s="213" t="s">
        <v>5723</v>
      </c>
      <c r="J98" s="214">
        <v>41424</v>
      </c>
      <c r="K98" s="212">
        <v>9009000</v>
      </c>
      <c r="L98" s="215" t="s">
        <v>61</v>
      </c>
      <c r="M98" s="2" t="s">
        <v>5476</v>
      </c>
      <c r="N98" s="216" t="s">
        <v>1124</v>
      </c>
      <c r="O98" s="210" t="s">
        <v>5477</v>
      </c>
      <c r="P98" s="211" t="s">
        <v>42</v>
      </c>
      <c r="Q98" s="217" t="s">
        <v>1078</v>
      </c>
    </row>
    <row r="99" spans="1:17" ht="128.25" x14ac:dyDescent="0.25">
      <c r="A99" s="210">
        <v>97</v>
      </c>
      <c r="B99" s="211" t="s">
        <v>34</v>
      </c>
      <c r="C99" s="211">
        <v>891180084</v>
      </c>
      <c r="D99" s="211">
        <v>2</v>
      </c>
      <c r="E99" s="215" t="s">
        <v>5724</v>
      </c>
      <c r="F99" s="211">
        <v>12200188</v>
      </c>
      <c r="G99" s="2">
        <v>8</v>
      </c>
      <c r="H99" s="212" t="s">
        <v>5725</v>
      </c>
      <c r="I99" s="213" t="s">
        <v>5726</v>
      </c>
      <c r="J99" s="214">
        <v>41425</v>
      </c>
      <c r="K99" s="212">
        <v>800000</v>
      </c>
      <c r="L99" s="215" t="s">
        <v>61</v>
      </c>
      <c r="M99" s="2" t="s">
        <v>5476</v>
      </c>
      <c r="N99" s="216" t="s">
        <v>1124</v>
      </c>
      <c r="O99" s="210" t="s">
        <v>5477</v>
      </c>
      <c r="P99" s="211" t="s">
        <v>42</v>
      </c>
      <c r="Q99" s="217" t="s">
        <v>1078</v>
      </c>
    </row>
    <row r="100" spans="1:17" ht="409.5" x14ac:dyDescent="0.25">
      <c r="A100" s="210">
        <v>98</v>
      </c>
      <c r="B100" s="211" t="s">
        <v>34</v>
      </c>
      <c r="C100" s="211">
        <v>891180084</v>
      </c>
      <c r="D100" s="211">
        <v>2</v>
      </c>
      <c r="E100" s="215" t="s">
        <v>5473</v>
      </c>
      <c r="F100" s="211">
        <v>800220327</v>
      </c>
      <c r="G100" s="2">
        <v>9</v>
      </c>
      <c r="H100" s="212" t="s">
        <v>5727</v>
      </c>
      <c r="I100" s="213" t="s">
        <v>5728</v>
      </c>
      <c r="J100" s="214">
        <v>41425</v>
      </c>
      <c r="K100" s="212">
        <v>33165000</v>
      </c>
      <c r="L100" s="215" t="s">
        <v>61</v>
      </c>
      <c r="M100" s="2" t="s">
        <v>5476</v>
      </c>
      <c r="N100" s="216" t="s">
        <v>1124</v>
      </c>
      <c r="O100" s="210" t="s">
        <v>5477</v>
      </c>
      <c r="P100" s="211" t="s">
        <v>42</v>
      </c>
      <c r="Q100" s="217" t="s">
        <v>1120</v>
      </c>
    </row>
    <row r="101" spans="1:17" ht="142.5" x14ac:dyDescent="0.25">
      <c r="A101" s="210">
        <v>99</v>
      </c>
      <c r="B101" s="211" t="s">
        <v>34</v>
      </c>
      <c r="C101" s="211">
        <v>891180084</v>
      </c>
      <c r="D101" s="211">
        <v>2</v>
      </c>
      <c r="E101" s="215" t="s">
        <v>5729</v>
      </c>
      <c r="F101" s="211">
        <v>7698413</v>
      </c>
      <c r="G101" s="2">
        <v>1</v>
      </c>
      <c r="H101" s="212" t="s">
        <v>5730</v>
      </c>
      <c r="I101" s="213" t="s">
        <v>5731</v>
      </c>
      <c r="J101" s="214">
        <v>41430</v>
      </c>
      <c r="K101" s="212">
        <v>17060120</v>
      </c>
      <c r="L101" s="215" t="s">
        <v>61</v>
      </c>
      <c r="M101" s="2" t="s">
        <v>5476</v>
      </c>
      <c r="N101" s="216" t="s">
        <v>1124</v>
      </c>
      <c r="O101" s="210" t="s">
        <v>5477</v>
      </c>
      <c r="P101" s="211" t="s">
        <v>42</v>
      </c>
      <c r="Q101" s="217" t="s">
        <v>1078</v>
      </c>
    </row>
    <row r="102" spans="1:17" ht="199.5" x14ac:dyDescent="0.25">
      <c r="A102" s="210">
        <v>100</v>
      </c>
      <c r="B102" s="211" t="s">
        <v>34</v>
      </c>
      <c r="C102" s="211">
        <v>891180084</v>
      </c>
      <c r="D102" s="211">
        <v>2</v>
      </c>
      <c r="E102" s="215" t="s">
        <v>5732</v>
      </c>
      <c r="F102" s="211">
        <v>900545793</v>
      </c>
      <c r="G102" s="2">
        <v>6</v>
      </c>
      <c r="H102" s="212" t="s">
        <v>5733</v>
      </c>
      <c r="I102" s="213" t="s">
        <v>5734</v>
      </c>
      <c r="J102" s="214">
        <v>41431</v>
      </c>
      <c r="K102" s="212">
        <v>27713305</v>
      </c>
      <c r="L102" s="215" t="s">
        <v>61</v>
      </c>
      <c r="M102" s="2" t="s">
        <v>5476</v>
      </c>
      <c r="N102" s="216" t="s">
        <v>1124</v>
      </c>
      <c r="O102" s="210" t="s">
        <v>5477</v>
      </c>
      <c r="P102" s="211" t="s">
        <v>42</v>
      </c>
      <c r="Q102" s="217" t="s">
        <v>1078</v>
      </c>
    </row>
    <row r="103" spans="1:17" ht="185.25" x14ac:dyDescent="0.25">
      <c r="A103" s="210">
        <v>101</v>
      </c>
      <c r="B103" s="211" t="s">
        <v>34</v>
      </c>
      <c r="C103" s="211">
        <v>891180084</v>
      </c>
      <c r="D103" s="211">
        <v>2</v>
      </c>
      <c r="E103" s="215" t="s">
        <v>5735</v>
      </c>
      <c r="F103" s="211">
        <v>79321887</v>
      </c>
      <c r="G103" s="2">
        <v>0</v>
      </c>
      <c r="H103" s="212" t="s">
        <v>5736</v>
      </c>
      <c r="I103" s="213" t="s">
        <v>5737</v>
      </c>
      <c r="J103" s="214">
        <v>41431</v>
      </c>
      <c r="K103" s="212">
        <v>9850000</v>
      </c>
      <c r="L103" s="215" t="s">
        <v>61</v>
      </c>
      <c r="M103" s="2" t="s">
        <v>5476</v>
      </c>
      <c r="N103" s="216" t="s">
        <v>1124</v>
      </c>
      <c r="O103" s="210" t="s">
        <v>5477</v>
      </c>
      <c r="P103" s="211" t="s">
        <v>42</v>
      </c>
      <c r="Q103" s="217" t="s">
        <v>1078</v>
      </c>
    </row>
    <row r="104" spans="1:17" ht="228" x14ac:dyDescent="0.25">
      <c r="A104" s="210">
        <v>102</v>
      </c>
      <c r="B104" s="211" t="s">
        <v>34</v>
      </c>
      <c r="C104" s="211">
        <v>891180084</v>
      </c>
      <c r="D104" s="211">
        <v>2</v>
      </c>
      <c r="E104" s="215" t="s">
        <v>334</v>
      </c>
      <c r="F104" s="211">
        <v>12127303</v>
      </c>
      <c r="G104" s="2">
        <v>7</v>
      </c>
      <c r="H104" s="212" t="s">
        <v>5738</v>
      </c>
      <c r="I104" s="213" t="s">
        <v>5739</v>
      </c>
      <c r="J104" s="214">
        <v>41436</v>
      </c>
      <c r="K104" s="212">
        <v>1000000</v>
      </c>
      <c r="L104" s="215" t="s">
        <v>61</v>
      </c>
      <c r="M104" s="2" t="s">
        <v>5476</v>
      </c>
      <c r="N104" s="216" t="s">
        <v>1124</v>
      </c>
      <c r="O104" s="210" t="s">
        <v>5477</v>
      </c>
      <c r="P104" s="211" t="s">
        <v>42</v>
      </c>
      <c r="Q104" s="217" t="s">
        <v>1078</v>
      </c>
    </row>
    <row r="105" spans="1:17" ht="142.5" x14ac:dyDescent="0.25">
      <c r="A105" s="210">
        <v>103</v>
      </c>
      <c r="B105" s="211" t="s">
        <v>34</v>
      </c>
      <c r="C105" s="211">
        <v>891180084</v>
      </c>
      <c r="D105" s="211">
        <v>2</v>
      </c>
      <c r="E105" s="215" t="s">
        <v>1240</v>
      </c>
      <c r="F105" s="211">
        <v>7698297</v>
      </c>
      <c r="G105" s="2">
        <v>1</v>
      </c>
      <c r="H105" s="212" t="s">
        <v>5740</v>
      </c>
      <c r="I105" s="213" t="s">
        <v>5741</v>
      </c>
      <c r="J105" s="214">
        <v>41437</v>
      </c>
      <c r="K105" s="212">
        <v>442000</v>
      </c>
      <c r="L105" s="215" t="s">
        <v>61</v>
      </c>
      <c r="M105" s="2" t="s">
        <v>5476</v>
      </c>
      <c r="N105" s="216" t="s">
        <v>1124</v>
      </c>
      <c r="O105" s="210" t="s">
        <v>5477</v>
      </c>
      <c r="P105" s="211" t="s">
        <v>42</v>
      </c>
      <c r="Q105" s="217" t="s">
        <v>1078</v>
      </c>
    </row>
    <row r="106" spans="1:17" ht="142.5" x14ac:dyDescent="0.25">
      <c r="A106" s="210">
        <v>104</v>
      </c>
      <c r="B106" s="211" t="s">
        <v>34</v>
      </c>
      <c r="C106" s="211">
        <v>891180084</v>
      </c>
      <c r="D106" s="211">
        <v>2</v>
      </c>
      <c r="E106" s="215" t="s">
        <v>1240</v>
      </c>
      <c r="F106" s="211">
        <v>7698297</v>
      </c>
      <c r="G106" s="2">
        <v>1</v>
      </c>
      <c r="H106" s="212" t="s">
        <v>5742</v>
      </c>
      <c r="I106" s="213" t="s">
        <v>5743</v>
      </c>
      <c r="J106" s="214">
        <v>41437</v>
      </c>
      <c r="K106" s="212">
        <v>950000</v>
      </c>
      <c r="L106" s="215" t="s">
        <v>1133</v>
      </c>
      <c r="M106" s="2" t="s">
        <v>5476</v>
      </c>
      <c r="N106" s="216" t="s">
        <v>1124</v>
      </c>
      <c r="O106" s="210" t="s">
        <v>5477</v>
      </c>
      <c r="P106" s="211" t="s">
        <v>42</v>
      </c>
      <c r="Q106" s="217" t="s">
        <v>1137</v>
      </c>
    </row>
    <row r="107" spans="1:17" ht="185.25" x14ac:dyDescent="0.25">
      <c r="A107" s="210">
        <v>105</v>
      </c>
      <c r="B107" s="211" t="s">
        <v>34</v>
      </c>
      <c r="C107" s="211">
        <v>891180084</v>
      </c>
      <c r="D107" s="211">
        <v>2</v>
      </c>
      <c r="E107" s="215" t="s">
        <v>5744</v>
      </c>
      <c r="F107" s="211">
        <v>860007590</v>
      </c>
      <c r="G107" s="2">
        <v>6</v>
      </c>
      <c r="H107" s="212" t="s">
        <v>5745</v>
      </c>
      <c r="I107" s="213" t="s">
        <v>5746</v>
      </c>
      <c r="J107" s="214">
        <v>41437</v>
      </c>
      <c r="K107" s="212">
        <v>1248000</v>
      </c>
      <c r="L107" s="215" t="s">
        <v>61</v>
      </c>
      <c r="M107" s="2" t="s">
        <v>5476</v>
      </c>
      <c r="N107" s="216" t="s">
        <v>5480</v>
      </c>
      <c r="O107" s="210" t="s">
        <v>5477</v>
      </c>
      <c r="P107" s="211" t="s">
        <v>42</v>
      </c>
      <c r="Q107" s="217" t="s">
        <v>1120</v>
      </c>
    </row>
    <row r="108" spans="1:17" ht="185.25" x14ac:dyDescent="0.25">
      <c r="A108" s="210">
        <v>106</v>
      </c>
      <c r="B108" s="211" t="s">
        <v>34</v>
      </c>
      <c r="C108" s="211">
        <v>891180084</v>
      </c>
      <c r="D108" s="211">
        <v>2</v>
      </c>
      <c r="E108" s="215" t="s">
        <v>676</v>
      </c>
      <c r="F108" s="211">
        <v>36147801</v>
      </c>
      <c r="G108" s="2">
        <v>6</v>
      </c>
      <c r="H108" s="212" t="s">
        <v>5747</v>
      </c>
      <c r="I108" s="213" t="s">
        <v>5748</v>
      </c>
      <c r="J108" s="214">
        <v>41437</v>
      </c>
      <c r="K108" s="212">
        <v>8932000</v>
      </c>
      <c r="L108" s="215" t="s">
        <v>61</v>
      </c>
      <c r="M108" s="2" t="s">
        <v>5476</v>
      </c>
      <c r="N108" s="216" t="s">
        <v>1124</v>
      </c>
      <c r="O108" s="210" t="s">
        <v>5477</v>
      </c>
      <c r="P108" s="211" t="s">
        <v>42</v>
      </c>
      <c r="Q108" s="217" t="s">
        <v>1078</v>
      </c>
    </row>
    <row r="109" spans="1:17" ht="313.5" x14ac:dyDescent="0.25">
      <c r="A109" s="210">
        <v>107</v>
      </c>
      <c r="B109" s="211" t="s">
        <v>34</v>
      </c>
      <c r="C109" s="211">
        <v>891180084</v>
      </c>
      <c r="D109" s="211">
        <v>2</v>
      </c>
      <c r="E109" s="215" t="s">
        <v>5532</v>
      </c>
      <c r="F109" s="211">
        <v>36172136</v>
      </c>
      <c r="G109" s="2">
        <v>1</v>
      </c>
      <c r="H109" s="212" t="s">
        <v>5749</v>
      </c>
      <c r="I109" s="213" t="s">
        <v>5750</v>
      </c>
      <c r="J109" s="214">
        <v>41437</v>
      </c>
      <c r="K109" s="212">
        <v>235900</v>
      </c>
      <c r="L109" s="215" t="s">
        <v>61</v>
      </c>
      <c r="M109" s="2" t="s">
        <v>5476</v>
      </c>
      <c r="N109" s="216" t="s">
        <v>1124</v>
      </c>
      <c r="O109" s="210" t="s">
        <v>5477</v>
      </c>
      <c r="P109" s="211" t="s">
        <v>42</v>
      </c>
      <c r="Q109" s="217" t="s">
        <v>1078</v>
      </c>
    </row>
    <row r="110" spans="1:17" ht="213.75" x14ac:dyDescent="0.25">
      <c r="A110" s="210">
        <v>108</v>
      </c>
      <c r="B110" s="211" t="s">
        <v>34</v>
      </c>
      <c r="C110" s="211">
        <v>891180084</v>
      </c>
      <c r="D110" s="211">
        <v>2</v>
      </c>
      <c r="E110" s="215" t="s">
        <v>5751</v>
      </c>
      <c r="F110" s="211">
        <v>900464559</v>
      </c>
      <c r="G110" s="2">
        <v>0</v>
      </c>
      <c r="H110" s="212" t="s">
        <v>5752</v>
      </c>
      <c r="I110" s="213" t="s">
        <v>5753</v>
      </c>
      <c r="J110" s="214">
        <v>41442</v>
      </c>
      <c r="K110" s="212">
        <v>8030000</v>
      </c>
      <c r="L110" s="215" t="s">
        <v>1133</v>
      </c>
      <c r="M110" s="2" t="s">
        <v>5476</v>
      </c>
      <c r="N110" s="216" t="s">
        <v>1124</v>
      </c>
      <c r="O110" s="210" t="s">
        <v>5477</v>
      </c>
      <c r="P110" s="211" t="s">
        <v>42</v>
      </c>
      <c r="Q110" s="217" t="s">
        <v>1137</v>
      </c>
    </row>
    <row r="111" spans="1:17" ht="199.5" x14ac:dyDescent="0.25">
      <c r="A111" s="210">
        <v>109</v>
      </c>
      <c r="B111" s="211" t="s">
        <v>34</v>
      </c>
      <c r="C111" s="211">
        <v>891180084</v>
      </c>
      <c r="D111" s="211">
        <v>2</v>
      </c>
      <c r="E111" s="215" t="s">
        <v>5754</v>
      </c>
      <c r="F111" s="211">
        <v>36176229</v>
      </c>
      <c r="G111" s="2">
        <v>6</v>
      </c>
      <c r="H111" s="212" t="s">
        <v>5755</v>
      </c>
      <c r="I111" s="213" t="s">
        <v>5756</v>
      </c>
      <c r="J111" s="214">
        <v>41442</v>
      </c>
      <c r="K111" s="212">
        <v>1200000</v>
      </c>
      <c r="L111" s="215" t="s">
        <v>61</v>
      </c>
      <c r="M111" s="2" t="s">
        <v>5476</v>
      </c>
      <c r="N111" s="216" t="s">
        <v>1124</v>
      </c>
      <c r="O111" s="210" t="s">
        <v>5477</v>
      </c>
      <c r="P111" s="211" t="s">
        <v>42</v>
      </c>
      <c r="Q111" s="217" t="s">
        <v>1078</v>
      </c>
    </row>
    <row r="112" spans="1:17" ht="156.75" x14ac:dyDescent="0.25">
      <c r="A112" s="210">
        <v>110</v>
      </c>
      <c r="B112" s="211" t="s">
        <v>34</v>
      </c>
      <c r="C112" s="211">
        <v>891180084</v>
      </c>
      <c r="D112" s="211">
        <v>2</v>
      </c>
      <c r="E112" s="215" t="s">
        <v>5757</v>
      </c>
      <c r="F112" s="211">
        <v>16454371</v>
      </c>
      <c r="G112" s="2">
        <v>4</v>
      </c>
      <c r="H112" s="212" t="s">
        <v>5758</v>
      </c>
      <c r="I112" s="213" t="s">
        <v>5759</v>
      </c>
      <c r="J112" s="214">
        <v>41443</v>
      </c>
      <c r="K112" s="212">
        <v>16498000</v>
      </c>
      <c r="L112" s="215" t="s">
        <v>61</v>
      </c>
      <c r="M112" s="2" t="s">
        <v>5476</v>
      </c>
      <c r="N112" s="216" t="s">
        <v>1124</v>
      </c>
      <c r="O112" s="210" t="s">
        <v>5477</v>
      </c>
      <c r="P112" s="211" t="s">
        <v>42</v>
      </c>
      <c r="Q112" s="217" t="s">
        <v>1078</v>
      </c>
    </row>
    <row r="113" spans="1:17" ht="228" x14ac:dyDescent="0.25">
      <c r="A113" s="210">
        <v>111</v>
      </c>
      <c r="B113" s="211" t="s">
        <v>34</v>
      </c>
      <c r="C113" s="211">
        <v>891180084</v>
      </c>
      <c r="D113" s="211">
        <v>2</v>
      </c>
      <c r="E113" s="215" t="s">
        <v>5760</v>
      </c>
      <c r="F113" s="211">
        <v>55151659</v>
      </c>
      <c r="G113" s="2">
        <v>0</v>
      </c>
      <c r="H113" s="212" t="s">
        <v>5761</v>
      </c>
      <c r="I113" s="213" t="s">
        <v>5762</v>
      </c>
      <c r="J113" s="214">
        <v>41443</v>
      </c>
      <c r="K113" s="212">
        <v>5514640</v>
      </c>
      <c r="L113" s="215" t="s">
        <v>61</v>
      </c>
      <c r="M113" s="2" t="s">
        <v>5476</v>
      </c>
      <c r="N113" s="216" t="s">
        <v>1124</v>
      </c>
      <c r="O113" s="210" t="s">
        <v>5477</v>
      </c>
      <c r="P113" s="211" t="s">
        <v>42</v>
      </c>
      <c r="Q113" s="217" t="s">
        <v>1078</v>
      </c>
    </row>
    <row r="114" spans="1:17" ht="156.75" x14ac:dyDescent="0.25">
      <c r="A114" s="210">
        <v>112</v>
      </c>
      <c r="B114" s="211" t="s">
        <v>34</v>
      </c>
      <c r="C114" s="211">
        <v>891180084</v>
      </c>
      <c r="D114" s="211">
        <v>2</v>
      </c>
      <c r="E114" s="215" t="s">
        <v>5763</v>
      </c>
      <c r="F114" s="211">
        <v>900201346</v>
      </c>
      <c r="G114" s="2">
        <v>0</v>
      </c>
      <c r="H114" s="212" t="s">
        <v>5764</v>
      </c>
      <c r="I114" s="213" t="s">
        <v>5765</v>
      </c>
      <c r="J114" s="214">
        <v>41443</v>
      </c>
      <c r="K114" s="212">
        <v>3540354</v>
      </c>
      <c r="L114" s="215" t="s">
        <v>61</v>
      </c>
      <c r="M114" s="2" t="s">
        <v>5476</v>
      </c>
      <c r="N114" s="216" t="s">
        <v>1124</v>
      </c>
      <c r="O114" s="210" t="s">
        <v>5477</v>
      </c>
      <c r="P114" s="211" t="s">
        <v>42</v>
      </c>
      <c r="Q114" s="217" t="s">
        <v>1078</v>
      </c>
    </row>
    <row r="115" spans="1:17" ht="185.25" x14ac:dyDescent="0.25">
      <c r="A115" s="210">
        <v>113</v>
      </c>
      <c r="B115" s="211" t="s">
        <v>34</v>
      </c>
      <c r="C115" s="211">
        <v>891180084</v>
      </c>
      <c r="D115" s="211">
        <v>2</v>
      </c>
      <c r="E115" s="215" t="s">
        <v>5766</v>
      </c>
      <c r="F115" s="211">
        <v>900105979</v>
      </c>
      <c r="G115" s="2">
        <v>1</v>
      </c>
      <c r="H115" s="212" t="s">
        <v>5767</v>
      </c>
      <c r="I115" s="213" t="s">
        <v>5768</v>
      </c>
      <c r="J115" s="214">
        <v>41446</v>
      </c>
      <c r="K115" s="212">
        <v>24705262</v>
      </c>
      <c r="L115" s="215" t="s">
        <v>1133</v>
      </c>
      <c r="M115" s="2" t="s">
        <v>5476</v>
      </c>
      <c r="N115" s="216" t="s">
        <v>1124</v>
      </c>
      <c r="O115" s="210" t="s">
        <v>5477</v>
      </c>
      <c r="P115" s="211" t="s">
        <v>42</v>
      </c>
      <c r="Q115" s="217" t="s">
        <v>1137</v>
      </c>
    </row>
    <row r="116" spans="1:17" ht="256.5" x14ac:dyDescent="0.25">
      <c r="A116" s="210">
        <v>114</v>
      </c>
      <c r="B116" s="211" t="s">
        <v>34</v>
      </c>
      <c r="C116" s="211">
        <v>891180084</v>
      </c>
      <c r="D116" s="211">
        <v>2</v>
      </c>
      <c r="E116" s="215" t="s">
        <v>5694</v>
      </c>
      <c r="F116" s="211">
        <v>891100801</v>
      </c>
      <c r="G116" s="2">
        <v>5</v>
      </c>
      <c r="H116" s="212" t="s">
        <v>5769</v>
      </c>
      <c r="I116" s="213" t="s">
        <v>5770</v>
      </c>
      <c r="J116" s="214">
        <v>41449</v>
      </c>
      <c r="K116" s="212">
        <v>20000000</v>
      </c>
      <c r="L116" s="215" t="s">
        <v>61</v>
      </c>
      <c r="M116" s="2" t="s">
        <v>5476</v>
      </c>
      <c r="N116" s="216" t="s">
        <v>1124</v>
      </c>
      <c r="O116" s="210" t="s">
        <v>5477</v>
      </c>
      <c r="P116" s="211" t="s">
        <v>42</v>
      </c>
      <c r="Q116" s="217" t="s">
        <v>1078</v>
      </c>
    </row>
    <row r="117" spans="1:17" ht="171" x14ac:dyDescent="0.25">
      <c r="A117" s="210">
        <v>115</v>
      </c>
      <c r="B117" s="211" t="s">
        <v>34</v>
      </c>
      <c r="C117" s="211">
        <v>891180084</v>
      </c>
      <c r="D117" s="211">
        <v>2</v>
      </c>
      <c r="E117" s="215" t="s">
        <v>5771</v>
      </c>
      <c r="F117" s="211">
        <v>900324958</v>
      </c>
      <c r="G117" s="2">
        <v>6</v>
      </c>
      <c r="H117" s="212" t="s">
        <v>5772</v>
      </c>
      <c r="I117" s="213" t="s">
        <v>5773</v>
      </c>
      <c r="J117" s="214">
        <v>41451</v>
      </c>
      <c r="K117" s="212">
        <v>21576000</v>
      </c>
      <c r="L117" s="215" t="s">
        <v>61</v>
      </c>
      <c r="M117" s="2" t="s">
        <v>5476</v>
      </c>
      <c r="N117" s="216" t="s">
        <v>1124</v>
      </c>
      <c r="O117" s="210" t="s">
        <v>5477</v>
      </c>
      <c r="P117" s="211" t="s">
        <v>42</v>
      </c>
      <c r="Q117" s="217" t="s">
        <v>1078</v>
      </c>
    </row>
    <row r="118" spans="1:17" ht="185.25" x14ac:dyDescent="0.25">
      <c r="A118" s="210">
        <v>116</v>
      </c>
      <c r="B118" s="211" t="s">
        <v>34</v>
      </c>
      <c r="C118" s="211">
        <v>891180084</v>
      </c>
      <c r="D118" s="211">
        <v>2</v>
      </c>
      <c r="E118" s="215" t="s">
        <v>5774</v>
      </c>
      <c r="F118" s="211">
        <v>800141049</v>
      </c>
      <c r="G118" s="2">
        <v>7</v>
      </c>
      <c r="H118" s="212" t="s">
        <v>5775</v>
      </c>
      <c r="I118" s="213" t="s">
        <v>5776</v>
      </c>
      <c r="J118" s="214">
        <v>41459</v>
      </c>
      <c r="K118" s="212">
        <v>23312783</v>
      </c>
      <c r="L118" s="215" t="s">
        <v>1133</v>
      </c>
      <c r="M118" s="2" t="s">
        <v>5476</v>
      </c>
      <c r="N118" s="216" t="s">
        <v>1124</v>
      </c>
      <c r="O118" s="210" t="s">
        <v>5477</v>
      </c>
      <c r="P118" s="211" t="s">
        <v>42</v>
      </c>
      <c r="Q118" s="217" t="s">
        <v>1137</v>
      </c>
    </row>
    <row r="119" spans="1:17" ht="142.5" x14ac:dyDescent="0.25">
      <c r="A119" s="210">
        <v>117</v>
      </c>
      <c r="B119" s="211" t="s">
        <v>34</v>
      </c>
      <c r="C119" s="211">
        <v>891180084</v>
      </c>
      <c r="D119" s="211">
        <v>2</v>
      </c>
      <c r="E119" s="215" t="s">
        <v>5777</v>
      </c>
      <c r="F119" s="211">
        <v>813000608</v>
      </c>
      <c r="G119" s="2">
        <v>7</v>
      </c>
      <c r="H119" s="212" t="s">
        <v>5778</v>
      </c>
      <c r="I119" s="213" t="s">
        <v>5779</v>
      </c>
      <c r="J119" s="214">
        <v>41459</v>
      </c>
      <c r="K119" s="212">
        <v>6264000</v>
      </c>
      <c r="L119" s="215" t="s">
        <v>61</v>
      </c>
      <c r="M119" s="2" t="s">
        <v>5476</v>
      </c>
      <c r="N119" s="216" t="s">
        <v>1124</v>
      </c>
      <c r="O119" s="210" t="s">
        <v>5477</v>
      </c>
      <c r="P119" s="211" t="s">
        <v>42</v>
      </c>
      <c r="Q119" s="217" t="s">
        <v>1078</v>
      </c>
    </row>
    <row r="120" spans="1:17" ht="213.75" x14ac:dyDescent="0.25">
      <c r="A120" s="210">
        <v>118</v>
      </c>
      <c r="B120" s="211" t="s">
        <v>34</v>
      </c>
      <c r="C120" s="211">
        <v>891180084</v>
      </c>
      <c r="D120" s="211">
        <v>2</v>
      </c>
      <c r="E120" s="215" t="s">
        <v>1556</v>
      </c>
      <c r="F120" s="211">
        <v>12114383</v>
      </c>
      <c r="G120" s="2">
        <v>1</v>
      </c>
      <c r="H120" s="212" t="s">
        <v>5780</v>
      </c>
      <c r="I120" s="213" t="s">
        <v>5781</v>
      </c>
      <c r="J120" s="214">
        <v>41464</v>
      </c>
      <c r="K120" s="212">
        <v>987000</v>
      </c>
      <c r="L120" s="215" t="s">
        <v>61</v>
      </c>
      <c r="M120" s="2" t="s">
        <v>5476</v>
      </c>
      <c r="N120" s="216" t="s">
        <v>1124</v>
      </c>
      <c r="O120" s="210" t="s">
        <v>5477</v>
      </c>
      <c r="P120" s="211" t="s">
        <v>42</v>
      </c>
      <c r="Q120" s="217" t="s">
        <v>1078</v>
      </c>
    </row>
    <row r="121" spans="1:17" ht="228" x14ac:dyDescent="0.25">
      <c r="A121" s="210">
        <v>119</v>
      </c>
      <c r="B121" s="211" t="s">
        <v>34</v>
      </c>
      <c r="C121" s="211">
        <v>891180084</v>
      </c>
      <c r="D121" s="211">
        <v>2</v>
      </c>
      <c r="E121" s="215" t="s">
        <v>5782</v>
      </c>
      <c r="F121" s="211">
        <v>800005972</v>
      </c>
      <c r="G121" s="2">
        <v>9</v>
      </c>
      <c r="H121" s="212" t="s">
        <v>5783</v>
      </c>
      <c r="I121" s="213" t="s">
        <v>5784</v>
      </c>
      <c r="J121" s="214">
        <v>41464</v>
      </c>
      <c r="K121" s="212">
        <v>22328235</v>
      </c>
      <c r="L121" s="215" t="s">
        <v>1133</v>
      </c>
      <c r="M121" s="2" t="s">
        <v>5476</v>
      </c>
      <c r="N121" s="216" t="s">
        <v>1124</v>
      </c>
      <c r="O121" s="210" t="s">
        <v>5477</v>
      </c>
      <c r="P121" s="211" t="s">
        <v>42</v>
      </c>
      <c r="Q121" s="217" t="s">
        <v>1137</v>
      </c>
    </row>
    <row r="122" spans="1:17" ht="185.25" x14ac:dyDescent="0.25">
      <c r="A122" s="210">
        <v>120</v>
      </c>
      <c r="B122" s="211" t="s">
        <v>34</v>
      </c>
      <c r="C122" s="211">
        <v>891180084</v>
      </c>
      <c r="D122" s="211">
        <v>2</v>
      </c>
      <c r="E122" s="215" t="s">
        <v>5785</v>
      </c>
      <c r="F122" s="211">
        <v>800051319</v>
      </c>
      <c r="G122" s="2">
        <v>4</v>
      </c>
      <c r="H122" s="212" t="s">
        <v>5786</v>
      </c>
      <c r="I122" s="213" t="s">
        <v>5787</v>
      </c>
      <c r="J122" s="214">
        <v>41466</v>
      </c>
      <c r="K122" s="212">
        <v>2296800</v>
      </c>
      <c r="L122" s="215" t="s">
        <v>1133</v>
      </c>
      <c r="M122" s="2" t="s">
        <v>5476</v>
      </c>
      <c r="N122" s="216" t="s">
        <v>1124</v>
      </c>
      <c r="O122" s="210" t="s">
        <v>5477</v>
      </c>
      <c r="P122" s="211" t="s">
        <v>42</v>
      </c>
      <c r="Q122" s="217" t="s">
        <v>1137</v>
      </c>
    </row>
    <row r="123" spans="1:17" ht="156.75" x14ac:dyDescent="0.25">
      <c r="A123" s="210">
        <v>121</v>
      </c>
      <c r="B123" s="211" t="s">
        <v>34</v>
      </c>
      <c r="C123" s="211">
        <v>891180084</v>
      </c>
      <c r="D123" s="211">
        <v>2</v>
      </c>
      <c r="E123" s="215" t="s">
        <v>5788</v>
      </c>
      <c r="F123" s="211">
        <v>12207136</v>
      </c>
      <c r="G123" s="2">
        <v>7</v>
      </c>
      <c r="H123" s="212" t="s">
        <v>5789</v>
      </c>
      <c r="I123" s="213" t="s">
        <v>5790</v>
      </c>
      <c r="J123" s="214">
        <v>41467</v>
      </c>
      <c r="K123" s="212">
        <v>1700000</v>
      </c>
      <c r="L123" s="215" t="s">
        <v>1133</v>
      </c>
      <c r="M123" s="2" t="s">
        <v>5476</v>
      </c>
      <c r="N123" s="216" t="s">
        <v>1124</v>
      </c>
      <c r="O123" s="210" t="s">
        <v>5477</v>
      </c>
      <c r="P123" s="211" t="s">
        <v>42</v>
      </c>
      <c r="Q123" s="217" t="s">
        <v>1137</v>
      </c>
    </row>
    <row r="124" spans="1:17" ht="185.25" x14ac:dyDescent="0.25">
      <c r="A124" s="210">
        <v>122</v>
      </c>
      <c r="B124" s="211" t="s">
        <v>34</v>
      </c>
      <c r="C124" s="211">
        <v>891180084</v>
      </c>
      <c r="D124" s="211">
        <v>2</v>
      </c>
      <c r="E124" s="215" t="s">
        <v>5791</v>
      </c>
      <c r="F124" s="211">
        <v>7708974</v>
      </c>
      <c r="G124" s="2">
        <v>4</v>
      </c>
      <c r="H124" s="212" t="s">
        <v>5792</v>
      </c>
      <c r="I124" s="213" t="s">
        <v>5793</v>
      </c>
      <c r="J124" s="214">
        <v>41467</v>
      </c>
      <c r="K124" s="212">
        <v>1550000</v>
      </c>
      <c r="L124" s="215" t="s">
        <v>61</v>
      </c>
      <c r="M124" s="2" t="s">
        <v>5476</v>
      </c>
      <c r="N124" s="216" t="s">
        <v>1124</v>
      </c>
      <c r="O124" s="210" t="s">
        <v>5477</v>
      </c>
      <c r="P124" s="211" t="s">
        <v>42</v>
      </c>
      <c r="Q124" s="217" t="s">
        <v>1078</v>
      </c>
    </row>
    <row r="125" spans="1:17" ht="156.75" x14ac:dyDescent="0.25">
      <c r="A125" s="210">
        <v>123</v>
      </c>
      <c r="B125" s="211" t="s">
        <v>34</v>
      </c>
      <c r="C125" s="211">
        <v>891180084</v>
      </c>
      <c r="D125" s="211">
        <v>2</v>
      </c>
      <c r="E125" s="215" t="s">
        <v>5794</v>
      </c>
      <c r="F125" s="211">
        <v>891104414</v>
      </c>
      <c r="G125" s="2">
        <v>6</v>
      </c>
      <c r="H125" s="212" t="s">
        <v>5795</v>
      </c>
      <c r="I125" s="213" t="s">
        <v>5796</v>
      </c>
      <c r="J125" s="214">
        <v>41467</v>
      </c>
      <c r="K125" s="212">
        <v>23321829</v>
      </c>
      <c r="L125" s="215" t="s">
        <v>1133</v>
      </c>
      <c r="M125" s="2" t="s">
        <v>5476</v>
      </c>
      <c r="N125" s="216" t="s">
        <v>1124</v>
      </c>
      <c r="O125" s="210" t="s">
        <v>5477</v>
      </c>
      <c r="P125" s="211" t="s">
        <v>42</v>
      </c>
      <c r="Q125" s="217" t="s">
        <v>1137</v>
      </c>
    </row>
    <row r="126" spans="1:17" ht="185.25" x14ac:dyDescent="0.25">
      <c r="A126" s="210">
        <v>124</v>
      </c>
      <c r="B126" s="211" t="s">
        <v>34</v>
      </c>
      <c r="C126" s="211">
        <v>891180084</v>
      </c>
      <c r="D126" s="211">
        <v>2</v>
      </c>
      <c r="E126" s="215" t="s">
        <v>5782</v>
      </c>
      <c r="F126" s="211">
        <v>800005972</v>
      </c>
      <c r="G126" s="2">
        <v>9</v>
      </c>
      <c r="H126" s="212" t="s">
        <v>5797</v>
      </c>
      <c r="I126" s="213" t="s">
        <v>5798</v>
      </c>
      <c r="J126" s="214">
        <v>41477</v>
      </c>
      <c r="K126" s="212">
        <v>25804200</v>
      </c>
      <c r="L126" s="215" t="s">
        <v>1133</v>
      </c>
      <c r="M126" s="2" t="s">
        <v>5476</v>
      </c>
      <c r="N126" s="216" t="s">
        <v>1124</v>
      </c>
      <c r="O126" s="210" t="s">
        <v>5477</v>
      </c>
      <c r="P126" s="211" t="s">
        <v>42</v>
      </c>
      <c r="Q126" s="217" t="s">
        <v>1137</v>
      </c>
    </row>
    <row r="127" spans="1:17" ht="142.5" x14ac:dyDescent="0.25">
      <c r="A127" s="210">
        <v>125</v>
      </c>
      <c r="B127" s="211" t="s">
        <v>34</v>
      </c>
      <c r="C127" s="211">
        <v>891180084</v>
      </c>
      <c r="D127" s="211">
        <v>2</v>
      </c>
      <c r="E127" s="215" t="s">
        <v>5799</v>
      </c>
      <c r="F127" s="211">
        <v>860012336</v>
      </c>
      <c r="G127" s="2">
        <v>1</v>
      </c>
      <c r="H127" s="212" t="s">
        <v>5800</v>
      </c>
      <c r="I127" s="213" t="s">
        <v>5801</v>
      </c>
      <c r="J127" s="214">
        <v>41481</v>
      </c>
      <c r="K127" s="212">
        <v>2800000</v>
      </c>
      <c r="L127" s="215" t="s">
        <v>61</v>
      </c>
      <c r="M127" s="2" t="s">
        <v>5476</v>
      </c>
      <c r="N127" s="216" t="s">
        <v>5480</v>
      </c>
      <c r="O127" s="210" t="s">
        <v>5477</v>
      </c>
      <c r="P127" s="211" t="s">
        <v>42</v>
      </c>
      <c r="Q127" s="217" t="s">
        <v>1120</v>
      </c>
    </row>
    <row r="128" spans="1:17" ht="156.75" x14ac:dyDescent="0.25">
      <c r="A128" s="210">
        <v>126</v>
      </c>
      <c r="B128" s="211" t="s">
        <v>34</v>
      </c>
      <c r="C128" s="211">
        <v>891180084</v>
      </c>
      <c r="D128" s="211">
        <v>2</v>
      </c>
      <c r="E128" s="215" t="s">
        <v>5732</v>
      </c>
      <c r="F128" s="211">
        <v>900545793</v>
      </c>
      <c r="G128" s="2">
        <v>1</v>
      </c>
      <c r="H128" s="212" t="s">
        <v>5802</v>
      </c>
      <c r="I128" s="213" t="s">
        <v>5803</v>
      </c>
      <c r="J128" s="214">
        <v>41481</v>
      </c>
      <c r="K128" s="212">
        <v>5000000</v>
      </c>
      <c r="L128" s="215" t="s">
        <v>61</v>
      </c>
      <c r="M128" s="2" t="s">
        <v>5476</v>
      </c>
      <c r="N128" s="216" t="s">
        <v>1124</v>
      </c>
      <c r="O128" s="210" t="s">
        <v>5477</v>
      </c>
      <c r="P128" s="211" t="s">
        <v>42</v>
      </c>
      <c r="Q128" s="217" t="s">
        <v>1078</v>
      </c>
    </row>
    <row r="129" spans="1:17" ht="171" x14ac:dyDescent="0.25">
      <c r="A129" s="210">
        <v>127</v>
      </c>
      <c r="B129" s="211" t="s">
        <v>34</v>
      </c>
      <c r="C129" s="211">
        <v>891180084</v>
      </c>
      <c r="D129" s="211">
        <v>2</v>
      </c>
      <c r="E129" s="215" t="s">
        <v>1601</v>
      </c>
      <c r="F129" s="211">
        <v>800058607</v>
      </c>
      <c r="G129" s="2">
        <v>2</v>
      </c>
      <c r="H129" s="212" t="s">
        <v>5804</v>
      </c>
      <c r="I129" s="213" t="s">
        <v>5805</v>
      </c>
      <c r="J129" s="214">
        <v>41486</v>
      </c>
      <c r="K129" s="212">
        <v>33961401</v>
      </c>
      <c r="L129" s="215" t="s">
        <v>1133</v>
      </c>
      <c r="M129" s="2" t="s">
        <v>5476</v>
      </c>
      <c r="N129" s="216" t="s">
        <v>1124</v>
      </c>
      <c r="O129" s="210" t="s">
        <v>5477</v>
      </c>
      <c r="P129" s="211" t="s">
        <v>42</v>
      </c>
      <c r="Q129" s="217" t="s">
        <v>1120</v>
      </c>
    </row>
    <row r="130" spans="1:17" ht="199.5" x14ac:dyDescent="0.25">
      <c r="A130" s="210">
        <v>128</v>
      </c>
      <c r="B130" s="211" t="s">
        <v>34</v>
      </c>
      <c r="C130" s="211">
        <v>891180084</v>
      </c>
      <c r="D130" s="211">
        <v>2</v>
      </c>
      <c r="E130" s="215" t="s">
        <v>5627</v>
      </c>
      <c r="F130" s="211">
        <v>93362898</v>
      </c>
      <c r="G130" s="2">
        <v>8</v>
      </c>
      <c r="H130" s="212" t="s">
        <v>5806</v>
      </c>
      <c r="I130" s="213" t="s">
        <v>5807</v>
      </c>
      <c r="J130" s="214">
        <v>41491</v>
      </c>
      <c r="K130" s="212">
        <v>8700000</v>
      </c>
      <c r="L130" s="215" t="s">
        <v>1133</v>
      </c>
      <c r="M130" s="2" t="s">
        <v>5476</v>
      </c>
      <c r="N130" s="216" t="s">
        <v>1124</v>
      </c>
      <c r="O130" s="210" t="s">
        <v>5477</v>
      </c>
      <c r="P130" s="211" t="s">
        <v>42</v>
      </c>
      <c r="Q130" s="217" t="s">
        <v>1137</v>
      </c>
    </row>
    <row r="131" spans="1:17" ht="199.5" x14ac:dyDescent="0.25">
      <c r="A131" s="210">
        <v>129</v>
      </c>
      <c r="B131" s="211" t="s">
        <v>34</v>
      </c>
      <c r="C131" s="211">
        <v>891180084</v>
      </c>
      <c r="D131" s="211">
        <v>2</v>
      </c>
      <c r="E131" s="215" t="s">
        <v>313</v>
      </c>
      <c r="F131" s="211">
        <v>12111346</v>
      </c>
      <c r="G131" s="2">
        <v>3</v>
      </c>
      <c r="H131" s="212" t="s">
        <v>5808</v>
      </c>
      <c r="I131" s="213" t="s">
        <v>5809</v>
      </c>
      <c r="J131" s="214">
        <v>41492</v>
      </c>
      <c r="K131" s="212">
        <v>9340320</v>
      </c>
      <c r="L131" s="215" t="s">
        <v>1133</v>
      </c>
      <c r="M131" s="2" t="s">
        <v>5476</v>
      </c>
      <c r="N131" s="216" t="s">
        <v>1124</v>
      </c>
      <c r="O131" s="210" t="s">
        <v>5477</v>
      </c>
      <c r="P131" s="211" t="s">
        <v>42</v>
      </c>
      <c r="Q131" s="217" t="s">
        <v>1137</v>
      </c>
    </row>
    <row r="132" spans="1:17" ht="185.25" x14ac:dyDescent="0.25">
      <c r="A132" s="210">
        <v>130</v>
      </c>
      <c r="B132" s="211" t="s">
        <v>34</v>
      </c>
      <c r="C132" s="211">
        <v>891180084</v>
      </c>
      <c r="D132" s="211">
        <v>2</v>
      </c>
      <c r="E132" s="215" t="s">
        <v>5799</v>
      </c>
      <c r="F132" s="211">
        <v>860012336</v>
      </c>
      <c r="G132" s="2">
        <v>1</v>
      </c>
      <c r="H132" s="212" t="s">
        <v>5810</v>
      </c>
      <c r="I132" s="213" t="s">
        <v>5811</v>
      </c>
      <c r="J132" s="214">
        <v>41494</v>
      </c>
      <c r="K132" s="212">
        <v>9200000</v>
      </c>
      <c r="L132" s="215" t="s">
        <v>61</v>
      </c>
      <c r="M132" s="2" t="s">
        <v>5476</v>
      </c>
      <c r="N132" s="216" t="s">
        <v>5480</v>
      </c>
      <c r="O132" s="210" t="s">
        <v>5477</v>
      </c>
      <c r="P132" s="211" t="s">
        <v>42</v>
      </c>
      <c r="Q132" s="217" t="s">
        <v>1120</v>
      </c>
    </row>
    <row r="133" spans="1:17" ht="199.5" x14ac:dyDescent="0.25">
      <c r="A133" s="210">
        <v>131</v>
      </c>
      <c r="B133" s="211" t="s">
        <v>34</v>
      </c>
      <c r="C133" s="211">
        <v>891180084</v>
      </c>
      <c r="D133" s="211">
        <v>2</v>
      </c>
      <c r="E133" s="215" t="s">
        <v>1530</v>
      </c>
      <c r="F133" s="211">
        <v>830122424</v>
      </c>
      <c r="G133" s="2">
        <v>4</v>
      </c>
      <c r="H133" s="212" t="s">
        <v>5812</v>
      </c>
      <c r="I133" s="213" t="s">
        <v>5813</v>
      </c>
      <c r="J133" s="214">
        <v>41498</v>
      </c>
      <c r="K133" s="212">
        <v>17249664</v>
      </c>
      <c r="L133" s="215" t="s">
        <v>1133</v>
      </c>
      <c r="M133" s="2" t="s">
        <v>5476</v>
      </c>
      <c r="N133" s="216" t="s">
        <v>5480</v>
      </c>
      <c r="O133" s="210" t="s">
        <v>5477</v>
      </c>
      <c r="P133" s="211" t="s">
        <v>42</v>
      </c>
      <c r="Q133" s="217" t="s">
        <v>1120</v>
      </c>
    </row>
    <row r="134" spans="1:17" ht="171" x14ac:dyDescent="0.25">
      <c r="A134" s="210">
        <v>132</v>
      </c>
      <c r="B134" s="211" t="s">
        <v>34</v>
      </c>
      <c r="C134" s="211">
        <v>891180084</v>
      </c>
      <c r="D134" s="211">
        <v>2</v>
      </c>
      <c r="E134" s="215" t="s">
        <v>5814</v>
      </c>
      <c r="F134" s="211">
        <v>12111956</v>
      </c>
      <c r="G134" s="2">
        <v>6</v>
      </c>
      <c r="H134" s="212" t="s">
        <v>5815</v>
      </c>
      <c r="I134" s="213" t="s">
        <v>5816</v>
      </c>
      <c r="J134" s="214">
        <v>41498</v>
      </c>
      <c r="K134" s="212">
        <v>6059401</v>
      </c>
      <c r="L134" s="215" t="s">
        <v>1133</v>
      </c>
      <c r="M134" s="2" t="s">
        <v>5476</v>
      </c>
      <c r="N134" s="216" t="s">
        <v>1124</v>
      </c>
      <c r="O134" s="210" t="s">
        <v>5477</v>
      </c>
      <c r="P134" s="211" t="s">
        <v>42</v>
      </c>
      <c r="Q134" s="217" t="s">
        <v>1137</v>
      </c>
    </row>
    <row r="135" spans="1:17" ht="156.75" x14ac:dyDescent="0.25">
      <c r="A135" s="210">
        <v>133</v>
      </c>
      <c r="B135" s="211" t="s">
        <v>34</v>
      </c>
      <c r="C135" s="211">
        <v>891180084</v>
      </c>
      <c r="D135" s="211">
        <v>2</v>
      </c>
      <c r="E135" s="215" t="s">
        <v>1506</v>
      </c>
      <c r="F135" s="211">
        <v>55153458</v>
      </c>
      <c r="G135" s="2">
        <v>6</v>
      </c>
      <c r="H135" s="212" t="s">
        <v>5817</v>
      </c>
      <c r="I135" s="213" t="s">
        <v>5818</v>
      </c>
      <c r="J135" s="214">
        <v>41501</v>
      </c>
      <c r="K135" s="212">
        <v>2726000</v>
      </c>
      <c r="L135" s="215" t="s">
        <v>1133</v>
      </c>
      <c r="M135" s="2" t="s">
        <v>5476</v>
      </c>
      <c r="N135" s="216" t="s">
        <v>1124</v>
      </c>
      <c r="O135" s="210" t="s">
        <v>5477</v>
      </c>
      <c r="P135" s="211" t="s">
        <v>42</v>
      </c>
      <c r="Q135" s="217" t="s">
        <v>1137</v>
      </c>
    </row>
    <row r="136" spans="1:17" ht="299.25" x14ac:dyDescent="0.25">
      <c r="A136" s="210">
        <v>134</v>
      </c>
      <c r="B136" s="211" t="s">
        <v>34</v>
      </c>
      <c r="C136" s="211">
        <v>891180084</v>
      </c>
      <c r="D136" s="211">
        <v>2</v>
      </c>
      <c r="E136" s="215" t="s">
        <v>1556</v>
      </c>
      <c r="F136" s="211">
        <v>12114383</v>
      </c>
      <c r="G136" s="2">
        <v>1</v>
      </c>
      <c r="H136" s="212" t="s">
        <v>5819</v>
      </c>
      <c r="I136" s="213" t="s">
        <v>5820</v>
      </c>
      <c r="J136" s="214">
        <v>41507</v>
      </c>
      <c r="K136" s="212">
        <v>2553000</v>
      </c>
      <c r="L136" s="215" t="s">
        <v>61</v>
      </c>
      <c r="M136" s="2" t="s">
        <v>5476</v>
      </c>
      <c r="N136" s="216" t="s">
        <v>1124</v>
      </c>
      <c r="O136" s="210" t="s">
        <v>5477</v>
      </c>
      <c r="P136" s="211" t="s">
        <v>42</v>
      </c>
      <c r="Q136" s="217" t="s">
        <v>1078</v>
      </c>
    </row>
    <row r="137" spans="1:17" ht="171" x14ac:dyDescent="0.25">
      <c r="A137" s="210">
        <v>135</v>
      </c>
      <c r="B137" s="211" t="s">
        <v>34</v>
      </c>
      <c r="C137" s="211">
        <v>891180084</v>
      </c>
      <c r="D137" s="211">
        <v>2</v>
      </c>
      <c r="E137" s="215" t="s">
        <v>356</v>
      </c>
      <c r="F137" s="211">
        <v>7694101</v>
      </c>
      <c r="G137" s="2">
        <v>9</v>
      </c>
      <c r="H137" s="212" t="s">
        <v>5821</v>
      </c>
      <c r="I137" s="213" t="s">
        <v>5822</v>
      </c>
      <c r="J137" s="214">
        <v>41507</v>
      </c>
      <c r="K137" s="212">
        <v>29366624</v>
      </c>
      <c r="L137" s="215" t="s">
        <v>1133</v>
      </c>
      <c r="M137" s="2" t="s">
        <v>5476</v>
      </c>
      <c r="N137" s="216" t="s">
        <v>1124</v>
      </c>
      <c r="O137" s="210" t="s">
        <v>5477</v>
      </c>
      <c r="P137" s="211" t="s">
        <v>42</v>
      </c>
      <c r="Q137" s="217" t="s">
        <v>1120</v>
      </c>
    </row>
    <row r="138" spans="1:17" ht="185.25" x14ac:dyDescent="0.25">
      <c r="A138" s="210">
        <v>136</v>
      </c>
      <c r="B138" s="211" t="s">
        <v>34</v>
      </c>
      <c r="C138" s="211">
        <v>891180084</v>
      </c>
      <c r="D138" s="211">
        <v>2</v>
      </c>
      <c r="E138" s="215" t="s">
        <v>5823</v>
      </c>
      <c r="F138" s="211">
        <v>830500805</v>
      </c>
      <c r="G138" s="2">
        <v>9</v>
      </c>
      <c r="H138" s="212" t="s">
        <v>5824</v>
      </c>
      <c r="I138" s="213" t="s">
        <v>5825</v>
      </c>
      <c r="J138" s="214">
        <v>41509</v>
      </c>
      <c r="K138" s="212">
        <v>3400000</v>
      </c>
      <c r="L138" s="215" t="s">
        <v>61</v>
      </c>
      <c r="M138" s="2" t="s">
        <v>5476</v>
      </c>
      <c r="N138" s="216" t="s">
        <v>1124</v>
      </c>
      <c r="O138" s="210" t="s">
        <v>5477</v>
      </c>
      <c r="P138" s="211" t="s">
        <v>42</v>
      </c>
      <c r="Q138" s="217" t="s">
        <v>1078</v>
      </c>
    </row>
    <row r="139" spans="1:17" ht="142.5" x14ac:dyDescent="0.25">
      <c r="A139" s="210">
        <v>137</v>
      </c>
      <c r="B139" s="211" t="s">
        <v>34</v>
      </c>
      <c r="C139" s="211">
        <v>891180084</v>
      </c>
      <c r="D139" s="211">
        <v>2</v>
      </c>
      <c r="E139" s="215" t="s">
        <v>272</v>
      </c>
      <c r="F139" s="211">
        <v>12222550</v>
      </c>
      <c r="G139" s="2">
        <v>6</v>
      </c>
      <c r="H139" s="212" t="s">
        <v>5826</v>
      </c>
      <c r="I139" s="213" t="s">
        <v>5827</v>
      </c>
      <c r="J139" s="214">
        <v>41512</v>
      </c>
      <c r="K139" s="212">
        <v>4313960</v>
      </c>
      <c r="L139" s="215" t="s">
        <v>1133</v>
      </c>
      <c r="M139" s="2" t="s">
        <v>5476</v>
      </c>
      <c r="N139" s="216" t="s">
        <v>1124</v>
      </c>
      <c r="O139" s="210" t="s">
        <v>5477</v>
      </c>
      <c r="P139" s="211" t="s">
        <v>42</v>
      </c>
      <c r="Q139" s="217" t="s">
        <v>1137</v>
      </c>
    </row>
    <row r="140" spans="1:17" ht="128.25" x14ac:dyDescent="0.25">
      <c r="A140" s="210">
        <v>138</v>
      </c>
      <c r="B140" s="211" t="s">
        <v>34</v>
      </c>
      <c r="C140" s="211">
        <v>891180084</v>
      </c>
      <c r="D140" s="211">
        <v>2</v>
      </c>
      <c r="E140" s="215" t="s">
        <v>5828</v>
      </c>
      <c r="F140" s="211">
        <v>900073888</v>
      </c>
      <c r="G140" s="2">
        <v>0</v>
      </c>
      <c r="H140" s="212" t="s">
        <v>5829</v>
      </c>
      <c r="I140" s="213" t="s">
        <v>5830</v>
      </c>
      <c r="J140" s="214">
        <v>41512</v>
      </c>
      <c r="K140" s="212">
        <v>6948400</v>
      </c>
      <c r="L140" s="215" t="s">
        <v>61</v>
      </c>
      <c r="M140" s="2" t="s">
        <v>5476</v>
      </c>
      <c r="N140" s="216" t="s">
        <v>1124</v>
      </c>
      <c r="O140" s="210" t="s">
        <v>5477</v>
      </c>
      <c r="P140" s="211" t="s">
        <v>42</v>
      </c>
      <c r="Q140" s="217" t="s">
        <v>1078</v>
      </c>
    </row>
    <row r="141" spans="1:17" ht="256.5" x14ac:dyDescent="0.25">
      <c r="A141" s="210">
        <v>139</v>
      </c>
      <c r="B141" s="211" t="s">
        <v>34</v>
      </c>
      <c r="C141" s="211">
        <v>891180084</v>
      </c>
      <c r="D141" s="211">
        <v>2</v>
      </c>
      <c r="E141" s="215" t="s">
        <v>5831</v>
      </c>
      <c r="F141" s="211">
        <v>900422434</v>
      </c>
      <c r="G141" s="2">
        <v>9</v>
      </c>
      <c r="H141" s="212" t="s">
        <v>5832</v>
      </c>
      <c r="I141" s="213" t="s">
        <v>5833</v>
      </c>
      <c r="J141" s="214">
        <v>41515</v>
      </c>
      <c r="K141" s="212">
        <v>900000</v>
      </c>
      <c r="L141" s="215" t="s">
        <v>61</v>
      </c>
      <c r="M141" s="2" t="s">
        <v>5476</v>
      </c>
      <c r="N141" s="216" t="s">
        <v>1124</v>
      </c>
      <c r="O141" s="210" t="s">
        <v>5477</v>
      </c>
      <c r="P141" s="211" t="s">
        <v>42</v>
      </c>
      <c r="Q141" s="217" t="s">
        <v>1078</v>
      </c>
    </row>
    <row r="142" spans="1:17" ht="299.25" x14ac:dyDescent="0.25">
      <c r="A142" s="210">
        <v>140</v>
      </c>
      <c r="B142" s="211" t="s">
        <v>34</v>
      </c>
      <c r="C142" s="211">
        <v>891180084</v>
      </c>
      <c r="D142" s="211">
        <v>2</v>
      </c>
      <c r="E142" s="215" t="s">
        <v>1506</v>
      </c>
      <c r="F142" s="211">
        <v>55153458</v>
      </c>
      <c r="G142" s="2">
        <v>6</v>
      </c>
      <c r="H142" s="212" t="s">
        <v>5834</v>
      </c>
      <c r="I142" s="213" t="s">
        <v>5835</v>
      </c>
      <c r="J142" s="214">
        <v>41519</v>
      </c>
      <c r="K142" s="212">
        <v>249980</v>
      </c>
      <c r="L142" s="215" t="s">
        <v>61</v>
      </c>
      <c r="M142" s="2" t="s">
        <v>5476</v>
      </c>
      <c r="N142" s="216" t="s">
        <v>1124</v>
      </c>
      <c r="O142" s="210" t="s">
        <v>5477</v>
      </c>
      <c r="P142" s="211" t="s">
        <v>42</v>
      </c>
      <c r="Q142" s="217" t="s">
        <v>1078</v>
      </c>
    </row>
    <row r="143" spans="1:17" ht="171" x14ac:dyDescent="0.25">
      <c r="A143" s="210">
        <v>141</v>
      </c>
      <c r="B143" s="211" t="s">
        <v>34</v>
      </c>
      <c r="C143" s="211">
        <v>891180084</v>
      </c>
      <c r="D143" s="211">
        <v>2</v>
      </c>
      <c r="E143" s="215" t="s">
        <v>5836</v>
      </c>
      <c r="F143" s="211">
        <v>900481846</v>
      </c>
      <c r="G143" s="2">
        <v>1</v>
      </c>
      <c r="H143" s="212" t="s">
        <v>5837</v>
      </c>
      <c r="I143" s="213" t="s">
        <v>5838</v>
      </c>
      <c r="J143" s="214">
        <v>41519</v>
      </c>
      <c r="K143" s="212">
        <v>5492600</v>
      </c>
      <c r="L143" s="215" t="s">
        <v>61</v>
      </c>
      <c r="M143" s="2" t="s">
        <v>5476</v>
      </c>
      <c r="N143" s="216" t="s">
        <v>1124</v>
      </c>
      <c r="O143" s="210" t="s">
        <v>5477</v>
      </c>
      <c r="P143" s="211" t="s">
        <v>42</v>
      </c>
      <c r="Q143" s="217" t="s">
        <v>1078</v>
      </c>
    </row>
    <row r="144" spans="1:17" ht="270.75" x14ac:dyDescent="0.25">
      <c r="A144" s="210">
        <v>142</v>
      </c>
      <c r="B144" s="211" t="s">
        <v>34</v>
      </c>
      <c r="C144" s="211">
        <v>891180084</v>
      </c>
      <c r="D144" s="211">
        <v>2</v>
      </c>
      <c r="E144" s="215" t="s">
        <v>5839</v>
      </c>
      <c r="F144" s="211">
        <v>813004745</v>
      </c>
      <c r="G144" s="2">
        <v>6</v>
      </c>
      <c r="H144" s="212" t="s">
        <v>5840</v>
      </c>
      <c r="I144" s="213" t="s">
        <v>5841</v>
      </c>
      <c r="J144" s="214">
        <v>41520</v>
      </c>
      <c r="K144" s="212">
        <v>1698000</v>
      </c>
      <c r="L144" s="215" t="s">
        <v>61</v>
      </c>
      <c r="M144" s="2" t="s">
        <v>5476</v>
      </c>
      <c r="N144" s="216" t="s">
        <v>1124</v>
      </c>
      <c r="O144" s="210" t="s">
        <v>5477</v>
      </c>
      <c r="P144" s="211" t="s">
        <v>42</v>
      </c>
      <c r="Q144" s="217" t="s">
        <v>1078</v>
      </c>
    </row>
    <row r="145" spans="1:17" ht="256.5" x14ac:dyDescent="0.25">
      <c r="A145" s="210">
        <v>143</v>
      </c>
      <c r="B145" s="211" t="s">
        <v>34</v>
      </c>
      <c r="C145" s="211">
        <v>891180084</v>
      </c>
      <c r="D145" s="211">
        <v>2</v>
      </c>
      <c r="E145" s="215" t="s">
        <v>5842</v>
      </c>
      <c r="F145" s="211">
        <v>860001317</v>
      </c>
      <c r="G145" s="2">
        <v>4</v>
      </c>
      <c r="H145" s="212" t="s">
        <v>5843</v>
      </c>
      <c r="I145" s="213" t="s">
        <v>5844</v>
      </c>
      <c r="J145" s="214">
        <v>41520</v>
      </c>
      <c r="K145" s="212">
        <v>8879837</v>
      </c>
      <c r="L145" s="215" t="s">
        <v>61</v>
      </c>
      <c r="M145" s="2" t="s">
        <v>5476</v>
      </c>
      <c r="N145" s="216" t="s">
        <v>5480</v>
      </c>
      <c r="O145" s="210" t="s">
        <v>5477</v>
      </c>
      <c r="P145" s="211" t="s">
        <v>42</v>
      </c>
      <c r="Q145" s="217" t="s">
        <v>1120</v>
      </c>
    </row>
    <row r="146" spans="1:17" ht="213.75" x14ac:dyDescent="0.25">
      <c r="A146" s="210">
        <v>144</v>
      </c>
      <c r="B146" s="211" t="s">
        <v>34</v>
      </c>
      <c r="C146" s="211">
        <v>891180084</v>
      </c>
      <c r="D146" s="211">
        <v>2</v>
      </c>
      <c r="E146" s="215" t="s">
        <v>5845</v>
      </c>
      <c r="F146" s="211">
        <v>900458998</v>
      </c>
      <c r="G146" s="2">
        <v>6</v>
      </c>
      <c r="H146" s="212" t="s">
        <v>5846</v>
      </c>
      <c r="I146" s="213" t="s">
        <v>5847</v>
      </c>
      <c r="J146" s="214">
        <v>41522</v>
      </c>
      <c r="K146" s="212">
        <v>9280000</v>
      </c>
      <c r="L146" s="215" t="s">
        <v>1133</v>
      </c>
      <c r="M146" s="2" t="s">
        <v>5476</v>
      </c>
      <c r="N146" s="216" t="s">
        <v>5480</v>
      </c>
      <c r="O146" s="210" t="s">
        <v>5477</v>
      </c>
      <c r="P146" s="211" t="s">
        <v>42</v>
      </c>
      <c r="Q146" s="217" t="s">
        <v>1120</v>
      </c>
    </row>
    <row r="147" spans="1:17" ht="142.5" x14ac:dyDescent="0.25">
      <c r="A147" s="210">
        <v>145</v>
      </c>
      <c r="B147" s="211" t="s">
        <v>34</v>
      </c>
      <c r="C147" s="211">
        <v>891180084</v>
      </c>
      <c r="D147" s="211">
        <v>2</v>
      </c>
      <c r="E147" s="215" t="s">
        <v>5715</v>
      </c>
      <c r="F147" s="211">
        <v>891100987</v>
      </c>
      <c r="G147" s="2">
        <v>6</v>
      </c>
      <c r="H147" s="212" t="s">
        <v>5848</v>
      </c>
      <c r="I147" s="213" t="s">
        <v>5849</v>
      </c>
      <c r="J147" s="214">
        <v>41522</v>
      </c>
      <c r="K147" s="212">
        <v>8620000</v>
      </c>
      <c r="L147" s="215" t="s">
        <v>1133</v>
      </c>
      <c r="M147" s="2" t="s">
        <v>5476</v>
      </c>
      <c r="N147" s="216" t="s">
        <v>1124</v>
      </c>
      <c r="O147" s="210" t="s">
        <v>5477</v>
      </c>
      <c r="P147" s="211" t="s">
        <v>42</v>
      </c>
      <c r="Q147" s="217" t="s">
        <v>1137</v>
      </c>
    </row>
    <row r="148" spans="1:17" ht="294.75" x14ac:dyDescent="0.25">
      <c r="A148" s="210">
        <v>146</v>
      </c>
      <c r="B148" s="211" t="s">
        <v>34</v>
      </c>
      <c r="C148" s="211">
        <v>891180084</v>
      </c>
      <c r="D148" s="211">
        <v>2</v>
      </c>
      <c r="E148" s="215" t="s">
        <v>5850</v>
      </c>
      <c r="F148" s="211">
        <v>830084433</v>
      </c>
      <c r="G148" s="2">
        <v>7</v>
      </c>
      <c r="H148" s="212" t="s">
        <v>5851</v>
      </c>
      <c r="I148" s="213" t="s">
        <v>5852</v>
      </c>
      <c r="J148" s="214">
        <v>41527</v>
      </c>
      <c r="K148" s="212">
        <v>17353600</v>
      </c>
      <c r="L148" s="215" t="s">
        <v>1133</v>
      </c>
      <c r="M148" s="2" t="s">
        <v>5476</v>
      </c>
      <c r="N148" s="216" t="s">
        <v>5480</v>
      </c>
      <c r="O148" s="210" t="s">
        <v>5477</v>
      </c>
      <c r="P148" s="211" t="s">
        <v>42</v>
      </c>
      <c r="Q148" s="217" t="s">
        <v>1120</v>
      </c>
    </row>
    <row r="149" spans="1:17" ht="213.75" x14ac:dyDescent="0.25">
      <c r="A149" s="210">
        <v>147</v>
      </c>
      <c r="B149" s="211" t="s">
        <v>34</v>
      </c>
      <c r="C149" s="211">
        <v>891180084</v>
      </c>
      <c r="D149" s="211">
        <v>2</v>
      </c>
      <c r="E149" s="215" t="s">
        <v>5853</v>
      </c>
      <c r="F149" s="211">
        <v>7719564</v>
      </c>
      <c r="G149" s="2">
        <v>5</v>
      </c>
      <c r="H149" s="212" t="s">
        <v>5854</v>
      </c>
      <c r="I149" s="213" t="s">
        <v>5855</v>
      </c>
      <c r="J149" s="214">
        <v>41528</v>
      </c>
      <c r="K149" s="212">
        <v>2991500</v>
      </c>
      <c r="L149" s="215" t="s">
        <v>61</v>
      </c>
      <c r="M149" s="2" t="s">
        <v>5476</v>
      </c>
      <c r="N149" s="216" t="s">
        <v>1124</v>
      </c>
      <c r="O149" s="210" t="s">
        <v>5477</v>
      </c>
      <c r="P149" s="211" t="s">
        <v>42</v>
      </c>
      <c r="Q149" s="217" t="s">
        <v>1078</v>
      </c>
    </row>
    <row r="150" spans="1:17" ht="256.5" x14ac:dyDescent="0.25">
      <c r="A150" s="210">
        <v>148</v>
      </c>
      <c r="B150" s="211" t="s">
        <v>34</v>
      </c>
      <c r="C150" s="211">
        <v>891180084</v>
      </c>
      <c r="D150" s="211">
        <v>2</v>
      </c>
      <c r="E150" s="215" t="s">
        <v>5856</v>
      </c>
      <c r="F150" s="211">
        <v>26452722</v>
      </c>
      <c r="G150" s="2">
        <v>5</v>
      </c>
      <c r="H150" s="212" t="s">
        <v>5857</v>
      </c>
      <c r="I150" s="213" t="s">
        <v>5858</v>
      </c>
      <c r="J150" s="214">
        <v>41529</v>
      </c>
      <c r="K150" s="212">
        <v>9380000</v>
      </c>
      <c r="L150" s="215" t="s">
        <v>61</v>
      </c>
      <c r="M150" s="2" t="s">
        <v>5476</v>
      </c>
      <c r="N150" s="216" t="s">
        <v>1124</v>
      </c>
      <c r="O150" s="210" t="s">
        <v>5477</v>
      </c>
      <c r="P150" s="211" t="s">
        <v>42</v>
      </c>
      <c r="Q150" s="217" t="s">
        <v>1078</v>
      </c>
    </row>
    <row r="151" spans="1:17" ht="256.5" x14ac:dyDescent="0.25">
      <c r="A151" s="210">
        <v>149</v>
      </c>
      <c r="B151" s="211" t="s">
        <v>34</v>
      </c>
      <c r="C151" s="211">
        <v>891180084</v>
      </c>
      <c r="D151" s="211">
        <v>2</v>
      </c>
      <c r="E151" s="215" t="s">
        <v>5859</v>
      </c>
      <c r="F151" s="211">
        <v>38240879</v>
      </c>
      <c r="G151" s="2">
        <v>4</v>
      </c>
      <c r="H151" s="212" t="s">
        <v>5860</v>
      </c>
      <c r="I151" s="213" t="s">
        <v>5861</v>
      </c>
      <c r="J151" s="214">
        <v>41529</v>
      </c>
      <c r="K151" s="212">
        <v>9380000</v>
      </c>
      <c r="L151" s="215" t="s">
        <v>61</v>
      </c>
      <c r="M151" s="2" t="s">
        <v>5476</v>
      </c>
      <c r="N151" s="216" t="s">
        <v>1124</v>
      </c>
      <c r="O151" s="210" t="s">
        <v>5477</v>
      </c>
      <c r="P151" s="211" t="s">
        <v>42</v>
      </c>
      <c r="Q151" s="217" t="s">
        <v>1078</v>
      </c>
    </row>
    <row r="152" spans="1:17" ht="256.5" x14ac:dyDescent="0.25">
      <c r="A152" s="210">
        <v>150</v>
      </c>
      <c r="B152" s="211" t="s">
        <v>34</v>
      </c>
      <c r="C152" s="211">
        <v>891180084</v>
      </c>
      <c r="D152" s="211">
        <v>2</v>
      </c>
      <c r="E152" s="215" t="s">
        <v>5862</v>
      </c>
      <c r="F152" s="211">
        <v>26563977</v>
      </c>
      <c r="G152" s="2">
        <v>4</v>
      </c>
      <c r="H152" s="212" t="s">
        <v>5863</v>
      </c>
      <c r="I152" s="213" t="s">
        <v>5861</v>
      </c>
      <c r="J152" s="214">
        <v>41529</v>
      </c>
      <c r="K152" s="212">
        <v>9380000</v>
      </c>
      <c r="L152" s="215" t="s">
        <v>61</v>
      </c>
      <c r="M152" s="2" t="s">
        <v>5476</v>
      </c>
      <c r="N152" s="216" t="s">
        <v>1124</v>
      </c>
      <c r="O152" s="210" t="s">
        <v>5477</v>
      </c>
      <c r="P152" s="211" t="s">
        <v>42</v>
      </c>
      <c r="Q152" s="217" t="s">
        <v>1078</v>
      </c>
    </row>
    <row r="153" spans="1:17" ht="199.5" x14ac:dyDescent="0.25">
      <c r="A153" s="210">
        <v>151</v>
      </c>
      <c r="B153" s="211" t="s">
        <v>34</v>
      </c>
      <c r="C153" s="211">
        <v>891180084</v>
      </c>
      <c r="D153" s="211">
        <v>2</v>
      </c>
      <c r="E153" s="215" t="s">
        <v>1214</v>
      </c>
      <c r="F153" s="211">
        <v>12139597</v>
      </c>
      <c r="G153" s="2">
        <v>7</v>
      </c>
      <c r="H153" s="212" t="s">
        <v>5864</v>
      </c>
      <c r="I153" s="213" t="s">
        <v>5865</v>
      </c>
      <c r="J153" s="214">
        <v>41534</v>
      </c>
      <c r="K153" s="212">
        <v>10000000</v>
      </c>
      <c r="L153" s="215" t="s">
        <v>1133</v>
      </c>
      <c r="M153" s="2" t="s">
        <v>5476</v>
      </c>
      <c r="N153" s="216" t="s">
        <v>1124</v>
      </c>
      <c r="O153" s="210" t="s">
        <v>5477</v>
      </c>
      <c r="P153" s="211" t="s">
        <v>42</v>
      </c>
      <c r="Q153" s="217" t="s">
        <v>1137</v>
      </c>
    </row>
    <row r="154" spans="1:17" ht="199.5" x14ac:dyDescent="0.25">
      <c r="A154" s="210">
        <v>152</v>
      </c>
      <c r="B154" s="211" t="s">
        <v>34</v>
      </c>
      <c r="C154" s="211">
        <v>891180084</v>
      </c>
      <c r="D154" s="211">
        <v>2</v>
      </c>
      <c r="E154" s="215" t="s">
        <v>334</v>
      </c>
      <c r="F154" s="211">
        <v>12127303</v>
      </c>
      <c r="G154" s="2">
        <v>7</v>
      </c>
      <c r="H154" s="212" t="s">
        <v>5866</v>
      </c>
      <c r="I154" s="213" t="s">
        <v>5867</v>
      </c>
      <c r="J154" s="214">
        <v>41534</v>
      </c>
      <c r="K154" s="212">
        <v>2300000</v>
      </c>
      <c r="L154" s="215" t="s">
        <v>61</v>
      </c>
      <c r="M154" s="2" t="s">
        <v>5476</v>
      </c>
      <c r="N154" s="216" t="s">
        <v>1124</v>
      </c>
      <c r="O154" s="210" t="s">
        <v>5477</v>
      </c>
      <c r="P154" s="211" t="s">
        <v>42</v>
      </c>
      <c r="Q154" s="217" t="s">
        <v>1078</v>
      </c>
    </row>
    <row r="155" spans="1:17" ht="342" x14ac:dyDescent="0.25">
      <c r="A155" s="210">
        <v>153</v>
      </c>
      <c r="B155" s="211" t="s">
        <v>34</v>
      </c>
      <c r="C155" s="211">
        <v>891180084</v>
      </c>
      <c r="D155" s="211">
        <v>2</v>
      </c>
      <c r="E155" s="215" t="s">
        <v>5868</v>
      </c>
      <c r="F155" s="211">
        <v>830514927</v>
      </c>
      <c r="G155" s="2">
        <v>1</v>
      </c>
      <c r="H155" s="212" t="s">
        <v>5869</v>
      </c>
      <c r="I155" s="213" t="s">
        <v>5870</v>
      </c>
      <c r="J155" s="214">
        <v>41537</v>
      </c>
      <c r="K155" s="212">
        <v>13890611</v>
      </c>
      <c r="L155" s="215" t="s">
        <v>1133</v>
      </c>
      <c r="M155" s="2" t="s">
        <v>5476</v>
      </c>
      <c r="N155" s="216" t="s">
        <v>5480</v>
      </c>
      <c r="O155" s="210" t="s">
        <v>5477</v>
      </c>
      <c r="P155" s="211" t="s">
        <v>42</v>
      </c>
      <c r="Q155" s="217" t="s">
        <v>1120</v>
      </c>
    </row>
    <row r="156" spans="1:17" ht="185.25" x14ac:dyDescent="0.25">
      <c r="A156" s="210">
        <v>154</v>
      </c>
      <c r="B156" s="211" t="s">
        <v>34</v>
      </c>
      <c r="C156" s="211">
        <v>891180084</v>
      </c>
      <c r="D156" s="211">
        <v>2</v>
      </c>
      <c r="E156" s="215" t="s">
        <v>5871</v>
      </c>
      <c r="F156" s="211">
        <v>800141049</v>
      </c>
      <c r="G156" s="2">
        <v>7</v>
      </c>
      <c r="H156" s="212" t="s">
        <v>5872</v>
      </c>
      <c r="I156" s="213" t="s">
        <v>5873</v>
      </c>
      <c r="J156" s="214">
        <v>41540</v>
      </c>
      <c r="K156" s="212">
        <v>2863490</v>
      </c>
      <c r="L156" s="215" t="s">
        <v>1133</v>
      </c>
      <c r="M156" s="2" t="s">
        <v>5476</v>
      </c>
      <c r="N156" s="216" t="s">
        <v>1124</v>
      </c>
      <c r="O156" s="210" t="s">
        <v>5477</v>
      </c>
      <c r="P156" s="211" t="s">
        <v>42</v>
      </c>
      <c r="Q156" s="217" t="s">
        <v>1137</v>
      </c>
    </row>
    <row r="157" spans="1:17" ht="171" x14ac:dyDescent="0.25">
      <c r="A157" s="210">
        <v>155</v>
      </c>
      <c r="B157" s="211" t="s">
        <v>34</v>
      </c>
      <c r="C157" s="211">
        <v>891180084</v>
      </c>
      <c r="D157" s="211">
        <v>2</v>
      </c>
      <c r="E157" s="215" t="s">
        <v>5874</v>
      </c>
      <c r="F157" s="211">
        <v>830032436</v>
      </c>
      <c r="G157" s="2">
        <v>6</v>
      </c>
      <c r="H157" s="212" t="s">
        <v>5875</v>
      </c>
      <c r="I157" s="213" t="s">
        <v>5876</v>
      </c>
      <c r="J157" s="214">
        <v>41541</v>
      </c>
      <c r="K157" s="212">
        <v>11970113</v>
      </c>
      <c r="L157" s="215" t="s">
        <v>1133</v>
      </c>
      <c r="M157" s="2" t="s">
        <v>5476</v>
      </c>
      <c r="N157" s="216" t="s">
        <v>1124</v>
      </c>
      <c r="O157" s="210" t="s">
        <v>5477</v>
      </c>
      <c r="P157" s="211" t="s">
        <v>42</v>
      </c>
      <c r="Q157" s="217" t="s">
        <v>1137</v>
      </c>
    </row>
    <row r="158" spans="1:17" ht="313.5" x14ac:dyDescent="0.25">
      <c r="A158" s="210">
        <v>156</v>
      </c>
      <c r="B158" s="211" t="s">
        <v>34</v>
      </c>
      <c r="C158" s="211">
        <v>891180084</v>
      </c>
      <c r="D158" s="211">
        <v>2</v>
      </c>
      <c r="E158" s="215" t="s">
        <v>5877</v>
      </c>
      <c r="F158" s="211">
        <v>29989820</v>
      </c>
      <c r="G158" s="2">
        <v>3</v>
      </c>
      <c r="H158" s="212" t="s">
        <v>5878</v>
      </c>
      <c r="I158" s="213" t="s">
        <v>5879</v>
      </c>
      <c r="J158" s="214">
        <v>41542</v>
      </c>
      <c r="K158" s="212">
        <v>7560000</v>
      </c>
      <c r="L158" s="215" t="s">
        <v>61</v>
      </c>
      <c r="M158" s="2" t="s">
        <v>5476</v>
      </c>
      <c r="N158" s="216" t="s">
        <v>1124</v>
      </c>
      <c r="O158" s="210" t="s">
        <v>5477</v>
      </c>
      <c r="P158" s="211" t="s">
        <v>42</v>
      </c>
      <c r="Q158" s="217" t="s">
        <v>1078</v>
      </c>
    </row>
    <row r="159" spans="1:17" ht="327.75" x14ac:dyDescent="0.25">
      <c r="A159" s="210">
        <v>157</v>
      </c>
      <c r="B159" s="211" t="s">
        <v>34</v>
      </c>
      <c r="C159" s="211">
        <v>891180084</v>
      </c>
      <c r="D159" s="211">
        <v>2</v>
      </c>
      <c r="E159" s="215" t="s">
        <v>5880</v>
      </c>
      <c r="F159" s="211">
        <v>891100279</v>
      </c>
      <c r="G159" s="2">
        <v>1</v>
      </c>
      <c r="H159" s="212" t="s">
        <v>5881</v>
      </c>
      <c r="I159" s="213" t="s">
        <v>5882</v>
      </c>
      <c r="J159" s="214">
        <v>41542</v>
      </c>
      <c r="K159" s="212">
        <v>5600000</v>
      </c>
      <c r="L159" s="215" t="s">
        <v>61</v>
      </c>
      <c r="M159" s="2" t="s">
        <v>5476</v>
      </c>
      <c r="N159" s="216" t="s">
        <v>1124</v>
      </c>
      <c r="O159" s="210" t="s">
        <v>5477</v>
      </c>
      <c r="P159" s="211" t="s">
        <v>42</v>
      </c>
      <c r="Q159" s="217" t="s">
        <v>1078</v>
      </c>
    </row>
    <row r="160" spans="1:17" ht="342" x14ac:dyDescent="0.25">
      <c r="A160" s="210">
        <v>158</v>
      </c>
      <c r="B160" s="211" t="s">
        <v>34</v>
      </c>
      <c r="C160" s="211">
        <v>891180084</v>
      </c>
      <c r="D160" s="211">
        <v>2</v>
      </c>
      <c r="E160" s="215" t="s">
        <v>5883</v>
      </c>
      <c r="F160" s="211">
        <v>7712942</v>
      </c>
      <c r="G160" s="2">
        <v>4</v>
      </c>
      <c r="H160" s="212" t="s">
        <v>5884</v>
      </c>
      <c r="I160" s="213" t="s">
        <v>5885</v>
      </c>
      <c r="J160" s="214">
        <v>41543</v>
      </c>
      <c r="K160" s="212">
        <v>1203000</v>
      </c>
      <c r="L160" s="215" t="s">
        <v>61</v>
      </c>
      <c r="M160" s="2" t="s">
        <v>5476</v>
      </c>
      <c r="N160" s="216" t="s">
        <v>1124</v>
      </c>
      <c r="O160" s="210" t="s">
        <v>5477</v>
      </c>
      <c r="P160" s="211" t="s">
        <v>42</v>
      </c>
      <c r="Q160" s="217" t="s">
        <v>1078</v>
      </c>
    </row>
    <row r="161" spans="1:17" ht="156.75" x14ac:dyDescent="0.25">
      <c r="A161" s="210">
        <v>159</v>
      </c>
      <c r="B161" s="211" t="s">
        <v>34</v>
      </c>
      <c r="C161" s="211">
        <v>891180084</v>
      </c>
      <c r="D161" s="211">
        <v>2</v>
      </c>
      <c r="E161" s="215" t="s">
        <v>1601</v>
      </c>
      <c r="F161" s="211">
        <v>800058607</v>
      </c>
      <c r="G161" s="2">
        <v>2</v>
      </c>
      <c r="H161" s="212" t="s">
        <v>5886</v>
      </c>
      <c r="I161" s="213" t="s">
        <v>5887</v>
      </c>
      <c r="J161" s="214">
        <v>41547</v>
      </c>
      <c r="K161" s="212">
        <v>9853657</v>
      </c>
      <c r="L161" s="215" t="s">
        <v>61</v>
      </c>
      <c r="M161" s="2" t="s">
        <v>5476</v>
      </c>
      <c r="N161" s="216" t="s">
        <v>1124</v>
      </c>
      <c r="O161" s="210" t="s">
        <v>5477</v>
      </c>
      <c r="P161" s="211" t="s">
        <v>42</v>
      </c>
      <c r="Q161" s="217" t="s">
        <v>1078</v>
      </c>
    </row>
    <row r="162" spans="1:17" ht="185.25" x14ac:dyDescent="0.25">
      <c r="A162" s="210">
        <v>160</v>
      </c>
      <c r="B162" s="211" t="s">
        <v>34</v>
      </c>
      <c r="C162" s="211">
        <v>891180084</v>
      </c>
      <c r="D162" s="211">
        <v>2</v>
      </c>
      <c r="E162" s="215" t="s">
        <v>5888</v>
      </c>
      <c r="F162" s="211">
        <v>900203526</v>
      </c>
      <c r="G162" s="2">
        <v>9</v>
      </c>
      <c r="H162" s="212" t="s">
        <v>5889</v>
      </c>
      <c r="I162" s="213" t="s">
        <v>5890</v>
      </c>
      <c r="J162" s="214">
        <v>41547</v>
      </c>
      <c r="K162" s="212">
        <v>4600000</v>
      </c>
      <c r="L162" s="215" t="s">
        <v>1133</v>
      </c>
      <c r="M162" s="2" t="s">
        <v>5476</v>
      </c>
      <c r="N162" s="216" t="s">
        <v>1124</v>
      </c>
      <c r="O162" s="210" t="s">
        <v>5477</v>
      </c>
      <c r="P162" s="211" t="s">
        <v>42</v>
      </c>
      <c r="Q162" s="217" t="s">
        <v>1137</v>
      </c>
    </row>
    <row r="163" spans="1:17" ht="256.5" x14ac:dyDescent="0.25">
      <c r="A163" s="210">
        <v>161</v>
      </c>
      <c r="B163" s="211" t="s">
        <v>34</v>
      </c>
      <c r="C163" s="211">
        <v>891180084</v>
      </c>
      <c r="D163" s="211">
        <v>2</v>
      </c>
      <c r="E163" s="215" t="s">
        <v>1506</v>
      </c>
      <c r="F163" s="211">
        <v>55153458</v>
      </c>
      <c r="G163" s="2">
        <v>6</v>
      </c>
      <c r="H163" s="212" t="s">
        <v>5891</v>
      </c>
      <c r="I163" s="213" t="s">
        <v>5892</v>
      </c>
      <c r="J163" s="214">
        <v>41549</v>
      </c>
      <c r="K163" s="212">
        <v>24989100</v>
      </c>
      <c r="L163" s="215" t="s">
        <v>61</v>
      </c>
      <c r="M163" s="2" t="s">
        <v>5476</v>
      </c>
      <c r="N163" s="216" t="s">
        <v>1124</v>
      </c>
      <c r="O163" s="210" t="s">
        <v>5477</v>
      </c>
      <c r="P163" s="211" t="s">
        <v>42</v>
      </c>
      <c r="Q163" s="217"/>
    </row>
    <row r="164" spans="1:17" ht="156.75" x14ac:dyDescent="0.25">
      <c r="A164" s="210">
        <v>162</v>
      </c>
      <c r="B164" s="211" t="s">
        <v>34</v>
      </c>
      <c r="C164" s="211">
        <v>891180084</v>
      </c>
      <c r="D164" s="211">
        <v>2</v>
      </c>
      <c r="E164" s="215" t="s">
        <v>5893</v>
      </c>
      <c r="F164" s="211">
        <v>18391793</v>
      </c>
      <c r="G164" s="2">
        <v>4</v>
      </c>
      <c r="H164" s="212" t="s">
        <v>5894</v>
      </c>
      <c r="I164" s="213" t="s">
        <v>5895</v>
      </c>
      <c r="J164" s="214">
        <v>41549</v>
      </c>
      <c r="K164" s="212">
        <v>2586800</v>
      </c>
      <c r="L164" s="215" t="s">
        <v>61</v>
      </c>
      <c r="M164" s="2" t="s">
        <v>5476</v>
      </c>
      <c r="N164" s="216" t="s">
        <v>1124</v>
      </c>
      <c r="O164" s="210" t="s">
        <v>5477</v>
      </c>
      <c r="P164" s="211" t="s">
        <v>42</v>
      </c>
      <c r="Q164" s="217"/>
    </row>
    <row r="165" spans="1:17" ht="270.75" x14ac:dyDescent="0.25">
      <c r="A165" s="210">
        <v>163</v>
      </c>
      <c r="B165" s="211" t="s">
        <v>34</v>
      </c>
      <c r="C165" s="211">
        <v>891180084</v>
      </c>
      <c r="D165" s="211">
        <v>2</v>
      </c>
      <c r="E165" s="215" t="s">
        <v>356</v>
      </c>
      <c r="F165" s="211">
        <v>7694101</v>
      </c>
      <c r="G165" s="2">
        <v>9</v>
      </c>
      <c r="H165" s="212" t="s">
        <v>5896</v>
      </c>
      <c r="I165" s="213" t="s">
        <v>5897</v>
      </c>
      <c r="J165" s="214">
        <v>41554</v>
      </c>
      <c r="K165" s="212">
        <v>6032000</v>
      </c>
      <c r="L165" s="215" t="s">
        <v>1133</v>
      </c>
      <c r="M165" s="2" t="s">
        <v>5476</v>
      </c>
      <c r="N165" s="216" t="s">
        <v>1124</v>
      </c>
      <c r="O165" s="210" t="s">
        <v>5477</v>
      </c>
      <c r="P165" s="211" t="s">
        <v>42</v>
      </c>
      <c r="Q165" s="217"/>
    </row>
    <row r="166" spans="1:17" ht="171" x14ac:dyDescent="0.25">
      <c r="A166" s="210">
        <v>164</v>
      </c>
      <c r="B166" s="211" t="s">
        <v>34</v>
      </c>
      <c r="C166" s="211">
        <v>891180084</v>
      </c>
      <c r="D166" s="211">
        <v>2</v>
      </c>
      <c r="E166" s="215" t="s">
        <v>5654</v>
      </c>
      <c r="F166" s="211">
        <v>12137281</v>
      </c>
      <c r="G166" s="2">
        <v>6</v>
      </c>
      <c r="H166" s="212" t="s">
        <v>5898</v>
      </c>
      <c r="I166" s="213" t="s">
        <v>5899</v>
      </c>
      <c r="J166" s="214">
        <v>41554</v>
      </c>
      <c r="K166" s="212">
        <v>855000</v>
      </c>
      <c r="L166" s="215" t="s">
        <v>1133</v>
      </c>
      <c r="M166" s="2" t="s">
        <v>5476</v>
      </c>
      <c r="N166" s="216" t="s">
        <v>1124</v>
      </c>
      <c r="O166" s="210" t="s">
        <v>5477</v>
      </c>
      <c r="P166" s="211" t="s">
        <v>42</v>
      </c>
      <c r="Q166" s="217"/>
    </row>
    <row r="167" spans="1:17" ht="114" x14ac:dyDescent="0.25">
      <c r="A167" s="210">
        <v>165</v>
      </c>
      <c r="B167" s="211" t="s">
        <v>34</v>
      </c>
      <c r="C167" s="211">
        <v>891180084</v>
      </c>
      <c r="D167" s="211">
        <v>2</v>
      </c>
      <c r="E167" s="215" t="s">
        <v>5900</v>
      </c>
      <c r="F167" s="211">
        <v>36179751</v>
      </c>
      <c r="G167" s="2">
        <v>3</v>
      </c>
      <c r="H167" s="212" t="s">
        <v>5901</v>
      </c>
      <c r="I167" s="213" t="s">
        <v>5902</v>
      </c>
      <c r="J167" s="214">
        <v>41554</v>
      </c>
      <c r="K167" s="212">
        <v>890000</v>
      </c>
      <c r="L167" s="215" t="s">
        <v>1133</v>
      </c>
      <c r="M167" s="2" t="s">
        <v>5476</v>
      </c>
      <c r="N167" s="216" t="s">
        <v>1124</v>
      </c>
      <c r="O167" s="210" t="s">
        <v>5477</v>
      </c>
      <c r="P167" s="211" t="s">
        <v>42</v>
      </c>
      <c r="Q167" s="217"/>
    </row>
    <row r="168" spans="1:17" ht="128.25" x14ac:dyDescent="0.25">
      <c r="A168" s="210">
        <v>166</v>
      </c>
      <c r="B168" s="211" t="s">
        <v>34</v>
      </c>
      <c r="C168" s="211">
        <v>891180084</v>
      </c>
      <c r="D168" s="211">
        <v>2</v>
      </c>
      <c r="E168" s="215" t="s">
        <v>676</v>
      </c>
      <c r="F168" s="211">
        <v>36147801</v>
      </c>
      <c r="G168" s="2">
        <v>6</v>
      </c>
      <c r="H168" s="212" t="s">
        <v>5903</v>
      </c>
      <c r="I168" s="213" t="s">
        <v>5904</v>
      </c>
      <c r="J168" s="214">
        <v>41555</v>
      </c>
      <c r="K168" s="212">
        <v>14616000</v>
      </c>
      <c r="L168" s="215" t="s">
        <v>1133</v>
      </c>
      <c r="M168" s="2" t="s">
        <v>5476</v>
      </c>
      <c r="N168" s="216" t="s">
        <v>1124</v>
      </c>
      <c r="O168" s="210" t="s">
        <v>5477</v>
      </c>
      <c r="P168" s="211" t="s">
        <v>42</v>
      </c>
      <c r="Q168" s="217"/>
    </row>
    <row r="169" spans="1:17" ht="171" x14ac:dyDescent="0.25">
      <c r="A169" s="210">
        <v>167</v>
      </c>
      <c r="B169" s="211" t="s">
        <v>34</v>
      </c>
      <c r="C169" s="211">
        <v>891180084</v>
      </c>
      <c r="D169" s="211">
        <v>2</v>
      </c>
      <c r="E169" s="215" t="s">
        <v>5905</v>
      </c>
      <c r="F169" s="211">
        <v>830510377</v>
      </c>
      <c r="G169" s="2">
        <v>0</v>
      </c>
      <c r="H169" s="212" t="s">
        <v>5906</v>
      </c>
      <c r="I169" s="213" t="s">
        <v>5907</v>
      </c>
      <c r="J169" s="214">
        <v>41556</v>
      </c>
      <c r="K169" s="212">
        <v>3150560</v>
      </c>
      <c r="L169" s="215" t="s">
        <v>61</v>
      </c>
      <c r="M169" s="2" t="s">
        <v>5476</v>
      </c>
      <c r="N169" s="216" t="s">
        <v>1124</v>
      </c>
      <c r="O169" s="210" t="s">
        <v>5477</v>
      </c>
      <c r="P169" s="211" t="s">
        <v>42</v>
      </c>
      <c r="Q169" s="217"/>
    </row>
    <row r="170" spans="1:17" ht="156.75" x14ac:dyDescent="0.25">
      <c r="A170" s="210">
        <v>168</v>
      </c>
      <c r="B170" s="211" t="s">
        <v>34</v>
      </c>
      <c r="C170" s="211">
        <v>891180084</v>
      </c>
      <c r="D170" s="211">
        <v>2</v>
      </c>
      <c r="E170" s="215" t="s">
        <v>356</v>
      </c>
      <c r="F170" s="211">
        <v>7694101</v>
      </c>
      <c r="G170" s="2">
        <v>9</v>
      </c>
      <c r="H170" s="212" t="s">
        <v>5908</v>
      </c>
      <c r="I170" s="213" t="s">
        <v>5909</v>
      </c>
      <c r="J170" s="214">
        <v>41557</v>
      </c>
      <c r="K170" s="212">
        <v>3440560</v>
      </c>
      <c r="L170" s="215" t="s">
        <v>1133</v>
      </c>
      <c r="M170" s="2" t="s">
        <v>5476</v>
      </c>
      <c r="N170" s="216" t="s">
        <v>1124</v>
      </c>
      <c r="O170" s="210" t="s">
        <v>5477</v>
      </c>
      <c r="P170" s="211" t="s">
        <v>42</v>
      </c>
      <c r="Q170" s="217"/>
    </row>
    <row r="171" spans="1:17" ht="185.25" x14ac:dyDescent="0.25">
      <c r="A171" s="210">
        <v>169</v>
      </c>
      <c r="B171" s="211" t="s">
        <v>34</v>
      </c>
      <c r="C171" s="211">
        <v>891180084</v>
      </c>
      <c r="D171" s="211">
        <v>2</v>
      </c>
      <c r="E171" s="215" t="s">
        <v>5910</v>
      </c>
      <c r="F171" s="211">
        <v>1075259661</v>
      </c>
      <c r="G171" s="2">
        <v>5</v>
      </c>
      <c r="H171" s="212" t="s">
        <v>5911</v>
      </c>
      <c r="I171" s="213" t="s">
        <v>5912</v>
      </c>
      <c r="J171" s="214">
        <v>41557</v>
      </c>
      <c r="K171" s="212">
        <v>5000000</v>
      </c>
      <c r="L171" s="215" t="s">
        <v>61</v>
      </c>
      <c r="M171" s="2" t="s">
        <v>5476</v>
      </c>
      <c r="N171" s="216" t="s">
        <v>5480</v>
      </c>
      <c r="O171" s="210" t="s">
        <v>5477</v>
      </c>
      <c r="P171" s="211" t="s">
        <v>42</v>
      </c>
      <c r="Q171" s="217"/>
    </row>
    <row r="172" spans="1:17" ht="128.25" x14ac:dyDescent="0.25">
      <c r="A172" s="210">
        <v>170</v>
      </c>
      <c r="B172" s="211" t="s">
        <v>34</v>
      </c>
      <c r="C172" s="211">
        <v>891180084</v>
      </c>
      <c r="D172" s="211">
        <v>2</v>
      </c>
      <c r="E172" s="215" t="s">
        <v>1506</v>
      </c>
      <c r="F172" s="211">
        <v>55153458</v>
      </c>
      <c r="G172" s="2">
        <v>6</v>
      </c>
      <c r="H172" s="212" t="s">
        <v>5913</v>
      </c>
      <c r="I172" s="213" t="s">
        <v>5914</v>
      </c>
      <c r="J172" s="214">
        <v>41562</v>
      </c>
      <c r="K172" s="212">
        <v>1937200</v>
      </c>
      <c r="L172" s="215" t="s">
        <v>61</v>
      </c>
      <c r="M172" s="2" t="s">
        <v>5476</v>
      </c>
      <c r="N172" s="216" t="s">
        <v>1124</v>
      </c>
      <c r="O172" s="210" t="s">
        <v>5477</v>
      </c>
      <c r="P172" s="211" t="s">
        <v>42</v>
      </c>
      <c r="Q172" s="217"/>
    </row>
    <row r="173" spans="1:17" ht="213.75" x14ac:dyDescent="0.25">
      <c r="A173" s="210">
        <v>171</v>
      </c>
      <c r="B173" s="211" t="s">
        <v>34</v>
      </c>
      <c r="C173" s="211">
        <v>891180084</v>
      </c>
      <c r="D173" s="211">
        <v>2</v>
      </c>
      <c r="E173" s="215" t="s">
        <v>5915</v>
      </c>
      <c r="F173" s="211">
        <v>55176118</v>
      </c>
      <c r="G173" s="2">
        <v>6</v>
      </c>
      <c r="H173" s="212" t="s">
        <v>5916</v>
      </c>
      <c r="I173" s="213" t="s">
        <v>5917</v>
      </c>
      <c r="J173" s="214">
        <v>41562</v>
      </c>
      <c r="K173" s="212">
        <v>36000000</v>
      </c>
      <c r="L173" s="215" t="s">
        <v>61</v>
      </c>
      <c r="M173" s="2" t="s">
        <v>5476</v>
      </c>
      <c r="N173" s="216" t="s">
        <v>1124</v>
      </c>
      <c r="O173" s="210" t="s">
        <v>5477</v>
      </c>
      <c r="P173" s="211" t="s">
        <v>42</v>
      </c>
      <c r="Q173" s="217"/>
    </row>
    <row r="174" spans="1:17" ht="156.75" x14ac:dyDescent="0.25">
      <c r="A174" s="210">
        <v>172</v>
      </c>
      <c r="B174" s="211" t="s">
        <v>34</v>
      </c>
      <c r="C174" s="211">
        <v>891180084</v>
      </c>
      <c r="D174" s="211">
        <v>2</v>
      </c>
      <c r="E174" s="215" t="s">
        <v>5918</v>
      </c>
      <c r="F174" s="211">
        <v>7715512</v>
      </c>
      <c r="G174" s="2">
        <v>4</v>
      </c>
      <c r="H174" s="212" t="s">
        <v>5919</v>
      </c>
      <c r="I174" s="213" t="s">
        <v>5920</v>
      </c>
      <c r="J174" s="214">
        <v>41562</v>
      </c>
      <c r="K174" s="212">
        <v>9500000</v>
      </c>
      <c r="L174" s="215" t="s">
        <v>61</v>
      </c>
      <c r="M174" s="2" t="s">
        <v>5476</v>
      </c>
      <c r="N174" s="216" t="s">
        <v>1124</v>
      </c>
      <c r="O174" s="210" t="s">
        <v>5477</v>
      </c>
      <c r="P174" s="211" t="s">
        <v>42</v>
      </c>
      <c r="Q174" s="217"/>
    </row>
    <row r="175" spans="1:17" ht="99.75" x14ac:dyDescent="0.25">
      <c r="A175" s="210">
        <v>173</v>
      </c>
      <c r="B175" s="211" t="s">
        <v>34</v>
      </c>
      <c r="C175" s="211">
        <v>891180084</v>
      </c>
      <c r="D175" s="211">
        <v>2</v>
      </c>
      <c r="E175" s="215" t="s">
        <v>1240</v>
      </c>
      <c r="F175" s="211">
        <v>7698297</v>
      </c>
      <c r="G175" s="2">
        <v>1</v>
      </c>
      <c r="H175" s="212" t="s">
        <v>5921</v>
      </c>
      <c r="I175" s="213" t="s">
        <v>5922</v>
      </c>
      <c r="J175" s="214">
        <v>41562</v>
      </c>
      <c r="K175" s="212">
        <v>7460000</v>
      </c>
      <c r="L175" s="215" t="s">
        <v>1133</v>
      </c>
      <c r="M175" s="2" t="s">
        <v>5476</v>
      </c>
      <c r="N175" s="216" t="s">
        <v>1124</v>
      </c>
      <c r="O175" s="210" t="s">
        <v>5477</v>
      </c>
      <c r="P175" s="211" t="s">
        <v>42</v>
      </c>
      <c r="Q175" s="217"/>
    </row>
    <row r="176" spans="1:17" ht="228" x14ac:dyDescent="0.25">
      <c r="A176" s="210">
        <v>174</v>
      </c>
      <c r="B176" s="211" t="s">
        <v>34</v>
      </c>
      <c r="C176" s="211">
        <v>891180084</v>
      </c>
      <c r="D176" s="211">
        <v>2</v>
      </c>
      <c r="E176" s="215" t="s">
        <v>5880</v>
      </c>
      <c r="F176" s="211">
        <v>891100279</v>
      </c>
      <c r="G176" s="2">
        <v>1</v>
      </c>
      <c r="H176" s="212" t="s">
        <v>5923</v>
      </c>
      <c r="I176" s="213" t="s">
        <v>5924</v>
      </c>
      <c r="J176" s="214">
        <v>41563</v>
      </c>
      <c r="K176" s="212">
        <v>17830000</v>
      </c>
      <c r="L176" s="215" t="s">
        <v>61</v>
      </c>
      <c r="M176" s="2" t="s">
        <v>5476</v>
      </c>
      <c r="N176" s="216" t="s">
        <v>1124</v>
      </c>
      <c r="O176" s="210" t="s">
        <v>5477</v>
      </c>
      <c r="P176" s="211" t="s">
        <v>42</v>
      </c>
      <c r="Q176" s="217"/>
    </row>
    <row r="177" spans="1:17" ht="228" x14ac:dyDescent="0.25">
      <c r="A177" s="210">
        <v>175</v>
      </c>
      <c r="B177" s="211" t="s">
        <v>34</v>
      </c>
      <c r="C177" s="211">
        <v>891180084</v>
      </c>
      <c r="D177" s="211">
        <v>2</v>
      </c>
      <c r="E177" s="215" t="s">
        <v>5880</v>
      </c>
      <c r="F177" s="211">
        <v>891100279</v>
      </c>
      <c r="G177" s="2">
        <v>1</v>
      </c>
      <c r="H177" s="212" t="s">
        <v>5925</v>
      </c>
      <c r="I177" s="213" t="s">
        <v>5926</v>
      </c>
      <c r="J177" s="214">
        <v>41563</v>
      </c>
      <c r="K177" s="212">
        <v>22900000</v>
      </c>
      <c r="L177" s="215" t="s">
        <v>61</v>
      </c>
      <c r="M177" s="2" t="s">
        <v>5476</v>
      </c>
      <c r="N177" s="216" t="s">
        <v>1124</v>
      </c>
      <c r="O177" s="210" t="s">
        <v>5477</v>
      </c>
      <c r="P177" s="211" t="s">
        <v>42</v>
      </c>
      <c r="Q177" s="217"/>
    </row>
    <row r="178" spans="1:17" ht="128.25" x14ac:dyDescent="0.25">
      <c r="A178" s="210">
        <v>176</v>
      </c>
      <c r="B178" s="211" t="s">
        <v>34</v>
      </c>
      <c r="C178" s="211">
        <v>891180084</v>
      </c>
      <c r="D178" s="211">
        <v>2</v>
      </c>
      <c r="E178" s="215" t="s">
        <v>5927</v>
      </c>
      <c r="F178" s="211">
        <v>94520106</v>
      </c>
      <c r="G178" s="2">
        <v>5</v>
      </c>
      <c r="H178" s="212" t="s">
        <v>5928</v>
      </c>
      <c r="I178" s="213" t="s">
        <v>5929</v>
      </c>
      <c r="J178" s="214">
        <v>41563</v>
      </c>
      <c r="K178" s="212">
        <v>4800000</v>
      </c>
      <c r="L178" s="215" t="s">
        <v>61</v>
      </c>
      <c r="M178" s="2" t="s">
        <v>5476</v>
      </c>
      <c r="N178" s="216" t="s">
        <v>5480</v>
      </c>
      <c r="O178" s="210" t="s">
        <v>5477</v>
      </c>
      <c r="P178" s="211" t="s">
        <v>42</v>
      </c>
      <c r="Q178" s="217"/>
    </row>
    <row r="179" spans="1:17" ht="128.25" x14ac:dyDescent="0.25">
      <c r="A179" s="210">
        <v>177</v>
      </c>
      <c r="B179" s="211" t="s">
        <v>34</v>
      </c>
      <c r="C179" s="211">
        <v>891180084</v>
      </c>
      <c r="D179" s="211">
        <v>2</v>
      </c>
      <c r="E179" s="215" t="s">
        <v>5930</v>
      </c>
      <c r="F179" s="211">
        <v>7733288</v>
      </c>
      <c r="G179" s="2">
        <v>5</v>
      </c>
      <c r="H179" s="212" t="s">
        <v>5931</v>
      </c>
      <c r="I179" s="213" t="s">
        <v>5932</v>
      </c>
      <c r="J179" s="214">
        <v>41563</v>
      </c>
      <c r="K179" s="212">
        <v>1500000</v>
      </c>
      <c r="L179" s="215" t="s">
        <v>61</v>
      </c>
      <c r="M179" s="2" t="s">
        <v>5476</v>
      </c>
      <c r="N179" s="216" t="s">
        <v>5480</v>
      </c>
      <c r="O179" s="210" t="s">
        <v>5477</v>
      </c>
      <c r="P179" s="211" t="s">
        <v>42</v>
      </c>
      <c r="Q179" s="217"/>
    </row>
    <row r="180" spans="1:17" ht="156.75" x14ac:dyDescent="0.25">
      <c r="A180" s="210">
        <v>178</v>
      </c>
      <c r="B180" s="211" t="s">
        <v>34</v>
      </c>
      <c r="C180" s="211">
        <v>891180084</v>
      </c>
      <c r="D180" s="211">
        <v>2</v>
      </c>
      <c r="E180" s="215" t="s">
        <v>1231</v>
      </c>
      <c r="F180" s="211">
        <v>55164361</v>
      </c>
      <c r="G180" s="2">
        <v>8</v>
      </c>
      <c r="H180" s="212" t="s">
        <v>5933</v>
      </c>
      <c r="I180" s="213" t="s">
        <v>5934</v>
      </c>
      <c r="J180" s="214">
        <v>41563</v>
      </c>
      <c r="K180" s="212">
        <v>748000</v>
      </c>
      <c r="L180" s="215" t="s">
        <v>61</v>
      </c>
      <c r="M180" s="2" t="s">
        <v>5476</v>
      </c>
      <c r="N180" s="216" t="s">
        <v>1124</v>
      </c>
      <c r="O180" s="210" t="s">
        <v>5477</v>
      </c>
      <c r="P180" s="211" t="s">
        <v>42</v>
      </c>
      <c r="Q180" s="217"/>
    </row>
    <row r="181" spans="1:17" ht="156.75" x14ac:dyDescent="0.25">
      <c r="A181" s="210">
        <v>179</v>
      </c>
      <c r="B181" s="211" t="s">
        <v>34</v>
      </c>
      <c r="C181" s="211">
        <v>891180084</v>
      </c>
      <c r="D181" s="211">
        <v>2</v>
      </c>
      <c r="E181" s="215" t="s">
        <v>5935</v>
      </c>
      <c r="F181" s="211">
        <v>55067872</v>
      </c>
      <c r="G181" s="2">
        <v>4</v>
      </c>
      <c r="H181" s="212" t="s">
        <v>5936</v>
      </c>
      <c r="I181" s="213" t="s">
        <v>5937</v>
      </c>
      <c r="J181" s="214">
        <v>41563</v>
      </c>
      <c r="K181" s="212">
        <v>1000000</v>
      </c>
      <c r="L181" s="215" t="s">
        <v>61</v>
      </c>
      <c r="M181" s="2" t="s">
        <v>5476</v>
      </c>
      <c r="N181" s="216" t="s">
        <v>5480</v>
      </c>
      <c r="O181" s="210" t="s">
        <v>5477</v>
      </c>
      <c r="P181" s="211" t="s">
        <v>42</v>
      </c>
      <c r="Q181" s="217"/>
    </row>
    <row r="182" spans="1:17" ht="142.5" x14ac:dyDescent="0.25">
      <c r="A182" s="210">
        <v>180</v>
      </c>
      <c r="B182" s="211" t="s">
        <v>34</v>
      </c>
      <c r="C182" s="211">
        <v>891180084</v>
      </c>
      <c r="D182" s="211">
        <v>2</v>
      </c>
      <c r="E182" s="215" t="s">
        <v>5938</v>
      </c>
      <c r="F182" s="211">
        <v>36308637</v>
      </c>
      <c r="G182" s="2">
        <v>6</v>
      </c>
      <c r="H182" s="212" t="s">
        <v>5939</v>
      </c>
      <c r="I182" s="213" t="s">
        <v>5940</v>
      </c>
      <c r="J182" s="214">
        <v>41564</v>
      </c>
      <c r="K182" s="212">
        <v>1200000</v>
      </c>
      <c r="L182" s="215" t="s">
        <v>61</v>
      </c>
      <c r="M182" s="2" t="s">
        <v>5476</v>
      </c>
      <c r="N182" s="216" t="s">
        <v>5480</v>
      </c>
      <c r="O182" s="210" t="s">
        <v>5477</v>
      </c>
      <c r="P182" s="211" t="s">
        <v>42</v>
      </c>
      <c r="Q182" s="217"/>
    </row>
    <row r="183" spans="1:17" ht="114" x14ac:dyDescent="0.25">
      <c r="A183" s="210">
        <v>181</v>
      </c>
      <c r="B183" s="211" t="s">
        <v>34</v>
      </c>
      <c r="C183" s="211">
        <v>891180084</v>
      </c>
      <c r="D183" s="211">
        <v>2</v>
      </c>
      <c r="E183" s="215" t="s">
        <v>5941</v>
      </c>
      <c r="F183" s="211">
        <v>1110469748</v>
      </c>
      <c r="G183" s="2">
        <v>4</v>
      </c>
      <c r="H183" s="212" t="s">
        <v>5942</v>
      </c>
      <c r="I183" s="213" t="s">
        <v>5943</v>
      </c>
      <c r="J183" s="214">
        <v>41564</v>
      </c>
      <c r="K183" s="212">
        <v>900000</v>
      </c>
      <c r="L183" s="215" t="s">
        <v>61</v>
      </c>
      <c r="M183" s="2" t="s">
        <v>5476</v>
      </c>
      <c r="N183" s="216" t="s">
        <v>5480</v>
      </c>
      <c r="O183" s="210" t="s">
        <v>5477</v>
      </c>
      <c r="P183" s="211" t="s">
        <v>42</v>
      </c>
      <c r="Q183" s="217"/>
    </row>
    <row r="184" spans="1:17" ht="128.25" x14ac:dyDescent="0.25">
      <c r="A184" s="210">
        <v>182</v>
      </c>
      <c r="B184" s="211" t="s">
        <v>34</v>
      </c>
      <c r="C184" s="211">
        <v>891180084</v>
      </c>
      <c r="D184" s="211">
        <v>2</v>
      </c>
      <c r="E184" s="215" t="s">
        <v>5944</v>
      </c>
      <c r="F184" s="211">
        <v>52222630</v>
      </c>
      <c r="G184" s="2">
        <v>2</v>
      </c>
      <c r="H184" s="212" t="s">
        <v>5945</v>
      </c>
      <c r="I184" s="213" t="s">
        <v>5946</v>
      </c>
      <c r="J184" s="214">
        <v>41564</v>
      </c>
      <c r="K184" s="212">
        <v>3000000</v>
      </c>
      <c r="L184" s="215" t="s">
        <v>61</v>
      </c>
      <c r="M184" s="2" t="s">
        <v>5476</v>
      </c>
      <c r="N184" s="216" t="s">
        <v>5480</v>
      </c>
      <c r="O184" s="210" t="s">
        <v>5477</v>
      </c>
      <c r="P184" s="211" t="s">
        <v>42</v>
      </c>
      <c r="Q184" s="217"/>
    </row>
    <row r="185" spans="1:17" ht="99.75" x14ac:dyDescent="0.25">
      <c r="A185" s="210">
        <v>183</v>
      </c>
      <c r="B185" s="211" t="s">
        <v>34</v>
      </c>
      <c r="C185" s="211">
        <v>891180084</v>
      </c>
      <c r="D185" s="211">
        <v>2</v>
      </c>
      <c r="E185" s="215" t="s">
        <v>334</v>
      </c>
      <c r="F185" s="211">
        <v>12127303</v>
      </c>
      <c r="G185" s="2">
        <v>7</v>
      </c>
      <c r="H185" s="212" t="s">
        <v>5947</v>
      </c>
      <c r="I185" s="213" t="s">
        <v>5948</v>
      </c>
      <c r="J185" s="214">
        <v>41564</v>
      </c>
      <c r="K185" s="212">
        <v>3705000</v>
      </c>
      <c r="L185" s="215" t="s">
        <v>1133</v>
      </c>
      <c r="M185" s="2" t="s">
        <v>5476</v>
      </c>
      <c r="N185" s="216" t="s">
        <v>1124</v>
      </c>
      <c r="O185" s="210" t="s">
        <v>5477</v>
      </c>
      <c r="P185" s="211" t="s">
        <v>42</v>
      </c>
      <c r="Q185" s="217"/>
    </row>
    <row r="186" spans="1:17" ht="142.5" x14ac:dyDescent="0.25">
      <c r="A186" s="210">
        <v>184</v>
      </c>
      <c r="B186" s="211" t="s">
        <v>34</v>
      </c>
      <c r="C186" s="211">
        <v>891180084</v>
      </c>
      <c r="D186" s="211">
        <v>2</v>
      </c>
      <c r="E186" s="215" t="s">
        <v>5949</v>
      </c>
      <c r="F186" s="211">
        <v>252498</v>
      </c>
      <c r="G186" s="2" t="s">
        <v>5950</v>
      </c>
      <c r="H186" s="212" t="s">
        <v>5951</v>
      </c>
      <c r="I186" s="213" t="s">
        <v>5952</v>
      </c>
      <c r="J186" s="214">
        <v>41564</v>
      </c>
      <c r="K186" s="212">
        <v>2500000</v>
      </c>
      <c r="L186" s="215" t="s">
        <v>61</v>
      </c>
      <c r="M186" s="2" t="s">
        <v>5476</v>
      </c>
      <c r="N186" s="216" t="s">
        <v>5480</v>
      </c>
      <c r="O186" s="210" t="s">
        <v>5477</v>
      </c>
      <c r="P186" s="211" t="s">
        <v>42</v>
      </c>
      <c r="Q186" s="217"/>
    </row>
    <row r="187" spans="1:17" ht="156.75" x14ac:dyDescent="0.25">
      <c r="A187" s="210">
        <v>185</v>
      </c>
      <c r="B187" s="211" t="s">
        <v>34</v>
      </c>
      <c r="C187" s="211">
        <v>891180084</v>
      </c>
      <c r="D187" s="211">
        <v>2</v>
      </c>
      <c r="E187" s="215" t="s">
        <v>5953</v>
      </c>
      <c r="F187" s="211">
        <v>813010468</v>
      </c>
      <c r="G187" s="2">
        <v>5</v>
      </c>
      <c r="H187" s="212" t="s">
        <v>5954</v>
      </c>
      <c r="I187" s="213" t="s">
        <v>5955</v>
      </c>
      <c r="J187" s="214">
        <v>41565</v>
      </c>
      <c r="K187" s="212">
        <v>6000000</v>
      </c>
      <c r="L187" s="215" t="s">
        <v>61</v>
      </c>
      <c r="M187" s="2" t="s">
        <v>5476</v>
      </c>
      <c r="N187" s="216" t="s">
        <v>5480</v>
      </c>
      <c r="O187" s="210" t="s">
        <v>5477</v>
      </c>
      <c r="P187" s="211" t="s">
        <v>42</v>
      </c>
      <c r="Q187" s="217"/>
    </row>
    <row r="188" spans="1:17" ht="142.5" x14ac:dyDescent="0.25">
      <c r="A188" s="210">
        <v>186</v>
      </c>
      <c r="B188" s="211" t="s">
        <v>34</v>
      </c>
      <c r="C188" s="211">
        <v>891180084</v>
      </c>
      <c r="D188" s="211">
        <v>2</v>
      </c>
      <c r="E188" s="215" t="s">
        <v>334</v>
      </c>
      <c r="F188" s="211">
        <v>12127303</v>
      </c>
      <c r="G188" s="2">
        <v>7</v>
      </c>
      <c r="H188" s="212" t="s">
        <v>5956</v>
      </c>
      <c r="I188" s="213" t="s">
        <v>5957</v>
      </c>
      <c r="J188" s="214">
        <v>41569</v>
      </c>
      <c r="K188" s="212">
        <v>700000</v>
      </c>
      <c r="L188" s="215" t="s">
        <v>61</v>
      </c>
      <c r="M188" s="2" t="s">
        <v>5476</v>
      </c>
      <c r="N188" s="216" t="s">
        <v>1124</v>
      </c>
      <c r="O188" s="210" t="s">
        <v>5477</v>
      </c>
      <c r="P188" s="211" t="s">
        <v>42</v>
      </c>
      <c r="Q188" s="217"/>
    </row>
    <row r="189" spans="1:17" ht="156.75" x14ac:dyDescent="0.25">
      <c r="A189" s="210">
        <v>187</v>
      </c>
      <c r="B189" s="211" t="s">
        <v>34</v>
      </c>
      <c r="C189" s="211">
        <v>891180084</v>
      </c>
      <c r="D189" s="211">
        <v>2</v>
      </c>
      <c r="E189" s="215" t="s">
        <v>1639</v>
      </c>
      <c r="F189" s="211">
        <v>7697845</v>
      </c>
      <c r="G189" s="2">
        <v>3</v>
      </c>
      <c r="H189" s="212" t="s">
        <v>5958</v>
      </c>
      <c r="I189" s="213" t="s">
        <v>5959</v>
      </c>
      <c r="J189" s="214">
        <v>41569</v>
      </c>
      <c r="K189" s="212">
        <v>30939120</v>
      </c>
      <c r="L189" s="215" t="s">
        <v>1133</v>
      </c>
      <c r="M189" s="2" t="s">
        <v>5476</v>
      </c>
      <c r="N189" s="216" t="s">
        <v>1124</v>
      </c>
      <c r="O189" s="210" t="s">
        <v>5477</v>
      </c>
      <c r="P189" s="211" t="s">
        <v>42</v>
      </c>
      <c r="Q189" s="217"/>
    </row>
    <row r="190" spans="1:17" ht="85.5" x14ac:dyDescent="0.25">
      <c r="A190" s="210">
        <v>188</v>
      </c>
      <c r="B190" s="211" t="s">
        <v>34</v>
      </c>
      <c r="C190" s="211">
        <v>891180084</v>
      </c>
      <c r="D190" s="211">
        <v>2</v>
      </c>
      <c r="E190" s="215" t="s">
        <v>5449</v>
      </c>
      <c r="F190" s="211">
        <v>1032407493</v>
      </c>
      <c r="G190" s="2">
        <v>3</v>
      </c>
      <c r="H190" s="212" t="s">
        <v>5960</v>
      </c>
      <c r="I190" s="213" t="s">
        <v>5961</v>
      </c>
      <c r="J190" s="214">
        <v>41570</v>
      </c>
      <c r="K190" s="212">
        <v>1256000</v>
      </c>
      <c r="L190" s="215" t="s">
        <v>1133</v>
      </c>
      <c r="M190" s="2" t="s">
        <v>5476</v>
      </c>
      <c r="N190" s="216" t="s">
        <v>1124</v>
      </c>
      <c r="O190" s="210" t="s">
        <v>5477</v>
      </c>
      <c r="P190" s="211" t="s">
        <v>42</v>
      </c>
      <c r="Q190" s="217"/>
    </row>
    <row r="191" spans="1:17" ht="85.5" x14ac:dyDescent="0.25">
      <c r="A191" s="210">
        <v>189</v>
      </c>
      <c r="B191" s="211" t="s">
        <v>34</v>
      </c>
      <c r="C191" s="211">
        <v>891180084</v>
      </c>
      <c r="D191" s="211">
        <v>2</v>
      </c>
      <c r="E191" s="215" t="s">
        <v>5962</v>
      </c>
      <c r="F191" s="211">
        <v>55151659</v>
      </c>
      <c r="G191" s="2">
        <v>0</v>
      </c>
      <c r="H191" s="212" t="s">
        <v>5963</v>
      </c>
      <c r="I191" s="213" t="s">
        <v>5964</v>
      </c>
      <c r="J191" s="214">
        <v>41570</v>
      </c>
      <c r="K191" s="212">
        <v>2691200</v>
      </c>
      <c r="L191" s="215" t="s">
        <v>61</v>
      </c>
      <c r="M191" s="2" t="s">
        <v>5476</v>
      </c>
      <c r="N191" s="216" t="s">
        <v>1124</v>
      </c>
      <c r="O191" s="210" t="s">
        <v>5477</v>
      </c>
      <c r="P191" s="211" t="s">
        <v>42</v>
      </c>
      <c r="Q191" s="217"/>
    </row>
    <row r="192" spans="1:17" ht="285" x14ac:dyDescent="0.25">
      <c r="A192" s="210">
        <v>190</v>
      </c>
      <c r="B192" s="211" t="s">
        <v>34</v>
      </c>
      <c r="C192" s="211">
        <v>891180084</v>
      </c>
      <c r="D192" s="211">
        <v>2</v>
      </c>
      <c r="E192" s="215" t="s">
        <v>5965</v>
      </c>
      <c r="F192" s="211">
        <v>800214001</v>
      </c>
      <c r="G192" s="2">
        <v>9</v>
      </c>
      <c r="H192" s="212" t="s">
        <v>5966</v>
      </c>
      <c r="I192" s="213" t="s">
        <v>5967</v>
      </c>
      <c r="J192" s="214">
        <v>41549</v>
      </c>
      <c r="K192" s="212">
        <v>15080000</v>
      </c>
      <c r="L192" s="215" t="s">
        <v>61</v>
      </c>
      <c r="M192" s="2" t="s">
        <v>5476</v>
      </c>
      <c r="N192" s="216" t="s">
        <v>5480</v>
      </c>
      <c r="O192" s="210" t="s">
        <v>5477</v>
      </c>
      <c r="P192" s="211" t="s">
        <v>42</v>
      </c>
      <c r="Q192" s="217"/>
    </row>
    <row r="193" spans="1:17" ht="71.25" x14ac:dyDescent="0.25">
      <c r="A193" s="210">
        <v>191</v>
      </c>
      <c r="B193" s="211" t="s">
        <v>34</v>
      </c>
      <c r="C193" s="211">
        <v>891180084</v>
      </c>
      <c r="D193" s="211">
        <v>2</v>
      </c>
      <c r="E193" s="215" t="s">
        <v>5968</v>
      </c>
      <c r="F193" s="211">
        <v>36181094</v>
      </c>
      <c r="G193" s="2">
        <v>9</v>
      </c>
      <c r="H193" s="212" t="s">
        <v>5969</v>
      </c>
      <c r="I193" s="213" t="s">
        <v>5970</v>
      </c>
      <c r="J193" s="214">
        <v>41571</v>
      </c>
      <c r="K193" s="212">
        <v>13206600</v>
      </c>
      <c r="L193" s="215" t="s">
        <v>61</v>
      </c>
      <c r="M193" s="2" t="s">
        <v>5476</v>
      </c>
      <c r="N193" s="216" t="s">
        <v>1124</v>
      </c>
      <c r="O193" s="210" t="s">
        <v>5477</v>
      </c>
      <c r="P193" s="211" t="s">
        <v>42</v>
      </c>
      <c r="Q193" s="217"/>
    </row>
    <row r="194" spans="1:17" ht="142.5" x14ac:dyDescent="0.25">
      <c r="A194" s="210">
        <v>192</v>
      </c>
      <c r="B194" s="211" t="s">
        <v>34</v>
      </c>
      <c r="C194" s="211">
        <v>891180084</v>
      </c>
      <c r="D194" s="211">
        <v>2</v>
      </c>
      <c r="E194" s="215" t="s">
        <v>217</v>
      </c>
      <c r="F194" s="211">
        <v>830051298</v>
      </c>
      <c r="G194" s="2">
        <v>7</v>
      </c>
      <c r="H194" s="212" t="s">
        <v>5971</v>
      </c>
      <c r="I194" s="213" t="s">
        <v>5972</v>
      </c>
      <c r="J194" s="214">
        <v>41571</v>
      </c>
      <c r="K194" s="212">
        <v>33964800</v>
      </c>
      <c r="L194" s="215" t="s">
        <v>1133</v>
      </c>
      <c r="M194" s="2" t="s">
        <v>5476</v>
      </c>
      <c r="N194" s="216" t="s">
        <v>1124</v>
      </c>
      <c r="O194" s="210" t="s">
        <v>5477</v>
      </c>
      <c r="P194" s="211" t="s">
        <v>42</v>
      </c>
      <c r="Q194" s="217"/>
    </row>
    <row r="195" spans="1:17" ht="142.5" x14ac:dyDescent="0.25">
      <c r="A195" s="210">
        <v>193</v>
      </c>
      <c r="B195" s="211" t="s">
        <v>34</v>
      </c>
      <c r="C195" s="211">
        <v>891180084</v>
      </c>
      <c r="D195" s="211">
        <v>2</v>
      </c>
      <c r="E195" s="215" t="s">
        <v>5973</v>
      </c>
      <c r="F195" s="211">
        <v>891412195</v>
      </c>
      <c r="G195" s="2">
        <v>9</v>
      </c>
      <c r="H195" s="212" t="s">
        <v>5974</v>
      </c>
      <c r="I195" s="213" t="s">
        <v>5975</v>
      </c>
      <c r="J195" s="214">
        <v>41571</v>
      </c>
      <c r="K195" s="212">
        <v>19522800</v>
      </c>
      <c r="L195" s="215" t="s">
        <v>1133</v>
      </c>
      <c r="M195" s="2" t="s">
        <v>5476</v>
      </c>
      <c r="N195" s="216" t="s">
        <v>1124</v>
      </c>
      <c r="O195" s="210" t="s">
        <v>5477</v>
      </c>
      <c r="P195" s="211" t="s">
        <v>42</v>
      </c>
      <c r="Q195" s="217"/>
    </row>
    <row r="196" spans="1:17" ht="213.75" x14ac:dyDescent="0.25">
      <c r="A196" s="210">
        <v>194</v>
      </c>
      <c r="B196" s="211" t="s">
        <v>34</v>
      </c>
      <c r="C196" s="211">
        <v>891180084</v>
      </c>
      <c r="D196" s="211">
        <v>2</v>
      </c>
      <c r="E196" s="215" t="s">
        <v>5976</v>
      </c>
      <c r="F196" s="211">
        <v>891100954</v>
      </c>
      <c r="G196" s="2">
        <v>3</v>
      </c>
      <c r="H196" s="212" t="s">
        <v>5977</v>
      </c>
      <c r="I196" s="213" t="s">
        <v>5978</v>
      </c>
      <c r="J196" s="214">
        <v>41572</v>
      </c>
      <c r="K196" s="212">
        <v>1149999</v>
      </c>
      <c r="L196" s="215" t="s">
        <v>61</v>
      </c>
      <c r="M196" s="2" t="s">
        <v>5476</v>
      </c>
      <c r="N196" s="216" t="s">
        <v>1124</v>
      </c>
      <c r="O196" s="210" t="s">
        <v>5477</v>
      </c>
      <c r="P196" s="211" t="s">
        <v>42</v>
      </c>
      <c r="Q196" s="217"/>
    </row>
    <row r="197" spans="1:17" ht="213.75" x14ac:dyDescent="0.25">
      <c r="A197" s="210">
        <v>195</v>
      </c>
      <c r="B197" s="211" t="s">
        <v>34</v>
      </c>
      <c r="C197" s="211">
        <v>891180084</v>
      </c>
      <c r="D197" s="211">
        <v>2</v>
      </c>
      <c r="E197" s="215" t="s">
        <v>5979</v>
      </c>
      <c r="F197" s="211">
        <v>813005241</v>
      </c>
      <c r="G197" s="2">
        <v>0</v>
      </c>
      <c r="H197" s="212" t="s">
        <v>5980</v>
      </c>
      <c r="I197" s="213" t="s">
        <v>5981</v>
      </c>
      <c r="J197" s="214">
        <v>41576</v>
      </c>
      <c r="K197" s="212">
        <v>9102288</v>
      </c>
      <c r="L197" s="215" t="s">
        <v>61</v>
      </c>
      <c r="M197" s="2" t="s">
        <v>5476</v>
      </c>
      <c r="N197" s="216" t="s">
        <v>5480</v>
      </c>
      <c r="O197" s="210" t="s">
        <v>5477</v>
      </c>
      <c r="P197" s="211" t="s">
        <v>42</v>
      </c>
      <c r="Q197" s="217"/>
    </row>
    <row r="198" spans="1:17" ht="213.75" x14ac:dyDescent="0.25">
      <c r="A198" s="210">
        <v>196</v>
      </c>
      <c r="B198" s="211" t="s">
        <v>34</v>
      </c>
      <c r="C198" s="211">
        <v>891180084</v>
      </c>
      <c r="D198" s="211">
        <v>2</v>
      </c>
      <c r="E198" s="215" t="s">
        <v>334</v>
      </c>
      <c r="F198" s="211">
        <v>12127303</v>
      </c>
      <c r="G198" s="2">
        <v>7</v>
      </c>
      <c r="H198" s="212" t="s">
        <v>5982</v>
      </c>
      <c r="I198" s="213" t="s">
        <v>5983</v>
      </c>
      <c r="J198" s="214">
        <v>41577</v>
      </c>
      <c r="K198" s="212">
        <v>15312050</v>
      </c>
      <c r="L198" s="215" t="s">
        <v>61</v>
      </c>
      <c r="M198" s="2" t="s">
        <v>5476</v>
      </c>
      <c r="N198" s="216" t="s">
        <v>1124</v>
      </c>
      <c r="O198" s="210" t="s">
        <v>5477</v>
      </c>
      <c r="P198" s="211" t="s">
        <v>42</v>
      </c>
      <c r="Q198" s="217"/>
    </row>
    <row r="199" spans="1:17" ht="342" x14ac:dyDescent="0.25">
      <c r="A199" s="210">
        <v>197</v>
      </c>
      <c r="B199" s="211" t="s">
        <v>34</v>
      </c>
      <c r="C199" s="211">
        <v>891180084</v>
      </c>
      <c r="D199" s="211">
        <v>2</v>
      </c>
      <c r="E199" s="215" t="s">
        <v>5799</v>
      </c>
      <c r="F199" s="211">
        <v>860012336</v>
      </c>
      <c r="G199" s="2">
        <v>1</v>
      </c>
      <c r="H199" s="212" t="s">
        <v>5984</v>
      </c>
      <c r="I199" s="213" t="s">
        <v>5985</v>
      </c>
      <c r="J199" s="214">
        <v>41578</v>
      </c>
      <c r="K199" s="212">
        <v>6960000</v>
      </c>
      <c r="L199" s="215" t="s">
        <v>61</v>
      </c>
      <c r="M199" s="2" t="s">
        <v>5476</v>
      </c>
      <c r="N199" s="216" t="s">
        <v>5480</v>
      </c>
      <c r="O199" s="210" t="s">
        <v>5477</v>
      </c>
      <c r="P199" s="211" t="s">
        <v>42</v>
      </c>
      <c r="Q199" s="217"/>
    </row>
    <row r="200" spans="1:17" ht="114" x14ac:dyDescent="0.25">
      <c r="A200" s="210">
        <v>198</v>
      </c>
      <c r="B200" s="211" t="s">
        <v>34</v>
      </c>
      <c r="C200" s="211">
        <v>891180084</v>
      </c>
      <c r="D200" s="211">
        <v>2</v>
      </c>
      <c r="E200" s="215" t="s">
        <v>3254</v>
      </c>
      <c r="F200" s="211">
        <v>900387763</v>
      </c>
      <c r="G200" s="2">
        <v>7</v>
      </c>
      <c r="H200" s="212" t="s">
        <v>5986</v>
      </c>
      <c r="I200" s="213" t="s">
        <v>5987</v>
      </c>
      <c r="J200" s="214">
        <v>41578</v>
      </c>
      <c r="K200" s="212">
        <v>21457425</v>
      </c>
      <c r="L200" s="215" t="s">
        <v>1133</v>
      </c>
      <c r="M200" s="2" t="s">
        <v>5476</v>
      </c>
      <c r="N200" s="216" t="s">
        <v>1124</v>
      </c>
      <c r="O200" s="210" t="s">
        <v>5477</v>
      </c>
      <c r="P200" s="211" t="s">
        <v>42</v>
      </c>
      <c r="Q200" s="217"/>
    </row>
    <row r="201" spans="1:17" ht="156.75" x14ac:dyDescent="0.25">
      <c r="A201" s="210">
        <v>199</v>
      </c>
      <c r="B201" s="211" t="s">
        <v>34</v>
      </c>
      <c r="C201" s="211">
        <v>891180084</v>
      </c>
      <c r="D201" s="211">
        <v>2</v>
      </c>
      <c r="E201" s="215" t="s">
        <v>5988</v>
      </c>
      <c r="F201" s="211">
        <v>891100826</v>
      </c>
      <c r="G201" s="2">
        <v>9</v>
      </c>
      <c r="H201" s="212" t="s">
        <v>5989</v>
      </c>
      <c r="I201" s="213" t="s">
        <v>5990</v>
      </c>
      <c r="J201" s="214">
        <v>41578</v>
      </c>
      <c r="K201" s="212">
        <v>1000000</v>
      </c>
      <c r="L201" s="215" t="s">
        <v>61</v>
      </c>
      <c r="M201" s="2" t="s">
        <v>5476</v>
      </c>
      <c r="N201" s="216" t="s">
        <v>1124</v>
      </c>
      <c r="O201" s="210" t="s">
        <v>5477</v>
      </c>
      <c r="P201" s="211" t="s">
        <v>42</v>
      </c>
      <c r="Q201" s="217"/>
    </row>
    <row r="202" spans="1:17" ht="156.75" x14ac:dyDescent="0.25">
      <c r="A202" s="210">
        <v>200</v>
      </c>
      <c r="B202" s="211" t="s">
        <v>34</v>
      </c>
      <c r="C202" s="211">
        <v>891180084</v>
      </c>
      <c r="D202" s="211">
        <v>2</v>
      </c>
      <c r="E202" s="215" t="s">
        <v>5991</v>
      </c>
      <c r="F202" s="211">
        <v>830007414</v>
      </c>
      <c r="G202" s="2">
        <v>9</v>
      </c>
      <c r="H202" s="212" t="s">
        <v>5992</v>
      </c>
      <c r="I202" s="213" t="s">
        <v>5993</v>
      </c>
      <c r="J202" s="214">
        <v>41579</v>
      </c>
      <c r="K202" s="212">
        <v>29963017</v>
      </c>
      <c r="L202" s="215" t="s">
        <v>1133</v>
      </c>
      <c r="M202" s="2" t="s">
        <v>5476</v>
      </c>
      <c r="N202" s="216" t="s">
        <v>1124</v>
      </c>
      <c r="O202" s="210" t="s">
        <v>5477</v>
      </c>
      <c r="P202" s="211" t="s">
        <v>42</v>
      </c>
      <c r="Q202" s="217"/>
    </row>
    <row r="203" spans="1:17" ht="142.5" x14ac:dyDescent="0.25">
      <c r="A203" s="210">
        <v>201</v>
      </c>
      <c r="B203" s="211" t="s">
        <v>34</v>
      </c>
      <c r="C203" s="211">
        <v>891180084</v>
      </c>
      <c r="D203" s="211">
        <v>2</v>
      </c>
      <c r="E203" s="213" t="s">
        <v>5994</v>
      </c>
      <c r="F203" s="211">
        <v>800053310</v>
      </c>
      <c r="G203" s="2">
        <v>8</v>
      </c>
      <c r="H203" s="212" t="s">
        <v>5995</v>
      </c>
      <c r="I203" s="213" t="s">
        <v>5996</v>
      </c>
      <c r="J203" s="214">
        <v>41579</v>
      </c>
      <c r="K203" s="212">
        <v>31593366</v>
      </c>
      <c r="L203" s="215" t="s">
        <v>1133</v>
      </c>
      <c r="M203" s="2" t="s">
        <v>5476</v>
      </c>
      <c r="N203" s="216" t="s">
        <v>1124</v>
      </c>
      <c r="O203" s="210" t="s">
        <v>5477</v>
      </c>
      <c r="P203" s="211" t="s">
        <v>42</v>
      </c>
      <c r="Q203" s="217"/>
    </row>
    <row r="204" spans="1:17" ht="85.5" x14ac:dyDescent="0.25">
      <c r="A204" s="210">
        <v>202</v>
      </c>
      <c r="B204" s="211" t="s">
        <v>34</v>
      </c>
      <c r="C204" s="211">
        <v>891180084</v>
      </c>
      <c r="D204" s="211">
        <v>2</v>
      </c>
      <c r="E204" s="215" t="s">
        <v>1615</v>
      </c>
      <c r="F204" s="211">
        <v>7725484</v>
      </c>
      <c r="G204" s="2">
        <v>9</v>
      </c>
      <c r="H204" s="212" t="s">
        <v>5997</v>
      </c>
      <c r="I204" s="213" t="s">
        <v>5998</v>
      </c>
      <c r="J204" s="214">
        <v>41579</v>
      </c>
      <c r="K204" s="212">
        <v>10500000</v>
      </c>
      <c r="L204" s="215" t="s">
        <v>61</v>
      </c>
      <c r="M204" s="2" t="s">
        <v>5476</v>
      </c>
      <c r="N204" s="216" t="s">
        <v>5480</v>
      </c>
      <c r="O204" s="210" t="s">
        <v>5477</v>
      </c>
      <c r="P204" s="211" t="s">
        <v>42</v>
      </c>
      <c r="Q204" s="217"/>
    </row>
    <row r="205" spans="1:17" ht="99.75" x14ac:dyDescent="0.25">
      <c r="A205" s="210">
        <v>203</v>
      </c>
      <c r="B205" s="211" t="s">
        <v>34</v>
      </c>
      <c r="C205" s="211">
        <v>891180084</v>
      </c>
      <c r="D205" s="211">
        <v>2</v>
      </c>
      <c r="E205" s="215" t="s">
        <v>1516</v>
      </c>
      <c r="F205" s="211">
        <v>12110303</v>
      </c>
      <c r="G205" s="2">
        <v>2</v>
      </c>
      <c r="H205" s="212" t="s">
        <v>5999</v>
      </c>
      <c r="I205" s="213" t="s">
        <v>6000</v>
      </c>
      <c r="J205" s="214">
        <v>41579</v>
      </c>
      <c r="K205" s="212">
        <v>3000000</v>
      </c>
      <c r="L205" s="215" t="s">
        <v>61</v>
      </c>
      <c r="M205" s="2" t="s">
        <v>5476</v>
      </c>
      <c r="N205" s="216" t="s">
        <v>5480</v>
      </c>
      <c r="O205" s="210" t="s">
        <v>5477</v>
      </c>
      <c r="P205" s="211" t="s">
        <v>42</v>
      </c>
      <c r="Q205" s="217"/>
    </row>
    <row r="206" spans="1:17" ht="128.25" x14ac:dyDescent="0.25">
      <c r="A206" s="210">
        <v>204</v>
      </c>
      <c r="B206" s="211" t="s">
        <v>34</v>
      </c>
      <c r="C206" s="211">
        <v>891180084</v>
      </c>
      <c r="D206" s="211">
        <v>2</v>
      </c>
      <c r="E206" s="215" t="s">
        <v>6001</v>
      </c>
      <c r="F206" s="211">
        <v>55163770</v>
      </c>
      <c r="G206" s="2">
        <v>2</v>
      </c>
      <c r="H206" s="212" t="s">
        <v>6002</v>
      </c>
      <c r="I206" s="213" t="s">
        <v>6003</v>
      </c>
      <c r="J206" s="214">
        <v>41579</v>
      </c>
      <c r="K206" s="212">
        <v>10000000</v>
      </c>
      <c r="L206" s="215" t="s">
        <v>61</v>
      </c>
      <c r="M206" s="2" t="s">
        <v>5476</v>
      </c>
      <c r="N206" s="216" t="s">
        <v>5480</v>
      </c>
      <c r="O206" s="210" t="s">
        <v>5477</v>
      </c>
      <c r="P206" s="211" t="s">
        <v>42</v>
      </c>
      <c r="Q206" s="217"/>
    </row>
    <row r="207" spans="1:17" ht="71.25" x14ac:dyDescent="0.25">
      <c r="A207" s="210">
        <v>205</v>
      </c>
      <c r="B207" s="211" t="s">
        <v>34</v>
      </c>
      <c r="C207" s="211">
        <v>891180084</v>
      </c>
      <c r="D207" s="211">
        <v>2</v>
      </c>
      <c r="E207" s="215" t="s">
        <v>6004</v>
      </c>
      <c r="F207" s="211">
        <v>830004104</v>
      </c>
      <c r="G207" s="2">
        <v>7</v>
      </c>
      <c r="H207" s="212" t="s">
        <v>6005</v>
      </c>
      <c r="I207" s="213" t="s">
        <v>6006</v>
      </c>
      <c r="J207" s="214">
        <v>41583</v>
      </c>
      <c r="K207" s="212">
        <v>7824432</v>
      </c>
      <c r="L207" s="215" t="s">
        <v>1133</v>
      </c>
      <c r="M207" s="2" t="s">
        <v>5476</v>
      </c>
      <c r="N207" s="216" t="s">
        <v>1124</v>
      </c>
      <c r="O207" s="210" t="s">
        <v>5477</v>
      </c>
      <c r="P207" s="211" t="s">
        <v>42</v>
      </c>
      <c r="Q207" s="217"/>
    </row>
    <row r="208" spans="1:17" ht="142.5" x14ac:dyDescent="0.25">
      <c r="A208" s="210">
        <v>206</v>
      </c>
      <c r="B208" s="211" t="s">
        <v>34</v>
      </c>
      <c r="C208" s="211">
        <v>891180084</v>
      </c>
      <c r="D208" s="211">
        <v>2</v>
      </c>
      <c r="E208" s="215" t="s">
        <v>6007</v>
      </c>
      <c r="F208" s="211">
        <v>26428435</v>
      </c>
      <c r="G208" s="2">
        <v>3</v>
      </c>
      <c r="H208" s="212" t="s">
        <v>6008</v>
      </c>
      <c r="I208" s="213" t="s">
        <v>6009</v>
      </c>
      <c r="J208" s="214">
        <v>41583</v>
      </c>
      <c r="K208" s="212">
        <v>1586000</v>
      </c>
      <c r="L208" s="215" t="s">
        <v>61</v>
      </c>
      <c r="M208" s="2" t="s">
        <v>5476</v>
      </c>
      <c r="N208" s="216" t="s">
        <v>1124</v>
      </c>
      <c r="O208" s="210" t="s">
        <v>5477</v>
      </c>
      <c r="P208" s="211" t="s">
        <v>42</v>
      </c>
      <c r="Q208" s="217"/>
    </row>
    <row r="209" spans="1:17" ht="114" x14ac:dyDescent="0.25">
      <c r="A209" s="210">
        <v>207</v>
      </c>
      <c r="B209" s="211" t="s">
        <v>34</v>
      </c>
      <c r="C209" s="211">
        <v>891180084</v>
      </c>
      <c r="D209" s="211">
        <v>2</v>
      </c>
      <c r="E209" s="215" t="s">
        <v>2852</v>
      </c>
      <c r="F209" s="211">
        <v>830092770</v>
      </c>
      <c r="G209" s="2">
        <v>8</v>
      </c>
      <c r="H209" s="212" t="s">
        <v>6010</v>
      </c>
      <c r="I209" s="213" t="s">
        <v>6011</v>
      </c>
      <c r="J209" s="214">
        <v>41583</v>
      </c>
      <c r="K209" s="212">
        <v>27422400</v>
      </c>
      <c r="L209" s="215" t="s">
        <v>1133</v>
      </c>
      <c r="M209" s="2" t="s">
        <v>5476</v>
      </c>
      <c r="N209" s="216" t="s">
        <v>1124</v>
      </c>
      <c r="O209" s="210" t="s">
        <v>5477</v>
      </c>
      <c r="P209" s="211" t="s">
        <v>42</v>
      </c>
      <c r="Q209" s="217"/>
    </row>
    <row r="210" spans="1:17" ht="114" x14ac:dyDescent="0.25">
      <c r="A210" s="210">
        <v>208</v>
      </c>
      <c r="B210" s="211" t="s">
        <v>34</v>
      </c>
      <c r="C210" s="211">
        <v>891180084</v>
      </c>
      <c r="D210" s="211">
        <v>2</v>
      </c>
      <c r="E210" s="215" t="s">
        <v>356</v>
      </c>
      <c r="F210" s="211">
        <v>7694101</v>
      </c>
      <c r="G210" s="2">
        <v>9</v>
      </c>
      <c r="H210" s="212" t="s">
        <v>6012</v>
      </c>
      <c r="I210" s="213" t="s">
        <v>6013</v>
      </c>
      <c r="J210" s="214">
        <v>41584</v>
      </c>
      <c r="K210" s="212">
        <v>2041600</v>
      </c>
      <c r="L210" s="215" t="s">
        <v>1133</v>
      </c>
      <c r="M210" s="2" t="s">
        <v>5476</v>
      </c>
      <c r="N210" s="216" t="s">
        <v>1124</v>
      </c>
      <c r="O210" s="210" t="s">
        <v>5477</v>
      </c>
      <c r="P210" s="211" t="s">
        <v>42</v>
      </c>
      <c r="Q210" s="217"/>
    </row>
    <row r="211" spans="1:17" ht="156.75" x14ac:dyDescent="0.25">
      <c r="A211" s="210">
        <v>209</v>
      </c>
      <c r="B211" s="211" t="s">
        <v>34</v>
      </c>
      <c r="C211" s="211">
        <v>891180084</v>
      </c>
      <c r="D211" s="211">
        <v>2</v>
      </c>
      <c r="E211" s="215" t="s">
        <v>1411</v>
      </c>
      <c r="F211" s="211">
        <v>860518299</v>
      </c>
      <c r="G211" s="2">
        <v>1</v>
      </c>
      <c r="H211" s="212" t="s">
        <v>6014</v>
      </c>
      <c r="I211" s="213" t="s">
        <v>6015</v>
      </c>
      <c r="J211" s="214">
        <v>41584</v>
      </c>
      <c r="K211" s="212">
        <v>4559160</v>
      </c>
      <c r="L211" s="215" t="s">
        <v>1133</v>
      </c>
      <c r="M211" s="2" t="s">
        <v>5476</v>
      </c>
      <c r="N211" s="216" t="s">
        <v>1124</v>
      </c>
      <c r="O211" s="210" t="s">
        <v>5477</v>
      </c>
      <c r="P211" s="211" t="s">
        <v>42</v>
      </c>
      <c r="Q211" s="217"/>
    </row>
    <row r="212" spans="1:17" ht="142.5" x14ac:dyDescent="0.25">
      <c r="A212" s="210">
        <v>210</v>
      </c>
      <c r="B212" s="211" t="s">
        <v>34</v>
      </c>
      <c r="C212" s="211">
        <v>891180084</v>
      </c>
      <c r="D212" s="211">
        <v>2</v>
      </c>
      <c r="E212" s="215" t="s">
        <v>6016</v>
      </c>
      <c r="F212" s="211">
        <v>830053900</v>
      </c>
      <c r="G212" s="2">
        <v>2</v>
      </c>
      <c r="H212" s="212" t="s">
        <v>6017</v>
      </c>
      <c r="I212" s="213" t="s">
        <v>6018</v>
      </c>
      <c r="J212" s="214">
        <v>41584</v>
      </c>
      <c r="K212" s="212">
        <v>13491960</v>
      </c>
      <c r="L212" s="215" t="s">
        <v>1133</v>
      </c>
      <c r="M212" s="2" t="s">
        <v>5476</v>
      </c>
      <c r="N212" s="216" t="s">
        <v>1124</v>
      </c>
      <c r="O212" s="210" t="s">
        <v>5477</v>
      </c>
      <c r="P212" s="211" t="s">
        <v>42</v>
      </c>
      <c r="Q212" s="217"/>
    </row>
    <row r="213" spans="1:17" ht="114" x14ac:dyDescent="0.25">
      <c r="A213" s="210">
        <v>211</v>
      </c>
      <c r="B213" s="211" t="s">
        <v>34</v>
      </c>
      <c r="C213" s="211">
        <v>891180084</v>
      </c>
      <c r="D213" s="211">
        <v>2</v>
      </c>
      <c r="E213" s="215" t="s">
        <v>6019</v>
      </c>
      <c r="F213" s="211">
        <v>1075267636</v>
      </c>
      <c r="G213" s="2">
        <v>4</v>
      </c>
      <c r="H213" s="212" t="s">
        <v>6020</v>
      </c>
      <c r="I213" s="213" t="s">
        <v>6021</v>
      </c>
      <c r="J213" s="214">
        <v>41584</v>
      </c>
      <c r="K213" s="212">
        <v>4360000</v>
      </c>
      <c r="L213" s="215" t="s">
        <v>61</v>
      </c>
      <c r="M213" s="2" t="s">
        <v>5476</v>
      </c>
      <c r="N213" s="216" t="s">
        <v>1124</v>
      </c>
      <c r="O213" s="210" t="s">
        <v>5477</v>
      </c>
      <c r="P213" s="211" t="s">
        <v>42</v>
      </c>
      <c r="Q213" s="217"/>
    </row>
    <row r="214" spans="1:17" ht="128.25" x14ac:dyDescent="0.25">
      <c r="A214" s="210">
        <v>212</v>
      </c>
      <c r="B214" s="211" t="s">
        <v>34</v>
      </c>
      <c r="C214" s="211">
        <v>891180084</v>
      </c>
      <c r="D214" s="211">
        <v>2</v>
      </c>
      <c r="E214" s="215" t="s">
        <v>6022</v>
      </c>
      <c r="F214" s="211">
        <v>80269647</v>
      </c>
      <c r="G214" s="2">
        <v>1</v>
      </c>
      <c r="H214" s="212" t="s">
        <v>6023</v>
      </c>
      <c r="I214" s="213" t="s">
        <v>6024</v>
      </c>
      <c r="J214" s="214">
        <v>41586</v>
      </c>
      <c r="K214" s="212">
        <v>1396330</v>
      </c>
      <c r="L214" s="215" t="s">
        <v>1133</v>
      </c>
      <c r="M214" s="2" t="s">
        <v>5476</v>
      </c>
      <c r="N214" s="216" t="s">
        <v>1124</v>
      </c>
      <c r="O214" s="210" t="s">
        <v>5477</v>
      </c>
      <c r="P214" s="211" t="s">
        <v>42</v>
      </c>
      <c r="Q214" s="217"/>
    </row>
    <row r="215" spans="1:17" ht="128.25" x14ac:dyDescent="0.25">
      <c r="A215" s="210">
        <v>213</v>
      </c>
      <c r="B215" s="211" t="s">
        <v>34</v>
      </c>
      <c r="C215" s="211">
        <v>891180084</v>
      </c>
      <c r="D215" s="211">
        <v>2</v>
      </c>
      <c r="E215" s="215" t="s">
        <v>6025</v>
      </c>
      <c r="F215" s="211">
        <v>36314445</v>
      </c>
      <c r="G215" s="2">
        <v>3</v>
      </c>
      <c r="H215" s="212" t="s">
        <v>6026</v>
      </c>
      <c r="I215" s="213" t="s">
        <v>6027</v>
      </c>
      <c r="J215" s="214">
        <v>41586</v>
      </c>
      <c r="K215" s="212">
        <v>2300000</v>
      </c>
      <c r="L215" s="215" t="s">
        <v>61</v>
      </c>
      <c r="M215" s="2" t="s">
        <v>5476</v>
      </c>
      <c r="N215" s="216" t="s">
        <v>1124</v>
      </c>
      <c r="O215" s="210" t="s">
        <v>5477</v>
      </c>
      <c r="P215" s="211" t="s">
        <v>42</v>
      </c>
      <c r="Q215" s="217"/>
    </row>
    <row r="216" spans="1:17" ht="114" x14ac:dyDescent="0.25">
      <c r="A216" s="210">
        <v>214</v>
      </c>
      <c r="B216" s="211" t="s">
        <v>34</v>
      </c>
      <c r="C216" s="211">
        <v>891180084</v>
      </c>
      <c r="D216" s="211">
        <v>2</v>
      </c>
      <c r="E216" s="215" t="s">
        <v>6028</v>
      </c>
      <c r="F216" s="211">
        <v>96342854</v>
      </c>
      <c r="G216" s="2">
        <v>1</v>
      </c>
      <c r="H216" s="212" t="s">
        <v>6029</v>
      </c>
      <c r="I216" s="213" t="s">
        <v>6030</v>
      </c>
      <c r="J216" s="214">
        <v>41586</v>
      </c>
      <c r="K216" s="212">
        <v>2170000</v>
      </c>
      <c r="L216" s="215" t="s">
        <v>61</v>
      </c>
      <c r="M216" s="2" t="s">
        <v>5476</v>
      </c>
      <c r="N216" s="216" t="s">
        <v>1124</v>
      </c>
      <c r="O216" s="210" t="s">
        <v>5477</v>
      </c>
      <c r="P216" s="211" t="s">
        <v>42</v>
      </c>
      <c r="Q216" s="217"/>
    </row>
    <row r="217" spans="1:17" ht="128.25" x14ac:dyDescent="0.25">
      <c r="A217" s="210">
        <v>215</v>
      </c>
      <c r="B217" s="211" t="s">
        <v>34</v>
      </c>
      <c r="C217" s="211">
        <v>891180084</v>
      </c>
      <c r="D217" s="211">
        <v>2</v>
      </c>
      <c r="E217" s="215" t="s">
        <v>6031</v>
      </c>
      <c r="F217" s="211">
        <v>860031028</v>
      </c>
      <c r="G217" s="2">
        <v>9</v>
      </c>
      <c r="H217" s="212" t="s">
        <v>6032</v>
      </c>
      <c r="I217" s="213" t="s">
        <v>6033</v>
      </c>
      <c r="J217" s="214">
        <v>41591</v>
      </c>
      <c r="K217" s="212">
        <v>1334000</v>
      </c>
      <c r="L217" s="215" t="s">
        <v>61</v>
      </c>
      <c r="M217" s="2" t="s">
        <v>5476</v>
      </c>
      <c r="N217" s="216" t="s">
        <v>1124</v>
      </c>
      <c r="O217" s="210" t="s">
        <v>5477</v>
      </c>
      <c r="P217" s="211" t="s">
        <v>42</v>
      </c>
      <c r="Q217" s="217"/>
    </row>
    <row r="218" spans="1:17" ht="156.75" x14ac:dyDescent="0.25">
      <c r="A218" s="210">
        <v>216</v>
      </c>
      <c r="B218" s="211" t="s">
        <v>34</v>
      </c>
      <c r="C218" s="211">
        <v>891180084</v>
      </c>
      <c r="D218" s="211">
        <v>2</v>
      </c>
      <c r="E218" s="215" t="s">
        <v>6034</v>
      </c>
      <c r="F218" s="211">
        <v>900500160</v>
      </c>
      <c r="G218" s="2">
        <v>0</v>
      </c>
      <c r="H218" s="212" t="s">
        <v>6035</v>
      </c>
      <c r="I218" s="213" t="s">
        <v>6036</v>
      </c>
      <c r="J218" s="214">
        <v>41591</v>
      </c>
      <c r="K218" s="212">
        <v>1000000</v>
      </c>
      <c r="L218" s="215" t="s">
        <v>61</v>
      </c>
      <c r="M218" s="2" t="s">
        <v>5476</v>
      </c>
      <c r="N218" s="216" t="s">
        <v>1124</v>
      </c>
      <c r="O218" s="210" t="s">
        <v>5477</v>
      </c>
      <c r="P218" s="211" t="s">
        <v>42</v>
      </c>
      <c r="Q218" s="217"/>
    </row>
    <row r="219" spans="1:17" ht="114" x14ac:dyDescent="0.25">
      <c r="A219" s="210">
        <v>217</v>
      </c>
      <c r="B219" s="211" t="s">
        <v>34</v>
      </c>
      <c r="C219" s="211">
        <v>891180084</v>
      </c>
      <c r="D219" s="211">
        <v>2</v>
      </c>
      <c r="E219" s="215" t="s">
        <v>6037</v>
      </c>
      <c r="F219" s="211">
        <v>55173717</v>
      </c>
      <c r="G219" s="2">
        <v>4</v>
      </c>
      <c r="H219" s="212" t="s">
        <v>6038</v>
      </c>
      <c r="I219" s="213" t="s">
        <v>6039</v>
      </c>
      <c r="J219" s="214">
        <v>41592</v>
      </c>
      <c r="K219" s="212">
        <v>6553000</v>
      </c>
      <c r="L219" s="215" t="s">
        <v>1133</v>
      </c>
      <c r="M219" s="2" t="s">
        <v>5476</v>
      </c>
      <c r="N219" s="216" t="s">
        <v>1124</v>
      </c>
      <c r="O219" s="210" t="s">
        <v>5477</v>
      </c>
      <c r="P219" s="211" t="s">
        <v>42</v>
      </c>
      <c r="Q219" s="217"/>
    </row>
    <row r="220" spans="1:17" ht="114" x14ac:dyDescent="0.25">
      <c r="A220" s="210">
        <v>218</v>
      </c>
      <c r="B220" s="211" t="s">
        <v>34</v>
      </c>
      <c r="C220" s="211">
        <v>891180084</v>
      </c>
      <c r="D220" s="211">
        <v>2</v>
      </c>
      <c r="E220" s="215" t="s">
        <v>6040</v>
      </c>
      <c r="F220" s="211">
        <v>900410252</v>
      </c>
      <c r="G220" s="2">
        <v>3</v>
      </c>
      <c r="H220" s="212" t="s">
        <v>6041</v>
      </c>
      <c r="I220" s="213" t="s">
        <v>6042</v>
      </c>
      <c r="J220" s="214">
        <v>41592</v>
      </c>
      <c r="K220" s="212">
        <v>1542800</v>
      </c>
      <c r="L220" s="215" t="s">
        <v>61</v>
      </c>
      <c r="M220" s="2" t="s">
        <v>5476</v>
      </c>
      <c r="N220" s="216" t="s">
        <v>1124</v>
      </c>
      <c r="O220" s="210" t="s">
        <v>5477</v>
      </c>
      <c r="P220" s="211" t="s">
        <v>42</v>
      </c>
      <c r="Q220" s="217"/>
    </row>
    <row r="221" spans="1:17" ht="114" x14ac:dyDescent="0.25">
      <c r="A221" s="210">
        <v>219</v>
      </c>
      <c r="B221" s="211" t="s">
        <v>34</v>
      </c>
      <c r="C221" s="211">
        <v>891180084</v>
      </c>
      <c r="D221" s="211">
        <v>2</v>
      </c>
      <c r="E221" s="215" t="s">
        <v>6043</v>
      </c>
      <c r="F221" s="211">
        <v>860509265</v>
      </c>
      <c r="G221" s="2">
        <v>1</v>
      </c>
      <c r="H221" s="212" t="s">
        <v>6044</v>
      </c>
      <c r="I221" s="213" t="s">
        <v>6045</v>
      </c>
      <c r="J221" s="214">
        <v>41592</v>
      </c>
      <c r="K221" s="212">
        <v>424000</v>
      </c>
      <c r="L221" s="215" t="s">
        <v>61</v>
      </c>
      <c r="M221" s="2" t="s">
        <v>5476</v>
      </c>
      <c r="N221" s="216" t="s">
        <v>5480</v>
      </c>
      <c r="O221" s="210" t="s">
        <v>5477</v>
      </c>
      <c r="P221" s="211" t="s">
        <v>42</v>
      </c>
      <c r="Q221" s="217"/>
    </row>
    <row r="222" spans="1:17" ht="99.75" x14ac:dyDescent="0.25">
      <c r="A222" s="210">
        <v>220</v>
      </c>
      <c r="B222" s="211" t="s">
        <v>34</v>
      </c>
      <c r="C222" s="211">
        <v>891180084</v>
      </c>
      <c r="D222" s="211">
        <v>2</v>
      </c>
      <c r="E222" s="215" t="s">
        <v>6046</v>
      </c>
      <c r="F222" s="211">
        <v>7718084</v>
      </c>
      <c r="G222" s="2">
        <v>7</v>
      </c>
      <c r="H222" s="212" t="s">
        <v>6047</v>
      </c>
      <c r="I222" s="213" t="s">
        <v>6048</v>
      </c>
      <c r="J222" s="214">
        <v>41593</v>
      </c>
      <c r="K222" s="212">
        <v>2500000</v>
      </c>
      <c r="L222" s="215" t="s">
        <v>61</v>
      </c>
      <c r="M222" s="2" t="s">
        <v>5476</v>
      </c>
      <c r="N222" s="216" t="s">
        <v>5480</v>
      </c>
      <c r="O222" s="210" t="s">
        <v>5477</v>
      </c>
      <c r="P222" s="211" t="s">
        <v>42</v>
      </c>
      <c r="Q222" s="217"/>
    </row>
    <row r="223" spans="1:17" ht="185.25" x14ac:dyDescent="0.25">
      <c r="A223" s="210">
        <v>221</v>
      </c>
      <c r="B223" s="211" t="s">
        <v>34</v>
      </c>
      <c r="C223" s="211">
        <v>891180084</v>
      </c>
      <c r="D223" s="211">
        <v>2</v>
      </c>
      <c r="E223" s="215" t="s">
        <v>6049</v>
      </c>
      <c r="F223" s="211">
        <v>813009199</v>
      </c>
      <c r="G223" s="2">
        <v>7</v>
      </c>
      <c r="H223" s="212" t="s">
        <v>6050</v>
      </c>
      <c r="I223" s="213" t="s">
        <v>6051</v>
      </c>
      <c r="J223" s="214">
        <v>41596</v>
      </c>
      <c r="K223" s="212">
        <v>2400000</v>
      </c>
      <c r="L223" s="215" t="s">
        <v>61</v>
      </c>
      <c r="M223" s="2" t="s">
        <v>5476</v>
      </c>
      <c r="N223" s="216" t="s">
        <v>1124</v>
      </c>
      <c r="O223" s="210" t="s">
        <v>5477</v>
      </c>
      <c r="P223" s="211" t="s">
        <v>42</v>
      </c>
      <c r="Q223" s="217"/>
    </row>
    <row r="224" spans="1:17" ht="299.25" x14ac:dyDescent="0.25">
      <c r="A224" s="210">
        <v>222</v>
      </c>
      <c r="B224" s="211" t="s">
        <v>34</v>
      </c>
      <c r="C224" s="211">
        <v>891180084</v>
      </c>
      <c r="D224" s="211">
        <v>2</v>
      </c>
      <c r="E224" s="215" t="s">
        <v>1506</v>
      </c>
      <c r="F224" s="211">
        <v>55153458</v>
      </c>
      <c r="G224" s="2">
        <v>6</v>
      </c>
      <c r="H224" s="212" t="s">
        <v>6052</v>
      </c>
      <c r="I224" s="213" t="s">
        <v>6053</v>
      </c>
      <c r="J224" s="214">
        <v>41597</v>
      </c>
      <c r="K224" s="212">
        <v>5230519</v>
      </c>
      <c r="L224" s="215" t="s">
        <v>1133</v>
      </c>
      <c r="M224" s="2" t="s">
        <v>5476</v>
      </c>
      <c r="N224" s="216" t="s">
        <v>1124</v>
      </c>
      <c r="O224" s="210" t="s">
        <v>5477</v>
      </c>
      <c r="P224" s="211" t="s">
        <v>42</v>
      </c>
      <c r="Q224" s="217"/>
    </row>
    <row r="225" spans="1:17" ht="128.25" x14ac:dyDescent="0.25">
      <c r="A225" s="210">
        <v>223</v>
      </c>
      <c r="B225" s="211" t="s">
        <v>34</v>
      </c>
      <c r="C225" s="211">
        <v>891180084</v>
      </c>
      <c r="D225" s="211">
        <v>2</v>
      </c>
      <c r="E225" s="215" t="s">
        <v>1344</v>
      </c>
      <c r="F225" s="211">
        <v>900367348</v>
      </c>
      <c r="G225" s="2">
        <v>8</v>
      </c>
      <c r="H225" s="212" t="s">
        <v>6054</v>
      </c>
      <c r="I225" s="213" t="s">
        <v>6055</v>
      </c>
      <c r="J225" s="214">
        <v>41597</v>
      </c>
      <c r="K225" s="212">
        <v>22000000</v>
      </c>
      <c r="L225" s="215" t="s">
        <v>61</v>
      </c>
      <c r="M225" s="2" t="s">
        <v>5476</v>
      </c>
      <c r="N225" s="216" t="s">
        <v>5480</v>
      </c>
      <c r="O225" s="210" t="s">
        <v>5477</v>
      </c>
      <c r="P225" s="211" t="s">
        <v>42</v>
      </c>
      <c r="Q225" s="217"/>
    </row>
    <row r="226" spans="1:17" ht="142.5" x14ac:dyDescent="0.25">
      <c r="A226" s="210">
        <v>224</v>
      </c>
      <c r="B226" s="211" t="s">
        <v>34</v>
      </c>
      <c r="C226" s="211">
        <v>891180084</v>
      </c>
      <c r="D226" s="211">
        <v>2</v>
      </c>
      <c r="E226" s="215" t="s">
        <v>6056</v>
      </c>
      <c r="F226" s="211">
        <v>26452722</v>
      </c>
      <c r="G226" s="2">
        <v>3</v>
      </c>
      <c r="H226" s="212" t="s">
        <v>6057</v>
      </c>
      <c r="I226" s="213" t="s">
        <v>6058</v>
      </c>
      <c r="J226" s="214">
        <v>41599</v>
      </c>
      <c r="K226" s="212">
        <v>800000</v>
      </c>
      <c r="L226" s="215" t="s">
        <v>1133</v>
      </c>
      <c r="M226" s="2" t="s">
        <v>5476</v>
      </c>
      <c r="N226" s="216" t="s">
        <v>1124</v>
      </c>
      <c r="O226" s="210" t="s">
        <v>5477</v>
      </c>
      <c r="P226" s="211" t="s">
        <v>42</v>
      </c>
      <c r="Q226" s="217"/>
    </row>
    <row r="227" spans="1:17" ht="156.75" x14ac:dyDescent="0.25">
      <c r="A227" s="210">
        <v>225</v>
      </c>
      <c r="B227" s="211" t="s">
        <v>34</v>
      </c>
      <c r="C227" s="211">
        <v>891180084</v>
      </c>
      <c r="D227" s="211">
        <v>2</v>
      </c>
      <c r="E227" s="215" t="s">
        <v>6059</v>
      </c>
      <c r="F227" s="211">
        <v>36152005</v>
      </c>
      <c r="G227" s="2">
        <v>1</v>
      </c>
      <c r="H227" s="212" t="s">
        <v>6060</v>
      </c>
      <c r="I227" s="213" t="s">
        <v>6061</v>
      </c>
      <c r="J227" s="214">
        <v>41603</v>
      </c>
      <c r="K227" s="212">
        <v>3150000</v>
      </c>
      <c r="L227" s="215" t="s">
        <v>1133</v>
      </c>
      <c r="M227" s="2" t="s">
        <v>5476</v>
      </c>
      <c r="N227" s="216" t="s">
        <v>1124</v>
      </c>
      <c r="O227" s="210" t="s">
        <v>5477</v>
      </c>
      <c r="P227" s="211" t="s">
        <v>42</v>
      </c>
      <c r="Q227" s="217"/>
    </row>
    <row r="228" spans="1:17" ht="142.5" x14ac:dyDescent="0.25">
      <c r="A228" s="210">
        <v>226</v>
      </c>
      <c r="B228" s="211" t="s">
        <v>34</v>
      </c>
      <c r="C228" s="211">
        <v>891180084</v>
      </c>
      <c r="D228" s="211">
        <v>2</v>
      </c>
      <c r="E228" s="215" t="s">
        <v>5862</v>
      </c>
      <c r="F228" s="211">
        <v>26563977</v>
      </c>
      <c r="G228" s="2">
        <v>0</v>
      </c>
      <c r="H228" s="212" t="s">
        <v>6062</v>
      </c>
      <c r="I228" s="213" t="s">
        <v>6063</v>
      </c>
      <c r="J228" s="214">
        <v>41603</v>
      </c>
      <c r="K228" s="212">
        <v>1500000</v>
      </c>
      <c r="L228" s="215" t="s">
        <v>1133</v>
      </c>
      <c r="M228" s="2" t="s">
        <v>5476</v>
      </c>
      <c r="N228" s="216" t="s">
        <v>1124</v>
      </c>
      <c r="O228" s="210" t="s">
        <v>5477</v>
      </c>
      <c r="P228" s="211" t="s">
        <v>42</v>
      </c>
      <c r="Q228" s="217"/>
    </row>
    <row r="229" spans="1:17" ht="156.75" x14ac:dyDescent="0.25">
      <c r="A229" s="210">
        <v>227</v>
      </c>
      <c r="B229" s="211" t="s">
        <v>34</v>
      </c>
      <c r="C229" s="211">
        <v>891180084</v>
      </c>
      <c r="D229" s="211">
        <v>2</v>
      </c>
      <c r="E229" s="215" t="s">
        <v>5732</v>
      </c>
      <c r="F229" s="211">
        <v>900545793</v>
      </c>
      <c r="G229" s="2">
        <v>6</v>
      </c>
      <c r="H229" s="212" t="s">
        <v>6064</v>
      </c>
      <c r="I229" s="213" t="s">
        <v>6065</v>
      </c>
      <c r="J229" s="214">
        <v>41605</v>
      </c>
      <c r="K229" s="212">
        <v>25920000</v>
      </c>
      <c r="L229" s="215" t="s">
        <v>61</v>
      </c>
      <c r="M229" s="2" t="s">
        <v>5476</v>
      </c>
      <c r="N229" s="216" t="s">
        <v>1124</v>
      </c>
      <c r="O229" s="210" t="s">
        <v>5477</v>
      </c>
      <c r="P229" s="211" t="s">
        <v>42</v>
      </c>
      <c r="Q229" s="217"/>
    </row>
    <row r="230" spans="1:17" ht="156.75" x14ac:dyDescent="0.25">
      <c r="A230" s="210">
        <v>228</v>
      </c>
      <c r="B230" s="211" t="s">
        <v>34</v>
      </c>
      <c r="C230" s="211">
        <v>891180084</v>
      </c>
      <c r="D230" s="211">
        <v>2</v>
      </c>
      <c r="E230" s="215" t="s">
        <v>6066</v>
      </c>
      <c r="F230" s="211">
        <v>813008121</v>
      </c>
      <c r="G230" s="2">
        <v>9</v>
      </c>
      <c r="H230" s="212" t="s">
        <v>6067</v>
      </c>
      <c r="I230" s="213" t="s">
        <v>6068</v>
      </c>
      <c r="J230" s="214">
        <v>41606</v>
      </c>
      <c r="K230" s="212">
        <v>9079088</v>
      </c>
      <c r="L230" s="215" t="s">
        <v>1133</v>
      </c>
      <c r="M230" s="2" t="s">
        <v>5476</v>
      </c>
      <c r="N230" s="216" t="s">
        <v>1124</v>
      </c>
      <c r="O230" s="210" t="s">
        <v>5477</v>
      </c>
      <c r="P230" s="211" t="s">
        <v>42</v>
      </c>
      <c r="Q230" s="217"/>
    </row>
    <row r="231" spans="1:17" ht="114" x14ac:dyDescent="0.25">
      <c r="A231" s="210">
        <v>229</v>
      </c>
      <c r="B231" s="211" t="s">
        <v>34</v>
      </c>
      <c r="C231" s="211">
        <v>891180084</v>
      </c>
      <c r="D231" s="211">
        <v>2</v>
      </c>
      <c r="E231" s="215" t="s">
        <v>6069</v>
      </c>
      <c r="F231" s="211">
        <v>7695400</v>
      </c>
      <c r="G231" s="2">
        <v>0</v>
      </c>
      <c r="H231" s="212" t="s">
        <v>6070</v>
      </c>
      <c r="I231" s="213" t="s">
        <v>6071</v>
      </c>
      <c r="J231" s="214">
        <v>41606</v>
      </c>
      <c r="K231" s="212">
        <v>2983000</v>
      </c>
      <c r="L231" s="215" t="s">
        <v>1133</v>
      </c>
      <c r="M231" s="2" t="s">
        <v>5476</v>
      </c>
      <c r="N231" s="216" t="s">
        <v>1124</v>
      </c>
      <c r="O231" s="210" t="s">
        <v>5477</v>
      </c>
      <c r="P231" s="211" t="s">
        <v>42</v>
      </c>
      <c r="Q231" s="217"/>
    </row>
    <row r="232" spans="1:17" ht="99.75" x14ac:dyDescent="0.25">
      <c r="A232" s="210">
        <v>230</v>
      </c>
      <c r="B232" s="211" t="s">
        <v>34</v>
      </c>
      <c r="C232" s="211">
        <v>891180084</v>
      </c>
      <c r="D232" s="211">
        <v>2</v>
      </c>
      <c r="E232" s="215" t="s">
        <v>1506</v>
      </c>
      <c r="F232" s="211">
        <v>55153458</v>
      </c>
      <c r="G232" s="2">
        <v>6</v>
      </c>
      <c r="H232" s="212" t="s">
        <v>6072</v>
      </c>
      <c r="I232" s="213" t="s">
        <v>6073</v>
      </c>
      <c r="J232" s="214">
        <v>41606</v>
      </c>
      <c r="K232" s="212">
        <v>5220000</v>
      </c>
      <c r="L232" s="215" t="s">
        <v>61</v>
      </c>
      <c r="M232" s="2" t="s">
        <v>5476</v>
      </c>
      <c r="N232" s="216" t="s">
        <v>1124</v>
      </c>
      <c r="O232" s="210" t="s">
        <v>5477</v>
      </c>
      <c r="P232" s="211" t="s">
        <v>42</v>
      </c>
      <c r="Q232" s="217"/>
    </row>
    <row r="233" spans="1:17" ht="242.25" x14ac:dyDescent="0.25">
      <c r="A233" s="210">
        <v>231</v>
      </c>
      <c r="B233" s="211" t="s">
        <v>34</v>
      </c>
      <c r="C233" s="211">
        <v>891180084</v>
      </c>
      <c r="D233" s="211">
        <v>2</v>
      </c>
      <c r="E233" s="215" t="s">
        <v>5694</v>
      </c>
      <c r="F233" s="211">
        <v>891100801</v>
      </c>
      <c r="G233" s="2">
        <v>5</v>
      </c>
      <c r="H233" s="212" t="s">
        <v>6074</v>
      </c>
      <c r="I233" s="213" t="s">
        <v>6075</v>
      </c>
      <c r="J233" s="214">
        <v>41611</v>
      </c>
      <c r="K233" s="212">
        <v>36111111</v>
      </c>
      <c r="L233" s="215" t="s">
        <v>61</v>
      </c>
      <c r="M233" s="2" t="s">
        <v>5476</v>
      </c>
      <c r="N233" s="216" t="s">
        <v>1124</v>
      </c>
      <c r="O233" s="210" t="s">
        <v>5477</v>
      </c>
      <c r="P233" s="211" t="s">
        <v>42</v>
      </c>
      <c r="Q233" s="217"/>
    </row>
    <row r="234" spans="1:17" ht="142.5" x14ac:dyDescent="0.25">
      <c r="A234" s="210">
        <v>232</v>
      </c>
      <c r="B234" s="211" t="s">
        <v>34</v>
      </c>
      <c r="C234" s="211">
        <v>891180084</v>
      </c>
      <c r="D234" s="211">
        <v>2</v>
      </c>
      <c r="E234" s="215" t="s">
        <v>6076</v>
      </c>
      <c r="F234" s="211">
        <v>900503386</v>
      </c>
      <c r="G234" s="2">
        <v>1</v>
      </c>
      <c r="H234" s="212" t="s">
        <v>6077</v>
      </c>
      <c r="I234" s="213" t="s">
        <v>6078</v>
      </c>
      <c r="J234" s="214">
        <v>41618</v>
      </c>
      <c r="K234" s="212">
        <v>6844000</v>
      </c>
      <c r="L234" s="215" t="s">
        <v>61</v>
      </c>
      <c r="M234" s="2" t="s">
        <v>5476</v>
      </c>
      <c r="N234" s="216" t="s">
        <v>1124</v>
      </c>
      <c r="O234" s="210" t="s">
        <v>5477</v>
      </c>
      <c r="P234" s="211" t="s">
        <v>42</v>
      </c>
      <c r="Q234" s="217"/>
    </row>
    <row r="235" spans="1:17" ht="128.25" x14ac:dyDescent="0.25">
      <c r="A235" s="210">
        <v>233</v>
      </c>
      <c r="B235" s="211" t="s">
        <v>34</v>
      </c>
      <c r="C235" s="211">
        <v>891180084</v>
      </c>
      <c r="D235" s="211">
        <v>2</v>
      </c>
      <c r="E235" s="215" t="s">
        <v>1887</v>
      </c>
      <c r="F235" s="211">
        <v>900175780</v>
      </c>
      <c r="G235" s="2">
        <v>2</v>
      </c>
      <c r="H235" s="212" t="s">
        <v>6079</v>
      </c>
      <c r="I235" s="213" t="s">
        <v>6080</v>
      </c>
      <c r="J235" s="214">
        <v>41618</v>
      </c>
      <c r="K235" s="212">
        <v>2478000</v>
      </c>
      <c r="L235" s="215" t="s">
        <v>61</v>
      </c>
      <c r="M235" s="2" t="s">
        <v>5476</v>
      </c>
      <c r="N235" s="216" t="s">
        <v>1124</v>
      </c>
      <c r="O235" s="210" t="s">
        <v>5477</v>
      </c>
      <c r="P235" s="211" t="s">
        <v>42</v>
      </c>
      <c r="Q235" s="217"/>
    </row>
    <row r="236" spans="1:17" ht="204" x14ac:dyDescent="0.25">
      <c r="A236" s="210">
        <v>234</v>
      </c>
      <c r="B236" s="218" t="s">
        <v>6081</v>
      </c>
      <c r="C236" s="218">
        <v>891180084</v>
      </c>
      <c r="D236" s="218">
        <v>2</v>
      </c>
      <c r="E236" s="218" t="s">
        <v>6082</v>
      </c>
      <c r="F236" s="218">
        <v>900164052</v>
      </c>
      <c r="G236" s="219">
        <v>1</v>
      </c>
      <c r="H236" s="220" t="s">
        <v>6083</v>
      </c>
      <c r="I236" s="218" t="s">
        <v>6084</v>
      </c>
      <c r="J236" s="221">
        <v>41305</v>
      </c>
      <c r="K236" s="222">
        <v>95000000</v>
      </c>
      <c r="L236" s="218" t="s">
        <v>1925</v>
      </c>
      <c r="M236" s="219" t="s">
        <v>2156</v>
      </c>
      <c r="N236" s="223" t="s">
        <v>6085</v>
      </c>
      <c r="O236" s="218" t="s">
        <v>41</v>
      </c>
      <c r="P236" s="218" t="s">
        <v>42</v>
      </c>
      <c r="Q236" s="224" t="s">
        <v>4832</v>
      </c>
    </row>
    <row r="237" spans="1:17" ht="72" x14ac:dyDescent="0.25">
      <c r="A237" s="210">
        <v>235</v>
      </c>
      <c r="B237" s="218" t="s">
        <v>6081</v>
      </c>
      <c r="C237" s="218">
        <v>891180084</v>
      </c>
      <c r="D237" s="218">
        <v>2</v>
      </c>
      <c r="E237" s="218" t="s">
        <v>6086</v>
      </c>
      <c r="F237" s="218">
        <v>899999063</v>
      </c>
      <c r="G237" s="219">
        <v>3</v>
      </c>
      <c r="H237" s="220" t="s">
        <v>6087</v>
      </c>
      <c r="I237" s="218" t="s">
        <v>6088</v>
      </c>
      <c r="J237" s="221">
        <v>41442</v>
      </c>
      <c r="K237" s="222">
        <v>234086878</v>
      </c>
      <c r="L237" s="218" t="s">
        <v>2114</v>
      </c>
      <c r="M237" s="219" t="s">
        <v>2156</v>
      </c>
      <c r="N237" s="223" t="s">
        <v>6089</v>
      </c>
      <c r="O237" s="218" t="s">
        <v>41</v>
      </c>
      <c r="P237" s="218" t="s">
        <v>42</v>
      </c>
      <c r="Q237" s="224" t="s">
        <v>6090</v>
      </c>
    </row>
    <row r="238" spans="1:17" ht="240" x14ac:dyDescent="0.25">
      <c r="A238" s="210">
        <v>236</v>
      </c>
      <c r="B238" s="218" t="s">
        <v>6081</v>
      </c>
      <c r="C238" s="218">
        <v>891180084</v>
      </c>
      <c r="D238" s="218">
        <v>2</v>
      </c>
      <c r="E238" s="218" t="s">
        <v>676</v>
      </c>
      <c r="F238" s="218">
        <v>36147801</v>
      </c>
      <c r="G238" s="219">
        <v>6</v>
      </c>
      <c r="H238" s="220" t="s">
        <v>6091</v>
      </c>
      <c r="I238" s="218" t="s">
        <v>6092</v>
      </c>
      <c r="J238" s="221">
        <v>41306</v>
      </c>
      <c r="K238" s="222">
        <v>657837000</v>
      </c>
      <c r="L238" s="218" t="s">
        <v>1925</v>
      </c>
      <c r="M238" s="219" t="s">
        <v>2156</v>
      </c>
      <c r="N238" s="223" t="s">
        <v>6093</v>
      </c>
      <c r="O238" s="218" t="s">
        <v>41</v>
      </c>
      <c r="P238" s="218" t="s">
        <v>42</v>
      </c>
      <c r="Q238" s="224" t="s">
        <v>4832</v>
      </c>
    </row>
    <row r="239" spans="1:17" ht="300" x14ac:dyDescent="0.25">
      <c r="A239" s="210">
        <v>237</v>
      </c>
      <c r="B239" s="218" t="s">
        <v>6081</v>
      </c>
      <c r="C239" s="218">
        <v>891180084</v>
      </c>
      <c r="D239" s="218">
        <v>2</v>
      </c>
      <c r="E239" s="218" t="s">
        <v>2119</v>
      </c>
      <c r="F239" s="218">
        <v>55169512</v>
      </c>
      <c r="G239" s="219">
        <v>6</v>
      </c>
      <c r="H239" s="220" t="s">
        <v>6094</v>
      </c>
      <c r="I239" s="218" t="s">
        <v>6095</v>
      </c>
      <c r="J239" s="221">
        <v>41306</v>
      </c>
      <c r="K239" s="222">
        <v>40040000</v>
      </c>
      <c r="L239" s="218" t="s">
        <v>1956</v>
      </c>
      <c r="M239" s="219" t="s">
        <v>2156</v>
      </c>
      <c r="N239" s="223" t="s">
        <v>6089</v>
      </c>
      <c r="O239" s="218" t="s">
        <v>41</v>
      </c>
      <c r="P239" s="218" t="s">
        <v>42</v>
      </c>
      <c r="Q239" s="224" t="s">
        <v>4832</v>
      </c>
    </row>
    <row r="240" spans="1:17" ht="192" x14ac:dyDescent="0.25">
      <c r="A240" s="210">
        <v>238</v>
      </c>
      <c r="B240" s="218" t="s">
        <v>6081</v>
      </c>
      <c r="C240" s="218">
        <v>891180084</v>
      </c>
      <c r="D240" s="218">
        <v>2</v>
      </c>
      <c r="E240" s="218" t="s">
        <v>6096</v>
      </c>
      <c r="F240" s="218">
        <v>10017855</v>
      </c>
      <c r="G240" s="219">
        <v>1</v>
      </c>
      <c r="H240" s="220" t="s">
        <v>6097</v>
      </c>
      <c r="I240" s="218" t="s">
        <v>6098</v>
      </c>
      <c r="J240" s="221">
        <v>41323</v>
      </c>
      <c r="K240" s="222">
        <v>110163490</v>
      </c>
      <c r="L240" s="218" t="s">
        <v>6099</v>
      </c>
      <c r="M240" s="219" t="s">
        <v>2156</v>
      </c>
      <c r="N240" s="223" t="s">
        <v>6089</v>
      </c>
      <c r="O240" s="218" t="s">
        <v>41</v>
      </c>
      <c r="P240" s="218" t="s">
        <v>42</v>
      </c>
      <c r="Q240" s="224" t="s">
        <v>4832</v>
      </c>
    </row>
    <row r="241" spans="1:17" ht="204" x14ac:dyDescent="0.25">
      <c r="A241" s="210">
        <v>239</v>
      </c>
      <c r="B241" s="218" t="s">
        <v>6081</v>
      </c>
      <c r="C241" s="218">
        <v>891180084</v>
      </c>
      <c r="D241" s="218">
        <v>2</v>
      </c>
      <c r="E241" s="218" t="s">
        <v>6100</v>
      </c>
      <c r="F241" s="218">
        <v>860002400</v>
      </c>
      <c r="G241" s="219">
        <v>2</v>
      </c>
      <c r="H241" s="220" t="s">
        <v>6101</v>
      </c>
      <c r="I241" s="218" t="s">
        <v>6102</v>
      </c>
      <c r="J241" s="221">
        <v>41333</v>
      </c>
      <c r="K241" s="222">
        <v>515354533</v>
      </c>
      <c r="L241" s="218" t="s">
        <v>6103</v>
      </c>
      <c r="M241" s="219" t="s">
        <v>2156</v>
      </c>
      <c r="N241" s="223" t="s">
        <v>6104</v>
      </c>
      <c r="O241" s="218" t="s">
        <v>41</v>
      </c>
      <c r="P241" s="218" t="s">
        <v>42</v>
      </c>
      <c r="Q241" s="224" t="s">
        <v>4832</v>
      </c>
    </row>
    <row r="242" spans="1:17" ht="84" x14ac:dyDescent="0.25">
      <c r="A242" s="210">
        <v>240</v>
      </c>
      <c r="B242" s="218" t="s">
        <v>6081</v>
      </c>
      <c r="C242" s="218">
        <v>891180084</v>
      </c>
      <c r="D242" s="218">
        <v>2</v>
      </c>
      <c r="E242" s="218" t="s">
        <v>6105</v>
      </c>
      <c r="F242" s="218">
        <v>809002625</v>
      </c>
      <c r="G242" s="219">
        <v>7</v>
      </c>
      <c r="H242" s="220" t="s">
        <v>6106</v>
      </c>
      <c r="I242" s="218" t="s">
        <v>6107</v>
      </c>
      <c r="J242" s="221">
        <v>41334</v>
      </c>
      <c r="K242" s="222">
        <v>124384254</v>
      </c>
      <c r="L242" s="218" t="s">
        <v>1925</v>
      </c>
      <c r="M242" s="219" t="s">
        <v>2156</v>
      </c>
      <c r="N242" s="223" t="s">
        <v>6108</v>
      </c>
      <c r="O242" s="218" t="s">
        <v>41</v>
      </c>
      <c r="P242" s="218" t="s">
        <v>42</v>
      </c>
      <c r="Q242" s="224" t="s">
        <v>4832</v>
      </c>
    </row>
    <row r="243" spans="1:17" ht="84" x14ac:dyDescent="0.25">
      <c r="A243" s="210">
        <v>241</v>
      </c>
      <c r="B243" s="218" t="s">
        <v>6081</v>
      </c>
      <c r="C243" s="218">
        <v>891180084</v>
      </c>
      <c r="D243" s="218">
        <v>2</v>
      </c>
      <c r="E243" s="218" t="s">
        <v>6109</v>
      </c>
      <c r="F243" s="218">
        <v>55154812</v>
      </c>
      <c r="G243" s="219">
        <v>5</v>
      </c>
      <c r="H243" s="220" t="s">
        <v>6110</v>
      </c>
      <c r="I243" s="218" t="s">
        <v>6111</v>
      </c>
      <c r="J243" s="221">
        <v>41337</v>
      </c>
      <c r="K243" s="222">
        <v>144504172</v>
      </c>
      <c r="L243" s="218" t="s">
        <v>1925</v>
      </c>
      <c r="M243" s="219" t="s">
        <v>2156</v>
      </c>
      <c r="N243" s="223" t="s">
        <v>6112</v>
      </c>
      <c r="O243" s="218" t="s">
        <v>41</v>
      </c>
      <c r="P243" s="218" t="s">
        <v>42</v>
      </c>
      <c r="Q243" s="224" t="s">
        <v>4832</v>
      </c>
    </row>
    <row r="244" spans="1:17" ht="108" x14ac:dyDescent="0.25">
      <c r="A244" s="210">
        <v>242</v>
      </c>
      <c r="B244" s="218" t="s">
        <v>6081</v>
      </c>
      <c r="C244" s="218">
        <v>891180084</v>
      </c>
      <c r="D244" s="218">
        <v>2</v>
      </c>
      <c r="E244" s="218" t="s">
        <v>6113</v>
      </c>
      <c r="F244" s="218">
        <v>900271840</v>
      </c>
      <c r="G244" s="219">
        <v>7</v>
      </c>
      <c r="H244" s="220" t="s">
        <v>6114</v>
      </c>
      <c r="I244" s="218" t="s">
        <v>6115</v>
      </c>
      <c r="J244" s="221">
        <v>41352</v>
      </c>
      <c r="K244" s="222">
        <v>67280000</v>
      </c>
      <c r="L244" s="218" t="s">
        <v>6116</v>
      </c>
      <c r="M244" s="219" t="s">
        <v>2156</v>
      </c>
      <c r="N244" s="223" t="s">
        <v>6117</v>
      </c>
      <c r="O244" s="218" t="s">
        <v>41</v>
      </c>
      <c r="P244" s="218" t="s">
        <v>42</v>
      </c>
      <c r="Q244" s="224" t="s">
        <v>4832</v>
      </c>
    </row>
    <row r="245" spans="1:17" ht="108" x14ac:dyDescent="0.25">
      <c r="A245" s="210">
        <v>243</v>
      </c>
      <c r="B245" s="218" t="s">
        <v>6081</v>
      </c>
      <c r="C245" s="218">
        <v>891180084</v>
      </c>
      <c r="D245" s="218">
        <v>2</v>
      </c>
      <c r="E245" s="218" t="s">
        <v>6118</v>
      </c>
      <c r="F245" s="218">
        <v>813005241</v>
      </c>
      <c r="G245" s="219">
        <v>0</v>
      </c>
      <c r="H245" s="220" t="s">
        <v>6119</v>
      </c>
      <c r="I245" s="218" t="s">
        <v>6120</v>
      </c>
      <c r="J245" s="221">
        <v>41354</v>
      </c>
      <c r="K245" s="222">
        <v>727077864</v>
      </c>
      <c r="L245" s="218" t="s">
        <v>6121</v>
      </c>
      <c r="M245" s="219" t="s">
        <v>2156</v>
      </c>
      <c r="N245" s="223" t="s">
        <v>6122</v>
      </c>
      <c r="O245" s="218" t="s">
        <v>41</v>
      </c>
      <c r="P245" s="218" t="s">
        <v>42</v>
      </c>
      <c r="Q245" s="224" t="s">
        <v>6090</v>
      </c>
    </row>
    <row r="246" spans="1:17" ht="132" x14ac:dyDescent="0.25">
      <c r="A246" s="210">
        <v>244</v>
      </c>
      <c r="B246" s="218" t="s">
        <v>6081</v>
      </c>
      <c r="C246" s="218">
        <v>891180084</v>
      </c>
      <c r="D246" s="218">
        <v>2</v>
      </c>
      <c r="E246" s="218" t="s">
        <v>6123</v>
      </c>
      <c r="F246" s="218">
        <v>813010066</v>
      </c>
      <c r="G246" s="219">
        <v>8</v>
      </c>
      <c r="H246" s="220" t="s">
        <v>6124</v>
      </c>
      <c r="I246" s="218" t="s">
        <v>6125</v>
      </c>
      <c r="J246" s="221">
        <v>41355</v>
      </c>
      <c r="K246" s="222">
        <v>1452206234</v>
      </c>
      <c r="L246" s="218" t="s">
        <v>6126</v>
      </c>
      <c r="M246" s="219" t="s">
        <v>2156</v>
      </c>
      <c r="N246" s="223" t="s">
        <v>6127</v>
      </c>
      <c r="O246" s="218" t="s">
        <v>41</v>
      </c>
      <c r="P246" s="218" t="s">
        <v>42</v>
      </c>
      <c r="Q246" s="224" t="s">
        <v>6090</v>
      </c>
    </row>
    <row r="247" spans="1:17" ht="192" x14ac:dyDescent="0.25">
      <c r="A247" s="210">
        <v>245</v>
      </c>
      <c r="B247" s="218" t="s">
        <v>6081</v>
      </c>
      <c r="C247" s="218">
        <v>891180084</v>
      </c>
      <c r="D247" s="218">
        <v>2</v>
      </c>
      <c r="E247" s="218" t="s">
        <v>6128</v>
      </c>
      <c r="F247" s="218">
        <v>900116087</v>
      </c>
      <c r="G247" s="219">
        <v>4</v>
      </c>
      <c r="H247" s="220" t="s">
        <v>6129</v>
      </c>
      <c r="I247" s="218" t="s">
        <v>6130</v>
      </c>
      <c r="J247" s="221">
        <v>41380</v>
      </c>
      <c r="K247" s="222">
        <v>114466000</v>
      </c>
      <c r="L247" s="218" t="s">
        <v>1925</v>
      </c>
      <c r="M247" s="219" t="s">
        <v>2156</v>
      </c>
      <c r="N247" s="223" t="s">
        <v>6131</v>
      </c>
      <c r="O247" s="218" t="s">
        <v>41</v>
      </c>
      <c r="P247" s="218" t="s">
        <v>42</v>
      </c>
      <c r="Q247" s="224" t="s">
        <v>4832</v>
      </c>
    </row>
    <row r="248" spans="1:17" ht="120" x14ac:dyDescent="0.25">
      <c r="A248" s="210">
        <v>246</v>
      </c>
      <c r="B248" s="218" t="s">
        <v>6081</v>
      </c>
      <c r="C248" s="218">
        <v>891180084</v>
      </c>
      <c r="D248" s="218">
        <v>2</v>
      </c>
      <c r="E248" s="218" t="s">
        <v>6132</v>
      </c>
      <c r="F248" s="218">
        <v>813001611</v>
      </c>
      <c r="G248" s="219">
        <v>4</v>
      </c>
      <c r="H248" s="220" t="s">
        <v>6133</v>
      </c>
      <c r="I248" s="218" t="s">
        <v>6134</v>
      </c>
      <c r="J248" s="221">
        <v>41388</v>
      </c>
      <c r="K248" s="222">
        <v>129473759</v>
      </c>
      <c r="L248" s="218" t="s">
        <v>1925</v>
      </c>
      <c r="M248" s="219" t="s">
        <v>2156</v>
      </c>
      <c r="N248" s="223" t="s">
        <v>6135</v>
      </c>
      <c r="O248" s="218" t="s">
        <v>41</v>
      </c>
      <c r="P248" s="218" t="s">
        <v>42</v>
      </c>
      <c r="Q248" s="224" t="s">
        <v>4832</v>
      </c>
    </row>
    <row r="249" spans="1:17" ht="216" x14ac:dyDescent="0.25">
      <c r="A249" s="210">
        <v>247</v>
      </c>
      <c r="B249" s="218" t="s">
        <v>6081</v>
      </c>
      <c r="C249" s="218">
        <v>891180084</v>
      </c>
      <c r="D249" s="218">
        <v>2</v>
      </c>
      <c r="E249" s="218" t="s">
        <v>6136</v>
      </c>
      <c r="F249" s="218">
        <v>7703086</v>
      </c>
      <c r="G249" s="219">
        <v>6</v>
      </c>
      <c r="H249" s="220" t="s">
        <v>6137</v>
      </c>
      <c r="I249" s="218" t="s">
        <v>6138</v>
      </c>
      <c r="J249" s="221">
        <v>41400</v>
      </c>
      <c r="K249" s="222">
        <v>85549473</v>
      </c>
      <c r="L249" s="218" t="s">
        <v>6116</v>
      </c>
      <c r="M249" s="219" t="s">
        <v>2156</v>
      </c>
      <c r="N249" s="223" t="s">
        <v>6139</v>
      </c>
      <c r="O249" s="218" t="s">
        <v>41</v>
      </c>
      <c r="P249" s="218" t="s">
        <v>42</v>
      </c>
      <c r="Q249" s="224" t="s">
        <v>4832</v>
      </c>
    </row>
    <row r="250" spans="1:17" ht="108" x14ac:dyDescent="0.25">
      <c r="A250" s="210">
        <v>248</v>
      </c>
      <c r="B250" s="218" t="s">
        <v>6081</v>
      </c>
      <c r="C250" s="218">
        <v>891180084</v>
      </c>
      <c r="D250" s="218">
        <v>2</v>
      </c>
      <c r="E250" s="218" t="s">
        <v>6140</v>
      </c>
      <c r="F250" s="218">
        <v>813004745</v>
      </c>
      <c r="G250" s="219">
        <v>6</v>
      </c>
      <c r="H250" s="220" t="s">
        <v>6141</v>
      </c>
      <c r="I250" s="218" t="s">
        <v>6142</v>
      </c>
      <c r="J250" s="221">
        <v>41397</v>
      </c>
      <c r="K250" s="222">
        <v>105800000</v>
      </c>
      <c r="L250" s="218" t="s">
        <v>6143</v>
      </c>
      <c r="M250" s="219" t="s">
        <v>2156</v>
      </c>
      <c r="N250" s="223" t="s">
        <v>6144</v>
      </c>
      <c r="O250" s="218" t="s">
        <v>41</v>
      </c>
      <c r="P250" s="218" t="s">
        <v>42</v>
      </c>
      <c r="Q250" s="224" t="s">
        <v>4832</v>
      </c>
    </row>
    <row r="251" spans="1:17" ht="144" x14ac:dyDescent="0.25">
      <c r="A251" s="210">
        <v>249</v>
      </c>
      <c r="B251" s="218" t="s">
        <v>6081</v>
      </c>
      <c r="C251" s="218">
        <v>891180084</v>
      </c>
      <c r="D251" s="218">
        <v>2</v>
      </c>
      <c r="E251" s="218" t="s">
        <v>5994</v>
      </c>
      <c r="F251" s="218">
        <v>800053310</v>
      </c>
      <c r="G251" s="219">
        <v>8</v>
      </c>
      <c r="H251" s="220" t="s">
        <v>6145</v>
      </c>
      <c r="I251" s="218" t="s">
        <v>6146</v>
      </c>
      <c r="J251" s="221">
        <v>41408</v>
      </c>
      <c r="K251" s="222">
        <v>42153643</v>
      </c>
      <c r="L251" s="218" t="s">
        <v>113</v>
      </c>
      <c r="M251" s="219" t="s">
        <v>2156</v>
      </c>
      <c r="N251" s="223" t="s">
        <v>6147</v>
      </c>
      <c r="O251" s="218" t="s">
        <v>41</v>
      </c>
      <c r="P251" s="218" t="s">
        <v>42</v>
      </c>
      <c r="Q251" s="224" t="s">
        <v>4832</v>
      </c>
    </row>
    <row r="252" spans="1:17" ht="144" x14ac:dyDescent="0.25">
      <c r="A252" s="210">
        <v>250</v>
      </c>
      <c r="B252" s="218" t="s">
        <v>6081</v>
      </c>
      <c r="C252" s="218">
        <v>891180084</v>
      </c>
      <c r="D252" s="218">
        <v>2</v>
      </c>
      <c r="E252" s="218" t="s">
        <v>6148</v>
      </c>
      <c r="F252" s="218">
        <v>860065280</v>
      </c>
      <c r="G252" s="219">
        <v>5</v>
      </c>
      <c r="H252" s="220" t="s">
        <v>6149</v>
      </c>
      <c r="I252" s="218" t="s">
        <v>6150</v>
      </c>
      <c r="J252" s="221">
        <v>41408</v>
      </c>
      <c r="K252" s="222">
        <v>17065609</v>
      </c>
      <c r="L252" s="218" t="s">
        <v>113</v>
      </c>
      <c r="M252" s="219" t="s">
        <v>2156</v>
      </c>
      <c r="N252" s="223" t="s">
        <v>6147</v>
      </c>
      <c r="O252" s="218" t="s">
        <v>41</v>
      </c>
      <c r="P252" s="218" t="s">
        <v>42</v>
      </c>
      <c r="Q252" s="224" t="s">
        <v>4832</v>
      </c>
    </row>
    <row r="253" spans="1:17" ht="96" x14ac:dyDescent="0.25">
      <c r="A253" s="210">
        <v>251</v>
      </c>
      <c r="B253" s="218" t="s">
        <v>6081</v>
      </c>
      <c r="C253" s="218">
        <v>891180084</v>
      </c>
      <c r="D253" s="218">
        <v>2</v>
      </c>
      <c r="E253" s="218" t="s">
        <v>6151</v>
      </c>
      <c r="F253" s="218">
        <v>900074705</v>
      </c>
      <c r="G253" s="219">
        <v>6</v>
      </c>
      <c r="H253" s="220" t="s">
        <v>6152</v>
      </c>
      <c r="I253" s="218" t="s">
        <v>6153</v>
      </c>
      <c r="J253" s="221">
        <v>41410</v>
      </c>
      <c r="K253" s="222">
        <v>26392320</v>
      </c>
      <c r="L253" s="218" t="s">
        <v>113</v>
      </c>
      <c r="M253" s="219" t="s">
        <v>2156</v>
      </c>
      <c r="N253" s="223" t="s">
        <v>6154</v>
      </c>
      <c r="O253" s="218" t="s">
        <v>41</v>
      </c>
      <c r="P253" s="218" t="s">
        <v>42</v>
      </c>
      <c r="Q253" s="224" t="s">
        <v>4832</v>
      </c>
    </row>
    <row r="254" spans="1:17" ht="204" x14ac:dyDescent="0.25">
      <c r="A254" s="210">
        <v>252</v>
      </c>
      <c r="B254" s="218" t="s">
        <v>6081</v>
      </c>
      <c r="C254" s="218">
        <v>891180084</v>
      </c>
      <c r="D254" s="218">
        <v>2</v>
      </c>
      <c r="E254" s="218" t="s">
        <v>6155</v>
      </c>
      <c r="F254" s="218">
        <v>891180262</v>
      </c>
      <c r="G254" s="219">
        <v>7</v>
      </c>
      <c r="H254" s="220" t="s">
        <v>6156</v>
      </c>
      <c r="I254" s="218" t="s">
        <v>6157</v>
      </c>
      <c r="J254" s="221">
        <v>41414</v>
      </c>
      <c r="K254" s="222">
        <v>77612500</v>
      </c>
      <c r="L254" s="218" t="s">
        <v>113</v>
      </c>
      <c r="M254" s="219" t="s">
        <v>2156</v>
      </c>
      <c r="N254" s="223" t="s">
        <v>6158</v>
      </c>
      <c r="O254" s="218" t="s">
        <v>41</v>
      </c>
      <c r="P254" s="218" t="s">
        <v>42</v>
      </c>
      <c r="Q254" s="224" t="s">
        <v>4832</v>
      </c>
    </row>
    <row r="255" spans="1:17" ht="72" x14ac:dyDescent="0.25">
      <c r="A255" s="210">
        <v>253</v>
      </c>
      <c r="B255" s="218" t="s">
        <v>6081</v>
      </c>
      <c r="C255" s="218">
        <v>891180084</v>
      </c>
      <c r="D255" s="218">
        <v>2</v>
      </c>
      <c r="E255" s="218" t="s">
        <v>6159</v>
      </c>
      <c r="F255" s="218">
        <v>12200514</v>
      </c>
      <c r="G255" s="219">
        <v>6</v>
      </c>
      <c r="H255" s="220" t="s">
        <v>6160</v>
      </c>
      <c r="I255" s="218" t="s">
        <v>6161</v>
      </c>
      <c r="J255" s="221">
        <v>41439</v>
      </c>
      <c r="K255" s="222">
        <v>39713101</v>
      </c>
      <c r="L255" s="218" t="s">
        <v>6162</v>
      </c>
      <c r="M255" s="219" t="s">
        <v>2156</v>
      </c>
      <c r="N255" s="223" t="s">
        <v>6163</v>
      </c>
      <c r="O255" s="218" t="s">
        <v>41</v>
      </c>
      <c r="P255" s="218" t="s">
        <v>42</v>
      </c>
      <c r="Q255" s="224" t="s">
        <v>4832</v>
      </c>
    </row>
    <row r="256" spans="1:17" ht="48" x14ac:dyDescent="0.25">
      <c r="A256" s="210">
        <v>254</v>
      </c>
      <c r="B256" s="218" t="s">
        <v>6081</v>
      </c>
      <c r="C256" s="218">
        <v>891180084</v>
      </c>
      <c r="D256" s="218">
        <v>2</v>
      </c>
      <c r="E256" s="218" t="s">
        <v>1946</v>
      </c>
      <c r="F256" s="218">
        <v>12131436</v>
      </c>
      <c r="G256" s="219">
        <v>3</v>
      </c>
      <c r="H256" s="220" t="s">
        <v>6164</v>
      </c>
      <c r="I256" s="218" t="s">
        <v>6165</v>
      </c>
      <c r="J256" s="221">
        <v>41442</v>
      </c>
      <c r="K256" s="222">
        <v>120071267</v>
      </c>
      <c r="L256" s="218" t="s">
        <v>6162</v>
      </c>
      <c r="M256" s="219" t="s">
        <v>2156</v>
      </c>
      <c r="N256" s="223" t="s">
        <v>6166</v>
      </c>
      <c r="O256" s="218" t="s">
        <v>41</v>
      </c>
      <c r="P256" s="218" t="s">
        <v>42</v>
      </c>
      <c r="Q256" s="224" t="s">
        <v>4832</v>
      </c>
    </row>
    <row r="257" spans="1:17" ht="108" x14ac:dyDescent="0.25">
      <c r="A257" s="210">
        <v>255</v>
      </c>
      <c r="B257" s="218" t="s">
        <v>6081</v>
      </c>
      <c r="C257" s="218">
        <v>891180084</v>
      </c>
      <c r="D257" s="218">
        <v>2</v>
      </c>
      <c r="E257" s="218" t="s">
        <v>5627</v>
      </c>
      <c r="F257" s="218">
        <v>93362898</v>
      </c>
      <c r="G257" s="219">
        <v>8</v>
      </c>
      <c r="H257" s="220" t="s">
        <v>6167</v>
      </c>
      <c r="I257" s="218" t="s">
        <v>6168</v>
      </c>
      <c r="J257" s="221">
        <v>41444</v>
      </c>
      <c r="K257" s="222">
        <v>75631304</v>
      </c>
      <c r="L257" s="218" t="s">
        <v>113</v>
      </c>
      <c r="M257" s="219" t="s">
        <v>2156</v>
      </c>
      <c r="N257" s="223" t="s">
        <v>6169</v>
      </c>
      <c r="O257" s="218" t="s">
        <v>41</v>
      </c>
      <c r="P257" s="218" t="s">
        <v>42</v>
      </c>
      <c r="Q257" s="224" t="s">
        <v>4832</v>
      </c>
    </row>
    <row r="258" spans="1:17" ht="96" x14ac:dyDescent="0.25">
      <c r="A258" s="210">
        <v>256</v>
      </c>
      <c r="B258" s="218" t="s">
        <v>6081</v>
      </c>
      <c r="C258" s="218">
        <v>891180084</v>
      </c>
      <c r="D258" s="218">
        <v>2</v>
      </c>
      <c r="E258" s="218" t="s">
        <v>2613</v>
      </c>
      <c r="F258" s="218">
        <v>12094697</v>
      </c>
      <c r="G258" s="219">
        <v>1</v>
      </c>
      <c r="H258" s="220" t="s">
        <v>6170</v>
      </c>
      <c r="I258" s="218" t="s">
        <v>6171</v>
      </c>
      <c r="J258" s="221">
        <v>41451</v>
      </c>
      <c r="K258" s="222">
        <v>82732813</v>
      </c>
      <c r="L258" s="218" t="s">
        <v>1925</v>
      </c>
      <c r="M258" s="219" t="s">
        <v>2156</v>
      </c>
      <c r="N258" s="223" t="s">
        <v>6172</v>
      </c>
      <c r="O258" s="218" t="s">
        <v>41</v>
      </c>
      <c r="P258" s="218" t="s">
        <v>42</v>
      </c>
      <c r="Q258" s="224" t="s">
        <v>4832</v>
      </c>
    </row>
    <row r="259" spans="1:17" ht="72" x14ac:dyDescent="0.25">
      <c r="A259" s="210">
        <v>257</v>
      </c>
      <c r="B259" s="218" t="s">
        <v>6081</v>
      </c>
      <c r="C259" s="218">
        <v>891180084</v>
      </c>
      <c r="D259" s="218">
        <v>2</v>
      </c>
      <c r="E259" s="218" t="s">
        <v>6037</v>
      </c>
      <c r="F259" s="218">
        <v>55173717</v>
      </c>
      <c r="G259" s="219">
        <v>4</v>
      </c>
      <c r="H259" s="220" t="s">
        <v>6173</v>
      </c>
      <c r="I259" s="218" t="s">
        <v>6174</v>
      </c>
      <c r="J259" s="221">
        <v>41459</v>
      </c>
      <c r="K259" s="222">
        <v>96515341</v>
      </c>
      <c r="L259" s="218" t="s">
        <v>113</v>
      </c>
      <c r="M259" s="219" t="s">
        <v>2156</v>
      </c>
      <c r="N259" s="223" t="s">
        <v>6175</v>
      </c>
      <c r="O259" s="218" t="s">
        <v>41</v>
      </c>
      <c r="P259" s="218" t="s">
        <v>42</v>
      </c>
      <c r="Q259" s="224" t="s">
        <v>4832</v>
      </c>
    </row>
    <row r="260" spans="1:17" ht="108" x14ac:dyDescent="0.25">
      <c r="A260" s="210">
        <v>258</v>
      </c>
      <c r="B260" s="218" t="s">
        <v>6081</v>
      </c>
      <c r="C260" s="218">
        <v>891180084</v>
      </c>
      <c r="D260" s="218">
        <v>2</v>
      </c>
      <c r="E260" s="218" t="s">
        <v>6176</v>
      </c>
      <c r="F260" s="218">
        <v>12101318</v>
      </c>
      <c r="G260" s="219">
        <v>4</v>
      </c>
      <c r="H260" s="220" t="s">
        <v>6177</v>
      </c>
      <c r="I260" s="218" t="s">
        <v>6178</v>
      </c>
      <c r="J260" s="221">
        <v>41464</v>
      </c>
      <c r="K260" s="222">
        <v>112063835</v>
      </c>
      <c r="L260" s="218" t="s">
        <v>6162</v>
      </c>
      <c r="M260" s="219" t="s">
        <v>2156</v>
      </c>
      <c r="N260" s="223" t="s">
        <v>6179</v>
      </c>
      <c r="O260" s="218" t="s">
        <v>41</v>
      </c>
      <c r="P260" s="218" t="s">
        <v>42</v>
      </c>
      <c r="Q260" s="224" t="s">
        <v>4832</v>
      </c>
    </row>
    <row r="261" spans="1:17" ht="108" x14ac:dyDescent="0.25">
      <c r="A261" s="210">
        <v>259</v>
      </c>
      <c r="B261" s="218" t="s">
        <v>6081</v>
      </c>
      <c r="C261" s="218">
        <v>891180084</v>
      </c>
      <c r="D261" s="218">
        <v>2</v>
      </c>
      <c r="E261" s="218" t="s">
        <v>6180</v>
      </c>
      <c r="F261" s="218">
        <v>80037579</v>
      </c>
      <c r="G261" s="219">
        <v>3</v>
      </c>
      <c r="H261" s="220" t="s">
        <v>6181</v>
      </c>
      <c r="I261" s="218" t="s">
        <v>6182</v>
      </c>
      <c r="J261" s="221">
        <v>41465</v>
      </c>
      <c r="K261" s="222">
        <v>51257966</v>
      </c>
      <c r="L261" s="218" t="s">
        <v>6162</v>
      </c>
      <c r="M261" s="219" t="s">
        <v>2156</v>
      </c>
      <c r="N261" s="223" t="s">
        <v>6183</v>
      </c>
      <c r="O261" s="218" t="s">
        <v>41</v>
      </c>
      <c r="P261" s="218" t="s">
        <v>42</v>
      </c>
      <c r="Q261" s="224" t="s">
        <v>4832</v>
      </c>
    </row>
    <row r="262" spans="1:17" ht="72" x14ac:dyDescent="0.25">
      <c r="A262" s="210">
        <v>260</v>
      </c>
      <c r="B262" s="218" t="s">
        <v>6081</v>
      </c>
      <c r="C262" s="218">
        <v>891180084</v>
      </c>
      <c r="D262" s="218">
        <v>2</v>
      </c>
      <c r="E262" s="218" t="s">
        <v>6113</v>
      </c>
      <c r="F262" s="218">
        <v>900271840</v>
      </c>
      <c r="G262" s="219">
        <v>7</v>
      </c>
      <c r="H262" s="220" t="s">
        <v>6184</v>
      </c>
      <c r="I262" s="218" t="s">
        <v>6185</v>
      </c>
      <c r="J262" s="221">
        <v>41465</v>
      </c>
      <c r="K262" s="222">
        <v>99665961</v>
      </c>
      <c r="L262" s="218" t="s">
        <v>113</v>
      </c>
      <c r="M262" s="219" t="s">
        <v>2156</v>
      </c>
      <c r="N262" s="223" t="s">
        <v>6186</v>
      </c>
      <c r="O262" s="218" t="s">
        <v>41</v>
      </c>
      <c r="P262" s="218" t="s">
        <v>42</v>
      </c>
      <c r="Q262" s="224" t="s">
        <v>4832</v>
      </c>
    </row>
    <row r="263" spans="1:17" ht="156" x14ac:dyDescent="0.25">
      <c r="A263" s="210">
        <v>261</v>
      </c>
      <c r="B263" s="218" t="s">
        <v>6081</v>
      </c>
      <c r="C263" s="218">
        <v>891180084</v>
      </c>
      <c r="D263" s="218">
        <v>2</v>
      </c>
      <c r="E263" s="218" t="s">
        <v>6187</v>
      </c>
      <c r="F263" s="218">
        <v>860005289</v>
      </c>
      <c r="G263" s="219">
        <v>4</v>
      </c>
      <c r="H263" s="220" t="s">
        <v>6188</v>
      </c>
      <c r="I263" s="218" t="s">
        <v>6189</v>
      </c>
      <c r="J263" s="221">
        <v>41465</v>
      </c>
      <c r="K263" s="222">
        <v>50288125</v>
      </c>
      <c r="L263" s="218" t="s">
        <v>113</v>
      </c>
      <c r="M263" s="219" t="s">
        <v>2156</v>
      </c>
      <c r="N263" s="223" t="s">
        <v>6190</v>
      </c>
      <c r="O263" s="218" t="s">
        <v>41</v>
      </c>
      <c r="P263" s="218" t="s">
        <v>42</v>
      </c>
      <c r="Q263" s="224" t="s">
        <v>6090</v>
      </c>
    </row>
    <row r="264" spans="1:17" ht="48" x14ac:dyDescent="0.25">
      <c r="A264" s="210">
        <v>262</v>
      </c>
      <c r="B264" s="218" t="s">
        <v>6081</v>
      </c>
      <c r="C264" s="218">
        <v>891180084</v>
      </c>
      <c r="D264" s="218">
        <v>2</v>
      </c>
      <c r="E264" s="218" t="s">
        <v>6191</v>
      </c>
      <c r="F264" s="218">
        <v>830073146</v>
      </c>
      <c r="G264" s="219">
        <v>0</v>
      </c>
      <c r="H264" s="220" t="s">
        <v>6192</v>
      </c>
      <c r="I264" s="218" t="s">
        <v>6193</v>
      </c>
      <c r="J264" s="221">
        <v>41467</v>
      </c>
      <c r="K264" s="222">
        <v>78021484</v>
      </c>
      <c r="L264" s="218" t="s">
        <v>113</v>
      </c>
      <c r="M264" s="219" t="s">
        <v>2156</v>
      </c>
      <c r="N264" s="223" t="s">
        <v>6194</v>
      </c>
      <c r="O264" s="218" t="s">
        <v>41</v>
      </c>
      <c r="P264" s="218" t="s">
        <v>42</v>
      </c>
      <c r="Q264" s="224" t="s">
        <v>4832</v>
      </c>
    </row>
    <row r="265" spans="1:17" ht="120" x14ac:dyDescent="0.25">
      <c r="A265" s="210">
        <v>263</v>
      </c>
      <c r="B265" s="218" t="s">
        <v>6081</v>
      </c>
      <c r="C265" s="218">
        <v>891180084</v>
      </c>
      <c r="D265" s="218">
        <v>2</v>
      </c>
      <c r="E265" s="218" t="s">
        <v>6195</v>
      </c>
      <c r="F265" s="218">
        <v>860501595</v>
      </c>
      <c r="G265" s="219">
        <v>0</v>
      </c>
      <c r="H265" s="220" t="s">
        <v>6196</v>
      </c>
      <c r="I265" s="218" t="s">
        <v>6197</v>
      </c>
      <c r="J265" s="221">
        <v>41472</v>
      </c>
      <c r="K265" s="222">
        <v>9631480</v>
      </c>
      <c r="L265" s="218" t="s">
        <v>113</v>
      </c>
      <c r="M265" s="219" t="s">
        <v>2156</v>
      </c>
      <c r="N265" s="223" t="s">
        <v>6198</v>
      </c>
      <c r="O265" s="218" t="s">
        <v>41</v>
      </c>
      <c r="P265" s="218" t="s">
        <v>42</v>
      </c>
      <c r="Q265" s="224" t="s">
        <v>4832</v>
      </c>
    </row>
    <row r="266" spans="1:17" ht="120" x14ac:dyDescent="0.25">
      <c r="A266" s="210">
        <v>264</v>
      </c>
      <c r="B266" s="218" t="s">
        <v>6081</v>
      </c>
      <c r="C266" s="218">
        <v>891180084</v>
      </c>
      <c r="D266" s="218">
        <v>2</v>
      </c>
      <c r="E266" s="218" t="s">
        <v>6199</v>
      </c>
      <c r="F266" s="218">
        <v>800088568</v>
      </c>
      <c r="G266" s="219">
        <v>1</v>
      </c>
      <c r="H266" s="220" t="s">
        <v>6200</v>
      </c>
      <c r="I266" s="218" t="s">
        <v>6201</v>
      </c>
      <c r="J266" s="221">
        <v>41472</v>
      </c>
      <c r="K266" s="222">
        <v>79999999</v>
      </c>
      <c r="L266" s="218" t="s">
        <v>113</v>
      </c>
      <c r="M266" s="219" t="s">
        <v>2156</v>
      </c>
      <c r="N266" s="223" t="s">
        <v>6202</v>
      </c>
      <c r="O266" s="218" t="s">
        <v>41</v>
      </c>
      <c r="P266" s="218" t="s">
        <v>42</v>
      </c>
      <c r="Q266" s="224" t="s">
        <v>4832</v>
      </c>
    </row>
    <row r="267" spans="1:17" ht="96" x14ac:dyDescent="0.25">
      <c r="A267" s="210">
        <v>265</v>
      </c>
      <c r="B267" s="218" t="s">
        <v>6081</v>
      </c>
      <c r="C267" s="218">
        <v>891180084</v>
      </c>
      <c r="D267" s="218">
        <v>2</v>
      </c>
      <c r="E267" s="218" t="s">
        <v>1601</v>
      </c>
      <c r="F267" s="218">
        <v>800058607</v>
      </c>
      <c r="G267" s="219">
        <v>2</v>
      </c>
      <c r="H267" s="220" t="s">
        <v>6203</v>
      </c>
      <c r="I267" s="218" t="s">
        <v>6204</v>
      </c>
      <c r="J267" s="221">
        <v>41477</v>
      </c>
      <c r="K267" s="222">
        <v>62640000</v>
      </c>
      <c r="L267" s="218" t="s">
        <v>6116</v>
      </c>
      <c r="M267" s="219" t="s">
        <v>2156</v>
      </c>
      <c r="N267" s="223" t="s">
        <v>6205</v>
      </c>
      <c r="O267" s="218" t="s">
        <v>41</v>
      </c>
      <c r="P267" s="218" t="s">
        <v>42</v>
      </c>
      <c r="Q267" s="224" t="s">
        <v>4832</v>
      </c>
    </row>
    <row r="268" spans="1:17" ht="120" x14ac:dyDescent="0.25">
      <c r="A268" s="210">
        <v>266</v>
      </c>
      <c r="B268" s="218" t="s">
        <v>6081</v>
      </c>
      <c r="C268" s="218">
        <v>891180084</v>
      </c>
      <c r="D268" s="218">
        <v>2</v>
      </c>
      <c r="E268" s="218" t="s">
        <v>6206</v>
      </c>
      <c r="F268" s="218">
        <v>816007113</v>
      </c>
      <c r="G268" s="219">
        <v>6</v>
      </c>
      <c r="H268" s="220" t="s">
        <v>6207</v>
      </c>
      <c r="I268" s="218" t="s">
        <v>6208</v>
      </c>
      <c r="J268" s="221">
        <v>41494</v>
      </c>
      <c r="K268" s="222">
        <v>48097222</v>
      </c>
      <c r="L268" s="218" t="s">
        <v>1925</v>
      </c>
      <c r="M268" s="219" t="s">
        <v>2156</v>
      </c>
      <c r="N268" s="223" t="s">
        <v>6209</v>
      </c>
      <c r="O268" s="218" t="s">
        <v>41</v>
      </c>
      <c r="P268" s="218" t="s">
        <v>42</v>
      </c>
      <c r="Q268" s="224" t="s">
        <v>4832</v>
      </c>
    </row>
    <row r="269" spans="1:17" ht="132" x14ac:dyDescent="0.25">
      <c r="A269" s="210">
        <v>267</v>
      </c>
      <c r="B269" s="218" t="s">
        <v>6081</v>
      </c>
      <c r="C269" s="218">
        <v>891180084</v>
      </c>
      <c r="D269" s="218">
        <v>2</v>
      </c>
      <c r="E269" s="218" t="s">
        <v>6210</v>
      </c>
      <c r="F269" s="218">
        <v>891401345</v>
      </c>
      <c r="G269" s="219">
        <v>1</v>
      </c>
      <c r="H269" s="220" t="s">
        <v>6211</v>
      </c>
      <c r="I269" s="218" t="s">
        <v>6212</v>
      </c>
      <c r="J269" s="221">
        <v>41494</v>
      </c>
      <c r="K269" s="222">
        <v>29707848</v>
      </c>
      <c r="L269" s="218" t="s">
        <v>1925</v>
      </c>
      <c r="M269" s="219" t="s">
        <v>2156</v>
      </c>
      <c r="N269" s="223" t="s">
        <v>6209</v>
      </c>
      <c r="O269" s="218" t="s">
        <v>41</v>
      </c>
      <c r="P269" s="218" t="s">
        <v>42</v>
      </c>
      <c r="Q269" s="224" t="s">
        <v>4832</v>
      </c>
    </row>
    <row r="270" spans="1:17" ht="120" x14ac:dyDescent="0.25">
      <c r="A270" s="210">
        <v>268</v>
      </c>
      <c r="B270" s="218" t="s">
        <v>6081</v>
      </c>
      <c r="C270" s="218">
        <v>891180084</v>
      </c>
      <c r="D270" s="218">
        <v>2</v>
      </c>
      <c r="E270" s="218" t="s">
        <v>6213</v>
      </c>
      <c r="F270" s="218">
        <v>8130513134</v>
      </c>
      <c r="G270" s="219">
        <v>1</v>
      </c>
      <c r="H270" s="220" t="s">
        <v>6214</v>
      </c>
      <c r="I270" s="218" t="s">
        <v>6215</v>
      </c>
      <c r="J270" s="221">
        <v>41494</v>
      </c>
      <c r="K270" s="222">
        <v>40511348</v>
      </c>
      <c r="L270" s="218" t="s">
        <v>1925</v>
      </c>
      <c r="M270" s="219" t="s">
        <v>2156</v>
      </c>
      <c r="N270" s="223" t="s">
        <v>6209</v>
      </c>
      <c r="O270" s="218" t="s">
        <v>41</v>
      </c>
      <c r="P270" s="218" t="s">
        <v>42</v>
      </c>
      <c r="Q270" s="224" t="s">
        <v>4832</v>
      </c>
    </row>
    <row r="271" spans="1:17" ht="72" x14ac:dyDescent="0.25">
      <c r="A271" s="210">
        <v>269</v>
      </c>
      <c r="B271" s="218" t="s">
        <v>6081</v>
      </c>
      <c r="C271" s="218">
        <v>891180084</v>
      </c>
      <c r="D271" s="218">
        <v>2</v>
      </c>
      <c r="E271" s="218" t="s">
        <v>2033</v>
      </c>
      <c r="F271" s="218">
        <v>12127481</v>
      </c>
      <c r="G271" s="219">
        <v>1</v>
      </c>
      <c r="H271" s="220" t="s">
        <v>6216</v>
      </c>
      <c r="I271" s="218" t="s">
        <v>6217</v>
      </c>
      <c r="J271" s="221">
        <v>41495</v>
      </c>
      <c r="K271" s="222">
        <v>37049813</v>
      </c>
      <c r="L271" s="218" t="s">
        <v>6162</v>
      </c>
      <c r="M271" s="219" t="s">
        <v>2156</v>
      </c>
      <c r="N271" s="223" t="s">
        <v>6218</v>
      </c>
      <c r="O271" s="218" t="s">
        <v>41</v>
      </c>
      <c r="P271" s="218" t="s">
        <v>42</v>
      </c>
      <c r="Q271" s="224" t="s">
        <v>4832</v>
      </c>
    </row>
    <row r="272" spans="1:17" ht="84" x14ac:dyDescent="0.25">
      <c r="A272" s="210">
        <v>270</v>
      </c>
      <c r="B272" s="218" t="s">
        <v>6081</v>
      </c>
      <c r="C272" s="218">
        <v>891180084</v>
      </c>
      <c r="D272" s="218">
        <v>2</v>
      </c>
      <c r="E272" s="218" t="s">
        <v>6219</v>
      </c>
      <c r="F272" s="218">
        <v>900221097</v>
      </c>
      <c r="G272" s="219">
        <v>7</v>
      </c>
      <c r="H272" s="220" t="s">
        <v>6220</v>
      </c>
      <c r="I272" s="218" t="s">
        <v>6221</v>
      </c>
      <c r="J272" s="221">
        <v>41502</v>
      </c>
      <c r="K272" s="222">
        <v>121964472</v>
      </c>
      <c r="L272" s="218" t="s">
        <v>6162</v>
      </c>
      <c r="M272" s="219" t="s">
        <v>2156</v>
      </c>
      <c r="N272" s="223" t="s">
        <v>6222</v>
      </c>
      <c r="O272" s="218" t="s">
        <v>41</v>
      </c>
      <c r="P272" s="218" t="s">
        <v>42</v>
      </c>
      <c r="Q272" s="224" t="s">
        <v>4832</v>
      </c>
    </row>
    <row r="273" spans="1:17" ht="84" x14ac:dyDescent="0.25">
      <c r="A273" s="210">
        <v>271</v>
      </c>
      <c r="B273" s="218" t="s">
        <v>6081</v>
      </c>
      <c r="C273" s="218">
        <v>891180084</v>
      </c>
      <c r="D273" s="218">
        <v>2</v>
      </c>
      <c r="E273" s="218" t="s">
        <v>6223</v>
      </c>
      <c r="F273" s="218">
        <v>800224833</v>
      </c>
      <c r="G273" s="219">
        <v>2</v>
      </c>
      <c r="H273" s="220" t="s">
        <v>6224</v>
      </c>
      <c r="I273" s="218" t="s">
        <v>6225</v>
      </c>
      <c r="J273" s="221">
        <v>41516</v>
      </c>
      <c r="K273" s="222">
        <v>3256028</v>
      </c>
      <c r="L273" s="218" t="s">
        <v>113</v>
      </c>
      <c r="M273" s="219" t="s">
        <v>2156</v>
      </c>
      <c r="N273" s="223" t="s">
        <v>6226</v>
      </c>
      <c r="O273" s="218" t="s">
        <v>41</v>
      </c>
      <c r="P273" s="218" t="s">
        <v>42</v>
      </c>
      <c r="Q273" s="224" t="s">
        <v>4832</v>
      </c>
    </row>
    <row r="274" spans="1:17" ht="84" x14ac:dyDescent="0.25">
      <c r="A274" s="210">
        <v>272</v>
      </c>
      <c r="B274" s="218" t="s">
        <v>6081</v>
      </c>
      <c r="C274" s="218">
        <v>891180084</v>
      </c>
      <c r="D274" s="218">
        <v>2</v>
      </c>
      <c r="E274" s="218" t="s">
        <v>6227</v>
      </c>
      <c r="F274" s="218">
        <v>800141049</v>
      </c>
      <c r="G274" s="219">
        <v>7</v>
      </c>
      <c r="H274" s="220" t="s">
        <v>6228</v>
      </c>
      <c r="I274" s="218" t="s">
        <v>6229</v>
      </c>
      <c r="J274" s="221">
        <v>41516</v>
      </c>
      <c r="K274" s="222">
        <v>3416915</v>
      </c>
      <c r="L274" s="218" t="s">
        <v>113</v>
      </c>
      <c r="M274" s="219" t="s">
        <v>2156</v>
      </c>
      <c r="N274" s="223" t="s">
        <v>6226</v>
      </c>
      <c r="O274" s="218" t="s">
        <v>41</v>
      </c>
      <c r="P274" s="218" t="s">
        <v>42</v>
      </c>
      <c r="Q274" s="224" t="s">
        <v>4832</v>
      </c>
    </row>
    <row r="275" spans="1:17" ht="84" x14ac:dyDescent="0.25">
      <c r="A275" s="210">
        <v>273</v>
      </c>
      <c r="B275" s="218" t="s">
        <v>6081</v>
      </c>
      <c r="C275" s="218">
        <v>891180084</v>
      </c>
      <c r="D275" s="218">
        <v>2</v>
      </c>
      <c r="E275" s="218" t="s">
        <v>6230</v>
      </c>
      <c r="F275" s="218">
        <v>71739665</v>
      </c>
      <c r="G275" s="219">
        <v>9</v>
      </c>
      <c r="H275" s="220" t="s">
        <v>6231</v>
      </c>
      <c r="I275" s="218" t="s">
        <v>6232</v>
      </c>
      <c r="J275" s="221">
        <v>41516</v>
      </c>
      <c r="K275" s="222">
        <v>6710600</v>
      </c>
      <c r="L275" s="218" t="s">
        <v>113</v>
      </c>
      <c r="M275" s="219" t="s">
        <v>2156</v>
      </c>
      <c r="N275" s="223" t="s">
        <v>6226</v>
      </c>
      <c r="O275" s="218" t="s">
        <v>41</v>
      </c>
      <c r="P275" s="218" t="s">
        <v>42</v>
      </c>
      <c r="Q275" s="224" t="s">
        <v>4832</v>
      </c>
    </row>
    <row r="276" spans="1:17" ht="108" x14ac:dyDescent="0.25">
      <c r="A276" s="210">
        <v>274</v>
      </c>
      <c r="B276" s="218" t="s">
        <v>6081</v>
      </c>
      <c r="C276" s="218">
        <v>891180084</v>
      </c>
      <c r="D276" s="218">
        <v>2</v>
      </c>
      <c r="E276" s="218" t="s">
        <v>6233</v>
      </c>
      <c r="F276" s="218">
        <v>813008520</v>
      </c>
      <c r="G276" s="219">
        <v>4</v>
      </c>
      <c r="H276" s="220" t="s">
        <v>6234</v>
      </c>
      <c r="I276" s="218" t="s">
        <v>6235</v>
      </c>
      <c r="J276" s="221">
        <v>41541</v>
      </c>
      <c r="K276" s="222">
        <v>106140000</v>
      </c>
      <c r="L276" s="218" t="s">
        <v>6236</v>
      </c>
      <c r="M276" s="219" t="s">
        <v>2156</v>
      </c>
      <c r="N276" s="223" t="s">
        <v>6237</v>
      </c>
      <c r="O276" s="218" t="s">
        <v>41</v>
      </c>
      <c r="P276" s="218" t="s">
        <v>42</v>
      </c>
      <c r="Q276" s="224" t="s">
        <v>4832</v>
      </c>
    </row>
    <row r="277" spans="1:17" ht="144" x14ac:dyDescent="0.25">
      <c r="A277" s="210">
        <v>275</v>
      </c>
      <c r="B277" s="218" t="s">
        <v>6081</v>
      </c>
      <c r="C277" s="218">
        <v>891180084</v>
      </c>
      <c r="D277" s="218">
        <v>2</v>
      </c>
      <c r="E277" s="218" t="s">
        <v>6238</v>
      </c>
      <c r="F277" s="218">
        <v>900119515</v>
      </c>
      <c r="G277" s="219">
        <v>9</v>
      </c>
      <c r="H277" s="220" t="s">
        <v>6239</v>
      </c>
      <c r="I277" s="218" t="s">
        <v>6240</v>
      </c>
      <c r="J277" s="221">
        <v>41543</v>
      </c>
      <c r="K277" s="222">
        <v>75999998</v>
      </c>
      <c r="L277" s="218" t="s">
        <v>113</v>
      </c>
      <c r="M277" s="219" t="s">
        <v>2156</v>
      </c>
      <c r="N277" s="223" t="s">
        <v>6241</v>
      </c>
      <c r="O277" s="218" t="s">
        <v>41</v>
      </c>
      <c r="P277" s="218" t="s">
        <v>42</v>
      </c>
      <c r="Q277" s="224" t="s">
        <v>4832</v>
      </c>
    </row>
    <row r="278" spans="1:17" ht="108" x14ac:dyDescent="0.25">
      <c r="A278" s="210">
        <v>276</v>
      </c>
      <c r="B278" s="218" t="s">
        <v>6081</v>
      </c>
      <c r="C278" s="218">
        <v>891180084</v>
      </c>
      <c r="D278" s="218">
        <v>2</v>
      </c>
      <c r="E278" s="218" t="s">
        <v>6242</v>
      </c>
      <c r="F278" s="218">
        <v>900255113</v>
      </c>
      <c r="G278" s="219">
        <v>3</v>
      </c>
      <c r="H278" s="220" t="s">
        <v>6243</v>
      </c>
      <c r="I278" s="218" t="s">
        <v>6244</v>
      </c>
      <c r="J278" s="221">
        <v>41543</v>
      </c>
      <c r="K278" s="222">
        <v>61740539</v>
      </c>
      <c r="L278" s="218" t="s">
        <v>6162</v>
      </c>
      <c r="M278" s="219" t="s">
        <v>2156</v>
      </c>
      <c r="N278" s="223" t="s">
        <v>6245</v>
      </c>
      <c r="O278" s="218" t="s">
        <v>41</v>
      </c>
      <c r="P278" s="218" t="s">
        <v>42</v>
      </c>
      <c r="Q278" s="224" t="s">
        <v>4832</v>
      </c>
    </row>
    <row r="279" spans="1:17" ht="96" x14ac:dyDescent="0.25">
      <c r="A279" s="210">
        <v>277</v>
      </c>
      <c r="B279" s="218" t="s">
        <v>6081</v>
      </c>
      <c r="C279" s="218">
        <v>891180084</v>
      </c>
      <c r="D279" s="218">
        <v>2</v>
      </c>
      <c r="E279" s="218" t="s">
        <v>6246</v>
      </c>
      <c r="F279" s="218">
        <v>8860000648</v>
      </c>
      <c r="G279" s="219">
        <v>2</v>
      </c>
      <c r="H279" s="220" t="s">
        <v>6247</v>
      </c>
      <c r="I279" s="218" t="s">
        <v>6248</v>
      </c>
      <c r="J279" s="221">
        <v>41544</v>
      </c>
      <c r="K279" s="222">
        <v>17868640</v>
      </c>
      <c r="L279" s="218" t="s">
        <v>113</v>
      </c>
      <c r="M279" s="219" t="s">
        <v>2156</v>
      </c>
      <c r="N279" s="223" t="s">
        <v>6249</v>
      </c>
      <c r="O279" s="218" t="s">
        <v>41</v>
      </c>
      <c r="P279" s="218" t="s">
        <v>42</v>
      </c>
      <c r="Q279" s="224" t="s">
        <v>4832</v>
      </c>
    </row>
    <row r="280" spans="1:17" ht="96" x14ac:dyDescent="0.25">
      <c r="A280" s="210">
        <v>278</v>
      </c>
      <c r="B280" s="218" t="s">
        <v>6081</v>
      </c>
      <c r="C280" s="218">
        <v>891180084</v>
      </c>
      <c r="D280" s="218">
        <v>2</v>
      </c>
      <c r="E280" s="218" t="s">
        <v>6250</v>
      </c>
      <c r="F280" s="218">
        <v>900190485</v>
      </c>
      <c r="G280" s="219">
        <v>7</v>
      </c>
      <c r="H280" s="220" t="s">
        <v>6251</v>
      </c>
      <c r="I280" s="218" t="s">
        <v>6252</v>
      </c>
      <c r="J280" s="221">
        <v>41544</v>
      </c>
      <c r="K280" s="222">
        <v>63425388</v>
      </c>
      <c r="L280" s="218" t="s">
        <v>113</v>
      </c>
      <c r="M280" s="219" t="s">
        <v>2156</v>
      </c>
      <c r="N280" s="223" t="s">
        <v>6249</v>
      </c>
      <c r="O280" s="218" t="s">
        <v>41</v>
      </c>
      <c r="P280" s="218" t="s">
        <v>42</v>
      </c>
      <c r="Q280" s="224" t="s">
        <v>4832</v>
      </c>
    </row>
    <row r="281" spans="1:17" ht="48" x14ac:dyDescent="0.25">
      <c r="A281" s="210">
        <v>279</v>
      </c>
      <c r="B281" s="218" t="s">
        <v>6081</v>
      </c>
      <c r="C281" s="218">
        <v>891180084</v>
      </c>
      <c r="D281" s="218">
        <v>2</v>
      </c>
      <c r="E281" s="218" t="s">
        <v>6253</v>
      </c>
      <c r="F281" s="218">
        <v>7692106</v>
      </c>
      <c r="G281" s="219">
        <v>6</v>
      </c>
      <c r="H281" s="220" t="s">
        <v>6254</v>
      </c>
      <c r="I281" s="218" t="s">
        <v>6255</v>
      </c>
      <c r="J281" s="221">
        <v>41549</v>
      </c>
      <c r="K281" s="222">
        <v>49335035</v>
      </c>
      <c r="L281" s="218" t="s">
        <v>6162</v>
      </c>
      <c r="M281" s="219" t="s">
        <v>2156</v>
      </c>
      <c r="N281" s="223" t="s">
        <v>6256</v>
      </c>
      <c r="O281" s="218" t="s">
        <v>41</v>
      </c>
      <c r="P281" s="218" t="s">
        <v>42</v>
      </c>
      <c r="Q281" s="224" t="s">
        <v>4832</v>
      </c>
    </row>
    <row r="282" spans="1:17" ht="84" x14ac:dyDescent="0.25">
      <c r="A282" s="210">
        <v>280</v>
      </c>
      <c r="B282" s="218" t="s">
        <v>6081</v>
      </c>
      <c r="C282" s="218">
        <v>891180084</v>
      </c>
      <c r="D282" s="218">
        <v>2</v>
      </c>
      <c r="E282" s="218" t="s">
        <v>6257</v>
      </c>
      <c r="F282" s="218">
        <v>18399518</v>
      </c>
      <c r="G282" s="219">
        <v>1</v>
      </c>
      <c r="H282" s="220" t="s">
        <v>6258</v>
      </c>
      <c r="I282" s="218" t="s">
        <v>6259</v>
      </c>
      <c r="J282" s="221">
        <v>41569</v>
      </c>
      <c r="K282" s="222">
        <v>330056550</v>
      </c>
      <c r="L282" s="218" t="s">
        <v>6162</v>
      </c>
      <c r="M282" s="219" t="s">
        <v>2156</v>
      </c>
      <c r="N282" s="223" t="s">
        <v>6260</v>
      </c>
      <c r="O282" s="218" t="s">
        <v>41</v>
      </c>
      <c r="P282" s="218" t="s">
        <v>42</v>
      </c>
      <c r="Q282" s="224" t="s">
        <v>6090</v>
      </c>
    </row>
    <row r="283" spans="1:17" ht="96" x14ac:dyDescent="0.25">
      <c r="A283" s="210">
        <v>281</v>
      </c>
      <c r="B283" s="218" t="s">
        <v>6081</v>
      </c>
      <c r="C283" s="218">
        <v>891180084</v>
      </c>
      <c r="D283" s="218">
        <v>2</v>
      </c>
      <c r="E283" s="218" t="s">
        <v>6261</v>
      </c>
      <c r="F283" s="218" t="s">
        <v>6262</v>
      </c>
      <c r="G283" s="219">
        <v>7</v>
      </c>
      <c r="H283" s="220" t="s">
        <v>6263</v>
      </c>
      <c r="I283" s="218" t="s">
        <v>6264</v>
      </c>
      <c r="J283" s="221">
        <v>41570</v>
      </c>
      <c r="K283" s="222">
        <v>16830782</v>
      </c>
      <c r="L283" s="218" t="s">
        <v>6162</v>
      </c>
      <c r="M283" s="219" t="s">
        <v>2156</v>
      </c>
      <c r="N283" s="223" t="s">
        <v>6265</v>
      </c>
      <c r="O283" s="218" t="s">
        <v>41</v>
      </c>
      <c r="P283" s="218" t="s">
        <v>42</v>
      </c>
      <c r="Q283" s="224" t="s">
        <v>4832</v>
      </c>
    </row>
    <row r="284" spans="1:17" ht="108" x14ac:dyDescent="0.25">
      <c r="A284" s="210">
        <v>282</v>
      </c>
      <c r="B284" s="218" t="s">
        <v>6081</v>
      </c>
      <c r="C284" s="218">
        <v>891180084</v>
      </c>
      <c r="D284" s="218">
        <v>2</v>
      </c>
      <c r="E284" s="218" t="s">
        <v>1601</v>
      </c>
      <c r="F284" s="218">
        <v>800058607</v>
      </c>
      <c r="G284" s="219">
        <v>2</v>
      </c>
      <c r="H284" s="220" t="s">
        <v>6266</v>
      </c>
      <c r="I284" s="218" t="s">
        <v>6267</v>
      </c>
      <c r="J284" s="221">
        <v>41572</v>
      </c>
      <c r="K284" s="222">
        <v>192560000</v>
      </c>
      <c r="L284" s="218" t="s">
        <v>113</v>
      </c>
      <c r="M284" s="219" t="s">
        <v>2156</v>
      </c>
      <c r="N284" s="223" t="s">
        <v>6268</v>
      </c>
      <c r="O284" s="218" t="s">
        <v>41</v>
      </c>
      <c r="P284" s="218" t="s">
        <v>42</v>
      </c>
      <c r="Q284" s="224" t="s">
        <v>4832</v>
      </c>
    </row>
    <row r="285" spans="1:17" ht="60" x14ac:dyDescent="0.25">
      <c r="A285" s="210">
        <v>283</v>
      </c>
      <c r="B285" s="218" t="s">
        <v>6081</v>
      </c>
      <c r="C285" s="218">
        <v>891180084</v>
      </c>
      <c r="D285" s="218">
        <v>2</v>
      </c>
      <c r="E285" s="218" t="s">
        <v>2098</v>
      </c>
      <c r="F285" s="218">
        <v>7716155</v>
      </c>
      <c r="G285" s="219">
        <v>2</v>
      </c>
      <c r="H285" s="220" t="s">
        <v>6269</v>
      </c>
      <c r="I285" s="218" t="s">
        <v>6270</v>
      </c>
      <c r="J285" s="221">
        <v>41576</v>
      </c>
      <c r="K285" s="222">
        <v>14803983</v>
      </c>
      <c r="L285" s="218" t="s">
        <v>6162</v>
      </c>
      <c r="M285" s="219" t="s">
        <v>2156</v>
      </c>
      <c r="N285" s="223" t="s">
        <v>6271</v>
      </c>
      <c r="O285" s="218" t="s">
        <v>41</v>
      </c>
      <c r="P285" s="218" t="s">
        <v>42</v>
      </c>
      <c r="Q285" s="224" t="s">
        <v>4832</v>
      </c>
    </row>
    <row r="286" spans="1:17" ht="96" x14ac:dyDescent="0.25">
      <c r="A286" s="210">
        <v>284</v>
      </c>
      <c r="B286" s="218" t="s">
        <v>6081</v>
      </c>
      <c r="C286" s="218">
        <v>891180084</v>
      </c>
      <c r="D286" s="218">
        <v>2</v>
      </c>
      <c r="E286" s="218" t="s">
        <v>6272</v>
      </c>
      <c r="F286" s="218">
        <v>900170943</v>
      </c>
      <c r="G286" s="219">
        <v>3</v>
      </c>
      <c r="H286" s="220" t="s">
        <v>6273</v>
      </c>
      <c r="I286" s="218" t="s">
        <v>6274</v>
      </c>
      <c r="J286" s="221">
        <v>41579</v>
      </c>
      <c r="K286" s="222">
        <v>50008760</v>
      </c>
      <c r="L286" s="218" t="s">
        <v>113</v>
      </c>
      <c r="M286" s="219" t="s">
        <v>2156</v>
      </c>
      <c r="N286" s="223" t="s">
        <v>6275</v>
      </c>
      <c r="O286" s="218" t="s">
        <v>41</v>
      </c>
      <c r="P286" s="218" t="s">
        <v>42</v>
      </c>
      <c r="Q286" s="224" t="s">
        <v>4832</v>
      </c>
    </row>
    <row r="287" spans="1:17" ht="60" x14ac:dyDescent="0.25">
      <c r="A287" s="210">
        <v>285</v>
      </c>
      <c r="B287" s="218" t="s">
        <v>6081</v>
      </c>
      <c r="C287" s="218">
        <v>891180084</v>
      </c>
      <c r="D287" s="218">
        <v>2</v>
      </c>
      <c r="E287" s="218" t="s">
        <v>6276</v>
      </c>
      <c r="F287" s="218" t="s">
        <v>6277</v>
      </c>
      <c r="G287" s="219">
        <v>8</v>
      </c>
      <c r="H287" s="220" t="s">
        <v>6278</v>
      </c>
      <c r="I287" s="218" t="s">
        <v>6279</v>
      </c>
      <c r="J287" s="221">
        <v>41579</v>
      </c>
      <c r="K287" s="222">
        <v>74534001</v>
      </c>
      <c r="L287" s="218" t="s">
        <v>6162</v>
      </c>
      <c r="M287" s="219" t="s">
        <v>2156</v>
      </c>
      <c r="N287" s="223" t="s">
        <v>6280</v>
      </c>
      <c r="O287" s="218" t="s">
        <v>41</v>
      </c>
      <c r="P287" s="218" t="s">
        <v>42</v>
      </c>
      <c r="Q287" s="224" t="s">
        <v>4832</v>
      </c>
    </row>
    <row r="288" spans="1:17" ht="108" x14ac:dyDescent="0.25">
      <c r="A288" s="210">
        <v>286</v>
      </c>
      <c r="B288" s="218" t="s">
        <v>6081</v>
      </c>
      <c r="C288" s="218">
        <v>891180084</v>
      </c>
      <c r="D288" s="218">
        <v>2</v>
      </c>
      <c r="E288" s="218" t="s">
        <v>6281</v>
      </c>
      <c r="F288" s="218" t="s">
        <v>6282</v>
      </c>
      <c r="G288" s="219"/>
      <c r="H288" s="220" t="s">
        <v>6283</v>
      </c>
      <c r="I288" s="218" t="s">
        <v>6284</v>
      </c>
      <c r="J288" s="221">
        <v>41579</v>
      </c>
      <c r="K288" s="222">
        <v>238947010</v>
      </c>
      <c r="L288" s="218" t="s">
        <v>113</v>
      </c>
      <c r="M288" s="219" t="s">
        <v>2156</v>
      </c>
      <c r="N288" s="223" t="s">
        <v>6089</v>
      </c>
      <c r="O288" s="218" t="s">
        <v>41</v>
      </c>
      <c r="P288" s="218" t="s">
        <v>42</v>
      </c>
      <c r="Q288" s="224" t="s">
        <v>6090</v>
      </c>
    </row>
    <row r="289" spans="1:17" ht="96" x14ac:dyDescent="0.25">
      <c r="A289" s="210">
        <v>287</v>
      </c>
      <c r="B289" s="218" t="s">
        <v>6081</v>
      </c>
      <c r="C289" s="218">
        <v>891180084</v>
      </c>
      <c r="D289" s="218">
        <v>2</v>
      </c>
      <c r="E289" s="218" t="s">
        <v>356</v>
      </c>
      <c r="F289" s="218">
        <v>7694101</v>
      </c>
      <c r="G289" s="219">
        <v>9</v>
      </c>
      <c r="H289" s="220" t="s">
        <v>6285</v>
      </c>
      <c r="I289" s="218" t="s">
        <v>6286</v>
      </c>
      <c r="J289" s="221">
        <v>41586</v>
      </c>
      <c r="K289" s="222">
        <v>45844204</v>
      </c>
      <c r="L289" s="218" t="s">
        <v>6162</v>
      </c>
      <c r="M289" s="219" t="s">
        <v>2156</v>
      </c>
      <c r="N289" s="223" t="s">
        <v>6287</v>
      </c>
      <c r="O289" s="218" t="s">
        <v>41</v>
      </c>
      <c r="P289" s="218" t="s">
        <v>42</v>
      </c>
      <c r="Q289" s="224" t="s">
        <v>4832</v>
      </c>
    </row>
    <row r="290" spans="1:17" ht="60" x14ac:dyDescent="0.25">
      <c r="A290" s="210">
        <v>288</v>
      </c>
      <c r="B290" s="218" t="s">
        <v>6081</v>
      </c>
      <c r="C290" s="218">
        <v>891180084</v>
      </c>
      <c r="D290" s="218">
        <v>2</v>
      </c>
      <c r="E290" s="218" t="s">
        <v>6288</v>
      </c>
      <c r="F290" s="218">
        <v>900206435</v>
      </c>
      <c r="G290" s="219">
        <v>0</v>
      </c>
      <c r="H290" s="220" t="s">
        <v>6289</v>
      </c>
      <c r="I290" s="218" t="s">
        <v>6290</v>
      </c>
      <c r="J290" s="221">
        <v>41586</v>
      </c>
      <c r="K290" s="222">
        <v>36201680</v>
      </c>
      <c r="L290" s="218" t="s">
        <v>6162</v>
      </c>
      <c r="M290" s="219" t="s">
        <v>2156</v>
      </c>
      <c r="N290" s="223" t="s">
        <v>6291</v>
      </c>
      <c r="O290" s="218" t="s">
        <v>41</v>
      </c>
      <c r="P290" s="218" t="s">
        <v>42</v>
      </c>
      <c r="Q290" s="224" t="s">
        <v>4832</v>
      </c>
    </row>
    <row r="291" spans="1:17" ht="144" x14ac:dyDescent="0.25">
      <c r="A291" s="210">
        <v>289</v>
      </c>
      <c r="B291" s="218" t="s">
        <v>6081</v>
      </c>
      <c r="C291" s="218">
        <v>891180084</v>
      </c>
      <c r="D291" s="218">
        <v>2</v>
      </c>
      <c r="E291" s="218" t="s">
        <v>6292</v>
      </c>
      <c r="F291" s="218">
        <v>900675887</v>
      </c>
      <c r="G291" s="219">
        <v>7</v>
      </c>
      <c r="H291" s="220" t="s">
        <v>6293</v>
      </c>
      <c r="I291" s="218" t="s">
        <v>6294</v>
      </c>
      <c r="J291" s="221">
        <v>41600</v>
      </c>
      <c r="K291" s="222">
        <v>307243241</v>
      </c>
      <c r="L291" s="218" t="s">
        <v>113</v>
      </c>
      <c r="M291" s="219" t="s">
        <v>2156</v>
      </c>
      <c r="N291" s="223" t="s">
        <v>6295</v>
      </c>
      <c r="O291" s="218" t="s">
        <v>41</v>
      </c>
      <c r="P291" s="218" t="s">
        <v>42</v>
      </c>
      <c r="Q291" s="224" t="s">
        <v>6090</v>
      </c>
    </row>
    <row r="292" spans="1:17" ht="132" x14ac:dyDescent="0.25">
      <c r="A292" s="210">
        <v>290</v>
      </c>
      <c r="B292" s="218" t="s">
        <v>6081</v>
      </c>
      <c r="C292" s="218">
        <v>891180084</v>
      </c>
      <c r="D292" s="218">
        <v>2</v>
      </c>
      <c r="E292" s="218" t="s">
        <v>6296</v>
      </c>
      <c r="F292" s="218">
        <v>12112802</v>
      </c>
      <c r="G292" s="219">
        <v>5</v>
      </c>
      <c r="H292" s="220" t="s">
        <v>6297</v>
      </c>
      <c r="I292" s="218" t="s">
        <v>6298</v>
      </c>
      <c r="J292" s="221">
        <v>41603</v>
      </c>
      <c r="K292" s="222">
        <v>38976000</v>
      </c>
      <c r="L292" s="218" t="s">
        <v>1993</v>
      </c>
      <c r="M292" s="219" t="s">
        <v>2156</v>
      </c>
      <c r="N292" s="223" t="s">
        <v>6299</v>
      </c>
      <c r="O292" s="218" t="s">
        <v>41</v>
      </c>
      <c r="P292" s="218" t="s">
        <v>42</v>
      </c>
      <c r="Q292" s="224" t="s">
        <v>4832</v>
      </c>
    </row>
    <row r="293" spans="1:17" ht="72" x14ac:dyDescent="0.25">
      <c r="A293" s="210">
        <v>291</v>
      </c>
      <c r="B293" s="218" t="s">
        <v>6081</v>
      </c>
      <c r="C293" s="218">
        <v>891180084</v>
      </c>
      <c r="D293" s="218">
        <v>2</v>
      </c>
      <c r="E293" s="218" t="s">
        <v>6300</v>
      </c>
      <c r="F293" s="218">
        <v>800120677</v>
      </c>
      <c r="G293" s="219">
        <v>2</v>
      </c>
      <c r="H293" s="220" t="s">
        <v>6301</v>
      </c>
      <c r="I293" s="218" t="s">
        <v>6302</v>
      </c>
      <c r="J293" s="221">
        <v>41605</v>
      </c>
      <c r="K293" s="222">
        <v>335026096</v>
      </c>
      <c r="L293" s="218" t="s">
        <v>113</v>
      </c>
      <c r="M293" s="219" t="s">
        <v>2156</v>
      </c>
      <c r="N293" s="223" t="s">
        <v>6303</v>
      </c>
      <c r="O293" s="218" t="s">
        <v>41</v>
      </c>
      <c r="P293" s="218" t="s">
        <v>42</v>
      </c>
      <c r="Q293" s="224" t="s">
        <v>6090</v>
      </c>
    </row>
    <row r="294" spans="1:17" ht="132" x14ac:dyDescent="0.25">
      <c r="A294" s="210">
        <v>292</v>
      </c>
      <c r="B294" s="218" t="s">
        <v>6081</v>
      </c>
      <c r="C294" s="218">
        <v>891180084</v>
      </c>
      <c r="D294" s="218">
        <v>2</v>
      </c>
      <c r="E294" s="218" t="s">
        <v>6304</v>
      </c>
      <c r="F294" s="218">
        <v>860061577</v>
      </c>
      <c r="G294" s="219">
        <v>9</v>
      </c>
      <c r="H294" s="220" t="s">
        <v>6305</v>
      </c>
      <c r="I294" s="218" t="s">
        <v>6306</v>
      </c>
      <c r="J294" s="221">
        <v>41611</v>
      </c>
      <c r="K294" s="222">
        <v>211839200</v>
      </c>
      <c r="L294" s="218" t="s">
        <v>113</v>
      </c>
      <c r="M294" s="219" t="s">
        <v>2156</v>
      </c>
      <c r="N294" s="223" t="s">
        <v>6307</v>
      </c>
      <c r="O294" s="218" t="s">
        <v>41</v>
      </c>
      <c r="P294" s="218" t="s">
        <v>42</v>
      </c>
      <c r="Q294" s="224" t="s">
        <v>4832</v>
      </c>
    </row>
    <row r="295" spans="1:17" ht="120" x14ac:dyDescent="0.25">
      <c r="A295" s="210">
        <v>293</v>
      </c>
      <c r="B295" s="218" t="s">
        <v>6081</v>
      </c>
      <c r="C295" s="218">
        <v>891180084</v>
      </c>
      <c r="D295" s="218">
        <v>2</v>
      </c>
      <c r="E295" s="218" t="s">
        <v>6308</v>
      </c>
      <c r="F295" s="218">
        <v>900643839</v>
      </c>
      <c r="G295" s="219">
        <v>6</v>
      </c>
      <c r="H295" s="220" t="s">
        <v>6309</v>
      </c>
      <c r="I295" s="218" t="s">
        <v>6310</v>
      </c>
      <c r="J295" s="221">
        <v>41611</v>
      </c>
      <c r="K295" s="222">
        <v>215864168</v>
      </c>
      <c r="L295" s="218" t="s">
        <v>113</v>
      </c>
      <c r="M295" s="219" t="s">
        <v>2156</v>
      </c>
      <c r="N295" s="223" t="s">
        <v>6307</v>
      </c>
      <c r="O295" s="218" t="s">
        <v>41</v>
      </c>
      <c r="P295" s="218" t="s">
        <v>42</v>
      </c>
      <c r="Q295" s="224"/>
    </row>
    <row r="296" spans="1:17" ht="72" x14ac:dyDescent="0.25">
      <c r="A296" s="210">
        <v>294</v>
      </c>
      <c r="B296" s="218" t="s">
        <v>6081</v>
      </c>
      <c r="C296" s="218">
        <v>891180084</v>
      </c>
      <c r="D296" s="218">
        <v>2</v>
      </c>
      <c r="E296" s="218" t="s">
        <v>6311</v>
      </c>
      <c r="F296" s="218">
        <v>7692106</v>
      </c>
      <c r="G296" s="219">
        <v>6</v>
      </c>
      <c r="H296" s="220" t="s">
        <v>6312</v>
      </c>
      <c r="I296" s="218" t="s">
        <v>6313</v>
      </c>
      <c r="J296" s="221">
        <v>41626</v>
      </c>
      <c r="K296" s="222">
        <v>62892590</v>
      </c>
      <c r="L296" s="218" t="s">
        <v>6162</v>
      </c>
      <c r="M296" s="219" t="s">
        <v>2156</v>
      </c>
      <c r="N296" s="223" t="s">
        <v>6314</v>
      </c>
      <c r="O296" s="218" t="s">
        <v>41</v>
      </c>
      <c r="P296" s="218" t="s">
        <v>42</v>
      </c>
      <c r="Q296" s="224"/>
    </row>
    <row r="297" spans="1:17" ht="72" x14ac:dyDescent="0.25">
      <c r="A297" s="210">
        <v>295</v>
      </c>
      <c r="B297" s="218" t="s">
        <v>6081</v>
      </c>
      <c r="C297" s="218">
        <v>891180084</v>
      </c>
      <c r="D297" s="218">
        <v>2</v>
      </c>
      <c r="E297" s="218" t="s">
        <v>1533</v>
      </c>
      <c r="F297" s="218">
        <v>1075220461</v>
      </c>
      <c r="G297" s="219">
        <v>1</v>
      </c>
      <c r="H297" s="220" t="s">
        <v>6315</v>
      </c>
      <c r="I297" s="218" t="s">
        <v>6316</v>
      </c>
      <c r="J297" s="221">
        <v>41628</v>
      </c>
      <c r="K297" s="222">
        <v>5851560</v>
      </c>
      <c r="L297" s="218" t="s">
        <v>6162</v>
      </c>
      <c r="M297" s="219" t="s">
        <v>2156</v>
      </c>
      <c r="N297" s="223" t="s">
        <v>6317</v>
      </c>
      <c r="O297" s="218" t="s">
        <v>41</v>
      </c>
      <c r="P297" s="218" t="s">
        <v>42</v>
      </c>
      <c r="Q297" s="224" t="s">
        <v>4832</v>
      </c>
    </row>
    <row r="298" spans="1:17" ht="72" x14ac:dyDescent="0.25">
      <c r="A298" s="210">
        <v>296</v>
      </c>
      <c r="B298" s="218" t="s">
        <v>6081</v>
      </c>
      <c r="C298" s="218">
        <v>891180084</v>
      </c>
      <c r="D298" s="218">
        <v>2</v>
      </c>
      <c r="E298" s="218" t="s">
        <v>6318</v>
      </c>
      <c r="F298" s="218">
        <v>12240867</v>
      </c>
      <c r="G298" s="219">
        <v>1</v>
      </c>
      <c r="H298" s="220" t="s">
        <v>6319</v>
      </c>
      <c r="I298" s="218" t="s">
        <v>6320</v>
      </c>
      <c r="J298" s="221">
        <v>41628</v>
      </c>
      <c r="K298" s="222">
        <v>799256624</v>
      </c>
      <c r="L298" s="218" t="s">
        <v>6162</v>
      </c>
      <c r="M298" s="219" t="s">
        <v>2156</v>
      </c>
      <c r="N298" s="223" t="s">
        <v>6321</v>
      </c>
      <c r="O298" s="218" t="s">
        <v>41</v>
      </c>
      <c r="P298" s="218" t="s">
        <v>42</v>
      </c>
      <c r="Q298" s="224" t="s">
        <v>6090</v>
      </c>
    </row>
    <row r="299" spans="1:17" ht="72" x14ac:dyDescent="0.25">
      <c r="A299" s="210">
        <v>297</v>
      </c>
      <c r="B299" s="218" t="s">
        <v>6081</v>
      </c>
      <c r="C299" s="218">
        <v>891180084</v>
      </c>
      <c r="D299" s="218">
        <v>2</v>
      </c>
      <c r="E299" s="218" t="s">
        <v>6322</v>
      </c>
      <c r="F299" s="218" t="s">
        <v>6323</v>
      </c>
      <c r="G299" s="219">
        <v>9</v>
      </c>
      <c r="H299" s="220" t="s">
        <v>6324</v>
      </c>
      <c r="I299" s="218" t="s">
        <v>6325</v>
      </c>
      <c r="J299" s="225">
        <v>41638</v>
      </c>
      <c r="K299" s="226">
        <v>444681180</v>
      </c>
      <c r="L299" s="218" t="s">
        <v>6162</v>
      </c>
      <c r="M299" s="219" t="s">
        <v>2156</v>
      </c>
      <c r="N299" s="223" t="s">
        <v>6326</v>
      </c>
      <c r="O299" s="218" t="s">
        <v>41</v>
      </c>
      <c r="P299" s="218" t="s">
        <v>42</v>
      </c>
      <c r="Q299" s="224" t="s">
        <v>6090</v>
      </c>
    </row>
    <row r="300" spans="1:17" ht="108" x14ac:dyDescent="0.25">
      <c r="A300" s="210">
        <v>298</v>
      </c>
      <c r="B300" s="218" t="s">
        <v>6081</v>
      </c>
      <c r="C300" s="218">
        <v>891180084</v>
      </c>
      <c r="D300" s="218">
        <v>2</v>
      </c>
      <c r="E300" s="218" t="s">
        <v>2101</v>
      </c>
      <c r="F300" s="218" t="s">
        <v>6327</v>
      </c>
      <c r="G300" s="219">
        <v>8</v>
      </c>
      <c r="H300" s="220" t="s">
        <v>6328</v>
      </c>
      <c r="I300" s="218" t="s">
        <v>6329</v>
      </c>
      <c r="J300" s="225">
        <v>41638</v>
      </c>
      <c r="K300" s="222">
        <v>533582056</v>
      </c>
      <c r="L300" s="218" t="s">
        <v>6162</v>
      </c>
      <c r="M300" s="219" t="s">
        <v>2156</v>
      </c>
      <c r="N300" s="223" t="s">
        <v>6330</v>
      </c>
      <c r="O300" s="218" t="s">
        <v>41</v>
      </c>
      <c r="P300" s="218" t="s">
        <v>42</v>
      </c>
      <c r="Q300" s="224" t="s">
        <v>6090</v>
      </c>
    </row>
    <row r="301" spans="1:17" ht="192.75" thickBot="1" x14ac:dyDescent="0.3">
      <c r="A301" s="210">
        <v>299</v>
      </c>
      <c r="B301" s="227" t="s">
        <v>6081</v>
      </c>
      <c r="C301" s="227">
        <v>891180084</v>
      </c>
      <c r="D301" s="227">
        <v>2</v>
      </c>
      <c r="E301" s="227" t="s">
        <v>6331</v>
      </c>
      <c r="F301" s="227" t="s">
        <v>6332</v>
      </c>
      <c r="G301" s="228">
        <v>1</v>
      </c>
      <c r="H301" s="229" t="s">
        <v>6333</v>
      </c>
      <c r="I301" s="227" t="s">
        <v>6334</v>
      </c>
      <c r="J301" s="230">
        <v>41638</v>
      </c>
      <c r="K301" s="231">
        <v>87075161</v>
      </c>
      <c r="L301" s="227" t="s">
        <v>1993</v>
      </c>
      <c r="M301" s="228" t="s">
        <v>2156</v>
      </c>
      <c r="N301" s="232" t="s">
        <v>6335</v>
      </c>
      <c r="O301" s="227" t="s">
        <v>41</v>
      </c>
      <c r="P301" s="227" t="s">
        <v>42</v>
      </c>
      <c r="Q301" s="233" t="s">
        <v>6090</v>
      </c>
    </row>
    <row r="302" spans="1:17" ht="140.25" x14ac:dyDescent="0.25">
      <c r="A302" s="210">
        <v>300</v>
      </c>
      <c r="B302" s="234" t="s">
        <v>34</v>
      </c>
      <c r="C302" s="234">
        <v>891180084</v>
      </c>
      <c r="D302" s="234">
        <v>2</v>
      </c>
      <c r="E302" s="234" t="s">
        <v>140</v>
      </c>
      <c r="F302" s="234">
        <v>1017127006</v>
      </c>
      <c r="G302" s="235">
        <v>3</v>
      </c>
      <c r="H302" s="235" t="s">
        <v>6336</v>
      </c>
      <c r="I302" s="234" t="s">
        <v>6337</v>
      </c>
      <c r="J302" s="236">
        <v>41288</v>
      </c>
      <c r="K302" s="237">
        <v>10463625</v>
      </c>
      <c r="L302" s="234" t="s">
        <v>6338</v>
      </c>
      <c r="M302" s="235" t="s">
        <v>5476</v>
      </c>
      <c r="N302" s="238" t="s">
        <v>40</v>
      </c>
      <c r="O302" s="234" t="s">
        <v>41</v>
      </c>
      <c r="P302" s="234" t="s">
        <v>42</v>
      </c>
      <c r="Q302" s="238"/>
    </row>
    <row r="303" spans="1:17" ht="140.25" x14ac:dyDescent="0.25">
      <c r="A303" s="210">
        <v>301</v>
      </c>
      <c r="B303" s="234" t="s">
        <v>34</v>
      </c>
      <c r="C303" s="234">
        <v>891180084</v>
      </c>
      <c r="D303" s="234">
        <v>2</v>
      </c>
      <c r="E303" s="234" t="s">
        <v>35</v>
      </c>
      <c r="F303" s="234">
        <v>42152998</v>
      </c>
      <c r="G303" s="235">
        <v>1</v>
      </c>
      <c r="H303" s="235" t="s">
        <v>6339</v>
      </c>
      <c r="I303" s="234" t="s">
        <v>6340</v>
      </c>
      <c r="J303" s="236">
        <v>41288</v>
      </c>
      <c r="K303" s="237">
        <v>10463625</v>
      </c>
      <c r="L303" s="234" t="s">
        <v>6338</v>
      </c>
      <c r="M303" s="235" t="s">
        <v>5476</v>
      </c>
      <c r="N303" s="238" t="s">
        <v>40</v>
      </c>
      <c r="O303" s="234" t="s">
        <v>41</v>
      </c>
      <c r="P303" s="234" t="s">
        <v>42</v>
      </c>
      <c r="Q303" s="238"/>
    </row>
    <row r="304" spans="1:17" ht="114.75" x14ac:dyDescent="0.25">
      <c r="A304" s="210">
        <v>302</v>
      </c>
      <c r="B304" s="234" t="s">
        <v>34</v>
      </c>
      <c r="C304" s="234">
        <v>891180084</v>
      </c>
      <c r="D304" s="234">
        <v>2</v>
      </c>
      <c r="E304" s="234" t="s">
        <v>6341</v>
      </c>
      <c r="F304" s="234">
        <v>1075239033</v>
      </c>
      <c r="G304" s="235">
        <v>4</v>
      </c>
      <c r="H304" s="235" t="s">
        <v>6342</v>
      </c>
      <c r="I304" s="234" t="s">
        <v>6343</v>
      </c>
      <c r="J304" s="236">
        <v>41288</v>
      </c>
      <c r="K304" s="237">
        <v>2092725</v>
      </c>
      <c r="L304" s="234" t="s">
        <v>6338</v>
      </c>
      <c r="M304" s="235" t="s">
        <v>5476</v>
      </c>
      <c r="N304" s="238" t="s">
        <v>40</v>
      </c>
      <c r="O304" s="234" t="s">
        <v>41</v>
      </c>
      <c r="P304" s="234" t="s">
        <v>42</v>
      </c>
      <c r="Q304" s="238"/>
    </row>
    <row r="305" spans="1:17" ht="127.5" x14ac:dyDescent="0.25">
      <c r="A305" s="210">
        <v>303</v>
      </c>
      <c r="B305" s="234" t="s">
        <v>34</v>
      </c>
      <c r="C305" s="234">
        <v>891180084</v>
      </c>
      <c r="D305" s="234">
        <v>2</v>
      </c>
      <c r="E305" s="234" t="s">
        <v>2300</v>
      </c>
      <c r="F305" s="234">
        <v>26421639</v>
      </c>
      <c r="G305" s="235">
        <v>7</v>
      </c>
      <c r="H305" s="235" t="s">
        <v>6344</v>
      </c>
      <c r="I305" s="234" t="s">
        <v>6345</v>
      </c>
      <c r="J305" s="236">
        <v>41306</v>
      </c>
      <c r="K305" s="237">
        <v>3990000</v>
      </c>
      <c r="L305" s="234" t="s">
        <v>6338</v>
      </c>
      <c r="M305" s="235" t="s">
        <v>5476</v>
      </c>
      <c r="N305" s="238" t="s">
        <v>40</v>
      </c>
      <c r="O305" s="234" t="s">
        <v>41</v>
      </c>
      <c r="P305" s="234" t="s">
        <v>42</v>
      </c>
      <c r="Q305" s="238"/>
    </row>
    <row r="306" spans="1:17" ht="102" x14ac:dyDescent="0.25">
      <c r="A306" s="210">
        <v>304</v>
      </c>
      <c r="B306" s="234" t="s">
        <v>34</v>
      </c>
      <c r="C306" s="234">
        <v>891180084</v>
      </c>
      <c r="D306" s="234">
        <v>2</v>
      </c>
      <c r="E306" s="234" t="s">
        <v>55</v>
      </c>
      <c r="F306" s="234">
        <v>14953025</v>
      </c>
      <c r="G306" s="235">
        <v>4</v>
      </c>
      <c r="H306" s="235" t="s">
        <v>6346</v>
      </c>
      <c r="I306" s="234" t="s">
        <v>6347</v>
      </c>
      <c r="J306" s="236">
        <v>41312</v>
      </c>
      <c r="K306" s="237">
        <v>3559752</v>
      </c>
      <c r="L306" s="234" t="s">
        <v>6338</v>
      </c>
      <c r="M306" s="235" t="s">
        <v>5476</v>
      </c>
      <c r="N306" s="238" t="s">
        <v>40</v>
      </c>
      <c r="O306" s="234" t="s">
        <v>41</v>
      </c>
      <c r="P306" s="234" t="s">
        <v>42</v>
      </c>
      <c r="Q306" s="238"/>
    </row>
    <row r="307" spans="1:17" ht="153" x14ac:dyDescent="0.25">
      <c r="A307" s="210">
        <v>305</v>
      </c>
      <c r="B307" s="234" t="s">
        <v>34</v>
      </c>
      <c r="C307" s="234">
        <v>891180084</v>
      </c>
      <c r="D307" s="234">
        <v>2</v>
      </c>
      <c r="E307" s="234" t="s">
        <v>46</v>
      </c>
      <c r="F307" s="234">
        <v>14240421</v>
      </c>
      <c r="G307" s="235">
        <v>8</v>
      </c>
      <c r="H307" s="235" t="s">
        <v>6348</v>
      </c>
      <c r="I307" s="234" t="s">
        <v>6349</v>
      </c>
      <c r="J307" s="236">
        <v>41312</v>
      </c>
      <c r="K307" s="237">
        <v>3859752</v>
      </c>
      <c r="L307" s="234" t="s">
        <v>49</v>
      </c>
      <c r="M307" s="235" t="s">
        <v>5476</v>
      </c>
      <c r="N307" s="238" t="s">
        <v>40</v>
      </c>
      <c r="O307" s="234" t="s">
        <v>41</v>
      </c>
      <c r="P307" s="234" t="s">
        <v>42</v>
      </c>
      <c r="Q307" s="238"/>
    </row>
    <row r="308" spans="1:17" ht="153" x14ac:dyDescent="0.25">
      <c r="A308" s="210">
        <v>306</v>
      </c>
      <c r="B308" s="234" t="s">
        <v>34</v>
      </c>
      <c r="C308" s="234">
        <v>891180084</v>
      </c>
      <c r="D308" s="234">
        <v>2</v>
      </c>
      <c r="E308" s="234" t="s">
        <v>6350</v>
      </c>
      <c r="F308" s="234">
        <v>38245315</v>
      </c>
      <c r="G308" s="235">
        <v>5</v>
      </c>
      <c r="H308" s="235" t="s">
        <v>6351</v>
      </c>
      <c r="I308" s="234" t="s">
        <v>6352</v>
      </c>
      <c r="J308" s="236">
        <v>41312</v>
      </c>
      <c r="K308" s="237">
        <v>360000</v>
      </c>
      <c r="L308" s="234" t="s">
        <v>6338</v>
      </c>
      <c r="M308" s="235" t="s">
        <v>5476</v>
      </c>
      <c r="N308" s="238" t="s">
        <v>40</v>
      </c>
      <c r="O308" s="234" t="s">
        <v>41</v>
      </c>
      <c r="P308" s="234" t="s">
        <v>42</v>
      </c>
      <c r="Q308" s="238"/>
    </row>
    <row r="309" spans="1:17" ht="229.5" x14ac:dyDescent="0.25">
      <c r="A309" s="210">
        <v>307</v>
      </c>
      <c r="B309" s="234" t="s">
        <v>34</v>
      </c>
      <c r="C309" s="234">
        <v>891180084</v>
      </c>
      <c r="D309" s="234">
        <v>2</v>
      </c>
      <c r="E309" s="234" t="s">
        <v>6353</v>
      </c>
      <c r="F309" s="234">
        <v>900581501</v>
      </c>
      <c r="G309" s="235">
        <v>5</v>
      </c>
      <c r="H309" s="235" t="s">
        <v>6354</v>
      </c>
      <c r="I309" s="234" t="s">
        <v>6355</v>
      </c>
      <c r="J309" s="236">
        <v>41316</v>
      </c>
      <c r="K309" s="237">
        <v>35418300</v>
      </c>
      <c r="L309" s="234" t="s">
        <v>6356</v>
      </c>
      <c r="M309" s="235" t="s">
        <v>5476</v>
      </c>
      <c r="N309" s="238" t="s">
        <v>40</v>
      </c>
      <c r="O309" s="234" t="s">
        <v>41</v>
      </c>
      <c r="P309" s="234" t="s">
        <v>42</v>
      </c>
      <c r="Q309" s="238"/>
    </row>
    <row r="310" spans="1:17" ht="229.5" x14ac:dyDescent="0.25">
      <c r="A310" s="210">
        <v>308</v>
      </c>
      <c r="B310" s="234" t="s">
        <v>34</v>
      </c>
      <c r="C310" s="234">
        <v>891180084</v>
      </c>
      <c r="D310" s="234">
        <v>2</v>
      </c>
      <c r="E310" s="234" t="s">
        <v>6357</v>
      </c>
      <c r="F310" s="234">
        <v>12190778</v>
      </c>
      <c r="G310" s="235">
        <v>9</v>
      </c>
      <c r="H310" s="235" t="s">
        <v>6358</v>
      </c>
      <c r="I310" s="234" t="s">
        <v>6359</v>
      </c>
      <c r="J310" s="236">
        <v>41339</v>
      </c>
      <c r="K310" s="237">
        <v>800000</v>
      </c>
      <c r="L310" s="234" t="s">
        <v>6338</v>
      </c>
      <c r="M310" s="235" t="s">
        <v>5476</v>
      </c>
      <c r="N310" s="238" t="s">
        <v>40</v>
      </c>
      <c r="O310" s="234" t="s">
        <v>41</v>
      </c>
      <c r="P310" s="234" t="s">
        <v>42</v>
      </c>
      <c r="Q310" s="238"/>
    </row>
    <row r="311" spans="1:17" ht="242.25" x14ac:dyDescent="0.25">
      <c r="A311" s="210">
        <v>309</v>
      </c>
      <c r="B311" s="234" t="s">
        <v>34</v>
      </c>
      <c r="C311" s="234">
        <v>891180084</v>
      </c>
      <c r="D311" s="234">
        <v>2</v>
      </c>
      <c r="E311" s="234" t="s">
        <v>6360</v>
      </c>
      <c r="F311" s="234">
        <v>813004745</v>
      </c>
      <c r="G311" s="235">
        <v>6</v>
      </c>
      <c r="H311" s="235" t="s">
        <v>6361</v>
      </c>
      <c r="I311" s="234" t="s">
        <v>6362</v>
      </c>
      <c r="J311" s="236">
        <v>41319</v>
      </c>
      <c r="K311" s="237">
        <v>3750000</v>
      </c>
      <c r="L311" s="234" t="s">
        <v>65</v>
      </c>
      <c r="M311" s="235" t="s">
        <v>5476</v>
      </c>
      <c r="N311" s="238" t="s">
        <v>40</v>
      </c>
      <c r="O311" s="234" t="s">
        <v>41</v>
      </c>
      <c r="P311" s="234" t="s">
        <v>6363</v>
      </c>
      <c r="Q311" s="238"/>
    </row>
    <row r="312" spans="1:17" ht="165.75" x14ac:dyDescent="0.25">
      <c r="A312" s="210">
        <v>310</v>
      </c>
      <c r="B312" s="234" t="s">
        <v>34</v>
      </c>
      <c r="C312" s="234">
        <v>891180084</v>
      </c>
      <c r="D312" s="234">
        <v>2</v>
      </c>
      <c r="E312" s="234" t="s">
        <v>6364</v>
      </c>
      <c r="F312" s="234">
        <v>7684114</v>
      </c>
      <c r="G312" s="235">
        <v>1</v>
      </c>
      <c r="H312" s="235" t="s">
        <v>6365</v>
      </c>
      <c r="I312" s="234" t="s">
        <v>6366</v>
      </c>
      <c r="J312" s="236">
        <v>41324</v>
      </c>
      <c r="K312" s="237">
        <v>10000000</v>
      </c>
      <c r="L312" s="234" t="s">
        <v>6338</v>
      </c>
      <c r="M312" s="235" t="s">
        <v>5476</v>
      </c>
      <c r="N312" s="238" t="s">
        <v>40</v>
      </c>
      <c r="O312" s="234" t="s">
        <v>41</v>
      </c>
      <c r="P312" s="234" t="s">
        <v>42</v>
      </c>
      <c r="Q312" s="238" t="s">
        <v>6367</v>
      </c>
    </row>
    <row r="313" spans="1:17" ht="51" x14ac:dyDescent="0.25">
      <c r="A313" s="210">
        <v>311</v>
      </c>
      <c r="B313" s="234" t="s">
        <v>34</v>
      </c>
      <c r="C313" s="234">
        <v>891180084</v>
      </c>
      <c r="D313" s="234">
        <v>2</v>
      </c>
      <c r="E313" s="234" t="s">
        <v>55</v>
      </c>
      <c r="F313" s="234">
        <v>14953025</v>
      </c>
      <c r="G313" s="235">
        <v>4</v>
      </c>
      <c r="H313" s="235" t="s">
        <v>6368</v>
      </c>
      <c r="I313" s="234" t="s">
        <v>6369</v>
      </c>
      <c r="J313" s="236">
        <v>41340</v>
      </c>
      <c r="K313" s="237">
        <v>5932920</v>
      </c>
      <c r="L313" s="234" t="s">
        <v>49</v>
      </c>
      <c r="M313" s="235" t="s">
        <v>5476</v>
      </c>
      <c r="N313" s="238" t="s">
        <v>40</v>
      </c>
      <c r="O313" s="234" t="s">
        <v>41</v>
      </c>
      <c r="P313" s="234" t="s">
        <v>42</v>
      </c>
      <c r="Q313" s="238"/>
    </row>
    <row r="314" spans="1:17" ht="102" x14ac:dyDescent="0.25">
      <c r="A314" s="210">
        <v>312</v>
      </c>
      <c r="B314" s="234" t="s">
        <v>34</v>
      </c>
      <c r="C314" s="234">
        <v>891180084</v>
      </c>
      <c r="D314" s="234">
        <v>2</v>
      </c>
      <c r="E314" s="234" t="s">
        <v>6341</v>
      </c>
      <c r="F314" s="234">
        <v>1075239033</v>
      </c>
      <c r="G314" s="235">
        <v>4</v>
      </c>
      <c r="H314" s="235" t="s">
        <v>6370</v>
      </c>
      <c r="I314" s="234" t="s">
        <v>6371</v>
      </c>
      <c r="J314" s="236">
        <v>41337</v>
      </c>
      <c r="K314" s="237">
        <v>15137675</v>
      </c>
      <c r="L314" s="234" t="s">
        <v>6338</v>
      </c>
      <c r="M314" s="235" t="s">
        <v>5476</v>
      </c>
      <c r="N314" s="238" t="s">
        <v>40</v>
      </c>
      <c r="O314" s="234" t="s">
        <v>41</v>
      </c>
      <c r="P314" s="234" t="s">
        <v>42</v>
      </c>
      <c r="Q314" s="238"/>
    </row>
    <row r="315" spans="1:17" ht="102" x14ac:dyDescent="0.25">
      <c r="A315" s="210">
        <v>313</v>
      </c>
      <c r="B315" s="234" t="s">
        <v>34</v>
      </c>
      <c r="C315" s="234">
        <v>891180084</v>
      </c>
      <c r="D315" s="234">
        <v>2</v>
      </c>
      <c r="E315" s="234" t="s">
        <v>72</v>
      </c>
      <c r="F315" s="234">
        <v>12122108</v>
      </c>
      <c r="G315" s="235">
        <v>4</v>
      </c>
      <c r="H315" s="235" t="s">
        <v>6372</v>
      </c>
      <c r="I315" s="234" t="s">
        <v>6373</v>
      </c>
      <c r="J315" s="236">
        <v>41340</v>
      </c>
      <c r="K315" s="237">
        <v>2361060</v>
      </c>
      <c r="L315" s="234" t="s">
        <v>49</v>
      </c>
      <c r="M315" s="235" t="s">
        <v>5476</v>
      </c>
      <c r="N315" s="238" t="s">
        <v>40</v>
      </c>
      <c r="O315" s="234" t="s">
        <v>41</v>
      </c>
      <c r="P315" s="234" t="s">
        <v>42</v>
      </c>
      <c r="Q315" s="238"/>
    </row>
    <row r="316" spans="1:17" ht="165.75" x14ac:dyDescent="0.25">
      <c r="A316" s="210">
        <v>314</v>
      </c>
      <c r="B316" s="234" t="s">
        <v>34</v>
      </c>
      <c r="C316" s="234">
        <v>891180084</v>
      </c>
      <c r="D316" s="234">
        <v>2</v>
      </c>
      <c r="E316" s="234" t="s">
        <v>6374</v>
      </c>
      <c r="F316" s="234">
        <v>1075235860</v>
      </c>
      <c r="G316" s="235">
        <v>0</v>
      </c>
      <c r="H316" s="235" t="s">
        <v>6375</v>
      </c>
      <c r="I316" s="234" t="s">
        <v>6376</v>
      </c>
      <c r="J316" s="236">
        <v>41333</v>
      </c>
      <c r="K316" s="237">
        <v>10000000</v>
      </c>
      <c r="L316" s="234" t="s">
        <v>6338</v>
      </c>
      <c r="M316" s="235" t="s">
        <v>5476</v>
      </c>
      <c r="N316" s="238" t="s">
        <v>40</v>
      </c>
      <c r="O316" s="234" t="s">
        <v>41</v>
      </c>
      <c r="P316" s="234" t="s">
        <v>42</v>
      </c>
      <c r="Q316" s="238" t="s">
        <v>6377</v>
      </c>
    </row>
    <row r="317" spans="1:17" ht="140.25" x14ac:dyDescent="0.25">
      <c r="A317" s="210">
        <v>315</v>
      </c>
      <c r="B317" s="234" t="s">
        <v>34</v>
      </c>
      <c r="C317" s="234">
        <v>891180084</v>
      </c>
      <c r="D317" s="234">
        <v>2</v>
      </c>
      <c r="E317" s="234" t="s">
        <v>6378</v>
      </c>
      <c r="F317" s="234">
        <v>55176935</v>
      </c>
      <c r="G317" s="235">
        <v>7</v>
      </c>
      <c r="H317" s="235" t="s">
        <v>6379</v>
      </c>
      <c r="I317" s="234" t="s">
        <v>6380</v>
      </c>
      <c r="J317" s="236">
        <v>41340</v>
      </c>
      <c r="K317" s="237">
        <v>3206520</v>
      </c>
      <c r="L317" s="234" t="s">
        <v>49</v>
      </c>
      <c r="M317" s="235" t="s">
        <v>5476</v>
      </c>
      <c r="N317" s="238" t="s">
        <v>40</v>
      </c>
      <c r="O317" s="234" t="s">
        <v>41</v>
      </c>
      <c r="P317" s="234" t="s">
        <v>42</v>
      </c>
      <c r="Q317" s="238"/>
    </row>
    <row r="318" spans="1:17" ht="165.75" x14ac:dyDescent="0.25">
      <c r="A318" s="210">
        <v>316</v>
      </c>
      <c r="B318" s="234" t="s">
        <v>34</v>
      </c>
      <c r="C318" s="234">
        <v>891180084</v>
      </c>
      <c r="D318" s="234">
        <v>2</v>
      </c>
      <c r="E318" s="234" t="s">
        <v>6381</v>
      </c>
      <c r="F318" s="234">
        <v>900556188</v>
      </c>
      <c r="G318" s="235">
        <v>7</v>
      </c>
      <c r="H318" s="235" t="s">
        <v>6382</v>
      </c>
      <c r="I318" s="234" t="s">
        <v>6383</v>
      </c>
      <c r="J318" s="236">
        <v>41338</v>
      </c>
      <c r="K318" s="237">
        <v>2950000</v>
      </c>
      <c r="L318" s="234" t="s">
        <v>49</v>
      </c>
      <c r="M318" s="235" t="s">
        <v>5476</v>
      </c>
      <c r="N318" s="238" t="s">
        <v>6384</v>
      </c>
      <c r="O318" s="234" t="s">
        <v>41</v>
      </c>
      <c r="P318" s="234" t="s">
        <v>42</v>
      </c>
      <c r="Q318" s="238"/>
    </row>
    <row r="319" spans="1:17" ht="165.75" x14ac:dyDescent="0.25">
      <c r="A319" s="210">
        <v>317</v>
      </c>
      <c r="B319" s="234" t="s">
        <v>34</v>
      </c>
      <c r="C319" s="234">
        <v>891180084</v>
      </c>
      <c r="D319" s="234">
        <v>2</v>
      </c>
      <c r="E319" s="234" t="s">
        <v>69</v>
      </c>
      <c r="F319" s="234">
        <v>36306472</v>
      </c>
      <c r="G319" s="235">
        <v>9</v>
      </c>
      <c r="H319" s="235" t="s">
        <v>6385</v>
      </c>
      <c r="I319" s="234" t="s">
        <v>6386</v>
      </c>
      <c r="J319" s="236">
        <v>41340</v>
      </c>
      <c r="K319" s="237">
        <v>1075800</v>
      </c>
      <c r="L319" s="234" t="s">
        <v>6338</v>
      </c>
      <c r="M319" s="235" t="s">
        <v>5476</v>
      </c>
      <c r="N319" s="238" t="s">
        <v>40</v>
      </c>
      <c r="O319" s="234" t="s">
        <v>41</v>
      </c>
      <c r="P319" s="234" t="s">
        <v>42</v>
      </c>
      <c r="Q319" s="238"/>
    </row>
    <row r="320" spans="1:17" ht="114.75" x14ac:dyDescent="0.25">
      <c r="A320" s="210">
        <v>318</v>
      </c>
      <c r="B320" s="234" t="s">
        <v>34</v>
      </c>
      <c r="C320" s="234">
        <v>891180084</v>
      </c>
      <c r="D320" s="234">
        <v>2</v>
      </c>
      <c r="E320" s="234" t="s">
        <v>6387</v>
      </c>
      <c r="F320" s="234">
        <v>55068553</v>
      </c>
      <c r="G320" s="235">
        <v>4</v>
      </c>
      <c r="H320" s="235" t="s">
        <v>6388</v>
      </c>
      <c r="I320" s="234" t="s">
        <v>6389</v>
      </c>
      <c r="J320" s="236">
        <v>41352</v>
      </c>
      <c r="K320" s="237">
        <v>4800000</v>
      </c>
      <c r="L320" s="234" t="s">
        <v>6338</v>
      </c>
      <c r="M320" s="235" t="s">
        <v>5476</v>
      </c>
      <c r="N320" s="238" t="s">
        <v>40</v>
      </c>
      <c r="O320" s="234" t="s">
        <v>41</v>
      </c>
      <c r="P320" s="234" t="s">
        <v>42</v>
      </c>
      <c r="Q320" s="238"/>
    </row>
    <row r="321" spans="1:17" ht="102" x14ac:dyDescent="0.25">
      <c r="A321" s="210">
        <v>319</v>
      </c>
      <c r="B321" s="234" t="s">
        <v>34</v>
      </c>
      <c r="C321" s="234">
        <v>891180084</v>
      </c>
      <c r="D321" s="234">
        <v>2</v>
      </c>
      <c r="E321" s="234" t="s">
        <v>6390</v>
      </c>
      <c r="F321" s="234">
        <v>890206611</v>
      </c>
      <c r="G321" s="235">
        <v>5</v>
      </c>
      <c r="H321" s="235" t="s">
        <v>6391</v>
      </c>
      <c r="I321" s="234" t="s">
        <v>6392</v>
      </c>
      <c r="J321" s="236">
        <v>41372</v>
      </c>
      <c r="K321" s="237">
        <v>1699900</v>
      </c>
      <c r="L321" s="234" t="s">
        <v>113</v>
      </c>
      <c r="M321" s="235" t="s">
        <v>5476</v>
      </c>
      <c r="N321" s="238" t="s">
        <v>40</v>
      </c>
      <c r="O321" s="234" t="s">
        <v>41</v>
      </c>
      <c r="P321" s="234" t="s">
        <v>42</v>
      </c>
      <c r="Q321" s="238"/>
    </row>
    <row r="322" spans="1:17" ht="153" x14ac:dyDescent="0.25">
      <c r="A322" s="210">
        <v>320</v>
      </c>
      <c r="B322" s="234" t="s">
        <v>34</v>
      </c>
      <c r="C322" s="234">
        <v>891180084</v>
      </c>
      <c r="D322" s="234">
        <v>2</v>
      </c>
      <c r="E322" s="234" t="s">
        <v>6393</v>
      </c>
      <c r="F322" s="234">
        <v>4903106</v>
      </c>
      <c r="G322" s="235">
        <v>2</v>
      </c>
      <c r="H322" s="235" t="s">
        <v>6394</v>
      </c>
      <c r="I322" s="234" t="s">
        <v>6395</v>
      </c>
      <c r="J322" s="236">
        <v>41367</v>
      </c>
      <c r="K322" s="237">
        <v>7270795</v>
      </c>
      <c r="L322" s="234" t="s">
        <v>6338</v>
      </c>
      <c r="M322" s="235" t="s">
        <v>5476</v>
      </c>
      <c r="N322" s="238" t="s">
        <v>40</v>
      </c>
      <c r="O322" s="234" t="s">
        <v>41</v>
      </c>
      <c r="P322" s="234" t="s">
        <v>42</v>
      </c>
      <c r="Q322" s="238"/>
    </row>
    <row r="323" spans="1:17" ht="140.25" x14ac:dyDescent="0.25">
      <c r="A323" s="210">
        <v>321</v>
      </c>
      <c r="B323" s="234" t="s">
        <v>34</v>
      </c>
      <c r="C323" s="234">
        <v>891180084</v>
      </c>
      <c r="D323" s="234">
        <v>2</v>
      </c>
      <c r="E323" s="234" t="s">
        <v>6396</v>
      </c>
      <c r="F323" s="234">
        <v>65758955</v>
      </c>
      <c r="G323" s="235">
        <v>9</v>
      </c>
      <c r="H323" s="235" t="s">
        <v>6397</v>
      </c>
      <c r="I323" s="234" t="s">
        <v>6398</v>
      </c>
      <c r="J323" s="236">
        <v>41367</v>
      </c>
      <c r="K323" s="237">
        <v>3206520</v>
      </c>
      <c r="L323" s="234" t="s">
        <v>160</v>
      </c>
      <c r="M323" s="235" t="s">
        <v>5476</v>
      </c>
      <c r="N323" s="238" t="s">
        <v>40</v>
      </c>
      <c r="O323" s="234" t="s">
        <v>41</v>
      </c>
      <c r="P323" s="234" t="s">
        <v>42</v>
      </c>
      <c r="Q323" s="238"/>
    </row>
    <row r="324" spans="1:17" ht="165.75" x14ac:dyDescent="0.25">
      <c r="A324" s="210">
        <v>322</v>
      </c>
      <c r="B324" s="234" t="s">
        <v>34</v>
      </c>
      <c r="C324" s="234">
        <v>891180084</v>
      </c>
      <c r="D324" s="234">
        <v>2</v>
      </c>
      <c r="E324" s="234" t="s">
        <v>6399</v>
      </c>
      <c r="F324" s="234">
        <v>1075216551</v>
      </c>
      <c r="G324" s="235">
        <v>9</v>
      </c>
      <c r="H324" s="235" t="s">
        <v>6400</v>
      </c>
      <c r="I324" s="234" t="s">
        <v>6401</v>
      </c>
      <c r="J324" s="236">
        <v>41380</v>
      </c>
      <c r="K324" s="237">
        <v>1500000</v>
      </c>
      <c r="L324" s="234" t="s">
        <v>6338</v>
      </c>
      <c r="M324" s="235" t="s">
        <v>5476</v>
      </c>
      <c r="N324" s="238" t="s">
        <v>40</v>
      </c>
      <c r="O324" s="234" t="s">
        <v>41</v>
      </c>
      <c r="P324" s="234" t="s">
        <v>42</v>
      </c>
      <c r="Q324" s="238"/>
    </row>
    <row r="325" spans="1:17" ht="178.5" x14ac:dyDescent="0.25">
      <c r="A325" s="210">
        <v>323</v>
      </c>
      <c r="B325" s="234" t="s">
        <v>34</v>
      </c>
      <c r="C325" s="234">
        <v>891180084</v>
      </c>
      <c r="D325" s="234">
        <v>2</v>
      </c>
      <c r="E325" s="234" t="s">
        <v>6402</v>
      </c>
      <c r="F325" s="234">
        <v>900170943</v>
      </c>
      <c r="G325" s="235">
        <v>3</v>
      </c>
      <c r="H325" s="235" t="s">
        <v>6403</v>
      </c>
      <c r="I325" s="234" t="s">
        <v>6404</v>
      </c>
      <c r="J325" s="236">
        <v>41387</v>
      </c>
      <c r="K325" s="237">
        <v>11157600</v>
      </c>
      <c r="L325" s="234" t="s">
        <v>113</v>
      </c>
      <c r="M325" s="235" t="s">
        <v>5476</v>
      </c>
      <c r="N325" s="238" t="s">
        <v>40</v>
      </c>
      <c r="O325" s="234" t="s">
        <v>41</v>
      </c>
      <c r="P325" s="234" t="s">
        <v>42</v>
      </c>
      <c r="Q325" s="238"/>
    </row>
    <row r="326" spans="1:17" ht="102" x14ac:dyDescent="0.25">
      <c r="A326" s="210">
        <v>324</v>
      </c>
      <c r="B326" s="234" t="s">
        <v>34</v>
      </c>
      <c r="C326" s="234">
        <v>891180084</v>
      </c>
      <c r="D326" s="234">
        <v>2</v>
      </c>
      <c r="E326" s="234" t="s">
        <v>6405</v>
      </c>
      <c r="F326" s="234">
        <v>891100987</v>
      </c>
      <c r="G326" s="235">
        <v>6</v>
      </c>
      <c r="H326" s="235" t="s">
        <v>6406</v>
      </c>
      <c r="I326" s="234" t="s">
        <v>6407</v>
      </c>
      <c r="J326" s="236">
        <v>41388</v>
      </c>
      <c r="K326" s="237">
        <v>1467020</v>
      </c>
      <c r="L326" s="234" t="s">
        <v>113</v>
      </c>
      <c r="M326" s="235" t="s">
        <v>5476</v>
      </c>
      <c r="N326" s="238" t="s">
        <v>40</v>
      </c>
      <c r="O326" s="234" t="s">
        <v>41</v>
      </c>
      <c r="P326" s="234" t="s">
        <v>42</v>
      </c>
      <c r="Q326" s="238"/>
    </row>
    <row r="327" spans="1:17" ht="63.75" x14ac:dyDescent="0.25">
      <c r="A327" s="210">
        <v>325</v>
      </c>
      <c r="B327" s="234" t="s">
        <v>34</v>
      </c>
      <c r="C327" s="234">
        <v>891180084</v>
      </c>
      <c r="D327" s="234">
        <v>2</v>
      </c>
      <c r="E327" s="234" t="s">
        <v>6408</v>
      </c>
      <c r="F327" s="234">
        <v>813000687</v>
      </c>
      <c r="G327" s="235">
        <v>9</v>
      </c>
      <c r="H327" s="235" t="s">
        <v>6409</v>
      </c>
      <c r="I327" s="234" t="s">
        <v>6410</v>
      </c>
      <c r="J327" s="236">
        <v>41409</v>
      </c>
      <c r="K327" s="237">
        <v>708000</v>
      </c>
      <c r="L327" s="234" t="s">
        <v>89</v>
      </c>
      <c r="M327" s="235" t="s">
        <v>5476</v>
      </c>
      <c r="N327" s="238" t="s">
        <v>40</v>
      </c>
      <c r="O327" s="234" t="s">
        <v>41</v>
      </c>
      <c r="P327" s="234" t="s">
        <v>42</v>
      </c>
      <c r="Q327" s="238"/>
    </row>
    <row r="328" spans="1:17" ht="153" x14ac:dyDescent="0.25">
      <c r="A328" s="210">
        <v>326</v>
      </c>
      <c r="B328" s="234" t="s">
        <v>34</v>
      </c>
      <c r="C328" s="234">
        <v>891180084</v>
      </c>
      <c r="D328" s="234">
        <v>2</v>
      </c>
      <c r="E328" s="234" t="s">
        <v>6360</v>
      </c>
      <c r="F328" s="234">
        <v>813004745</v>
      </c>
      <c r="G328" s="235">
        <v>6</v>
      </c>
      <c r="H328" s="235" t="s">
        <v>6411</v>
      </c>
      <c r="I328" s="234" t="s">
        <v>6412</v>
      </c>
      <c r="J328" s="236">
        <v>41390</v>
      </c>
      <c r="K328" s="237">
        <v>500000</v>
      </c>
      <c r="L328" s="234" t="s">
        <v>65</v>
      </c>
      <c r="M328" s="235" t="s">
        <v>5476</v>
      </c>
      <c r="N328" s="238" t="s">
        <v>40</v>
      </c>
      <c r="O328" s="234" t="s">
        <v>41</v>
      </c>
      <c r="P328" s="234" t="s">
        <v>42</v>
      </c>
      <c r="Q328" s="238"/>
    </row>
    <row r="329" spans="1:17" ht="165.75" x14ac:dyDescent="0.25">
      <c r="A329" s="210">
        <v>327</v>
      </c>
      <c r="B329" s="234" t="s">
        <v>34</v>
      </c>
      <c r="C329" s="234">
        <v>891180084</v>
      </c>
      <c r="D329" s="234">
        <v>2</v>
      </c>
      <c r="E329" s="234" t="s">
        <v>6413</v>
      </c>
      <c r="F329" s="234">
        <v>891104420</v>
      </c>
      <c r="G329" s="235">
        <v>0</v>
      </c>
      <c r="H329" s="235" t="s">
        <v>6414</v>
      </c>
      <c r="I329" s="234" t="s">
        <v>6415</v>
      </c>
      <c r="J329" s="236">
        <v>41408</v>
      </c>
      <c r="K329" s="237">
        <v>9227869</v>
      </c>
      <c r="L329" s="234" t="s">
        <v>113</v>
      </c>
      <c r="M329" s="235" t="s">
        <v>5476</v>
      </c>
      <c r="N329" s="238" t="s">
        <v>40</v>
      </c>
      <c r="O329" s="234" t="s">
        <v>41</v>
      </c>
      <c r="P329" s="234" t="s">
        <v>42</v>
      </c>
      <c r="Q329" s="238"/>
    </row>
    <row r="330" spans="1:17" ht="89.25" x14ac:dyDescent="0.25">
      <c r="A330" s="210">
        <v>328</v>
      </c>
      <c r="B330" s="234" t="s">
        <v>34</v>
      </c>
      <c r="C330" s="234">
        <v>891180084</v>
      </c>
      <c r="D330" s="234">
        <v>2</v>
      </c>
      <c r="E330" s="234" t="s">
        <v>6416</v>
      </c>
      <c r="F330" s="234">
        <v>1075248991</v>
      </c>
      <c r="G330" s="235">
        <v>3</v>
      </c>
      <c r="H330" s="235" t="s">
        <v>6417</v>
      </c>
      <c r="I330" s="234" t="s">
        <v>6418</v>
      </c>
      <c r="J330" s="236">
        <v>41394</v>
      </c>
      <c r="K330" s="237">
        <v>880110</v>
      </c>
      <c r="L330" s="234" t="s">
        <v>6338</v>
      </c>
      <c r="M330" s="235" t="s">
        <v>5476</v>
      </c>
      <c r="N330" s="238" t="s">
        <v>40</v>
      </c>
      <c r="O330" s="234" t="s">
        <v>41</v>
      </c>
      <c r="P330" s="234" t="s">
        <v>42</v>
      </c>
      <c r="Q330" s="238"/>
    </row>
    <row r="331" spans="1:17" ht="127.5" x14ac:dyDescent="0.25">
      <c r="A331" s="210">
        <v>329</v>
      </c>
      <c r="B331" s="234" t="s">
        <v>34</v>
      </c>
      <c r="C331" s="234">
        <v>891180084</v>
      </c>
      <c r="D331" s="234">
        <v>2</v>
      </c>
      <c r="E331" s="234" t="s">
        <v>6419</v>
      </c>
      <c r="F331" s="234">
        <v>1075240438</v>
      </c>
      <c r="G331" s="235">
        <v>5</v>
      </c>
      <c r="H331" s="235" t="s">
        <v>6420</v>
      </c>
      <c r="I331" s="234" t="s">
        <v>6421</v>
      </c>
      <c r="J331" s="236">
        <v>41393</v>
      </c>
      <c r="K331" s="237">
        <v>6000000</v>
      </c>
      <c r="L331" s="234" t="s">
        <v>6338</v>
      </c>
      <c r="M331" s="235" t="s">
        <v>5476</v>
      </c>
      <c r="N331" s="238" t="s">
        <v>40</v>
      </c>
      <c r="O331" s="234" t="s">
        <v>41</v>
      </c>
      <c r="P331" s="234" t="s">
        <v>42</v>
      </c>
      <c r="Q331" s="238"/>
    </row>
    <row r="332" spans="1:17" ht="153" x14ac:dyDescent="0.25">
      <c r="A332" s="210">
        <v>330</v>
      </c>
      <c r="B332" s="234" t="s">
        <v>34</v>
      </c>
      <c r="C332" s="234">
        <v>891180084</v>
      </c>
      <c r="D332" s="234">
        <v>2</v>
      </c>
      <c r="E332" s="234" t="s">
        <v>6422</v>
      </c>
      <c r="F332" s="234">
        <v>891104414</v>
      </c>
      <c r="G332" s="235">
        <v>6</v>
      </c>
      <c r="H332" s="235" t="s">
        <v>6423</v>
      </c>
      <c r="I332" s="234" t="s">
        <v>6424</v>
      </c>
      <c r="J332" s="236">
        <v>41401</v>
      </c>
      <c r="K332" s="237">
        <v>1022422</v>
      </c>
      <c r="L332" s="234" t="s">
        <v>113</v>
      </c>
      <c r="M332" s="235" t="s">
        <v>5476</v>
      </c>
      <c r="N332" s="238" t="s">
        <v>40</v>
      </c>
      <c r="O332" s="234" t="s">
        <v>41</v>
      </c>
      <c r="P332" s="234" t="s">
        <v>42</v>
      </c>
      <c r="Q332" s="238"/>
    </row>
    <row r="333" spans="1:17" ht="140.25" x14ac:dyDescent="0.25">
      <c r="A333" s="210">
        <v>331</v>
      </c>
      <c r="B333" s="234" t="s">
        <v>34</v>
      </c>
      <c r="C333" s="234">
        <v>891180084</v>
      </c>
      <c r="D333" s="234">
        <v>2</v>
      </c>
      <c r="E333" s="234" t="s">
        <v>6425</v>
      </c>
      <c r="F333" s="234">
        <v>7704181</v>
      </c>
      <c r="G333" s="235">
        <v>2</v>
      </c>
      <c r="H333" s="235" t="s">
        <v>6426</v>
      </c>
      <c r="I333" s="234" t="s">
        <v>6427</v>
      </c>
      <c r="J333" s="236">
        <v>41396</v>
      </c>
      <c r="K333" s="237">
        <v>4275360</v>
      </c>
      <c r="L333" s="234" t="s">
        <v>160</v>
      </c>
      <c r="M333" s="235" t="s">
        <v>5476</v>
      </c>
      <c r="N333" s="238" t="s">
        <v>40</v>
      </c>
      <c r="O333" s="234" t="s">
        <v>41</v>
      </c>
      <c r="P333" s="234" t="s">
        <v>42</v>
      </c>
      <c r="Q333" s="238"/>
    </row>
    <row r="334" spans="1:17" ht="255" x14ac:dyDescent="0.25">
      <c r="A334" s="210">
        <v>332</v>
      </c>
      <c r="B334" s="234" t="s">
        <v>34</v>
      </c>
      <c r="C334" s="234">
        <v>891180084</v>
      </c>
      <c r="D334" s="234">
        <v>2</v>
      </c>
      <c r="E334" s="252" t="s">
        <v>5473</v>
      </c>
      <c r="F334" s="234">
        <v>800220327</v>
      </c>
      <c r="G334" s="235">
        <v>9</v>
      </c>
      <c r="H334" s="235" t="s">
        <v>6428</v>
      </c>
      <c r="I334" s="234" t="s">
        <v>6429</v>
      </c>
      <c r="J334" s="236">
        <v>41409</v>
      </c>
      <c r="K334" s="237">
        <v>2584560</v>
      </c>
      <c r="L334" s="234" t="s">
        <v>6338</v>
      </c>
      <c r="M334" s="235" t="s">
        <v>5476</v>
      </c>
      <c r="N334" s="238" t="s">
        <v>40</v>
      </c>
      <c r="O334" s="234" t="s">
        <v>41</v>
      </c>
      <c r="P334" s="234" t="s">
        <v>42</v>
      </c>
      <c r="Q334" s="238"/>
    </row>
    <row r="335" spans="1:17" ht="153" x14ac:dyDescent="0.25">
      <c r="A335" s="210">
        <v>333</v>
      </c>
      <c r="B335" s="234" t="s">
        <v>34</v>
      </c>
      <c r="C335" s="234">
        <v>891180084</v>
      </c>
      <c r="D335" s="234">
        <v>2</v>
      </c>
      <c r="E335" s="234" t="s">
        <v>85</v>
      </c>
      <c r="F335" s="234">
        <v>1075241426</v>
      </c>
      <c r="G335" s="235">
        <v>1</v>
      </c>
      <c r="H335" s="235" t="s">
        <v>6430</v>
      </c>
      <c r="I335" s="234" t="s">
        <v>6431</v>
      </c>
      <c r="J335" s="236">
        <v>41408</v>
      </c>
      <c r="K335" s="237">
        <v>3374980</v>
      </c>
      <c r="L335" s="234" t="s">
        <v>89</v>
      </c>
      <c r="M335" s="235" t="s">
        <v>5476</v>
      </c>
      <c r="N335" s="238" t="s">
        <v>40</v>
      </c>
      <c r="O335" s="234" t="s">
        <v>41</v>
      </c>
      <c r="P335" s="234" t="s">
        <v>42</v>
      </c>
      <c r="Q335" s="238"/>
    </row>
    <row r="336" spans="1:17" ht="114.75" x14ac:dyDescent="0.25">
      <c r="A336" s="210">
        <v>334</v>
      </c>
      <c r="B336" s="234" t="s">
        <v>34</v>
      </c>
      <c r="C336" s="234">
        <v>891180084</v>
      </c>
      <c r="D336" s="234">
        <v>2</v>
      </c>
      <c r="E336" s="234" t="s">
        <v>1164</v>
      </c>
      <c r="F336" s="234">
        <v>813003616</v>
      </c>
      <c r="G336" s="235">
        <v>1</v>
      </c>
      <c r="H336" s="235" t="s">
        <v>6432</v>
      </c>
      <c r="I336" s="234" t="s">
        <v>6433</v>
      </c>
      <c r="J336" s="236">
        <v>41416</v>
      </c>
      <c r="K336" s="237">
        <v>4495542</v>
      </c>
      <c r="L336" s="234" t="s">
        <v>113</v>
      </c>
      <c r="M336" s="235" t="s">
        <v>5476</v>
      </c>
      <c r="N336" s="238" t="s">
        <v>40</v>
      </c>
      <c r="O336" s="234" t="s">
        <v>41</v>
      </c>
      <c r="P336" s="234" t="s">
        <v>42</v>
      </c>
      <c r="Q336" s="238"/>
    </row>
    <row r="337" spans="1:17" ht="102" x14ac:dyDescent="0.25">
      <c r="A337" s="210">
        <v>335</v>
      </c>
      <c r="B337" s="234" t="s">
        <v>34</v>
      </c>
      <c r="C337" s="234">
        <v>891180084</v>
      </c>
      <c r="D337" s="234">
        <v>2</v>
      </c>
      <c r="E337" s="234" t="s">
        <v>6434</v>
      </c>
      <c r="F337" s="234">
        <v>12127303</v>
      </c>
      <c r="G337" s="235">
        <v>7</v>
      </c>
      <c r="H337" s="235" t="s">
        <v>6435</v>
      </c>
      <c r="I337" s="234" t="s">
        <v>6436</v>
      </c>
      <c r="J337" s="236">
        <v>41421</v>
      </c>
      <c r="K337" s="237">
        <v>3053000</v>
      </c>
      <c r="L337" s="234" t="s">
        <v>89</v>
      </c>
      <c r="M337" s="235" t="s">
        <v>5476</v>
      </c>
      <c r="N337" s="238" t="s">
        <v>40</v>
      </c>
      <c r="O337" s="234" t="s">
        <v>41</v>
      </c>
      <c r="P337" s="234" t="s">
        <v>42</v>
      </c>
      <c r="Q337" s="238"/>
    </row>
    <row r="338" spans="1:17" ht="165.75" x14ac:dyDescent="0.25">
      <c r="A338" s="210">
        <v>336</v>
      </c>
      <c r="B338" s="234" t="s">
        <v>34</v>
      </c>
      <c r="C338" s="234">
        <v>891180084</v>
      </c>
      <c r="D338" s="234">
        <v>2</v>
      </c>
      <c r="E338" s="234" t="s">
        <v>6437</v>
      </c>
      <c r="F338" s="234">
        <v>860014923</v>
      </c>
      <c r="G338" s="235">
        <v>4</v>
      </c>
      <c r="H338" s="235" t="s">
        <v>6438</v>
      </c>
      <c r="I338" s="234" t="s">
        <v>6439</v>
      </c>
      <c r="J338" s="236">
        <v>41410</v>
      </c>
      <c r="K338" s="237">
        <v>783000</v>
      </c>
      <c r="L338" s="234" t="s">
        <v>6338</v>
      </c>
      <c r="M338" s="235" t="s">
        <v>5476</v>
      </c>
      <c r="N338" s="238" t="s">
        <v>40</v>
      </c>
      <c r="O338" s="234" t="s">
        <v>41</v>
      </c>
      <c r="P338" s="234" t="s">
        <v>42</v>
      </c>
      <c r="Q338" s="238"/>
    </row>
    <row r="339" spans="1:17" ht="204" x14ac:dyDescent="0.25">
      <c r="A339" s="210">
        <v>337</v>
      </c>
      <c r="B339" s="234" t="s">
        <v>34</v>
      </c>
      <c r="C339" s="234">
        <v>891180084</v>
      </c>
      <c r="D339" s="234">
        <v>2</v>
      </c>
      <c r="E339" s="234" t="s">
        <v>6440</v>
      </c>
      <c r="F339" s="234">
        <v>7699288</v>
      </c>
      <c r="G339" s="235">
        <v>1</v>
      </c>
      <c r="H339" s="235" t="s">
        <v>6441</v>
      </c>
      <c r="I339" s="234" t="s">
        <v>6442</v>
      </c>
      <c r="J339" s="236">
        <v>41415</v>
      </c>
      <c r="K339" s="237">
        <v>787020</v>
      </c>
      <c r="L339" s="234" t="s">
        <v>6338</v>
      </c>
      <c r="M339" s="235" t="s">
        <v>5476</v>
      </c>
      <c r="N339" s="238" t="s">
        <v>40</v>
      </c>
      <c r="O339" s="234" t="s">
        <v>41</v>
      </c>
      <c r="P339" s="234" t="s">
        <v>42</v>
      </c>
      <c r="Q339" s="238"/>
    </row>
    <row r="340" spans="1:17" ht="178.5" x14ac:dyDescent="0.25">
      <c r="A340" s="210">
        <v>338</v>
      </c>
      <c r="B340" s="234" t="s">
        <v>34</v>
      </c>
      <c r="C340" s="234">
        <v>891180084</v>
      </c>
      <c r="D340" s="234">
        <v>2</v>
      </c>
      <c r="E340" s="234" t="s">
        <v>5091</v>
      </c>
      <c r="F340" s="234">
        <v>36303157</v>
      </c>
      <c r="G340" s="235">
        <v>1</v>
      </c>
      <c r="H340" s="235" t="s">
        <v>6443</v>
      </c>
      <c r="I340" s="234" t="s">
        <v>6444</v>
      </c>
      <c r="J340" s="236">
        <v>41450</v>
      </c>
      <c r="K340" s="237">
        <v>5000000</v>
      </c>
      <c r="L340" s="234" t="s">
        <v>6338</v>
      </c>
      <c r="M340" s="235" t="s">
        <v>5476</v>
      </c>
      <c r="N340" s="238" t="s">
        <v>40</v>
      </c>
      <c r="O340" s="234" t="s">
        <v>41</v>
      </c>
      <c r="P340" s="234" t="s">
        <v>42</v>
      </c>
      <c r="Q340" s="238"/>
    </row>
    <row r="341" spans="1:17" ht="114.75" x14ac:dyDescent="0.25">
      <c r="A341" s="210">
        <v>339</v>
      </c>
      <c r="B341" s="234" t="s">
        <v>34</v>
      </c>
      <c r="C341" s="234">
        <v>891180084</v>
      </c>
      <c r="D341" s="234">
        <v>2</v>
      </c>
      <c r="E341" s="234" t="s">
        <v>6445</v>
      </c>
      <c r="F341" s="234">
        <v>12198937</v>
      </c>
      <c r="G341" s="235">
        <v>1</v>
      </c>
      <c r="H341" s="235" t="s">
        <v>6446</v>
      </c>
      <c r="I341" s="234" t="s">
        <v>6447</v>
      </c>
      <c r="J341" s="236">
        <v>41481</v>
      </c>
      <c r="K341" s="237">
        <v>6103300</v>
      </c>
      <c r="L341" s="234" t="s">
        <v>6338</v>
      </c>
      <c r="M341" s="235" t="s">
        <v>5476</v>
      </c>
      <c r="N341" s="238" t="s">
        <v>40</v>
      </c>
      <c r="O341" s="234" t="s">
        <v>41</v>
      </c>
      <c r="P341" s="234" t="s">
        <v>42</v>
      </c>
      <c r="Q341" s="238"/>
    </row>
    <row r="342" spans="1:17" ht="76.5" x14ac:dyDescent="0.25">
      <c r="A342" s="210">
        <v>340</v>
      </c>
      <c r="B342" s="234" t="s">
        <v>34</v>
      </c>
      <c r="C342" s="234">
        <v>891180084</v>
      </c>
      <c r="D342" s="234">
        <v>2</v>
      </c>
      <c r="E342" s="234" t="s">
        <v>6448</v>
      </c>
      <c r="F342" s="234">
        <v>1075263195</v>
      </c>
      <c r="G342" s="235">
        <v>1</v>
      </c>
      <c r="H342" s="235" t="s">
        <v>6449</v>
      </c>
      <c r="I342" s="234" t="s">
        <v>6450</v>
      </c>
      <c r="J342" s="236">
        <v>41481</v>
      </c>
      <c r="K342" s="237">
        <v>5966100</v>
      </c>
      <c r="L342" s="234" t="s">
        <v>6338</v>
      </c>
      <c r="M342" s="235" t="s">
        <v>5476</v>
      </c>
      <c r="N342" s="238" t="s">
        <v>40</v>
      </c>
      <c r="O342" s="234" t="s">
        <v>41</v>
      </c>
      <c r="P342" s="234" t="s">
        <v>42</v>
      </c>
      <c r="Q342" s="238"/>
    </row>
    <row r="343" spans="1:17" ht="102" x14ac:dyDescent="0.25">
      <c r="A343" s="210">
        <v>341</v>
      </c>
      <c r="B343" s="234" t="s">
        <v>34</v>
      </c>
      <c r="C343" s="234">
        <v>891180084</v>
      </c>
      <c r="D343" s="234">
        <v>2</v>
      </c>
      <c r="E343" s="234" t="s">
        <v>6451</v>
      </c>
      <c r="F343" s="234">
        <v>800154351</v>
      </c>
      <c r="G343" s="235">
        <v>3</v>
      </c>
      <c r="H343" s="235" t="s">
        <v>6452</v>
      </c>
      <c r="I343" s="234" t="s">
        <v>6453</v>
      </c>
      <c r="J343" s="236">
        <v>41473</v>
      </c>
      <c r="K343" s="237">
        <v>5416272</v>
      </c>
      <c r="L343" s="234" t="s">
        <v>113</v>
      </c>
      <c r="M343" s="235" t="s">
        <v>5476</v>
      </c>
      <c r="N343" s="238" t="s">
        <v>6384</v>
      </c>
      <c r="O343" s="234" t="s">
        <v>41</v>
      </c>
      <c r="P343" s="234" t="s">
        <v>42</v>
      </c>
      <c r="Q343" s="238"/>
    </row>
    <row r="344" spans="1:17" ht="51" x14ac:dyDescent="0.25">
      <c r="A344" s="210">
        <v>342</v>
      </c>
      <c r="B344" s="234" t="s">
        <v>34</v>
      </c>
      <c r="C344" s="234">
        <v>891180084</v>
      </c>
      <c r="D344" s="234">
        <v>2</v>
      </c>
      <c r="E344" s="234" t="s">
        <v>6454</v>
      </c>
      <c r="F344" s="234">
        <v>860014923</v>
      </c>
      <c r="G344" s="235">
        <v>4</v>
      </c>
      <c r="H344" s="235" t="s">
        <v>6455</v>
      </c>
      <c r="I344" s="234" t="s">
        <v>6456</v>
      </c>
      <c r="J344" s="236">
        <v>41472</v>
      </c>
      <c r="K344" s="237">
        <v>4779200</v>
      </c>
      <c r="L344" s="234" t="s">
        <v>113</v>
      </c>
      <c r="M344" s="235" t="s">
        <v>5476</v>
      </c>
      <c r="N344" s="238" t="s">
        <v>6384</v>
      </c>
      <c r="O344" s="234" t="s">
        <v>41</v>
      </c>
      <c r="P344" s="234" t="s">
        <v>42</v>
      </c>
      <c r="Q344" s="238"/>
    </row>
    <row r="345" spans="1:17" ht="102" x14ac:dyDescent="0.25">
      <c r="A345" s="210">
        <v>343</v>
      </c>
      <c r="B345" s="234" t="s">
        <v>34</v>
      </c>
      <c r="C345" s="234">
        <v>891180084</v>
      </c>
      <c r="D345" s="234">
        <v>2</v>
      </c>
      <c r="E345" s="234" t="s">
        <v>6457</v>
      </c>
      <c r="F345" s="234">
        <v>900170943</v>
      </c>
      <c r="G345" s="235">
        <v>3</v>
      </c>
      <c r="H345" s="235" t="s">
        <v>6458</v>
      </c>
      <c r="I345" s="234" t="s">
        <v>6459</v>
      </c>
      <c r="J345" s="236">
        <v>41474</v>
      </c>
      <c r="K345" s="237">
        <v>3420000</v>
      </c>
      <c r="L345" s="234" t="s">
        <v>113</v>
      </c>
      <c r="M345" s="235" t="s">
        <v>5476</v>
      </c>
      <c r="N345" s="238" t="s">
        <v>6384</v>
      </c>
      <c r="O345" s="234" t="s">
        <v>41</v>
      </c>
      <c r="P345" s="234" t="s">
        <v>42</v>
      </c>
      <c r="Q345" s="238"/>
    </row>
    <row r="346" spans="1:17" ht="89.25" x14ac:dyDescent="0.25">
      <c r="A346" s="210">
        <v>344</v>
      </c>
      <c r="B346" s="234" t="s">
        <v>34</v>
      </c>
      <c r="C346" s="234">
        <v>891180084</v>
      </c>
      <c r="D346" s="234">
        <v>2</v>
      </c>
      <c r="E346" s="234" t="s">
        <v>6460</v>
      </c>
      <c r="F346" s="234">
        <v>830097167</v>
      </c>
      <c r="G346" s="235">
        <v>9</v>
      </c>
      <c r="H346" s="235" t="s">
        <v>6461</v>
      </c>
      <c r="I346" s="234" t="s">
        <v>6462</v>
      </c>
      <c r="J346" s="236">
        <v>41486</v>
      </c>
      <c r="K346" s="237">
        <v>4582000</v>
      </c>
      <c r="L346" s="234" t="s">
        <v>113</v>
      </c>
      <c r="M346" s="235" t="s">
        <v>5476</v>
      </c>
      <c r="N346" s="238" t="s">
        <v>6384</v>
      </c>
      <c r="O346" s="234" t="s">
        <v>41</v>
      </c>
      <c r="P346" s="234" t="s">
        <v>42</v>
      </c>
      <c r="Q346" s="238"/>
    </row>
    <row r="347" spans="1:17" ht="140.25" x14ac:dyDescent="0.25">
      <c r="A347" s="210">
        <v>345</v>
      </c>
      <c r="B347" s="234" t="s">
        <v>34</v>
      </c>
      <c r="C347" s="234">
        <v>891180084</v>
      </c>
      <c r="D347" s="234">
        <v>2</v>
      </c>
      <c r="E347" s="234" t="s">
        <v>140</v>
      </c>
      <c r="F347" s="234">
        <v>1017127006</v>
      </c>
      <c r="G347" s="235">
        <v>3</v>
      </c>
      <c r="H347" s="235" t="s">
        <v>6463</v>
      </c>
      <c r="I347" s="234" t="s">
        <v>6464</v>
      </c>
      <c r="J347" s="236">
        <v>41472</v>
      </c>
      <c r="K347" s="237">
        <v>10463625</v>
      </c>
      <c r="L347" s="234" t="s">
        <v>6338</v>
      </c>
      <c r="M347" s="235" t="s">
        <v>5476</v>
      </c>
      <c r="N347" s="238" t="s">
        <v>40</v>
      </c>
      <c r="O347" s="234" t="s">
        <v>41</v>
      </c>
      <c r="P347" s="234" t="s">
        <v>42</v>
      </c>
      <c r="Q347" s="238"/>
    </row>
    <row r="348" spans="1:17" ht="127.5" x14ac:dyDescent="0.25">
      <c r="A348" s="210">
        <v>346</v>
      </c>
      <c r="B348" s="234" t="s">
        <v>34</v>
      </c>
      <c r="C348" s="234">
        <v>891180084</v>
      </c>
      <c r="D348" s="234">
        <v>2</v>
      </c>
      <c r="E348" s="234" t="s">
        <v>35</v>
      </c>
      <c r="F348" s="234">
        <v>42152998</v>
      </c>
      <c r="G348" s="235">
        <v>1</v>
      </c>
      <c r="H348" s="235" t="s">
        <v>6465</v>
      </c>
      <c r="I348" s="234" t="s">
        <v>6466</v>
      </c>
      <c r="J348" s="236">
        <v>41472</v>
      </c>
      <c r="K348" s="237">
        <v>10463625</v>
      </c>
      <c r="L348" s="234" t="s">
        <v>6338</v>
      </c>
      <c r="M348" s="235" t="s">
        <v>5476</v>
      </c>
      <c r="N348" s="238" t="s">
        <v>40</v>
      </c>
      <c r="O348" s="234" t="s">
        <v>41</v>
      </c>
      <c r="P348" s="234" t="s">
        <v>42</v>
      </c>
      <c r="Q348" s="238"/>
    </row>
    <row r="349" spans="1:17" ht="89.25" x14ac:dyDescent="0.25">
      <c r="A349" s="210">
        <v>347</v>
      </c>
      <c r="B349" s="234" t="s">
        <v>34</v>
      </c>
      <c r="C349" s="234">
        <v>891180084</v>
      </c>
      <c r="D349" s="234">
        <v>2</v>
      </c>
      <c r="E349" s="234" t="s">
        <v>5994</v>
      </c>
      <c r="F349" s="234">
        <v>800053310</v>
      </c>
      <c r="G349" s="235">
        <v>8</v>
      </c>
      <c r="H349" s="235" t="s">
        <v>6467</v>
      </c>
      <c r="I349" s="234" t="s">
        <v>6468</v>
      </c>
      <c r="J349" s="236">
        <v>41486</v>
      </c>
      <c r="K349" s="237">
        <v>2983798</v>
      </c>
      <c r="L349" s="234" t="s">
        <v>113</v>
      </c>
      <c r="M349" s="235" t="s">
        <v>5476</v>
      </c>
      <c r="N349" s="238" t="s">
        <v>6384</v>
      </c>
      <c r="O349" s="234" t="s">
        <v>41</v>
      </c>
      <c r="P349" s="234" t="s">
        <v>42</v>
      </c>
      <c r="Q349" s="238"/>
    </row>
    <row r="350" spans="1:17" ht="114.75" x14ac:dyDescent="0.25">
      <c r="A350" s="210">
        <v>348</v>
      </c>
      <c r="B350" s="234" t="s">
        <v>34</v>
      </c>
      <c r="C350" s="234">
        <v>891180084</v>
      </c>
      <c r="D350" s="234">
        <v>2</v>
      </c>
      <c r="E350" s="234" t="s">
        <v>6469</v>
      </c>
      <c r="F350" s="234">
        <v>7694101</v>
      </c>
      <c r="G350" s="235">
        <v>9</v>
      </c>
      <c r="H350" s="235" t="s">
        <v>6470</v>
      </c>
      <c r="I350" s="234" t="s">
        <v>6471</v>
      </c>
      <c r="J350" s="236">
        <v>41478</v>
      </c>
      <c r="K350" s="237">
        <v>3196800</v>
      </c>
      <c r="L350" s="234" t="s">
        <v>113</v>
      </c>
      <c r="M350" s="235" t="s">
        <v>5476</v>
      </c>
      <c r="N350" s="238" t="s">
        <v>6384</v>
      </c>
      <c r="O350" s="234" t="s">
        <v>41</v>
      </c>
      <c r="P350" s="234" t="s">
        <v>42</v>
      </c>
      <c r="Q350" s="238"/>
    </row>
    <row r="351" spans="1:17" ht="127.5" x14ac:dyDescent="0.25">
      <c r="A351" s="210">
        <v>349</v>
      </c>
      <c r="B351" s="234" t="s">
        <v>34</v>
      </c>
      <c r="C351" s="234">
        <v>891180084</v>
      </c>
      <c r="D351" s="234">
        <v>2</v>
      </c>
      <c r="E351" s="234" t="s">
        <v>6472</v>
      </c>
      <c r="F351" s="234">
        <v>830065750</v>
      </c>
      <c r="G351" s="235">
        <v>6</v>
      </c>
      <c r="H351" s="235" t="s">
        <v>6473</v>
      </c>
      <c r="I351" s="234" t="s">
        <v>6474</v>
      </c>
      <c r="J351" s="236">
        <v>41488</v>
      </c>
      <c r="K351" s="237">
        <v>25162448</v>
      </c>
      <c r="L351" s="234" t="s">
        <v>113</v>
      </c>
      <c r="M351" s="235" t="s">
        <v>5476</v>
      </c>
      <c r="N351" s="238" t="s">
        <v>6384</v>
      </c>
      <c r="O351" s="234" t="s">
        <v>41</v>
      </c>
      <c r="P351" s="234" t="s">
        <v>42</v>
      </c>
      <c r="Q351" s="238"/>
    </row>
    <row r="352" spans="1:17" ht="102" x14ac:dyDescent="0.25">
      <c r="A352" s="210">
        <v>350</v>
      </c>
      <c r="B352" s="234" t="s">
        <v>34</v>
      </c>
      <c r="C352" s="234">
        <v>891180084</v>
      </c>
      <c r="D352" s="234">
        <v>2</v>
      </c>
      <c r="E352" s="234" t="s">
        <v>6475</v>
      </c>
      <c r="F352" s="234">
        <v>19147157</v>
      </c>
      <c r="G352" s="235">
        <v>9</v>
      </c>
      <c r="H352" s="235" t="s">
        <v>6476</v>
      </c>
      <c r="I352" s="234" t="s">
        <v>6477</v>
      </c>
      <c r="J352" s="236">
        <v>41487</v>
      </c>
      <c r="K352" s="237">
        <v>6000000</v>
      </c>
      <c r="L352" s="234" t="s">
        <v>6338</v>
      </c>
      <c r="M352" s="235" t="s">
        <v>5476</v>
      </c>
      <c r="N352" s="238" t="s">
        <v>40</v>
      </c>
      <c r="O352" s="234" t="s">
        <v>41</v>
      </c>
      <c r="P352" s="234" t="s">
        <v>42</v>
      </c>
      <c r="Q352" s="238"/>
    </row>
    <row r="353" spans="1:17" ht="89.25" x14ac:dyDescent="0.25">
      <c r="A353" s="210">
        <v>351</v>
      </c>
      <c r="B353" s="234" t="s">
        <v>34</v>
      </c>
      <c r="C353" s="234">
        <v>891180084</v>
      </c>
      <c r="D353" s="234">
        <v>2</v>
      </c>
      <c r="E353" s="234" t="s">
        <v>6478</v>
      </c>
      <c r="F353" s="234">
        <v>14953025</v>
      </c>
      <c r="G353" s="235">
        <v>4</v>
      </c>
      <c r="H353" s="235" t="s">
        <v>6479</v>
      </c>
      <c r="I353" s="234" t="s">
        <v>6480</v>
      </c>
      <c r="J353" s="236">
        <v>41494</v>
      </c>
      <c r="K353" s="237">
        <v>3682512</v>
      </c>
      <c r="L353" s="234" t="s">
        <v>6338</v>
      </c>
      <c r="M353" s="235" t="s">
        <v>5476</v>
      </c>
      <c r="N353" s="238" t="s">
        <v>40</v>
      </c>
      <c r="O353" s="234" t="s">
        <v>41</v>
      </c>
      <c r="P353" s="234" t="s">
        <v>42</v>
      </c>
      <c r="Q353" s="238"/>
    </row>
    <row r="354" spans="1:17" ht="242.25" x14ac:dyDescent="0.25">
      <c r="A354" s="210">
        <v>352</v>
      </c>
      <c r="B354" s="234" t="s">
        <v>34</v>
      </c>
      <c r="C354" s="234">
        <v>891180084</v>
      </c>
      <c r="D354" s="234">
        <v>2</v>
      </c>
      <c r="E354" s="234" t="s">
        <v>6481</v>
      </c>
      <c r="F354" s="234">
        <v>813004745</v>
      </c>
      <c r="G354" s="235">
        <v>6</v>
      </c>
      <c r="H354" s="235" t="s">
        <v>6482</v>
      </c>
      <c r="I354" s="234" t="s">
        <v>6483</v>
      </c>
      <c r="J354" s="236">
        <v>41500</v>
      </c>
      <c r="K354" s="237">
        <v>8550000</v>
      </c>
      <c r="L354" s="234" t="s">
        <v>65</v>
      </c>
      <c r="M354" s="235" t="s">
        <v>5476</v>
      </c>
      <c r="N354" s="238" t="s">
        <v>40</v>
      </c>
      <c r="O354" s="234" t="s">
        <v>41</v>
      </c>
      <c r="P354" s="234" t="s">
        <v>42</v>
      </c>
      <c r="Q354" s="238" t="s">
        <v>6484</v>
      </c>
    </row>
    <row r="355" spans="1:17" ht="76.5" x14ac:dyDescent="0.25">
      <c r="A355" s="210">
        <v>353</v>
      </c>
      <c r="B355" s="234" t="s">
        <v>34</v>
      </c>
      <c r="C355" s="234">
        <v>891180084</v>
      </c>
      <c r="D355" s="234">
        <v>2</v>
      </c>
      <c r="E355" s="234" t="s">
        <v>6485</v>
      </c>
      <c r="F355" s="234">
        <v>813003616</v>
      </c>
      <c r="G355" s="235">
        <v>1</v>
      </c>
      <c r="H355" s="235" t="s">
        <v>6486</v>
      </c>
      <c r="I355" s="234" t="s">
        <v>6487</v>
      </c>
      <c r="J355" s="236">
        <v>41522</v>
      </c>
      <c r="K355" s="237">
        <v>641463</v>
      </c>
      <c r="L355" s="234" t="s">
        <v>113</v>
      </c>
      <c r="M355" s="235" t="s">
        <v>5476</v>
      </c>
      <c r="N355" s="238" t="s">
        <v>6384</v>
      </c>
      <c r="O355" s="234" t="s">
        <v>41</v>
      </c>
      <c r="P355" s="234" t="s">
        <v>42</v>
      </c>
      <c r="Q355" s="238"/>
    </row>
    <row r="356" spans="1:17" ht="102" x14ac:dyDescent="0.25">
      <c r="A356" s="210">
        <v>354</v>
      </c>
      <c r="B356" s="234" t="s">
        <v>34</v>
      </c>
      <c r="C356" s="234">
        <v>891180084</v>
      </c>
      <c r="D356" s="234">
        <v>2</v>
      </c>
      <c r="E356" s="234" t="s">
        <v>6488</v>
      </c>
      <c r="F356" s="234">
        <v>38245315</v>
      </c>
      <c r="G356" s="235">
        <v>5</v>
      </c>
      <c r="H356" s="235" t="s">
        <v>6489</v>
      </c>
      <c r="I356" s="234" t="s">
        <v>6490</v>
      </c>
      <c r="J356" s="236">
        <v>41528</v>
      </c>
      <c r="K356" s="237">
        <v>475000</v>
      </c>
      <c r="L356" s="234" t="s">
        <v>6338</v>
      </c>
      <c r="M356" s="235" t="s">
        <v>5476</v>
      </c>
      <c r="N356" s="238" t="s">
        <v>40</v>
      </c>
      <c r="O356" s="234" t="s">
        <v>41</v>
      </c>
      <c r="P356" s="234" t="s">
        <v>42</v>
      </c>
      <c r="Q356" s="238"/>
    </row>
    <row r="357" spans="1:17" ht="102" x14ac:dyDescent="0.25">
      <c r="A357" s="210">
        <v>355</v>
      </c>
      <c r="B357" s="234" t="s">
        <v>34</v>
      </c>
      <c r="C357" s="234">
        <v>891180084</v>
      </c>
      <c r="D357" s="234">
        <v>2</v>
      </c>
      <c r="E357" s="234" t="s">
        <v>6485</v>
      </c>
      <c r="F357" s="234">
        <v>813003616</v>
      </c>
      <c r="G357" s="235">
        <v>1</v>
      </c>
      <c r="H357" s="235" t="s">
        <v>6491</v>
      </c>
      <c r="I357" s="234" t="s">
        <v>6492</v>
      </c>
      <c r="J357" s="236">
        <v>41526</v>
      </c>
      <c r="K357" s="237">
        <v>1436185</v>
      </c>
      <c r="L357" s="234" t="s">
        <v>113</v>
      </c>
      <c r="M357" s="235" t="s">
        <v>5476</v>
      </c>
      <c r="N357" s="238" t="s">
        <v>40</v>
      </c>
      <c r="O357" s="234" t="s">
        <v>41</v>
      </c>
      <c r="P357" s="234" t="s">
        <v>42</v>
      </c>
      <c r="Q357" s="238"/>
    </row>
    <row r="358" spans="1:17" ht="102" x14ac:dyDescent="0.25">
      <c r="A358" s="210">
        <v>356</v>
      </c>
      <c r="B358" s="234" t="s">
        <v>34</v>
      </c>
      <c r="C358" s="234">
        <v>891180084</v>
      </c>
      <c r="D358" s="234">
        <v>2</v>
      </c>
      <c r="E358" s="234" t="s">
        <v>6493</v>
      </c>
      <c r="F358" s="234">
        <v>860502528</v>
      </c>
      <c r="G358" s="235">
        <v>1</v>
      </c>
      <c r="H358" s="235" t="s">
        <v>6494</v>
      </c>
      <c r="I358" s="234" t="s">
        <v>6495</v>
      </c>
      <c r="J358" s="236">
        <v>41527</v>
      </c>
      <c r="K358" s="237">
        <v>19998330</v>
      </c>
      <c r="L358" s="234" t="s">
        <v>113</v>
      </c>
      <c r="M358" s="235" t="s">
        <v>5476</v>
      </c>
      <c r="N358" s="238" t="s">
        <v>6384</v>
      </c>
      <c r="O358" s="234" t="s">
        <v>41</v>
      </c>
      <c r="P358" s="234" t="s">
        <v>42</v>
      </c>
      <c r="Q358" s="238"/>
    </row>
    <row r="359" spans="1:17" ht="89.25" x14ac:dyDescent="0.25">
      <c r="A359" s="210">
        <v>357</v>
      </c>
      <c r="B359" s="234" t="s">
        <v>34</v>
      </c>
      <c r="C359" s="234">
        <v>891180084</v>
      </c>
      <c r="D359" s="234">
        <v>2</v>
      </c>
      <c r="E359" s="234" t="s">
        <v>6416</v>
      </c>
      <c r="F359" s="234">
        <v>1075248991</v>
      </c>
      <c r="G359" s="235">
        <v>3</v>
      </c>
      <c r="H359" s="235" t="s">
        <v>6496</v>
      </c>
      <c r="I359" s="234" t="s">
        <v>6497</v>
      </c>
      <c r="J359" s="236">
        <v>41516</v>
      </c>
      <c r="K359" s="237">
        <v>1613535</v>
      </c>
      <c r="L359" s="234" t="s">
        <v>6338</v>
      </c>
      <c r="M359" s="235" t="s">
        <v>5476</v>
      </c>
      <c r="N359" s="238" t="s">
        <v>40</v>
      </c>
      <c r="O359" s="234" t="s">
        <v>41</v>
      </c>
      <c r="P359" s="234" t="s">
        <v>42</v>
      </c>
      <c r="Q359" s="238"/>
    </row>
    <row r="360" spans="1:17" ht="102" x14ac:dyDescent="0.25">
      <c r="A360" s="210">
        <v>358</v>
      </c>
      <c r="B360" s="234" t="s">
        <v>34</v>
      </c>
      <c r="C360" s="234">
        <v>891180084</v>
      </c>
      <c r="D360" s="234">
        <v>2</v>
      </c>
      <c r="E360" s="234" t="s">
        <v>6498</v>
      </c>
      <c r="F360" s="234">
        <v>26422263</v>
      </c>
      <c r="G360" s="235">
        <v>6</v>
      </c>
      <c r="H360" s="235" t="s">
        <v>6499</v>
      </c>
      <c r="I360" s="234" t="s">
        <v>6500</v>
      </c>
      <c r="J360" s="236">
        <v>41516</v>
      </c>
      <c r="K360" s="237">
        <v>4000000</v>
      </c>
      <c r="L360" s="234" t="s">
        <v>6338</v>
      </c>
      <c r="M360" s="235" t="s">
        <v>5476</v>
      </c>
      <c r="N360" s="238" t="s">
        <v>40</v>
      </c>
      <c r="O360" s="234" t="s">
        <v>41</v>
      </c>
      <c r="P360" s="234" t="s">
        <v>42</v>
      </c>
      <c r="Q360" s="238"/>
    </row>
    <row r="361" spans="1:17" ht="114.75" x14ac:dyDescent="0.25">
      <c r="A361" s="210">
        <v>359</v>
      </c>
      <c r="B361" s="234" t="s">
        <v>34</v>
      </c>
      <c r="C361" s="234">
        <v>891180084</v>
      </c>
      <c r="D361" s="234">
        <v>2</v>
      </c>
      <c r="E361" s="234" t="s">
        <v>6501</v>
      </c>
      <c r="F361" s="234">
        <v>860033941</v>
      </c>
      <c r="G361" s="235">
        <v>8</v>
      </c>
      <c r="H361" s="235" t="s">
        <v>6502</v>
      </c>
      <c r="I361" s="234" t="s">
        <v>6503</v>
      </c>
      <c r="J361" s="236">
        <v>41534</v>
      </c>
      <c r="K361" s="237">
        <v>2928000</v>
      </c>
      <c r="L361" s="234" t="s">
        <v>113</v>
      </c>
      <c r="M361" s="235" t="s">
        <v>5476</v>
      </c>
      <c r="N361" s="238" t="s">
        <v>6384</v>
      </c>
      <c r="O361" s="234" t="s">
        <v>41</v>
      </c>
      <c r="P361" s="234" t="s">
        <v>42</v>
      </c>
      <c r="Q361" s="238"/>
    </row>
    <row r="362" spans="1:17" ht="140.25" x14ac:dyDescent="0.25">
      <c r="A362" s="210">
        <v>360</v>
      </c>
      <c r="B362" s="234" t="s">
        <v>34</v>
      </c>
      <c r="C362" s="234">
        <v>891180084</v>
      </c>
      <c r="D362" s="234">
        <v>2</v>
      </c>
      <c r="E362" s="234" t="s">
        <v>6504</v>
      </c>
      <c r="F362" s="234">
        <v>900034424</v>
      </c>
      <c r="G362" s="235">
        <v>0</v>
      </c>
      <c r="H362" s="235" t="s">
        <v>6505</v>
      </c>
      <c r="I362" s="234" t="s">
        <v>6506</v>
      </c>
      <c r="J362" s="236">
        <v>41535</v>
      </c>
      <c r="K362" s="237">
        <v>9994446</v>
      </c>
      <c r="L362" s="234" t="s">
        <v>113</v>
      </c>
      <c r="M362" s="235" t="s">
        <v>5476</v>
      </c>
      <c r="N362" s="238" t="s">
        <v>6384</v>
      </c>
      <c r="O362" s="234" t="s">
        <v>41</v>
      </c>
      <c r="P362" s="234" t="s">
        <v>42</v>
      </c>
      <c r="Q362" s="238"/>
    </row>
    <row r="363" spans="1:17" ht="127.5" x14ac:dyDescent="0.25">
      <c r="A363" s="210">
        <v>361</v>
      </c>
      <c r="B363" s="234" t="s">
        <v>34</v>
      </c>
      <c r="C363" s="234">
        <v>891180084</v>
      </c>
      <c r="D363" s="234">
        <v>2</v>
      </c>
      <c r="E363" s="234" t="s">
        <v>6507</v>
      </c>
      <c r="F363" s="234">
        <v>12122108</v>
      </c>
      <c r="G363" s="235">
        <v>4</v>
      </c>
      <c r="H363" s="235" t="s">
        <v>6508</v>
      </c>
      <c r="I363" s="234" t="s">
        <v>6509</v>
      </c>
      <c r="J363" s="236">
        <v>41528</v>
      </c>
      <c r="K363" s="237">
        <v>2442492</v>
      </c>
      <c r="L363" s="234" t="s">
        <v>6338</v>
      </c>
      <c r="M363" s="235" t="s">
        <v>5476</v>
      </c>
      <c r="N363" s="238" t="s">
        <v>40</v>
      </c>
      <c r="O363" s="234" t="s">
        <v>41</v>
      </c>
      <c r="P363" s="234" t="s">
        <v>42</v>
      </c>
      <c r="Q363" s="238"/>
    </row>
    <row r="364" spans="1:17" ht="140.25" x14ac:dyDescent="0.25">
      <c r="A364" s="210">
        <v>362</v>
      </c>
      <c r="B364" s="234" t="s">
        <v>34</v>
      </c>
      <c r="C364" s="234">
        <v>891180084</v>
      </c>
      <c r="D364" s="234">
        <v>2</v>
      </c>
      <c r="E364" s="234" t="s">
        <v>6510</v>
      </c>
      <c r="F364" s="234">
        <v>16758375</v>
      </c>
      <c r="G364" s="235"/>
      <c r="H364" s="235" t="s">
        <v>6511</v>
      </c>
      <c r="I364" s="234" t="s">
        <v>6512</v>
      </c>
      <c r="J364" s="236">
        <v>41528</v>
      </c>
      <c r="K364" s="237">
        <v>2455008</v>
      </c>
      <c r="L364" s="234" t="s">
        <v>6338</v>
      </c>
      <c r="M364" s="235" t="s">
        <v>5476</v>
      </c>
      <c r="N364" s="238" t="s">
        <v>40</v>
      </c>
      <c r="O364" s="234" t="s">
        <v>41</v>
      </c>
      <c r="P364" s="234" t="s">
        <v>42</v>
      </c>
      <c r="Q364" s="238"/>
    </row>
    <row r="365" spans="1:17" ht="114.75" x14ac:dyDescent="0.25">
      <c r="A365" s="210">
        <v>363</v>
      </c>
      <c r="B365" s="234" t="s">
        <v>34</v>
      </c>
      <c r="C365" s="234">
        <v>891180084</v>
      </c>
      <c r="D365" s="234">
        <v>2</v>
      </c>
      <c r="E365" s="234" t="s">
        <v>6357</v>
      </c>
      <c r="F365" s="234">
        <v>12190778</v>
      </c>
      <c r="G365" s="235"/>
      <c r="H365" s="235" t="s">
        <v>6513</v>
      </c>
      <c r="I365" s="234" t="s">
        <v>6514</v>
      </c>
      <c r="J365" s="236">
        <v>41528</v>
      </c>
      <c r="K365" s="237">
        <v>1227504</v>
      </c>
      <c r="L365" s="234" t="s">
        <v>6338</v>
      </c>
      <c r="M365" s="235" t="s">
        <v>5476</v>
      </c>
      <c r="N365" s="238" t="s">
        <v>40</v>
      </c>
      <c r="O365" s="234" t="s">
        <v>41</v>
      </c>
      <c r="P365" s="234" t="s">
        <v>42</v>
      </c>
      <c r="Q365" s="238"/>
    </row>
    <row r="366" spans="1:17" ht="114.75" x14ac:dyDescent="0.25">
      <c r="A366" s="210">
        <v>364</v>
      </c>
      <c r="B366" s="234" t="s">
        <v>34</v>
      </c>
      <c r="C366" s="234">
        <v>891180084</v>
      </c>
      <c r="D366" s="234">
        <v>2</v>
      </c>
      <c r="E366" s="234" t="s">
        <v>6515</v>
      </c>
      <c r="F366" s="234">
        <v>55068553</v>
      </c>
      <c r="G366" s="235">
        <v>4</v>
      </c>
      <c r="H366" s="235" t="s">
        <v>6516</v>
      </c>
      <c r="I366" s="234" t="s">
        <v>6517</v>
      </c>
      <c r="J366" s="236">
        <v>41528</v>
      </c>
      <c r="K366" s="237">
        <v>3600000</v>
      </c>
      <c r="L366" s="234" t="s">
        <v>6338</v>
      </c>
      <c r="M366" s="235" t="s">
        <v>5476</v>
      </c>
      <c r="N366" s="238" t="s">
        <v>40</v>
      </c>
      <c r="O366" s="234" t="s">
        <v>41</v>
      </c>
      <c r="P366" s="234" t="s">
        <v>42</v>
      </c>
      <c r="Q366" s="238"/>
    </row>
    <row r="367" spans="1:17" ht="140.25" x14ac:dyDescent="0.25">
      <c r="A367" s="210">
        <v>365</v>
      </c>
      <c r="B367" s="234" t="s">
        <v>34</v>
      </c>
      <c r="C367" s="234">
        <v>891180084</v>
      </c>
      <c r="D367" s="234">
        <v>2</v>
      </c>
      <c r="E367" s="240" t="s">
        <v>6518</v>
      </c>
      <c r="F367" s="240">
        <v>12123028</v>
      </c>
      <c r="G367" s="241">
        <v>4</v>
      </c>
      <c r="H367" s="241" t="s">
        <v>6519</v>
      </c>
      <c r="I367" s="240" t="s">
        <v>6520</v>
      </c>
      <c r="J367" s="242">
        <v>41549</v>
      </c>
      <c r="K367" s="243">
        <v>3682512</v>
      </c>
      <c r="L367" s="240" t="s">
        <v>6521</v>
      </c>
      <c r="M367" s="235" t="s">
        <v>5476</v>
      </c>
      <c r="N367" s="238" t="s">
        <v>6522</v>
      </c>
      <c r="O367" s="234" t="s">
        <v>41</v>
      </c>
      <c r="P367" s="234" t="s">
        <v>42</v>
      </c>
      <c r="Q367" s="238"/>
    </row>
    <row r="368" spans="1:17" ht="153" x14ac:dyDescent="0.25">
      <c r="A368" s="210">
        <v>366</v>
      </c>
      <c r="B368" s="234" t="s">
        <v>34</v>
      </c>
      <c r="C368" s="234">
        <v>891180084</v>
      </c>
      <c r="D368" s="234">
        <v>2</v>
      </c>
      <c r="E368" s="234" t="s">
        <v>6457</v>
      </c>
      <c r="F368" s="234">
        <v>900170943</v>
      </c>
      <c r="G368" s="235">
        <v>3</v>
      </c>
      <c r="H368" s="235" t="s">
        <v>6523</v>
      </c>
      <c r="I368" s="234" t="s">
        <v>6524</v>
      </c>
      <c r="J368" s="236">
        <v>41535</v>
      </c>
      <c r="K368" s="237">
        <v>6609200</v>
      </c>
      <c r="L368" s="234" t="s">
        <v>6338</v>
      </c>
      <c r="M368" s="235" t="s">
        <v>5476</v>
      </c>
      <c r="N368" s="238" t="s">
        <v>40</v>
      </c>
      <c r="O368" s="234" t="s">
        <v>41</v>
      </c>
      <c r="P368" s="234" t="s">
        <v>42</v>
      </c>
      <c r="Q368" s="238"/>
    </row>
    <row r="369" spans="1:17" ht="140.25" x14ac:dyDescent="0.25">
      <c r="A369" s="210">
        <v>367</v>
      </c>
      <c r="B369" s="234" t="s">
        <v>34</v>
      </c>
      <c r="C369" s="234">
        <v>891180084</v>
      </c>
      <c r="D369" s="234">
        <v>2</v>
      </c>
      <c r="E369" s="240" t="s">
        <v>334</v>
      </c>
      <c r="F369" s="240">
        <v>12127303</v>
      </c>
      <c r="G369" s="241">
        <v>7</v>
      </c>
      <c r="H369" s="241" t="s">
        <v>6525</v>
      </c>
      <c r="I369" s="240" t="s">
        <v>6526</v>
      </c>
      <c r="J369" s="242">
        <v>41550</v>
      </c>
      <c r="K369" s="243">
        <v>3500000</v>
      </c>
      <c r="L369" s="240" t="s">
        <v>89</v>
      </c>
      <c r="M369" s="235" t="s">
        <v>5476</v>
      </c>
      <c r="N369" s="238" t="s">
        <v>6522</v>
      </c>
      <c r="O369" s="234" t="s">
        <v>41</v>
      </c>
      <c r="P369" s="234" t="s">
        <v>42</v>
      </c>
      <c r="Q369" s="238"/>
    </row>
    <row r="370" spans="1:17" ht="178.5" x14ac:dyDescent="0.25">
      <c r="A370" s="210">
        <v>368</v>
      </c>
      <c r="B370" s="234" t="s">
        <v>34</v>
      </c>
      <c r="C370" s="234">
        <v>891180084</v>
      </c>
      <c r="D370" s="234">
        <v>2</v>
      </c>
      <c r="E370" s="240" t="s">
        <v>6527</v>
      </c>
      <c r="F370" s="240">
        <v>900588454</v>
      </c>
      <c r="G370" s="241">
        <v>9</v>
      </c>
      <c r="H370" s="241" t="s">
        <v>6528</v>
      </c>
      <c r="I370" s="240" t="s">
        <v>6529</v>
      </c>
      <c r="J370" s="242">
        <v>41563</v>
      </c>
      <c r="K370" s="243">
        <v>1765000</v>
      </c>
      <c r="L370" s="240" t="s">
        <v>113</v>
      </c>
      <c r="M370" s="235" t="s">
        <v>5476</v>
      </c>
      <c r="N370" s="238" t="s">
        <v>6384</v>
      </c>
      <c r="O370" s="234" t="s">
        <v>41</v>
      </c>
      <c r="P370" s="234" t="s">
        <v>42</v>
      </c>
      <c r="Q370" s="238"/>
    </row>
    <row r="371" spans="1:17" ht="165.75" x14ac:dyDescent="0.25">
      <c r="A371" s="210">
        <v>369</v>
      </c>
      <c r="B371" s="234" t="s">
        <v>34</v>
      </c>
      <c r="C371" s="234">
        <v>891180084</v>
      </c>
      <c r="D371" s="234">
        <v>2</v>
      </c>
      <c r="E371" s="240" t="s">
        <v>6457</v>
      </c>
      <c r="F371" s="240">
        <v>900170943</v>
      </c>
      <c r="G371" s="241">
        <v>3</v>
      </c>
      <c r="H371" s="241" t="s">
        <v>6530</v>
      </c>
      <c r="I371" s="240" t="s">
        <v>6531</v>
      </c>
      <c r="J371" s="242">
        <v>41547</v>
      </c>
      <c r="K371" s="243">
        <v>1186000</v>
      </c>
      <c r="L371" s="240" t="s">
        <v>113</v>
      </c>
      <c r="M371" s="235" t="s">
        <v>5476</v>
      </c>
      <c r="N371" s="238" t="s">
        <v>6384</v>
      </c>
      <c r="O371" s="234" t="s">
        <v>41</v>
      </c>
      <c r="P371" s="234" t="s">
        <v>42</v>
      </c>
      <c r="Q371" s="238"/>
    </row>
    <row r="372" spans="1:17" ht="102" x14ac:dyDescent="0.25">
      <c r="A372" s="210">
        <v>370</v>
      </c>
      <c r="B372" s="234" t="s">
        <v>34</v>
      </c>
      <c r="C372" s="234">
        <v>891180084</v>
      </c>
      <c r="D372" s="234">
        <v>2</v>
      </c>
      <c r="E372" s="240" t="s">
        <v>6451</v>
      </c>
      <c r="F372" s="240">
        <v>800154351</v>
      </c>
      <c r="G372" s="241">
        <v>3</v>
      </c>
      <c r="H372" s="241" t="s">
        <v>6532</v>
      </c>
      <c r="I372" s="240" t="s">
        <v>6533</v>
      </c>
      <c r="J372" s="242">
        <v>41562</v>
      </c>
      <c r="K372" s="243">
        <v>2552000</v>
      </c>
      <c r="L372" s="240" t="s">
        <v>113</v>
      </c>
      <c r="M372" s="235" t="s">
        <v>5476</v>
      </c>
      <c r="N372" s="238" t="s">
        <v>6522</v>
      </c>
      <c r="O372" s="234" t="s">
        <v>41</v>
      </c>
      <c r="P372" s="234" t="s">
        <v>42</v>
      </c>
      <c r="Q372" s="238"/>
    </row>
    <row r="373" spans="1:17" ht="102" x14ac:dyDescent="0.25">
      <c r="A373" s="210">
        <v>371</v>
      </c>
      <c r="B373" s="234" t="s">
        <v>34</v>
      </c>
      <c r="C373" s="234">
        <v>891180084</v>
      </c>
      <c r="D373" s="234">
        <v>2</v>
      </c>
      <c r="E373" s="240" t="s">
        <v>6534</v>
      </c>
      <c r="F373" s="240">
        <v>900013343</v>
      </c>
      <c r="G373" s="241">
        <v>2</v>
      </c>
      <c r="H373" s="241" t="s">
        <v>6535</v>
      </c>
      <c r="I373" s="240" t="s">
        <v>6533</v>
      </c>
      <c r="J373" s="242">
        <v>41562</v>
      </c>
      <c r="K373" s="243">
        <v>6504186</v>
      </c>
      <c r="L373" s="240" t="s">
        <v>113</v>
      </c>
      <c r="M373" s="235" t="s">
        <v>5476</v>
      </c>
      <c r="N373" s="238" t="s">
        <v>6522</v>
      </c>
      <c r="O373" s="234" t="s">
        <v>41</v>
      </c>
      <c r="P373" s="234" t="s">
        <v>42</v>
      </c>
      <c r="Q373" s="238"/>
    </row>
    <row r="374" spans="1:17" ht="102" x14ac:dyDescent="0.25">
      <c r="A374" s="210">
        <v>372</v>
      </c>
      <c r="B374" s="234" t="s">
        <v>34</v>
      </c>
      <c r="C374" s="234">
        <v>891180084</v>
      </c>
      <c r="D374" s="234">
        <v>2</v>
      </c>
      <c r="E374" s="240" t="s">
        <v>6536</v>
      </c>
      <c r="F374" s="240">
        <v>860033941</v>
      </c>
      <c r="G374" s="241">
        <v>8</v>
      </c>
      <c r="H374" s="241" t="s">
        <v>6537</v>
      </c>
      <c r="I374" s="240" t="s">
        <v>6538</v>
      </c>
      <c r="J374" s="242">
        <v>41562</v>
      </c>
      <c r="K374" s="243">
        <v>3991000</v>
      </c>
      <c r="L374" s="240" t="s">
        <v>113</v>
      </c>
      <c r="M374" s="235" t="s">
        <v>5476</v>
      </c>
      <c r="N374" s="238" t="s">
        <v>6522</v>
      </c>
      <c r="O374" s="234" t="s">
        <v>41</v>
      </c>
      <c r="P374" s="234" t="s">
        <v>42</v>
      </c>
      <c r="Q374" s="238"/>
    </row>
    <row r="375" spans="1:17" ht="140.25" x14ac:dyDescent="0.25">
      <c r="A375" s="210">
        <v>373</v>
      </c>
      <c r="B375" s="234" t="s">
        <v>34</v>
      </c>
      <c r="C375" s="234">
        <v>891180084</v>
      </c>
      <c r="D375" s="234">
        <v>2</v>
      </c>
      <c r="E375" s="240" t="s">
        <v>6539</v>
      </c>
      <c r="F375" s="240">
        <v>830073329</v>
      </c>
      <c r="G375" s="241">
        <v>1</v>
      </c>
      <c r="H375" s="241" t="s">
        <v>6540</v>
      </c>
      <c r="I375" s="240" t="s">
        <v>6541</v>
      </c>
      <c r="J375" s="242">
        <v>41562</v>
      </c>
      <c r="K375" s="243">
        <v>670207</v>
      </c>
      <c r="L375" s="240" t="s">
        <v>113</v>
      </c>
      <c r="M375" s="235" t="s">
        <v>5476</v>
      </c>
      <c r="N375" s="238" t="s">
        <v>6522</v>
      </c>
      <c r="O375" s="234" t="s">
        <v>41</v>
      </c>
      <c r="P375" s="234" t="s">
        <v>42</v>
      </c>
      <c r="Q375" s="238"/>
    </row>
    <row r="376" spans="1:17" ht="178.5" x14ac:dyDescent="0.25">
      <c r="A376" s="210">
        <v>374</v>
      </c>
      <c r="B376" s="234" t="s">
        <v>34</v>
      </c>
      <c r="C376" s="234">
        <v>891180084</v>
      </c>
      <c r="D376" s="234">
        <v>2</v>
      </c>
      <c r="E376" s="240" t="s">
        <v>6542</v>
      </c>
      <c r="F376" s="240">
        <v>830059956</v>
      </c>
      <c r="G376" s="241">
        <v>1</v>
      </c>
      <c r="H376" s="241" t="s">
        <v>6543</v>
      </c>
      <c r="I376" s="240" t="s">
        <v>6544</v>
      </c>
      <c r="J376" s="242">
        <v>41562</v>
      </c>
      <c r="K376" s="243">
        <v>2603040</v>
      </c>
      <c r="L376" s="240" t="s">
        <v>6521</v>
      </c>
      <c r="M376" s="235" t="s">
        <v>5476</v>
      </c>
      <c r="N376" s="238" t="s">
        <v>40</v>
      </c>
      <c r="O376" s="234" t="s">
        <v>41</v>
      </c>
      <c r="P376" s="234" t="s">
        <v>42</v>
      </c>
      <c r="Q376" s="238"/>
    </row>
    <row r="377" spans="1:17" ht="140.25" x14ac:dyDescent="0.25">
      <c r="A377" s="210">
        <v>375</v>
      </c>
      <c r="B377" s="234" t="s">
        <v>34</v>
      </c>
      <c r="C377" s="234">
        <v>891180084</v>
      </c>
      <c r="D377" s="234">
        <v>2</v>
      </c>
      <c r="E377" s="240" t="s">
        <v>6545</v>
      </c>
      <c r="F377" s="240">
        <v>83229979</v>
      </c>
      <c r="G377" s="241">
        <v>1</v>
      </c>
      <c r="H377" s="241" t="s">
        <v>6546</v>
      </c>
      <c r="I377" s="240" t="s">
        <v>6547</v>
      </c>
      <c r="J377" s="242">
        <v>41555</v>
      </c>
      <c r="K377" s="243">
        <v>1600000</v>
      </c>
      <c r="L377" s="240" t="s">
        <v>113</v>
      </c>
      <c r="M377" s="235" t="s">
        <v>5476</v>
      </c>
      <c r="N377" s="238" t="s">
        <v>6384</v>
      </c>
      <c r="O377" s="234"/>
      <c r="P377" s="234"/>
      <c r="Q377" s="238"/>
    </row>
    <row r="378" spans="1:17" ht="140.25" x14ac:dyDescent="0.25">
      <c r="A378" s="210">
        <v>376</v>
      </c>
      <c r="B378" s="234" t="s">
        <v>34</v>
      </c>
      <c r="C378" s="234">
        <v>891180084</v>
      </c>
      <c r="D378" s="234">
        <v>2</v>
      </c>
      <c r="E378" s="240" t="s">
        <v>6481</v>
      </c>
      <c r="F378" s="240">
        <v>813004745</v>
      </c>
      <c r="G378" s="241">
        <v>6</v>
      </c>
      <c r="H378" s="241" t="s">
        <v>6548</v>
      </c>
      <c r="I378" s="240" t="s">
        <v>6549</v>
      </c>
      <c r="J378" s="242">
        <v>41562</v>
      </c>
      <c r="K378" s="243">
        <v>800000</v>
      </c>
      <c r="L378" s="240" t="s">
        <v>65</v>
      </c>
      <c r="M378" s="235" t="s">
        <v>5476</v>
      </c>
      <c r="N378" s="238" t="s">
        <v>40</v>
      </c>
      <c r="O378" s="234" t="s">
        <v>41</v>
      </c>
      <c r="P378" s="234" t="s">
        <v>42</v>
      </c>
      <c r="Q378" s="238"/>
    </row>
    <row r="379" spans="1:17" ht="127.5" x14ac:dyDescent="0.25">
      <c r="A379" s="210">
        <v>377</v>
      </c>
      <c r="B379" s="234" t="s">
        <v>34</v>
      </c>
      <c r="C379" s="234">
        <v>891180084</v>
      </c>
      <c r="D379" s="234">
        <v>2</v>
      </c>
      <c r="E379" s="240" t="s">
        <v>6550</v>
      </c>
      <c r="F379" s="240">
        <v>891104414</v>
      </c>
      <c r="G379" s="241">
        <v>6</v>
      </c>
      <c r="H379" s="241" t="s">
        <v>6551</v>
      </c>
      <c r="I379" s="240" t="s">
        <v>6552</v>
      </c>
      <c r="J379" s="242">
        <v>41572</v>
      </c>
      <c r="K379" s="243">
        <v>1246000</v>
      </c>
      <c r="L379" s="240" t="s">
        <v>113</v>
      </c>
      <c r="M379" s="235" t="s">
        <v>5476</v>
      </c>
      <c r="N379" s="238" t="s">
        <v>6384</v>
      </c>
      <c r="O379" s="234" t="s">
        <v>41</v>
      </c>
      <c r="P379" s="234" t="s">
        <v>42</v>
      </c>
      <c r="Q379" s="238"/>
    </row>
    <row r="380" spans="1:17" ht="165.75" x14ac:dyDescent="0.25">
      <c r="A380" s="210">
        <v>378</v>
      </c>
      <c r="B380" s="234" t="s">
        <v>34</v>
      </c>
      <c r="C380" s="234">
        <v>891180084</v>
      </c>
      <c r="D380" s="234">
        <v>2</v>
      </c>
      <c r="E380" s="555" t="s">
        <v>5473</v>
      </c>
      <c r="F380" s="240">
        <v>800220327</v>
      </c>
      <c r="G380" s="241">
        <v>9</v>
      </c>
      <c r="H380" s="241" t="s">
        <v>6553</v>
      </c>
      <c r="I380" s="240" t="s">
        <v>6554</v>
      </c>
      <c r="J380" s="242">
        <v>41562</v>
      </c>
      <c r="K380" s="243">
        <v>1452000</v>
      </c>
      <c r="L380" s="240" t="s">
        <v>6521</v>
      </c>
      <c r="M380" s="235" t="s">
        <v>5476</v>
      </c>
      <c r="N380" s="238" t="s">
        <v>40</v>
      </c>
      <c r="O380" s="234" t="s">
        <v>41</v>
      </c>
      <c r="P380" s="234" t="s">
        <v>42</v>
      </c>
      <c r="Q380" s="238"/>
    </row>
    <row r="381" spans="1:17" ht="76.5" x14ac:dyDescent="0.25">
      <c r="A381" s="210">
        <v>379</v>
      </c>
      <c r="B381" s="234" t="s">
        <v>34</v>
      </c>
      <c r="C381" s="234">
        <v>891180084</v>
      </c>
      <c r="D381" s="234">
        <v>2</v>
      </c>
      <c r="E381" s="240" t="s">
        <v>6485</v>
      </c>
      <c r="F381" s="240">
        <v>813003616</v>
      </c>
      <c r="G381" s="241">
        <v>1</v>
      </c>
      <c r="H381" s="241" t="s">
        <v>6555</v>
      </c>
      <c r="I381" s="240" t="s">
        <v>6556</v>
      </c>
      <c r="J381" s="242">
        <v>41562</v>
      </c>
      <c r="K381" s="243">
        <v>799935</v>
      </c>
      <c r="L381" s="240" t="s">
        <v>113</v>
      </c>
      <c r="M381" s="235" t="s">
        <v>5476</v>
      </c>
      <c r="N381" s="238" t="s">
        <v>6384</v>
      </c>
      <c r="O381" s="234" t="s">
        <v>41</v>
      </c>
      <c r="P381" s="234" t="s">
        <v>42</v>
      </c>
      <c r="Q381" s="238"/>
    </row>
    <row r="382" spans="1:17" ht="280.5" x14ac:dyDescent="0.25">
      <c r="A382" s="210">
        <v>380</v>
      </c>
      <c r="B382" s="234" t="s">
        <v>34</v>
      </c>
      <c r="C382" s="234">
        <v>891180084</v>
      </c>
      <c r="D382" s="234">
        <v>2</v>
      </c>
      <c r="E382" s="240" t="s">
        <v>6557</v>
      </c>
      <c r="F382" s="240">
        <v>813004745</v>
      </c>
      <c r="G382" s="241">
        <v>6</v>
      </c>
      <c r="H382" s="241" t="s">
        <v>6558</v>
      </c>
      <c r="I382" s="240" t="s">
        <v>6559</v>
      </c>
      <c r="J382" s="242">
        <v>41557</v>
      </c>
      <c r="K382" s="243">
        <v>8100000</v>
      </c>
      <c r="L382" s="240" t="s">
        <v>65</v>
      </c>
      <c r="M382" s="235" t="s">
        <v>5476</v>
      </c>
      <c r="N382" s="238" t="s">
        <v>40</v>
      </c>
      <c r="O382" s="234" t="s">
        <v>41</v>
      </c>
      <c r="P382" s="234" t="s">
        <v>42</v>
      </c>
      <c r="Q382" s="238"/>
    </row>
    <row r="383" spans="1:17" ht="114.75" x14ac:dyDescent="0.25">
      <c r="A383" s="210">
        <v>381</v>
      </c>
      <c r="B383" s="234" t="s">
        <v>34</v>
      </c>
      <c r="C383" s="234">
        <v>891180084</v>
      </c>
      <c r="D383" s="234">
        <v>2</v>
      </c>
      <c r="E383" s="240" t="s">
        <v>6560</v>
      </c>
      <c r="F383" s="240">
        <v>830051298</v>
      </c>
      <c r="G383" s="235">
        <v>7</v>
      </c>
      <c r="H383" s="241" t="s">
        <v>6561</v>
      </c>
      <c r="I383" s="240" t="s">
        <v>6562</v>
      </c>
      <c r="J383" s="242">
        <v>41562</v>
      </c>
      <c r="K383" s="243">
        <v>742400</v>
      </c>
      <c r="L383" s="240" t="s">
        <v>113</v>
      </c>
      <c r="M383" s="235" t="s">
        <v>5476</v>
      </c>
      <c r="N383" s="238" t="s">
        <v>6384</v>
      </c>
      <c r="O383" s="234" t="s">
        <v>41</v>
      </c>
      <c r="P383" s="234" t="s">
        <v>42</v>
      </c>
      <c r="Q383" s="238"/>
    </row>
    <row r="384" spans="1:17" ht="178.5" x14ac:dyDescent="0.25">
      <c r="A384" s="210">
        <v>382</v>
      </c>
      <c r="B384" s="234" t="s">
        <v>34</v>
      </c>
      <c r="C384" s="234">
        <v>891180084</v>
      </c>
      <c r="D384" s="234">
        <v>2</v>
      </c>
      <c r="E384" s="240" t="s">
        <v>5577</v>
      </c>
      <c r="F384" s="240">
        <v>1075241426</v>
      </c>
      <c r="G384" s="235">
        <v>1</v>
      </c>
      <c r="H384" s="241" t="s">
        <v>6563</v>
      </c>
      <c r="I384" s="240" t="s">
        <v>6564</v>
      </c>
      <c r="J384" s="242">
        <v>41562</v>
      </c>
      <c r="K384" s="243">
        <v>769444</v>
      </c>
      <c r="L384" s="240" t="s">
        <v>89</v>
      </c>
      <c r="M384" s="235" t="s">
        <v>5476</v>
      </c>
      <c r="N384" s="238" t="s">
        <v>6384</v>
      </c>
      <c r="O384" s="234" t="s">
        <v>41</v>
      </c>
      <c r="P384" s="234" t="s">
        <v>42</v>
      </c>
      <c r="Q384" s="238"/>
    </row>
    <row r="385" spans="1:17" ht="89.25" x14ac:dyDescent="0.25">
      <c r="A385" s="210">
        <v>383</v>
      </c>
      <c r="B385" s="234" t="s">
        <v>34</v>
      </c>
      <c r="C385" s="234">
        <v>891180084</v>
      </c>
      <c r="D385" s="234">
        <v>2</v>
      </c>
      <c r="E385" s="240" t="s">
        <v>6341</v>
      </c>
      <c r="F385" s="240">
        <v>1075239033</v>
      </c>
      <c r="G385" s="241">
        <v>4</v>
      </c>
      <c r="H385" s="241" t="s">
        <v>6565</v>
      </c>
      <c r="I385" s="240" t="s">
        <v>6566</v>
      </c>
      <c r="J385" s="242">
        <v>41562</v>
      </c>
      <c r="K385" s="243">
        <v>4100000</v>
      </c>
      <c r="L385" s="240" t="s">
        <v>6521</v>
      </c>
      <c r="M385" s="235" t="s">
        <v>5476</v>
      </c>
      <c r="N385" s="238" t="s">
        <v>40</v>
      </c>
      <c r="O385" s="234" t="s">
        <v>41</v>
      </c>
      <c r="P385" s="234" t="s">
        <v>42</v>
      </c>
      <c r="Q385" s="238"/>
    </row>
    <row r="386" spans="1:17" ht="127.5" x14ac:dyDescent="0.25">
      <c r="A386" s="210">
        <v>384</v>
      </c>
      <c r="B386" s="234" t="s">
        <v>34</v>
      </c>
      <c r="C386" s="234">
        <v>891180084</v>
      </c>
      <c r="D386" s="234">
        <v>2</v>
      </c>
      <c r="E386" s="240" t="s">
        <v>5760</v>
      </c>
      <c r="F386" s="240">
        <v>55151659</v>
      </c>
      <c r="G386" s="241">
        <v>0</v>
      </c>
      <c r="H386" s="241" t="s">
        <v>6567</v>
      </c>
      <c r="I386" s="240" t="s">
        <v>6568</v>
      </c>
      <c r="J386" s="242">
        <v>41562</v>
      </c>
      <c r="K386" s="243">
        <v>1032400</v>
      </c>
      <c r="L386" s="240" t="s">
        <v>6521</v>
      </c>
      <c r="M386" s="235" t="s">
        <v>5476</v>
      </c>
      <c r="N386" s="238" t="s">
        <v>6384</v>
      </c>
      <c r="O386" s="234" t="s">
        <v>41</v>
      </c>
      <c r="P386" s="234" t="s">
        <v>42</v>
      </c>
      <c r="Q386" s="238"/>
    </row>
    <row r="387" spans="1:17" ht="191.25" x14ac:dyDescent="0.25">
      <c r="A387" s="210">
        <v>385</v>
      </c>
      <c r="B387" s="234" t="s">
        <v>34</v>
      </c>
      <c r="C387" s="234">
        <v>891180084</v>
      </c>
      <c r="D387" s="234">
        <v>2</v>
      </c>
      <c r="E387" s="240" t="s">
        <v>6569</v>
      </c>
      <c r="F387" s="240">
        <v>55156108</v>
      </c>
      <c r="G387" s="241">
        <v>7</v>
      </c>
      <c r="H387" s="241" t="s">
        <v>6570</v>
      </c>
      <c r="I387" s="240" t="s">
        <v>6571</v>
      </c>
      <c r="J387" s="242">
        <v>41562</v>
      </c>
      <c r="K387" s="243">
        <v>2550000</v>
      </c>
      <c r="L387" s="240" t="s">
        <v>113</v>
      </c>
      <c r="M387" s="235" t="s">
        <v>5476</v>
      </c>
      <c r="N387" s="238" t="s">
        <v>40</v>
      </c>
      <c r="O387" s="234" t="s">
        <v>41</v>
      </c>
      <c r="P387" s="234" t="s">
        <v>42</v>
      </c>
      <c r="Q387" s="238"/>
    </row>
    <row r="388" spans="1:17" ht="165.75" x14ac:dyDescent="0.25">
      <c r="A388" s="210">
        <v>386</v>
      </c>
      <c r="B388" s="234" t="s">
        <v>34</v>
      </c>
      <c r="C388" s="234">
        <v>891180084</v>
      </c>
      <c r="D388" s="234">
        <v>2</v>
      </c>
      <c r="E388" s="240" t="s">
        <v>6572</v>
      </c>
      <c r="F388" s="240">
        <v>1075224742</v>
      </c>
      <c r="G388" s="241">
        <v>2</v>
      </c>
      <c r="H388" s="241" t="s">
        <v>6573</v>
      </c>
      <c r="I388" s="240" t="s">
        <v>6574</v>
      </c>
      <c r="J388" s="242">
        <v>41562</v>
      </c>
      <c r="K388" s="243">
        <v>900000</v>
      </c>
      <c r="L388" s="240" t="s">
        <v>6521</v>
      </c>
      <c r="M388" s="235" t="s">
        <v>5476</v>
      </c>
      <c r="N388" s="238" t="s">
        <v>40</v>
      </c>
      <c r="O388" s="234" t="s">
        <v>41</v>
      </c>
      <c r="P388" s="234" t="s">
        <v>42</v>
      </c>
      <c r="Q388" s="238"/>
    </row>
    <row r="389" spans="1:17" ht="114.75" x14ac:dyDescent="0.25">
      <c r="A389" s="210">
        <v>387</v>
      </c>
      <c r="B389" s="234" t="s">
        <v>34</v>
      </c>
      <c r="C389" s="234">
        <v>891180084</v>
      </c>
      <c r="D389" s="234">
        <v>2</v>
      </c>
      <c r="E389" s="240" t="s">
        <v>6575</v>
      </c>
      <c r="F389" s="240">
        <v>7704970</v>
      </c>
      <c r="G389" s="241">
        <v>7</v>
      </c>
      <c r="H389" s="241" t="s">
        <v>6576</v>
      </c>
      <c r="I389" s="240" t="s">
        <v>6577</v>
      </c>
      <c r="J389" s="242">
        <v>41570</v>
      </c>
      <c r="K389" s="243">
        <v>1990000</v>
      </c>
      <c r="L389" s="240" t="s">
        <v>113</v>
      </c>
      <c r="M389" s="235" t="s">
        <v>5476</v>
      </c>
      <c r="N389" s="238" t="s">
        <v>6578</v>
      </c>
      <c r="O389" s="234" t="s">
        <v>41</v>
      </c>
      <c r="P389" s="234" t="s">
        <v>42</v>
      </c>
      <c r="Q389" s="238"/>
    </row>
    <row r="390" spans="1:17" ht="89.25" x14ac:dyDescent="0.25">
      <c r="A390" s="210">
        <v>388</v>
      </c>
      <c r="B390" s="234" t="s">
        <v>34</v>
      </c>
      <c r="C390" s="234">
        <v>891180084</v>
      </c>
      <c r="D390" s="234">
        <v>2</v>
      </c>
      <c r="E390" s="240" t="s">
        <v>6579</v>
      </c>
      <c r="F390" s="240">
        <v>860072122</v>
      </c>
      <c r="G390" s="241">
        <v>9</v>
      </c>
      <c r="H390" s="241" t="s">
        <v>6580</v>
      </c>
      <c r="I390" s="240" t="s">
        <v>6581</v>
      </c>
      <c r="J390" s="242">
        <v>41570</v>
      </c>
      <c r="K390" s="243">
        <v>242672</v>
      </c>
      <c r="L390" s="240" t="s">
        <v>113</v>
      </c>
      <c r="M390" s="235" t="s">
        <v>5476</v>
      </c>
      <c r="N390" s="238" t="s">
        <v>6384</v>
      </c>
      <c r="O390" s="234" t="s">
        <v>41</v>
      </c>
      <c r="P390" s="234" t="s">
        <v>42</v>
      </c>
      <c r="Q390" s="238"/>
    </row>
    <row r="391" spans="1:17" ht="140.25" x14ac:dyDescent="0.25">
      <c r="A391" s="210">
        <v>389</v>
      </c>
      <c r="B391" s="234" t="s">
        <v>34</v>
      </c>
      <c r="C391" s="234">
        <v>891180084</v>
      </c>
      <c r="D391" s="234">
        <v>2</v>
      </c>
      <c r="E391" s="240" t="s">
        <v>6582</v>
      </c>
      <c r="F391" s="240">
        <v>900127133</v>
      </c>
      <c r="G391" s="241">
        <v>2</v>
      </c>
      <c r="H391" s="241" t="s">
        <v>6583</v>
      </c>
      <c r="I391" s="240" t="s">
        <v>6584</v>
      </c>
      <c r="J391" s="242">
        <v>41570</v>
      </c>
      <c r="K391" s="243">
        <v>1171600</v>
      </c>
      <c r="L391" s="240" t="s">
        <v>113</v>
      </c>
      <c r="M391" s="235" t="s">
        <v>5476</v>
      </c>
      <c r="N391" s="238" t="s">
        <v>6384</v>
      </c>
      <c r="O391" s="234" t="s">
        <v>41</v>
      </c>
      <c r="P391" s="234" t="s">
        <v>42</v>
      </c>
      <c r="Q391" s="238"/>
    </row>
    <row r="392" spans="1:17" ht="114.75" x14ac:dyDescent="0.25">
      <c r="A392" s="210">
        <v>390</v>
      </c>
      <c r="B392" s="234" t="s">
        <v>34</v>
      </c>
      <c r="C392" s="234">
        <v>891180084</v>
      </c>
      <c r="D392" s="234">
        <v>2</v>
      </c>
      <c r="E392" s="240" t="s">
        <v>6585</v>
      </c>
      <c r="F392" s="240">
        <v>860536024</v>
      </c>
      <c r="G392" s="241">
        <v>8</v>
      </c>
      <c r="H392" s="241" t="s">
        <v>6586</v>
      </c>
      <c r="I392" s="240" t="s">
        <v>6587</v>
      </c>
      <c r="J392" s="242">
        <v>41570</v>
      </c>
      <c r="K392" s="243">
        <v>883140</v>
      </c>
      <c r="L392" s="240" t="s">
        <v>113</v>
      </c>
      <c r="M392" s="235" t="s">
        <v>5476</v>
      </c>
      <c r="N392" s="238" t="s">
        <v>6384</v>
      </c>
      <c r="O392" s="234" t="s">
        <v>41</v>
      </c>
      <c r="P392" s="234" t="s">
        <v>42</v>
      </c>
      <c r="Q392" s="238"/>
    </row>
    <row r="393" spans="1:17" ht="114.75" x14ac:dyDescent="0.25">
      <c r="A393" s="210">
        <v>391</v>
      </c>
      <c r="B393" s="234" t="s">
        <v>34</v>
      </c>
      <c r="C393" s="234">
        <v>891180084</v>
      </c>
      <c r="D393" s="234">
        <v>2</v>
      </c>
      <c r="E393" s="240" t="s">
        <v>5994</v>
      </c>
      <c r="F393" s="240">
        <v>800053310</v>
      </c>
      <c r="G393" s="241">
        <v>8</v>
      </c>
      <c r="H393" s="241" t="s">
        <v>6588</v>
      </c>
      <c r="I393" s="240" t="s">
        <v>6589</v>
      </c>
      <c r="J393" s="242">
        <v>41570</v>
      </c>
      <c r="K393" s="243">
        <v>960856</v>
      </c>
      <c r="L393" s="240" t="s">
        <v>113</v>
      </c>
      <c r="M393" s="235" t="s">
        <v>5476</v>
      </c>
      <c r="N393" s="238" t="s">
        <v>6384</v>
      </c>
      <c r="O393" s="234" t="s">
        <v>41</v>
      </c>
      <c r="P393" s="234" t="s">
        <v>42</v>
      </c>
      <c r="Q393" s="238" t="s">
        <v>6590</v>
      </c>
    </row>
    <row r="394" spans="1:17" ht="114.75" x14ac:dyDescent="0.25">
      <c r="A394" s="210">
        <v>392</v>
      </c>
      <c r="B394" s="234" t="s">
        <v>34</v>
      </c>
      <c r="C394" s="234">
        <v>891180084</v>
      </c>
      <c r="D394" s="234">
        <v>2</v>
      </c>
      <c r="E394" s="240" t="s">
        <v>6591</v>
      </c>
      <c r="F394" s="240">
        <v>900046724</v>
      </c>
      <c r="G394" s="241">
        <v>7</v>
      </c>
      <c r="H394" s="241" t="s">
        <v>6592</v>
      </c>
      <c r="I394" s="240" t="s">
        <v>6593</v>
      </c>
      <c r="J394" s="242">
        <v>41570</v>
      </c>
      <c r="K394" s="243">
        <v>1141440</v>
      </c>
      <c r="L394" s="240" t="s">
        <v>113</v>
      </c>
      <c r="M394" s="235" t="s">
        <v>5476</v>
      </c>
      <c r="N394" s="238" t="s">
        <v>6384</v>
      </c>
      <c r="O394" s="234" t="s">
        <v>41</v>
      </c>
      <c r="P394" s="234" t="s">
        <v>42</v>
      </c>
      <c r="Q394" s="238"/>
    </row>
    <row r="395" spans="1:17" ht="114.75" x14ac:dyDescent="0.25">
      <c r="A395" s="210">
        <v>393</v>
      </c>
      <c r="B395" s="234" t="s">
        <v>34</v>
      </c>
      <c r="C395" s="234">
        <v>891180084</v>
      </c>
      <c r="D395" s="234">
        <v>2</v>
      </c>
      <c r="E395" s="240" t="s">
        <v>6594</v>
      </c>
      <c r="F395" s="240">
        <v>36149357</v>
      </c>
      <c r="G395" s="241">
        <v>6</v>
      </c>
      <c r="H395" s="241" t="s">
        <v>6595</v>
      </c>
      <c r="I395" s="240" t="s">
        <v>6596</v>
      </c>
      <c r="J395" s="242">
        <v>41570</v>
      </c>
      <c r="K395" s="243">
        <v>1800000</v>
      </c>
      <c r="L395" s="240" t="s">
        <v>6597</v>
      </c>
      <c r="M395" s="235" t="s">
        <v>5476</v>
      </c>
      <c r="N395" s="238" t="s">
        <v>40</v>
      </c>
      <c r="O395" s="234" t="s">
        <v>41</v>
      </c>
      <c r="P395" s="234" t="s">
        <v>42</v>
      </c>
      <c r="Q395" s="238"/>
    </row>
    <row r="396" spans="1:17" ht="165.75" x14ac:dyDescent="0.25">
      <c r="A396" s="210">
        <v>394</v>
      </c>
      <c r="B396" s="234" t="s">
        <v>34</v>
      </c>
      <c r="C396" s="234">
        <v>891180084</v>
      </c>
      <c r="D396" s="234">
        <v>2</v>
      </c>
      <c r="E396" s="240" t="s">
        <v>6598</v>
      </c>
      <c r="F396" s="240">
        <v>12111956</v>
      </c>
      <c r="G396" s="241">
        <v>6</v>
      </c>
      <c r="H396" s="241" t="s">
        <v>6599</v>
      </c>
      <c r="I396" s="240" t="s">
        <v>6600</v>
      </c>
      <c r="J396" s="242">
        <v>41577</v>
      </c>
      <c r="K396" s="243">
        <v>4978196</v>
      </c>
      <c r="L396" s="240" t="s">
        <v>113</v>
      </c>
      <c r="M396" s="235" t="s">
        <v>5476</v>
      </c>
      <c r="N396" s="238" t="s">
        <v>40</v>
      </c>
      <c r="O396" s="234" t="s">
        <v>41</v>
      </c>
      <c r="P396" s="234" t="s">
        <v>42</v>
      </c>
      <c r="Q396" s="238"/>
    </row>
    <row r="397" spans="1:17" ht="191.25" x14ac:dyDescent="0.25">
      <c r="A397" s="210">
        <v>395</v>
      </c>
      <c r="B397" s="234" t="s">
        <v>34</v>
      </c>
      <c r="C397" s="234">
        <v>891180084</v>
      </c>
      <c r="D397" s="234">
        <v>2</v>
      </c>
      <c r="E397" s="240" t="s">
        <v>6601</v>
      </c>
      <c r="F397" s="240">
        <v>900524362</v>
      </c>
      <c r="G397" s="241">
        <v>5</v>
      </c>
      <c r="H397" s="241" t="s">
        <v>6602</v>
      </c>
      <c r="I397" s="240" t="s">
        <v>6603</v>
      </c>
      <c r="J397" s="242">
        <v>41570</v>
      </c>
      <c r="K397" s="243">
        <v>3347760</v>
      </c>
      <c r="L397" s="240" t="s">
        <v>6116</v>
      </c>
      <c r="M397" s="235" t="s">
        <v>5476</v>
      </c>
      <c r="N397" s="238" t="s">
        <v>40</v>
      </c>
      <c r="O397" s="234" t="s">
        <v>41</v>
      </c>
      <c r="P397" s="234" t="s">
        <v>42</v>
      </c>
      <c r="Q397" s="238"/>
    </row>
    <row r="398" spans="1:17" ht="140.25" x14ac:dyDescent="0.25">
      <c r="A398" s="210">
        <v>396</v>
      </c>
      <c r="B398" s="234" t="s">
        <v>34</v>
      </c>
      <c r="C398" s="234">
        <v>891180084</v>
      </c>
      <c r="D398" s="234">
        <v>2</v>
      </c>
      <c r="E398" s="244" t="s">
        <v>6485</v>
      </c>
      <c r="F398" s="245">
        <v>813003616</v>
      </c>
      <c r="G398" s="246">
        <v>1</v>
      </c>
      <c r="H398" s="246" t="s">
        <v>6604</v>
      </c>
      <c r="I398" s="247" t="s">
        <v>6605</v>
      </c>
      <c r="J398" s="248">
        <v>41572</v>
      </c>
      <c r="K398" s="249">
        <v>131140</v>
      </c>
      <c r="L398" s="245" t="s">
        <v>113</v>
      </c>
      <c r="M398" s="235" t="s">
        <v>5476</v>
      </c>
      <c r="N398" s="238" t="s">
        <v>6384</v>
      </c>
      <c r="O398" s="234" t="s">
        <v>41</v>
      </c>
      <c r="P398" s="234" t="s">
        <v>42</v>
      </c>
      <c r="Q398" s="238"/>
    </row>
    <row r="399" spans="1:17" ht="102" x14ac:dyDescent="0.25">
      <c r="A399" s="210">
        <v>397</v>
      </c>
      <c r="B399" s="234" t="s">
        <v>34</v>
      </c>
      <c r="C399" s="234">
        <v>891180084</v>
      </c>
      <c r="D399" s="234">
        <v>2</v>
      </c>
      <c r="E399" s="244" t="s">
        <v>6606</v>
      </c>
      <c r="F399" s="245">
        <v>93290334</v>
      </c>
      <c r="G399" s="246">
        <v>6</v>
      </c>
      <c r="H399" s="246" t="s">
        <v>6607</v>
      </c>
      <c r="I399" s="247" t="s">
        <v>6608</v>
      </c>
      <c r="J399" s="250">
        <v>41571</v>
      </c>
      <c r="K399" s="249">
        <v>1200000</v>
      </c>
      <c r="L399" s="244" t="s">
        <v>6521</v>
      </c>
      <c r="M399" s="235" t="s">
        <v>5476</v>
      </c>
      <c r="N399" s="238" t="s">
        <v>6384</v>
      </c>
      <c r="O399" s="234" t="s">
        <v>41</v>
      </c>
      <c r="P399" s="234" t="s">
        <v>42</v>
      </c>
      <c r="Q399" s="238"/>
    </row>
    <row r="400" spans="1:17" ht="89.25" x14ac:dyDescent="0.25">
      <c r="A400" s="210">
        <v>398</v>
      </c>
      <c r="B400" s="234" t="s">
        <v>34</v>
      </c>
      <c r="C400" s="234">
        <v>891180084</v>
      </c>
      <c r="D400" s="234">
        <v>2</v>
      </c>
      <c r="E400" s="240" t="s">
        <v>6609</v>
      </c>
      <c r="F400" s="240">
        <v>7728828</v>
      </c>
      <c r="G400" s="241">
        <v>2</v>
      </c>
      <c r="H400" s="241" t="s">
        <v>6610</v>
      </c>
      <c r="I400" s="240" t="s">
        <v>6611</v>
      </c>
      <c r="J400" s="242">
        <v>41584</v>
      </c>
      <c r="K400" s="251">
        <v>306981</v>
      </c>
      <c r="L400" s="240" t="s">
        <v>113</v>
      </c>
      <c r="M400" s="235" t="s">
        <v>5476</v>
      </c>
      <c r="N400" s="238" t="s">
        <v>6612</v>
      </c>
      <c r="O400" s="234" t="s">
        <v>41</v>
      </c>
      <c r="P400" s="234" t="s">
        <v>42</v>
      </c>
      <c r="Q400" s="238"/>
    </row>
    <row r="401" spans="1:17" ht="217.5" x14ac:dyDescent="0.25">
      <c r="A401" s="210">
        <v>399</v>
      </c>
      <c r="B401" s="234" t="s">
        <v>34</v>
      </c>
      <c r="C401" s="234">
        <v>891180084</v>
      </c>
      <c r="D401" s="234">
        <v>2</v>
      </c>
      <c r="E401" s="252" t="s">
        <v>6613</v>
      </c>
      <c r="F401" s="252">
        <v>813005241</v>
      </c>
      <c r="G401" s="253">
        <v>0</v>
      </c>
      <c r="H401" s="253" t="s">
        <v>6614</v>
      </c>
      <c r="I401" s="252" t="s">
        <v>6615</v>
      </c>
      <c r="J401" s="242">
        <v>41584</v>
      </c>
      <c r="K401" s="254">
        <v>4576035</v>
      </c>
      <c r="L401" s="252" t="s">
        <v>6116</v>
      </c>
      <c r="M401" s="235" t="s">
        <v>5476</v>
      </c>
      <c r="N401" s="238" t="s">
        <v>6522</v>
      </c>
      <c r="O401" s="234" t="s">
        <v>41</v>
      </c>
      <c r="P401" s="234" t="s">
        <v>42</v>
      </c>
      <c r="Q401" s="238"/>
    </row>
    <row r="402" spans="1:17" ht="84" x14ac:dyDescent="0.25">
      <c r="A402" s="210">
        <v>400</v>
      </c>
      <c r="B402" s="255" t="s">
        <v>34</v>
      </c>
      <c r="C402" s="255">
        <v>891180084</v>
      </c>
      <c r="D402" s="255">
        <v>2</v>
      </c>
      <c r="E402" s="256" t="s">
        <v>6616</v>
      </c>
      <c r="F402" s="256">
        <v>55151659</v>
      </c>
      <c r="G402" s="257">
        <v>0</v>
      </c>
      <c r="H402" s="257" t="s">
        <v>6617</v>
      </c>
      <c r="I402" s="256" t="s">
        <v>6618</v>
      </c>
      <c r="J402" s="258">
        <v>41617</v>
      </c>
      <c r="K402" s="259">
        <v>249400</v>
      </c>
      <c r="L402" s="256" t="s">
        <v>113</v>
      </c>
      <c r="M402" s="260" t="s">
        <v>5476</v>
      </c>
      <c r="N402" s="261" t="s">
        <v>6619</v>
      </c>
      <c r="O402" s="255" t="s">
        <v>41</v>
      </c>
      <c r="P402" s="255" t="s">
        <v>42</v>
      </c>
      <c r="Q402" s="261"/>
    </row>
    <row r="403" spans="1:17" ht="72.75" x14ac:dyDescent="0.25">
      <c r="A403" s="210">
        <v>401</v>
      </c>
      <c r="B403" s="255" t="s">
        <v>34</v>
      </c>
      <c r="C403" s="255">
        <v>891180084</v>
      </c>
      <c r="D403" s="255">
        <v>2</v>
      </c>
      <c r="E403" s="262" t="s">
        <v>6620</v>
      </c>
      <c r="F403" s="262">
        <v>12138604</v>
      </c>
      <c r="G403" s="263">
        <v>6</v>
      </c>
      <c r="H403" s="263" t="s">
        <v>6621</v>
      </c>
      <c r="I403" s="262" t="s">
        <v>6622</v>
      </c>
      <c r="J403" s="258">
        <v>41621</v>
      </c>
      <c r="K403" s="264">
        <v>28451122</v>
      </c>
      <c r="L403" s="262" t="s">
        <v>6162</v>
      </c>
      <c r="M403" s="260" t="s">
        <v>5476</v>
      </c>
      <c r="N403" s="261" t="s">
        <v>6522</v>
      </c>
      <c r="O403" s="255" t="s">
        <v>41</v>
      </c>
      <c r="P403" s="255" t="s">
        <v>42</v>
      </c>
      <c r="Q403" s="261" t="s">
        <v>6623</v>
      </c>
    </row>
    <row r="404" spans="1:17" ht="45" x14ac:dyDescent="0.25">
      <c r="A404" s="210">
        <v>402</v>
      </c>
      <c r="B404" s="210" t="s">
        <v>34</v>
      </c>
      <c r="C404" s="210">
        <v>891180084</v>
      </c>
      <c r="D404" s="210">
        <v>2</v>
      </c>
      <c r="E404" s="556" t="s">
        <v>6624</v>
      </c>
      <c r="F404" s="266">
        <v>55157571</v>
      </c>
      <c r="G404" s="212">
        <v>9</v>
      </c>
      <c r="H404" s="267" t="s">
        <v>6625</v>
      </c>
      <c r="I404" s="268" t="s">
        <v>6626</v>
      </c>
      <c r="J404" s="269">
        <v>41530</v>
      </c>
      <c r="K404" s="270">
        <v>5437500</v>
      </c>
      <c r="L404" s="213" t="s">
        <v>61</v>
      </c>
      <c r="M404" s="212"/>
      <c r="N404" s="271" t="s">
        <v>40</v>
      </c>
      <c r="O404" s="210" t="s">
        <v>41</v>
      </c>
      <c r="P404" s="210" t="s">
        <v>42</v>
      </c>
      <c r="Q404" s="272"/>
    </row>
    <row r="405" spans="1:17" ht="51" x14ac:dyDescent="0.25">
      <c r="A405" s="210">
        <v>403</v>
      </c>
      <c r="B405" s="210" t="s">
        <v>34</v>
      </c>
      <c r="C405" s="210">
        <v>891180084</v>
      </c>
      <c r="D405" s="210">
        <v>2</v>
      </c>
      <c r="E405" s="556" t="s">
        <v>6627</v>
      </c>
      <c r="F405" s="266">
        <v>25453203</v>
      </c>
      <c r="G405" s="212">
        <v>3</v>
      </c>
      <c r="H405" s="267" t="s">
        <v>6628</v>
      </c>
      <c r="I405" s="268" t="s">
        <v>6629</v>
      </c>
      <c r="J405" s="269">
        <v>41530</v>
      </c>
      <c r="K405" s="270">
        <v>1812500</v>
      </c>
      <c r="L405" s="213" t="s">
        <v>61</v>
      </c>
      <c r="M405" s="212"/>
      <c r="N405" s="271" t="s">
        <v>40</v>
      </c>
      <c r="O405" s="210" t="s">
        <v>41</v>
      </c>
      <c r="P405" s="210" t="s">
        <v>42</v>
      </c>
      <c r="Q405" s="272"/>
    </row>
    <row r="406" spans="1:17" ht="54" x14ac:dyDescent="0.25">
      <c r="A406" s="210">
        <v>404</v>
      </c>
      <c r="B406" s="210" t="s">
        <v>34</v>
      </c>
      <c r="C406" s="210">
        <v>891180084</v>
      </c>
      <c r="D406" s="210">
        <v>2</v>
      </c>
      <c r="E406" s="556" t="s">
        <v>356</v>
      </c>
      <c r="F406" s="266">
        <v>7694101</v>
      </c>
      <c r="G406" s="212">
        <v>9</v>
      </c>
      <c r="H406" s="267" t="s">
        <v>6630</v>
      </c>
      <c r="I406" s="268" t="s">
        <v>6631</v>
      </c>
      <c r="J406" s="269">
        <v>41492</v>
      </c>
      <c r="K406" s="270">
        <v>12922400</v>
      </c>
      <c r="L406" s="213" t="s">
        <v>1078</v>
      </c>
      <c r="M406" s="212"/>
      <c r="N406" s="271" t="s">
        <v>40</v>
      </c>
      <c r="O406" s="210" t="s">
        <v>41</v>
      </c>
      <c r="P406" s="210" t="s">
        <v>42</v>
      </c>
      <c r="Q406" s="272"/>
    </row>
    <row r="407" spans="1:17" ht="36" x14ac:dyDescent="0.25">
      <c r="A407" s="210">
        <v>405</v>
      </c>
      <c r="B407" s="210" t="s">
        <v>34</v>
      </c>
      <c r="C407" s="210">
        <v>891180084</v>
      </c>
      <c r="D407" s="210">
        <v>2</v>
      </c>
      <c r="E407" s="556" t="s">
        <v>6300</v>
      </c>
      <c r="F407" s="266">
        <v>800120677</v>
      </c>
      <c r="G407" s="212">
        <v>2</v>
      </c>
      <c r="H407" s="267" t="s">
        <v>6632</v>
      </c>
      <c r="I407" s="268" t="s">
        <v>6633</v>
      </c>
      <c r="J407" s="269">
        <v>41534</v>
      </c>
      <c r="K407" s="270">
        <v>1840000</v>
      </c>
      <c r="L407" s="213" t="s">
        <v>6634</v>
      </c>
      <c r="M407" s="212"/>
      <c r="N407" s="271" t="s">
        <v>40</v>
      </c>
      <c r="O407" s="210" t="s">
        <v>41</v>
      </c>
      <c r="P407" s="210" t="s">
        <v>42</v>
      </c>
      <c r="Q407" s="272"/>
    </row>
    <row r="408" spans="1:17" ht="63" x14ac:dyDescent="0.25">
      <c r="A408" s="210">
        <v>406</v>
      </c>
      <c r="B408" s="210" t="s">
        <v>34</v>
      </c>
      <c r="C408" s="210">
        <v>891180084</v>
      </c>
      <c r="D408" s="210">
        <v>2</v>
      </c>
      <c r="E408" s="556" t="s">
        <v>6635</v>
      </c>
      <c r="F408" s="266">
        <v>17109045</v>
      </c>
      <c r="G408" s="212">
        <v>3</v>
      </c>
      <c r="H408" s="267" t="s">
        <v>6636</v>
      </c>
      <c r="I408" s="268" t="s">
        <v>6637</v>
      </c>
      <c r="J408" s="269">
        <v>41516</v>
      </c>
      <c r="K408" s="270">
        <v>2011840</v>
      </c>
      <c r="L408" s="213" t="s">
        <v>1093</v>
      </c>
      <c r="M408" s="212"/>
      <c r="N408" s="271" t="s">
        <v>40</v>
      </c>
      <c r="O408" s="210" t="s">
        <v>41</v>
      </c>
      <c r="P408" s="210" t="s">
        <v>42</v>
      </c>
      <c r="Q408" s="272"/>
    </row>
    <row r="409" spans="1:17" ht="54" x14ac:dyDescent="0.25">
      <c r="A409" s="210">
        <v>407</v>
      </c>
      <c r="B409" s="210" t="s">
        <v>34</v>
      </c>
      <c r="C409" s="210">
        <v>891180084</v>
      </c>
      <c r="D409" s="210">
        <v>2</v>
      </c>
      <c r="E409" s="556" t="s">
        <v>6638</v>
      </c>
      <c r="F409" s="266">
        <v>12126928</v>
      </c>
      <c r="G409" s="212">
        <v>5</v>
      </c>
      <c r="H409" s="267" t="s">
        <v>6639</v>
      </c>
      <c r="I409" s="268" t="s">
        <v>6640</v>
      </c>
      <c r="J409" s="269">
        <v>41533</v>
      </c>
      <c r="K409" s="270">
        <v>804736</v>
      </c>
      <c r="L409" s="213" t="s">
        <v>1093</v>
      </c>
      <c r="M409" s="212"/>
      <c r="N409" s="271" t="s">
        <v>40</v>
      </c>
      <c r="O409" s="210" t="s">
        <v>41</v>
      </c>
      <c r="P409" s="210" t="s">
        <v>42</v>
      </c>
      <c r="Q409" s="272"/>
    </row>
    <row r="410" spans="1:17" ht="63.75" thickBot="1" x14ac:dyDescent="0.3">
      <c r="A410" s="210">
        <v>408</v>
      </c>
      <c r="B410" s="210" t="s">
        <v>34</v>
      </c>
      <c r="C410" s="210">
        <v>891180084</v>
      </c>
      <c r="D410" s="210">
        <v>2</v>
      </c>
      <c r="E410" s="556" t="s">
        <v>98</v>
      </c>
      <c r="F410" s="266">
        <v>19066682</v>
      </c>
      <c r="G410" s="212">
        <v>6</v>
      </c>
      <c r="H410" s="267" t="s">
        <v>6641</v>
      </c>
      <c r="I410" s="268" t="s">
        <v>6642</v>
      </c>
      <c r="J410" s="269">
        <v>41544</v>
      </c>
      <c r="K410" s="270">
        <v>1722576</v>
      </c>
      <c r="L410" s="213" t="s">
        <v>1093</v>
      </c>
      <c r="M410" s="212"/>
      <c r="N410" s="271" t="s">
        <v>40</v>
      </c>
      <c r="O410" s="210" t="s">
        <v>41</v>
      </c>
      <c r="P410" s="210" t="s">
        <v>42</v>
      </c>
      <c r="Q410" s="272"/>
    </row>
    <row r="411" spans="1:17" ht="128.25" thickBot="1" x14ac:dyDescent="0.3">
      <c r="A411" s="210">
        <v>409</v>
      </c>
      <c r="B411" s="273" t="s">
        <v>34</v>
      </c>
      <c r="C411" s="5">
        <v>891180084</v>
      </c>
      <c r="D411" s="5">
        <v>2</v>
      </c>
      <c r="E411" s="557" t="s">
        <v>2613</v>
      </c>
      <c r="F411" s="274">
        <v>12094697</v>
      </c>
      <c r="G411" s="275">
        <v>1</v>
      </c>
      <c r="H411" s="276" t="s">
        <v>1110</v>
      </c>
      <c r="I411" s="277" t="s">
        <v>6643</v>
      </c>
      <c r="J411" s="278">
        <v>41562</v>
      </c>
      <c r="K411" s="279">
        <v>597419</v>
      </c>
      <c r="L411" s="234" t="s">
        <v>1137</v>
      </c>
      <c r="M411" s="275" t="s">
        <v>39</v>
      </c>
      <c r="N411" s="280" t="s">
        <v>40</v>
      </c>
      <c r="O411" s="5" t="s">
        <v>41</v>
      </c>
      <c r="P411" s="5" t="s">
        <v>42</v>
      </c>
      <c r="Q411" s="281"/>
    </row>
    <row r="412" spans="1:17" ht="141" thickBot="1" x14ac:dyDescent="0.3">
      <c r="A412" s="210">
        <v>410</v>
      </c>
      <c r="B412" s="273" t="s">
        <v>34</v>
      </c>
      <c r="C412" s="5">
        <v>891180084</v>
      </c>
      <c r="D412" s="5">
        <v>2</v>
      </c>
      <c r="E412" s="557" t="s">
        <v>6644</v>
      </c>
      <c r="F412" s="282">
        <v>25453203</v>
      </c>
      <c r="G412" s="275">
        <v>3</v>
      </c>
      <c r="H412" s="276" t="s">
        <v>6645</v>
      </c>
      <c r="I412" s="277" t="s">
        <v>6646</v>
      </c>
      <c r="J412" s="278">
        <v>41557</v>
      </c>
      <c r="K412" s="279">
        <v>1609472</v>
      </c>
      <c r="L412" s="234" t="s">
        <v>1082</v>
      </c>
      <c r="M412" s="275" t="s">
        <v>39</v>
      </c>
      <c r="N412" s="280" t="s">
        <v>40</v>
      </c>
      <c r="O412" s="5" t="s">
        <v>41</v>
      </c>
      <c r="P412" s="5" t="s">
        <v>42</v>
      </c>
      <c r="Q412" s="281"/>
    </row>
    <row r="413" spans="1:17" ht="141" thickBot="1" x14ac:dyDescent="0.3">
      <c r="A413" s="210">
        <v>411</v>
      </c>
      <c r="B413" s="273" t="s">
        <v>34</v>
      </c>
      <c r="C413" s="5">
        <v>891180084</v>
      </c>
      <c r="D413" s="5">
        <v>2</v>
      </c>
      <c r="E413" s="557" t="s">
        <v>6647</v>
      </c>
      <c r="F413" s="282">
        <v>12227788</v>
      </c>
      <c r="G413" s="275">
        <v>4</v>
      </c>
      <c r="H413" s="276" t="s">
        <v>6648</v>
      </c>
      <c r="I413" s="277" t="s">
        <v>6646</v>
      </c>
      <c r="J413" s="283">
        <v>41562</v>
      </c>
      <c r="K413" s="279">
        <v>3621312</v>
      </c>
      <c r="L413" s="234" t="s">
        <v>1093</v>
      </c>
      <c r="M413" s="275" t="s">
        <v>39</v>
      </c>
      <c r="N413" s="280" t="s">
        <v>40</v>
      </c>
      <c r="O413" s="5" t="s">
        <v>41</v>
      </c>
      <c r="P413" s="5" t="s">
        <v>42</v>
      </c>
      <c r="Q413" s="281"/>
    </row>
    <row r="414" spans="1:17" ht="127.5" x14ac:dyDescent="0.25">
      <c r="A414" s="210">
        <v>412</v>
      </c>
      <c r="B414" s="273" t="s">
        <v>34</v>
      </c>
      <c r="C414" s="5">
        <v>891180084</v>
      </c>
      <c r="D414" s="5">
        <v>2</v>
      </c>
      <c r="E414" s="557" t="s">
        <v>85</v>
      </c>
      <c r="F414" s="282">
        <v>1075241426</v>
      </c>
      <c r="G414" s="275">
        <v>1</v>
      </c>
      <c r="H414" s="284" t="s">
        <v>6649</v>
      </c>
      <c r="I414" s="277" t="s">
        <v>6650</v>
      </c>
      <c r="J414" s="283">
        <v>41562</v>
      </c>
      <c r="K414" s="279">
        <v>1449968</v>
      </c>
      <c r="L414" s="234" t="s">
        <v>1078</v>
      </c>
      <c r="M414" s="275" t="s">
        <v>39</v>
      </c>
      <c r="N414" s="280" t="s">
        <v>40</v>
      </c>
      <c r="O414" s="5" t="s">
        <v>41</v>
      </c>
      <c r="P414" s="5" t="s">
        <v>42</v>
      </c>
      <c r="Q414" s="281"/>
    </row>
    <row r="415" spans="1:17" ht="180" x14ac:dyDescent="0.25">
      <c r="A415" s="210">
        <v>413</v>
      </c>
      <c r="B415" s="273" t="s">
        <v>34</v>
      </c>
      <c r="C415" s="5">
        <v>891180084</v>
      </c>
      <c r="D415" s="5">
        <v>2</v>
      </c>
      <c r="E415" s="557" t="s">
        <v>6638</v>
      </c>
      <c r="F415" s="282">
        <v>12126928</v>
      </c>
      <c r="G415" s="285">
        <v>5</v>
      </c>
      <c r="H415" s="286" t="s">
        <v>6651</v>
      </c>
      <c r="I415" s="287" t="s">
        <v>6652</v>
      </c>
      <c r="J415" s="278">
        <v>41557</v>
      </c>
      <c r="K415" s="279">
        <v>2011840</v>
      </c>
      <c r="L415" s="234" t="s">
        <v>1093</v>
      </c>
      <c r="M415" s="275" t="s">
        <v>39</v>
      </c>
      <c r="N415" s="280" t="s">
        <v>40</v>
      </c>
      <c r="O415" s="5" t="s">
        <v>41</v>
      </c>
      <c r="P415" s="5" t="s">
        <v>42</v>
      </c>
      <c r="Q415" s="281"/>
    </row>
    <row r="416" spans="1:17" ht="114.75" x14ac:dyDescent="0.25">
      <c r="A416" s="210">
        <v>414</v>
      </c>
      <c r="B416" s="273" t="s">
        <v>34</v>
      </c>
      <c r="C416" s="5">
        <v>891180084</v>
      </c>
      <c r="D416" s="5">
        <v>2</v>
      </c>
      <c r="E416" s="557" t="s">
        <v>6653</v>
      </c>
      <c r="F416" s="282">
        <v>36179751</v>
      </c>
      <c r="G416" s="275">
        <v>3</v>
      </c>
      <c r="H416" s="288" t="s">
        <v>1114</v>
      </c>
      <c r="I416" s="277" t="s">
        <v>6654</v>
      </c>
      <c r="J416" s="278">
        <v>41562</v>
      </c>
      <c r="K416" s="279">
        <v>2380000</v>
      </c>
      <c r="L416" s="234" t="s">
        <v>1137</v>
      </c>
      <c r="M416" s="275" t="s">
        <v>39</v>
      </c>
      <c r="N416" s="280" t="s">
        <v>40</v>
      </c>
      <c r="O416" s="5" t="s">
        <v>41</v>
      </c>
      <c r="P416" s="5" t="s">
        <v>42</v>
      </c>
      <c r="Q416" s="289" t="s">
        <v>6655</v>
      </c>
    </row>
    <row r="417" spans="1:17" ht="140.25" x14ac:dyDescent="0.25">
      <c r="A417" s="210">
        <v>415</v>
      </c>
      <c r="B417" s="273" t="s">
        <v>34</v>
      </c>
      <c r="C417" s="5">
        <v>891180084</v>
      </c>
      <c r="D417" s="5">
        <v>2</v>
      </c>
      <c r="E417" s="558" t="s">
        <v>1033</v>
      </c>
      <c r="F417" s="290">
        <v>31951252</v>
      </c>
      <c r="G417" s="275">
        <v>2</v>
      </c>
      <c r="H417" s="291" t="s">
        <v>1114</v>
      </c>
      <c r="I417" s="292" t="s">
        <v>6656</v>
      </c>
      <c r="J417" s="291">
        <v>41555</v>
      </c>
      <c r="K417" s="293">
        <v>700000</v>
      </c>
      <c r="L417" s="234" t="s">
        <v>1078</v>
      </c>
      <c r="M417" s="275" t="s">
        <v>39</v>
      </c>
      <c r="N417" s="280" t="s">
        <v>40</v>
      </c>
      <c r="O417" s="5" t="s">
        <v>41</v>
      </c>
      <c r="P417" s="5" t="s">
        <v>42</v>
      </c>
      <c r="Q417" s="289"/>
    </row>
    <row r="418" spans="1:17" ht="128.25" x14ac:dyDescent="0.25">
      <c r="A418" s="210">
        <v>416</v>
      </c>
      <c r="B418" s="273" t="s">
        <v>34</v>
      </c>
      <c r="C418" s="5">
        <v>891180084</v>
      </c>
      <c r="D418" s="5">
        <v>2</v>
      </c>
      <c r="E418" s="559" t="s">
        <v>6657</v>
      </c>
      <c r="F418" s="294">
        <v>12109246</v>
      </c>
      <c r="G418" s="275">
        <v>9</v>
      </c>
      <c r="H418" s="291" t="s">
        <v>6658</v>
      </c>
      <c r="I418" s="295" t="s">
        <v>6659</v>
      </c>
      <c r="J418" s="291">
        <v>41562</v>
      </c>
      <c r="K418" s="293">
        <v>4377240</v>
      </c>
      <c r="L418" s="234" t="s">
        <v>1078</v>
      </c>
      <c r="M418" s="275" t="s">
        <v>39</v>
      </c>
      <c r="N418" s="280" t="s">
        <v>40</v>
      </c>
      <c r="O418" s="5" t="s">
        <v>41</v>
      </c>
      <c r="P418" s="5" t="s">
        <v>42</v>
      </c>
      <c r="Q418" s="289"/>
    </row>
    <row r="419" spans="1:17" ht="185.25" x14ac:dyDescent="0.25">
      <c r="A419" s="210">
        <v>417</v>
      </c>
      <c r="B419" s="273" t="s">
        <v>34</v>
      </c>
      <c r="C419" s="5">
        <v>891180084</v>
      </c>
      <c r="D419" s="5">
        <v>2</v>
      </c>
      <c r="E419" s="559" t="s">
        <v>6660</v>
      </c>
      <c r="F419" s="294">
        <v>79780193</v>
      </c>
      <c r="G419" s="275">
        <v>6</v>
      </c>
      <c r="H419" s="291" t="s">
        <v>1100</v>
      </c>
      <c r="I419" s="295" t="s">
        <v>6661</v>
      </c>
      <c r="J419" s="291">
        <v>41562</v>
      </c>
      <c r="K419" s="293">
        <v>2011840</v>
      </c>
      <c r="L419" s="234" t="s">
        <v>1093</v>
      </c>
      <c r="M419" s="275" t="s">
        <v>39</v>
      </c>
      <c r="N419" s="280" t="s">
        <v>40</v>
      </c>
      <c r="O419" s="5" t="s">
        <v>41</v>
      </c>
      <c r="P419" s="5" t="s">
        <v>42</v>
      </c>
      <c r="Q419" s="289"/>
    </row>
    <row r="420" spans="1:17" ht="127.5" x14ac:dyDescent="0.25">
      <c r="A420" s="210">
        <v>418</v>
      </c>
      <c r="B420" s="273" t="s">
        <v>34</v>
      </c>
      <c r="C420" s="5">
        <v>891180084</v>
      </c>
      <c r="D420" s="5">
        <v>2</v>
      </c>
      <c r="E420" s="560" t="s">
        <v>6662</v>
      </c>
      <c r="F420" s="265">
        <v>79912755</v>
      </c>
      <c r="G420" s="275">
        <v>3</v>
      </c>
      <c r="H420" s="291" t="s">
        <v>6663</v>
      </c>
      <c r="I420" s="296" t="s">
        <v>6664</v>
      </c>
      <c r="J420" s="291">
        <v>41555</v>
      </c>
      <c r="K420" s="297">
        <v>600000</v>
      </c>
      <c r="L420" s="234" t="s">
        <v>1078</v>
      </c>
      <c r="M420" s="275" t="s">
        <v>39</v>
      </c>
      <c r="N420" s="280" t="s">
        <v>40</v>
      </c>
      <c r="O420" s="5" t="s">
        <v>41</v>
      </c>
      <c r="P420" s="5" t="s">
        <v>42</v>
      </c>
      <c r="Q420" s="289"/>
    </row>
    <row r="421" spans="1:17" ht="114.75" x14ac:dyDescent="0.25">
      <c r="A421" s="210">
        <v>419</v>
      </c>
      <c r="B421" s="273" t="s">
        <v>34</v>
      </c>
      <c r="C421" s="5">
        <v>891180084</v>
      </c>
      <c r="D421" s="5">
        <v>2</v>
      </c>
      <c r="E421" s="557" t="s">
        <v>6665</v>
      </c>
      <c r="F421" s="282">
        <v>55162825</v>
      </c>
      <c r="G421" s="275">
        <v>4</v>
      </c>
      <c r="H421" s="283" t="s">
        <v>6666</v>
      </c>
      <c r="I421" s="298" t="s">
        <v>6667</v>
      </c>
      <c r="J421" s="283">
        <v>41562</v>
      </c>
      <c r="K421" s="299">
        <v>348000</v>
      </c>
      <c r="L421" s="234" t="s">
        <v>1078</v>
      </c>
      <c r="M421" s="275" t="s">
        <v>39</v>
      </c>
      <c r="N421" s="280" t="s">
        <v>40</v>
      </c>
      <c r="O421" s="5" t="s">
        <v>41</v>
      </c>
      <c r="P421" s="5" t="s">
        <v>42</v>
      </c>
      <c r="Q421" s="289"/>
    </row>
    <row r="422" spans="1:17" ht="114.75" x14ac:dyDescent="0.25">
      <c r="A422" s="210">
        <v>420</v>
      </c>
      <c r="B422" s="273" t="s">
        <v>34</v>
      </c>
      <c r="C422" s="5">
        <v>891180084</v>
      </c>
      <c r="D422" s="5">
        <v>2</v>
      </c>
      <c r="E422" s="557" t="s">
        <v>6668</v>
      </c>
      <c r="F422" s="282">
        <v>55153458</v>
      </c>
      <c r="G422" s="275">
        <v>6</v>
      </c>
      <c r="H422" s="283" t="s">
        <v>6669</v>
      </c>
      <c r="I422" s="277" t="s">
        <v>6670</v>
      </c>
      <c r="J422" s="283">
        <v>41562</v>
      </c>
      <c r="K422" s="279">
        <v>549840</v>
      </c>
      <c r="L422" s="234" t="s">
        <v>1137</v>
      </c>
      <c r="M422" s="275" t="s">
        <v>39</v>
      </c>
      <c r="N422" s="280" t="s">
        <v>40</v>
      </c>
      <c r="O422" s="5" t="s">
        <v>41</v>
      </c>
      <c r="P422" s="5" t="s">
        <v>42</v>
      </c>
      <c r="Q422" s="289"/>
    </row>
    <row r="423" spans="1:17" ht="57" x14ac:dyDescent="0.25">
      <c r="A423" s="210">
        <v>421</v>
      </c>
      <c r="B423" s="210" t="s">
        <v>34</v>
      </c>
      <c r="C423" s="210">
        <v>891180084</v>
      </c>
      <c r="D423" s="210">
        <v>2</v>
      </c>
      <c r="E423" s="247" t="s">
        <v>366</v>
      </c>
      <c r="F423" s="300">
        <v>36176246</v>
      </c>
      <c r="G423" s="301">
        <v>1</v>
      </c>
      <c r="H423" s="302" t="s">
        <v>6671</v>
      </c>
      <c r="I423" s="303" t="s">
        <v>6672</v>
      </c>
      <c r="J423" s="304">
        <v>41276</v>
      </c>
      <c r="K423" s="305">
        <v>23421160</v>
      </c>
      <c r="L423" s="306" t="s">
        <v>6673</v>
      </c>
      <c r="M423" s="212" t="s">
        <v>6674</v>
      </c>
      <c r="N423" s="271" t="s">
        <v>40</v>
      </c>
      <c r="O423" s="210" t="s">
        <v>41</v>
      </c>
      <c r="P423" s="210" t="s">
        <v>42</v>
      </c>
      <c r="Q423" s="271" t="s">
        <v>6675</v>
      </c>
    </row>
    <row r="424" spans="1:17" ht="57" x14ac:dyDescent="0.25">
      <c r="A424" s="210">
        <v>422</v>
      </c>
      <c r="B424" s="210" t="s">
        <v>34</v>
      </c>
      <c r="C424" s="210">
        <v>891180084</v>
      </c>
      <c r="D424" s="210">
        <v>2</v>
      </c>
      <c r="E424" s="247" t="s">
        <v>403</v>
      </c>
      <c r="F424" s="300">
        <v>1075234712</v>
      </c>
      <c r="G424" s="301">
        <v>4</v>
      </c>
      <c r="H424" s="302" t="s">
        <v>6676</v>
      </c>
      <c r="I424" s="303" t="s">
        <v>6677</v>
      </c>
      <c r="J424" s="304">
        <v>41276</v>
      </c>
      <c r="K424" s="305">
        <v>23421160</v>
      </c>
      <c r="L424" s="306" t="s">
        <v>6673</v>
      </c>
      <c r="M424" s="212" t="s">
        <v>6674</v>
      </c>
      <c r="N424" s="271" t="s">
        <v>40</v>
      </c>
      <c r="O424" s="210" t="s">
        <v>41</v>
      </c>
      <c r="P424" s="210" t="s">
        <v>42</v>
      </c>
      <c r="Q424" s="271" t="s">
        <v>6675</v>
      </c>
    </row>
    <row r="425" spans="1:17" ht="57" x14ac:dyDescent="0.25">
      <c r="A425" s="210">
        <v>423</v>
      </c>
      <c r="B425" s="210" t="s">
        <v>34</v>
      </c>
      <c r="C425" s="210">
        <v>891180084</v>
      </c>
      <c r="D425" s="210">
        <v>2</v>
      </c>
      <c r="E425" s="247" t="s">
        <v>6678</v>
      </c>
      <c r="F425" s="300">
        <v>42113350</v>
      </c>
      <c r="G425" s="301">
        <v>1</v>
      </c>
      <c r="H425" s="302" t="s">
        <v>6679</v>
      </c>
      <c r="I425" s="303" t="s">
        <v>6680</v>
      </c>
      <c r="J425" s="304">
        <v>41278</v>
      </c>
      <c r="K425" s="305">
        <v>6259440</v>
      </c>
      <c r="L425" s="306" t="s">
        <v>6673</v>
      </c>
      <c r="M425" s="212" t="s">
        <v>6674</v>
      </c>
      <c r="N425" s="271" t="s">
        <v>40</v>
      </c>
      <c r="O425" s="210" t="s">
        <v>41</v>
      </c>
      <c r="P425" s="210" t="s">
        <v>42</v>
      </c>
      <c r="Q425" s="271" t="s">
        <v>6675</v>
      </c>
    </row>
    <row r="426" spans="1:17" ht="57" x14ac:dyDescent="0.25">
      <c r="A426" s="210">
        <v>424</v>
      </c>
      <c r="B426" s="210" t="s">
        <v>34</v>
      </c>
      <c r="C426" s="210">
        <v>891180084</v>
      </c>
      <c r="D426" s="210">
        <v>2</v>
      </c>
      <c r="E426" s="247" t="s">
        <v>444</v>
      </c>
      <c r="F426" s="300">
        <v>26579047</v>
      </c>
      <c r="G426" s="301">
        <v>6</v>
      </c>
      <c r="H426" s="302" t="s">
        <v>6681</v>
      </c>
      <c r="I426" s="303" t="s">
        <v>6682</v>
      </c>
      <c r="J426" s="304">
        <v>41278</v>
      </c>
      <c r="K426" s="305">
        <v>7140000</v>
      </c>
      <c r="L426" s="306" t="s">
        <v>6673</v>
      </c>
      <c r="M426" s="212" t="s">
        <v>6674</v>
      </c>
      <c r="N426" s="271" t="s">
        <v>40</v>
      </c>
      <c r="O426" s="210" t="s">
        <v>41</v>
      </c>
      <c r="P426" s="210" t="s">
        <v>42</v>
      </c>
      <c r="Q426" s="271" t="s">
        <v>6675</v>
      </c>
    </row>
    <row r="427" spans="1:17" ht="57" x14ac:dyDescent="0.25">
      <c r="A427" s="210">
        <v>425</v>
      </c>
      <c r="B427" s="210" t="s">
        <v>34</v>
      </c>
      <c r="C427" s="210">
        <v>891180084</v>
      </c>
      <c r="D427" s="210">
        <v>2</v>
      </c>
      <c r="E427" s="247" t="s">
        <v>363</v>
      </c>
      <c r="F427" s="300">
        <v>55154564</v>
      </c>
      <c r="G427" s="301">
        <v>3</v>
      </c>
      <c r="H427" s="302" t="s">
        <v>6683</v>
      </c>
      <c r="I427" s="303" t="s">
        <v>6684</v>
      </c>
      <c r="J427" s="304">
        <v>41276</v>
      </c>
      <c r="K427" s="305">
        <v>7399420</v>
      </c>
      <c r="L427" s="306" t="s">
        <v>6673</v>
      </c>
      <c r="M427" s="212" t="s">
        <v>6674</v>
      </c>
      <c r="N427" s="271" t="s">
        <v>40</v>
      </c>
      <c r="O427" s="210" t="s">
        <v>41</v>
      </c>
      <c r="P427" s="210" t="s">
        <v>42</v>
      </c>
      <c r="Q427" s="271" t="s">
        <v>6675</v>
      </c>
    </row>
    <row r="428" spans="1:17" ht="57" x14ac:dyDescent="0.25">
      <c r="A428" s="210">
        <v>426</v>
      </c>
      <c r="B428" s="210" t="s">
        <v>34</v>
      </c>
      <c r="C428" s="210">
        <v>891180084</v>
      </c>
      <c r="D428" s="210">
        <v>2</v>
      </c>
      <c r="E428" s="247" t="s">
        <v>363</v>
      </c>
      <c r="F428" s="300">
        <v>55154564</v>
      </c>
      <c r="G428" s="301">
        <v>3</v>
      </c>
      <c r="H428" s="302" t="s">
        <v>6685</v>
      </c>
      <c r="I428" s="303" t="s">
        <v>6686</v>
      </c>
      <c r="J428" s="304">
        <v>41276</v>
      </c>
      <c r="K428" s="305">
        <v>2089825</v>
      </c>
      <c r="L428" s="306" t="s">
        <v>6673</v>
      </c>
      <c r="M428" s="212" t="s">
        <v>6674</v>
      </c>
      <c r="N428" s="271" t="s">
        <v>40</v>
      </c>
      <c r="O428" s="210" t="s">
        <v>41</v>
      </c>
      <c r="P428" s="210" t="s">
        <v>42</v>
      </c>
      <c r="Q428" s="271" t="s">
        <v>6675</v>
      </c>
    </row>
    <row r="429" spans="1:17" ht="57" x14ac:dyDescent="0.25">
      <c r="A429" s="210">
        <v>427</v>
      </c>
      <c r="B429" s="210" t="s">
        <v>34</v>
      </c>
      <c r="C429" s="210">
        <v>891180084</v>
      </c>
      <c r="D429" s="210">
        <v>2</v>
      </c>
      <c r="E429" s="247" t="s">
        <v>359</v>
      </c>
      <c r="F429" s="300">
        <v>36172631</v>
      </c>
      <c r="G429" s="301">
        <v>6</v>
      </c>
      <c r="H429" s="302" t="s">
        <v>6687</v>
      </c>
      <c r="I429" s="303" t="s">
        <v>6688</v>
      </c>
      <c r="J429" s="304">
        <v>41278</v>
      </c>
      <c r="K429" s="305">
        <v>13203050</v>
      </c>
      <c r="L429" s="306" t="s">
        <v>6673</v>
      </c>
      <c r="M429" s="212" t="s">
        <v>6674</v>
      </c>
      <c r="N429" s="271" t="s">
        <v>40</v>
      </c>
      <c r="O429" s="210" t="s">
        <v>41</v>
      </c>
      <c r="P429" s="210" t="s">
        <v>42</v>
      </c>
      <c r="Q429" s="271" t="s">
        <v>6675</v>
      </c>
    </row>
    <row r="430" spans="1:17" ht="57" x14ac:dyDescent="0.25">
      <c r="A430" s="210">
        <v>428</v>
      </c>
      <c r="B430" s="210" t="s">
        <v>34</v>
      </c>
      <c r="C430" s="210">
        <v>891180084</v>
      </c>
      <c r="D430" s="210">
        <v>2</v>
      </c>
      <c r="E430" s="247" t="s">
        <v>629</v>
      </c>
      <c r="F430" s="307">
        <v>900505338</v>
      </c>
      <c r="G430" s="301">
        <v>7</v>
      </c>
      <c r="H430" s="302" t="s">
        <v>6689</v>
      </c>
      <c r="I430" s="303" t="s">
        <v>6690</v>
      </c>
      <c r="J430" s="304">
        <v>41290</v>
      </c>
      <c r="K430" s="305">
        <v>6159023</v>
      </c>
      <c r="L430" s="308" t="s">
        <v>380</v>
      </c>
      <c r="M430" s="212" t="s">
        <v>6674</v>
      </c>
      <c r="N430" s="271" t="s">
        <v>40</v>
      </c>
      <c r="O430" s="210" t="s">
        <v>41</v>
      </c>
      <c r="P430" s="210" t="s">
        <v>42</v>
      </c>
      <c r="Q430" s="271" t="s">
        <v>6675</v>
      </c>
    </row>
    <row r="431" spans="1:17" ht="57" x14ac:dyDescent="0.25">
      <c r="A431" s="210">
        <v>429</v>
      </c>
      <c r="B431" s="210" t="s">
        <v>34</v>
      </c>
      <c r="C431" s="210">
        <v>891180084</v>
      </c>
      <c r="D431" s="210">
        <v>2</v>
      </c>
      <c r="E431" s="247" t="s">
        <v>377</v>
      </c>
      <c r="F431" s="300">
        <v>12120649</v>
      </c>
      <c r="G431" s="301">
        <v>8</v>
      </c>
      <c r="H431" s="302" t="s">
        <v>6691</v>
      </c>
      <c r="I431" s="303" t="s">
        <v>6692</v>
      </c>
      <c r="J431" s="304">
        <v>40933</v>
      </c>
      <c r="K431" s="305">
        <v>4036902</v>
      </c>
      <c r="L431" s="306" t="s">
        <v>917</v>
      </c>
      <c r="M431" s="212" t="s">
        <v>6674</v>
      </c>
      <c r="N431" s="271" t="s">
        <v>40</v>
      </c>
      <c r="O431" s="210" t="s">
        <v>41</v>
      </c>
      <c r="P431" s="210" t="s">
        <v>42</v>
      </c>
      <c r="Q431" s="271" t="s">
        <v>6675</v>
      </c>
    </row>
    <row r="432" spans="1:17" ht="57" x14ac:dyDescent="0.25">
      <c r="A432" s="210">
        <v>430</v>
      </c>
      <c r="B432" s="210" t="s">
        <v>34</v>
      </c>
      <c r="C432" s="210">
        <v>891180084</v>
      </c>
      <c r="D432" s="210">
        <v>2</v>
      </c>
      <c r="E432" s="247" t="s">
        <v>452</v>
      </c>
      <c r="F432" s="300">
        <v>36310322</v>
      </c>
      <c r="G432" s="301">
        <v>8</v>
      </c>
      <c r="H432" s="302" t="s">
        <v>6693</v>
      </c>
      <c r="I432" s="303" t="s">
        <v>6694</v>
      </c>
      <c r="J432" s="304">
        <v>41285</v>
      </c>
      <c r="K432" s="305">
        <v>564115</v>
      </c>
      <c r="L432" s="306" t="s">
        <v>917</v>
      </c>
      <c r="M432" s="212" t="s">
        <v>6674</v>
      </c>
      <c r="N432" s="271" t="s">
        <v>40</v>
      </c>
      <c r="O432" s="210" t="s">
        <v>41</v>
      </c>
      <c r="P432" s="210" t="s">
        <v>42</v>
      </c>
      <c r="Q432" s="271" t="s">
        <v>6675</v>
      </c>
    </row>
    <row r="433" spans="1:17" ht="57" x14ac:dyDescent="0.25">
      <c r="A433" s="210">
        <v>431</v>
      </c>
      <c r="B433" s="210" t="s">
        <v>34</v>
      </c>
      <c r="C433" s="210">
        <v>891180084</v>
      </c>
      <c r="D433" s="210">
        <v>2</v>
      </c>
      <c r="E433" s="247" t="s">
        <v>397</v>
      </c>
      <c r="F433" s="300">
        <v>36151634</v>
      </c>
      <c r="G433" s="301">
        <v>8</v>
      </c>
      <c r="H433" s="302" t="s">
        <v>6695</v>
      </c>
      <c r="I433" s="303" t="s">
        <v>6696</v>
      </c>
      <c r="J433" s="304">
        <v>41299</v>
      </c>
      <c r="K433" s="305">
        <v>330000</v>
      </c>
      <c r="L433" s="306" t="s">
        <v>917</v>
      </c>
      <c r="M433" s="212" t="s">
        <v>6674</v>
      </c>
      <c r="N433" s="271" t="s">
        <v>40</v>
      </c>
      <c r="O433" s="210" t="s">
        <v>41</v>
      </c>
      <c r="P433" s="210" t="s">
        <v>42</v>
      </c>
      <c r="Q433" s="271" t="s">
        <v>6675</v>
      </c>
    </row>
    <row r="434" spans="1:17" ht="57" x14ac:dyDescent="0.25">
      <c r="A434" s="210">
        <v>432</v>
      </c>
      <c r="B434" s="210" t="s">
        <v>34</v>
      </c>
      <c r="C434" s="210">
        <v>891180084</v>
      </c>
      <c r="D434" s="210">
        <v>2</v>
      </c>
      <c r="E434" s="247" t="s">
        <v>6697</v>
      </c>
      <c r="F434" s="300">
        <v>55164704</v>
      </c>
      <c r="G434" s="301">
        <v>0</v>
      </c>
      <c r="H434" s="302" t="s">
        <v>6698</v>
      </c>
      <c r="I434" s="303" t="s">
        <v>6699</v>
      </c>
      <c r="J434" s="304">
        <v>41285</v>
      </c>
      <c r="K434" s="305">
        <v>500000</v>
      </c>
      <c r="L434" s="306" t="s">
        <v>917</v>
      </c>
      <c r="M434" s="212" t="s">
        <v>6674</v>
      </c>
      <c r="N434" s="271" t="s">
        <v>40</v>
      </c>
      <c r="O434" s="210" t="s">
        <v>41</v>
      </c>
      <c r="P434" s="210" t="s">
        <v>42</v>
      </c>
      <c r="Q434" s="271" t="s">
        <v>6675</v>
      </c>
    </row>
    <row r="435" spans="1:17" ht="57" x14ac:dyDescent="0.25">
      <c r="A435" s="210">
        <v>433</v>
      </c>
      <c r="B435" s="210" t="s">
        <v>34</v>
      </c>
      <c r="C435" s="210">
        <v>891180084</v>
      </c>
      <c r="D435" s="210">
        <v>2</v>
      </c>
      <c r="E435" s="247" t="s">
        <v>6700</v>
      </c>
      <c r="F435" s="307">
        <v>800185306</v>
      </c>
      <c r="G435" s="301">
        <v>4</v>
      </c>
      <c r="H435" s="302" t="s">
        <v>6701</v>
      </c>
      <c r="I435" s="303" t="s">
        <v>6702</v>
      </c>
      <c r="J435" s="304">
        <v>41299</v>
      </c>
      <c r="K435" s="305">
        <v>357500</v>
      </c>
      <c r="L435" s="306" t="s">
        <v>917</v>
      </c>
      <c r="M435" s="212" t="s">
        <v>6674</v>
      </c>
      <c r="N435" s="271" t="s">
        <v>40</v>
      </c>
      <c r="O435" s="210" t="s">
        <v>41</v>
      </c>
      <c r="P435" s="210" t="s">
        <v>42</v>
      </c>
      <c r="Q435" s="271" t="s">
        <v>6675</v>
      </c>
    </row>
    <row r="436" spans="1:17" ht="57" x14ac:dyDescent="0.25">
      <c r="A436" s="210">
        <v>434</v>
      </c>
      <c r="B436" s="210" t="s">
        <v>34</v>
      </c>
      <c r="C436" s="210">
        <v>891180084</v>
      </c>
      <c r="D436" s="210">
        <v>2</v>
      </c>
      <c r="E436" s="247" t="s">
        <v>679</v>
      </c>
      <c r="F436" s="300">
        <v>55162530</v>
      </c>
      <c r="G436" s="301">
        <v>7</v>
      </c>
      <c r="H436" s="302" t="s">
        <v>6703</v>
      </c>
      <c r="I436" s="303" t="s">
        <v>6704</v>
      </c>
      <c r="J436" s="304">
        <v>41284</v>
      </c>
      <c r="K436" s="305">
        <v>1000000</v>
      </c>
      <c r="L436" s="306" t="s">
        <v>917</v>
      </c>
      <c r="M436" s="212" t="s">
        <v>6674</v>
      </c>
      <c r="N436" s="271" t="s">
        <v>40</v>
      </c>
      <c r="O436" s="210" t="s">
        <v>41</v>
      </c>
      <c r="P436" s="210" t="s">
        <v>42</v>
      </c>
      <c r="Q436" s="271" t="s">
        <v>6675</v>
      </c>
    </row>
    <row r="437" spans="1:17" ht="57" x14ac:dyDescent="0.25">
      <c r="A437" s="210">
        <v>435</v>
      </c>
      <c r="B437" s="210" t="s">
        <v>34</v>
      </c>
      <c r="C437" s="210">
        <v>891180084</v>
      </c>
      <c r="D437" s="210">
        <v>2</v>
      </c>
      <c r="E437" s="247" t="s">
        <v>452</v>
      </c>
      <c r="F437" s="300">
        <v>36310322</v>
      </c>
      <c r="G437" s="301">
        <v>8</v>
      </c>
      <c r="H437" s="302" t="s">
        <v>6705</v>
      </c>
      <c r="I437" s="303" t="s">
        <v>6706</v>
      </c>
      <c r="J437" s="304">
        <v>41284</v>
      </c>
      <c r="K437" s="305">
        <v>458000</v>
      </c>
      <c r="L437" s="306" t="s">
        <v>917</v>
      </c>
      <c r="M437" s="212" t="s">
        <v>6674</v>
      </c>
      <c r="N437" s="271" t="s">
        <v>40</v>
      </c>
      <c r="O437" s="210" t="s">
        <v>41</v>
      </c>
      <c r="P437" s="210" t="s">
        <v>42</v>
      </c>
      <c r="Q437" s="271" t="s">
        <v>6675</v>
      </c>
    </row>
    <row r="438" spans="1:17" ht="57" x14ac:dyDescent="0.25">
      <c r="A438" s="210">
        <v>436</v>
      </c>
      <c r="B438" s="210" t="s">
        <v>34</v>
      </c>
      <c r="C438" s="210">
        <v>891180084</v>
      </c>
      <c r="D438" s="210">
        <v>2</v>
      </c>
      <c r="E438" s="247" t="s">
        <v>397</v>
      </c>
      <c r="F438" s="300">
        <v>36151634</v>
      </c>
      <c r="G438" s="301">
        <v>8</v>
      </c>
      <c r="H438" s="302" t="s">
        <v>6707</v>
      </c>
      <c r="I438" s="303" t="s">
        <v>6708</v>
      </c>
      <c r="J438" s="304">
        <v>41291</v>
      </c>
      <c r="K438" s="305">
        <v>699985</v>
      </c>
      <c r="L438" s="306" t="s">
        <v>917</v>
      </c>
      <c r="M438" s="212" t="s">
        <v>6674</v>
      </c>
      <c r="N438" s="271" t="s">
        <v>40</v>
      </c>
      <c r="O438" s="210" t="s">
        <v>41</v>
      </c>
      <c r="P438" s="210" t="s">
        <v>42</v>
      </c>
      <c r="Q438" s="271" t="s">
        <v>6675</v>
      </c>
    </row>
    <row r="439" spans="1:17" ht="57" x14ac:dyDescent="0.25">
      <c r="A439" s="210">
        <v>437</v>
      </c>
      <c r="B439" s="210" t="s">
        <v>34</v>
      </c>
      <c r="C439" s="210">
        <v>891180084</v>
      </c>
      <c r="D439" s="210">
        <v>2</v>
      </c>
      <c r="E439" s="247" t="s">
        <v>416</v>
      </c>
      <c r="F439" s="300">
        <v>800185306</v>
      </c>
      <c r="G439" s="301">
        <v>4</v>
      </c>
      <c r="H439" s="302" t="s">
        <v>6709</v>
      </c>
      <c r="I439" s="303" t="s">
        <v>6710</v>
      </c>
      <c r="J439" s="304">
        <v>41302</v>
      </c>
      <c r="K439" s="305">
        <v>169000</v>
      </c>
      <c r="L439" s="306" t="s">
        <v>917</v>
      </c>
      <c r="M439" s="212" t="s">
        <v>6674</v>
      </c>
      <c r="N439" s="271" t="s">
        <v>40</v>
      </c>
      <c r="O439" s="210" t="s">
        <v>41</v>
      </c>
      <c r="P439" s="210" t="s">
        <v>42</v>
      </c>
      <c r="Q439" s="271" t="s">
        <v>6675</v>
      </c>
    </row>
    <row r="440" spans="1:17" ht="57" x14ac:dyDescent="0.25">
      <c r="A440" s="210">
        <v>438</v>
      </c>
      <c r="B440" s="210" t="s">
        <v>34</v>
      </c>
      <c r="C440" s="210">
        <v>891180084</v>
      </c>
      <c r="D440" s="210">
        <v>2</v>
      </c>
      <c r="E440" s="247" t="s">
        <v>334</v>
      </c>
      <c r="F440" s="307">
        <v>12127303</v>
      </c>
      <c r="G440" s="301">
        <v>7</v>
      </c>
      <c r="H440" s="302" t="s">
        <v>6711</v>
      </c>
      <c r="I440" s="303" t="s">
        <v>6712</v>
      </c>
      <c r="J440" s="304">
        <v>41302</v>
      </c>
      <c r="K440" s="305">
        <v>1200000</v>
      </c>
      <c r="L440" s="306" t="s">
        <v>917</v>
      </c>
      <c r="M440" s="212" t="s">
        <v>6674</v>
      </c>
      <c r="N440" s="271" t="s">
        <v>40</v>
      </c>
      <c r="O440" s="210" t="s">
        <v>41</v>
      </c>
      <c r="P440" s="210" t="s">
        <v>42</v>
      </c>
      <c r="Q440" s="271" t="s">
        <v>6675</v>
      </c>
    </row>
    <row r="441" spans="1:17" ht="57" x14ac:dyDescent="0.25">
      <c r="A441" s="210">
        <v>439</v>
      </c>
      <c r="B441" s="210" t="s">
        <v>34</v>
      </c>
      <c r="C441" s="210">
        <v>891180084</v>
      </c>
      <c r="D441" s="210">
        <v>2</v>
      </c>
      <c r="E441" s="247" t="s">
        <v>629</v>
      </c>
      <c r="F441" s="309">
        <v>900505338</v>
      </c>
      <c r="G441" s="301">
        <v>7</v>
      </c>
      <c r="H441" s="302" t="s">
        <v>6713</v>
      </c>
      <c r="I441" s="303" t="s">
        <v>6714</v>
      </c>
      <c r="J441" s="304">
        <v>41302</v>
      </c>
      <c r="K441" s="305">
        <v>2452708</v>
      </c>
      <c r="L441" s="306" t="s">
        <v>380</v>
      </c>
      <c r="M441" s="212" t="s">
        <v>6674</v>
      </c>
      <c r="N441" s="271" t="s">
        <v>40</v>
      </c>
      <c r="O441" s="210" t="s">
        <v>41</v>
      </c>
      <c r="P441" s="210" t="s">
        <v>42</v>
      </c>
      <c r="Q441" s="271" t="s">
        <v>6675</v>
      </c>
    </row>
    <row r="442" spans="1:17" ht="57" x14ac:dyDescent="0.25">
      <c r="A442" s="210">
        <v>440</v>
      </c>
      <c r="B442" s="210" t="s">
        <v>34</v>
      </c>
      <c r="C442" s="210">
        <v>891180084</v>
      </c>
      <c r="D442" s="210">
        <v>2</v>
      </c>
      <c r="E442" s="247" t="s">
        <v>377</v>
      </c>
      <c r="F442" s="307">
        <v>12120649</v>
      </c>
      <c r="G442" s="301">
        <v>8</v>
      </c>
      <c r="H442" s="302" t="s">
        <v>6715</v>
      </c>
      <c r="I442" s="303" t="s">
        <v>6716</v>
      </c>
      <c r="J442" s="304">
        <v>41302</v>
      </c>
      <c r="K442" s="305">
        <v>2336901</v>
      </c>
      <c r="L442" s="306" t="s">
        <v>917</v>
      </c>
      <c r="M442" s="212" t="s">
        <v>6674</v>
      </c>
      <c r="N442" s="271" t="s">
        <v>40</v>
      </c>
      <c r="O442" s="210" t="s">
        <v>41</v>
      </c>
      <c r="P442" s="210" t="s">
        <v>42</v>
      </c>
      <c r="Q442" s="271" t="s">
        <v>6675</v>
      </c>
    </row>
    <row r="443" spans="1:17" ht="57" x14ac:dyDescent="0.25">
      <c r="A443" s="210">
        <v>441</v>
      </c>
      <c r="B443" s="210" t="s">
        <v>34</v>
      </c>
      <c r="C443" s="210">
        <v>891180084</v>
      </c>
      <c r="D443" s="210">
        <v>2</v>
      </c>
      <c r="E443" s="247" t="s">
        <v>438</v>
      </c>
      <c r="F443" s="309">
        <v>26433756</v>
      </c>
      <c r="G443" s="301">
        <v>2</v>
      </c>
      <c r="H443" s="302" t="s">
        <v>6717</v>
      </c>
      <c r="I443" s="303" t="s">
        <v>6718</v>
      </c>
      <c r="J443" s="304">
        <v>41276</v>
      </c>
      <c r="K443" s="305">
        <v>3733321</v>
      </c>
      <c r="L443" s="306" t="s">
        <v>6673</v>
      </c>
      <c r="M443" s="212" t="s">
        <v>6674</v>
      </c>
      <c r="N443" s="271" t="s">
        <v>40</v>
      </c>
      <c r="O443" s="210" t="s">
        <v>41</v>
      </c>
      <c r="P443" s="210" t="s">
        <v>42</v>
      </c>
      <c r="Q443" s="271" t="s">
        <v>6675</v>
      </c>
    </row>
    <row r="444" spans="1:17" ht="57" x14ac:dyDescent="0.25">
      <c r="A444" s="210">
        <v>442</v>
      </c>
      <c r="B444" s="210" t="s">
        <v>34</v>
      </c>
      <c r="C444" s="210">
        <v>891180084</v>
      </c>
      <c r="D444" s="210">
        <v>2</v>
      </c>
      <c r="E444" s="247" t="s">
        <v>377</v>
      </c>
      <c r="F444" s="307">
        <v>12120649</v>
      </c>
      <c r="G444" s="301">
        <v>8</v>
      </c>
      <c r="H444" s="302" t="s">
        <v>6719</v>
      </c>
      <c r="I444" s="303" t="s">
        <v>6720</v>
      </c>
      <c r="J444" s="304">
        <v>41291</v>
      </c>
      <c r="K444" s="305">
        <v>1446200</v>
      </c>
      <c r="L444" s="306" t="s">
        <v>917</v>
      </c>
      <c r="M444" s="212" t="s">
        <v>6674</v>
      </c>
      <c r="N444" s="271" t="s">
        <v>40</v>
      </c>
      <c r="O444" s="210" t="s">
        <v>41</v>
      </c>
      <c r="P444" s="210" t="s">
        <v>42</v>
      </c>
      <c r="Q444" s="271" t="s">
        <v>6675</v>
      </c>
    </row>
    <row r="445" spans="1:17" ht="57" x14ac:dyDescent="0.25">
      <c r="A445" s="210">
        <v>443</v>
      </c>
      <c r="B445" s="210" t="s">
        <v>34</v>
      </c>
      <c r="C445" s="210">
        <v>891180084</v>
      </c>
      <c r="D445" s="210">
        <v>2</v>
      </c>
      <c r="E445" s="247" t="s">
        <v>629</v>
      </c>
      <c r="F445" s="309">
        <v>900505338</v>
      </c>
      <c r="G445" s="301">
        <v>7</v>
      </c>
      <c r="H445" s="302" t="s">
        <v>6721</v>
      </c>
      <c r="I445" s="303" t="s">
        <v>6722</v>
      </c>
      <c r="J445" s="304">
        <v>41298</v>
      </c>
      <c r="K445" s="305">
        <v>1803608</v>
      </c>
      <c r="L445" s="306" t="s">
        <v>380</v>
      </c>
      <c r="M445" s="212" t="s">
        <v>6674</v>
      </c>
      <c r="N445" s="271" t="s">
        <v>40</v>
      </c>
      <c r="O445" s="210" t="s">
        <v>41</v>
      </c>
      <c r="P445" s="210" t="s">
        <v>42</v>
      </c>
      <c r="Q445" s="271" t="s">
        <v>6675</v>
      </c>
    </row>
    <row r="446" spans="1:17" ht="57" x14ac:dyDescent="0.25">
      <c r="A446" s="210">
        <v>444</v>
      </c>
      <c r="B446" s="210" t="s">
        <v>34</v>
      </c>
      <c r="C446" s="210">
        <v>891180084</v>
      </c>
      <c r="D446" s="210">
        <v>2</v>
      </c>
      <c r="E446" s="247" t="s">
        <v>6723</v>
      </c>
      <c r="F446" s="307">
        <v>79536428</v>
      </c>
      <c r="G446" s="301">
        <v>7</v>
      </c>
      <c r="H446" s="302" t="s">
        <v>6724</v>
      </c>
      <c r="I446" s="303" t="s">
        <v>6725</v>
      </c>
      <c r="J446" s="304">
        <v>41299</v>
      </c>
      <c r="K446" s="305">
        <v>1135470</v>
      </c>
      <c r="L446" s="308" t="s">
        <v>6726</v>
      </c>
      <c r="M446" s="212" t="s">
        <v>6674</v>
      </c>
      <c r="N446" s="271" t="s">
        <v>40</v>
      </c>
      <c r="O446" s="210" t="s">
        <v>41</v>
      </c>
      <c r="P446" s="210" t="s">
        <v>42</v>
      </c>
      <c r="Q446" s="271" t="s">
        <v>6675</v>
      </c>
    </row>
    <row r="447" spans="1:17" ht="57" x14ac:dyDescent="0.25">
      <c r="A447" s="210">
        <v>445</v>
      </c>
      <c r="B447" s="210" t="s">
        <v>34</v>
      </c>
      <c r="C447" s="210">
        <v>891180084</v>
      </c>
      <c r="D447" s="210">
        <v>2</v>
      </c>
      <c r="E447" s="247" t="s">
        <v>574</v>
      </c>
      <c r="F447" s="307">
        <v>79140909</v>
      </c>
      <c r="G447" s="301">
        <v>7</v>
      </c>
      <c r="H447" s="302" t="s">
        <v>6727</v>
      </c>
      <c r="I447" s="303" t="s">
        <v>6725</v>
      </c>
      <c r="J447" s="304">
        <v>40933</v>
      </c>
      <c r="K447" s="305">
        <v>1135470</v>
      </c>
      <c r="L447" s="308" t="s">
        <v>6726</v>
      </c>
      <c r="M447" s="212" t="s">
        <v>6674</v>
      </c>
      <c r="N447" s="271" t="s">
        <v>40</v>
      </c>
      <c r="O447" s="210" t="s">
        <v>41</v>
      </c>
      <c r="P447" s="210" t="s">
        <v>42</v>
      </c>
      <c r="Q447" s="271" t="s">
        <v>6675</v>
      </c>
    </row>
    <row r="448" spans="1:17" ht="57" x14ac:dyDescent="0.25">
      <c r="A448" s="210">
        <v>446</v>
      </c>
      <c r="B448" s="210" t="s">
        <v>34</v>
      </c>
      <c r="C448" s="210">
        <v>891180084</v>
      </c>
      <c r="D448" s="210">
        <v>2</v>
      </c>
      <c r="E448" s="247" t="s">
        <v>596</v>
      </c>
      <c r="F448" s="307">
        <v>51922960</v>
      </c>
      <c r="G448" s="301">
        <v>8</v>
      </c>
      <c r="H448" s="302" t="s">
        <v>6728</v>
      </c>
      <c r="I448" s="303" t="s">
        <v>6725</v>
      </c>
      <c r="J448" s="304">
        <v>40940</v>
      </c>
      <c r="K448" s="305">
        <v>1362564</v>
      </c>
      <c r="L448" s="308" t="s">
        <v>6726</v>
      </c>
      <c r="M448" s="212" t="s">
        <v>6674</v>
      </c>
      <c r="N448" s="271" t="s">
        <v>40</v>
      </c>
      <c r="O448" s="210" t="s">
        <v>41</v>
      </c>
      <c r="P448" s="210" t="s">
        <v>42</v>
      </c>
      <c r="Q448" s="271" t="s">
        <v>6675</v>
      </c>
    </row>
    <row r="449" spans="1:17" ht="57" x14ac:dyDescent="0.25">
      <c r="A449" s="210">
        <v>447</v>
      </c>
      <c r="B449" s="210" t="s">
        <v>34</v>
      </c>
      <c r="C449" s="210">
        <v>891180084</v>
      </c>
      <c r="D449" s="210">
        <v>2</v>
      </c>
      <c r="E449" s="247" t="s">
        <v>387</v>
      </c>
      <c r="F449" s="309">
        <v>39572081</v>
      </c>
      <c r="G449" s="301">
        <v>2</v>
      </c>
      <c r="H449" s="302" t="s">
        <v>6729</v>
      </c>
      <c r="I449" s="303" t="s">
        <v>6730</v>
      </c>
      <c r="J449" s="304">
        <v>41276</v>
      </c>
      <c r="K449" s="305">
        <v>7199917</v>
      </c>
      <c r="L449" s="306" t="s">
        <v>6673</v>
      </c>
      <c r="M449" s="212" t="s">
        <v>6674</v>
      </c>
      <c r="N449" s="271" t="s">
        <v>40</v>
      </c>
      <c r="O449" s="210" t="s">
        <v>41</v>
      </c>
      <c r="P449" s="210" t="s">
        <v>42</v>
      </c>
      <c r="Q449" s="271" t="s">
        <v>6675</v>
      </c>
    </row>
    <row r="450" spans="1:17" ht="57" x14ac:dyDescent="0.25">
      <c r="A450" s="210">
        <v>448</v>
      </c>
      <c r="B450" s="210" t="s">
        <v>34</v>
      </c>
      <c r="C450" s="210">
        <v>891180084</v>
      </c>
      <c r="D450" s="210">
        <v>2</v>
      </c>
      <c r="E450" s="247" t="s">
        <v>6731</v>
      </c>
      <c r="F450" s="307">
        <v>7715157</v>
      </c>
      <c r="G450" s="301">
        <v>2</v>
      </c>
      <c r="H450" s="302" t="s">
        <v>6732</v>
      </c>
      <c r="I450" s="303" t="s">
        <v>6733</v>
      </c>
      <c r="J450" s="304">
        <v>41309</v>
      </c>
      <c r="K450" s="305">
        <v>2719500</v>
      </c>
      <c r="L450" s="308" t="s">
        <v>6726</v>
      </c>
      <c r="M450" s="212" t="s">
        <v>6674</v>
      </c>
      <c r="N450" s="271" t="s">
        <v>40</v>
      </c>
      <c r="O450" s="210" t="s">
        <v>41</v>
      </c>
      <c r="P450" s="210" t="s">
        <v>42</v>
      </c>
      <c r="Q450" s="271" t="s">
        <v>6675</v>
      </c>
    </row>
    <row r="451" spans="1:17" ht="57" x14ac:dyDescent="0.25">
      <c r="A451" s="210">
        <v>449</v>
      </c>
      <c r="B451" s="210" t="s">
        <v>34</v>
      </c>
      <c r="C451" s="210">
        <v>891180084</v>
      </c>
      <c r="D451" s="210">
        <v>2</v>
      </c>
      <c r="E451" s="247" t="s">
        <v>419</v>
      </c>
      <c r="F451" s="307">
        <v>41419625</v>
      </c>
      <c r="G451" s="301">
        <v>2</v>
      </c>
      <c r="H451" s="302" t="s">
        <v>6734</v>
      </c>
      <c r="I451" s="303" t="s">
        <v>6735</v>
      </c>
      <c r="J451" s="304">
        <v>41298</v>
      </c>
      <c r="K451" s="310">
        <v>1869000</v>
      </c>
      <c r="L451" s="308" t="s">
        <v>6726</v>
      </c>
      <c r="M451" s="212" t="s">
        <v>6674</v>
      </c>
      <c r="N451" s="271" t="s">
        <v>40</v>
      </c>
      <c r="O451" s="210" t="s">
        <v>41</v>
      </c>
      <c r="P451" s="210" t="s">
        <v>42</v>
      </c>
      <c r="Q451" s="271" t="s">
        <v>6675</v>
      </c>
    </row>
    <row r="452" spans="1:17" ht="57" x14ac:dyDescent="0.25">
      <c r="A452" s="210">
        <v>450</v>
      </c>
      <c r="B452" s="210" t="s">
        <v>34</v>
      </c>
      <c r="C452" s="210">
        <v>891180084</v>
      </c>
      <c r="D452" s="210">
        <v>2</v>
      </c>
      <c r="E452" s="247" t="s">
        <v>6736</v>
      </c>
      <c r="F452" s="307">
        <v>36305230</v>
      </c>
      <c r="G452" s="301">
        <v>9</v>
      </c>
      <c r="H452" s="302" t="s">
        <v>6737</v>
      </c>
      <c r="I452" s="303" t="s">
        <v>6738</v>
      </c>
      <c r="J452" s="304">
        <v>41306</v>
      </c>
      <c r="K452" s="310">
        <v>17999993</v>
      </c>
      <c r="L452" s="306" t="s">
        <v>6673</v>
      </c>
      <c r="M452" s="212" t="s">
        <v>6674</v>
      </c>
      <c r="N452" s="271" t="s">
        <v>40</v>
      </c>
      <c r="O452" s="210" t="s">
        <v>41</v>
      </c>
      <c r="P452" s="210" t="s">
        <v>42</v>
      </c>
      <c r="Q452" s="271" t="s">
        <v>6675</v>
      </c>
    </row>
    <row r="453" spans="1:17" ht="57" x14ac:dyDescent="0.25">
      <c r="A453" s="210">
        <v>451</v>
      </c>
      <c r="B453" s="210" t="s">
        <v>34</v>
      </c>
      <c r="C453" s="210">
        <v>891180084</v>
      </c>
      <c r="D453" s="210">
        <v>2</v>
      </c>
      <c r="E453" s="247" t="s">
        <v>447</v>
      </c>
      <c r="F453" s="309">
        <v>37729210</v>
      </c>
      <c r="G453" s="301">
        <v>5</v>
      </c>
      <c r="H453" s="302" t="s">
        <v>6739</v>
      </c>
      <c r="I453" s="303" t="s">
        <v>6740</v>
      </c>
      <c r="J453" s="304">
        <v>41306</v>
      </c>
      <c r="K453" s="310">
        <v>38399999</v>
      </c>
      <c r="L453" s="306" t="s">
        <v>6673</v>
      </c>
      <c r="M453" s="212" t="s">
        <v>6674</v>
      </c>
      <c r="N453" s="271" t="s">
        <v>40</v>
      </c>
      <c r="O453" s="210" t="s">
        <v>41</v>
      </c>
      <c r="P453" s="210" t="s">
        <v>42</v>
      </c>
      <c r="Q453" s="271" t="s">
        <v>6675</v>
      </c>
    </row>
    <row r="454" spans="1:17" ht="57" x14ac:dyDescent="0.25">
      <c r="A454" s="210">
        <v>452</v>
      </c>
      <c r="B454" s="210" t="s">
        <v>34</v>
      </c>
      <c r="C454" s="210">
        <v>891180084</v>
      </c>
      <c r="D454" s="210">
        <v>2</v>
      </c>
      <c r="E454" s="247" t="s">
        <v>831</v>
      </c>
      <c r="F454" s="307">
        <v>51914492</v>
      </c>
      <c r="G454" s="301">
        <v>9</v>
      </c>
      <c r="H454" s="302" t="s">
        <v>6741</v>
      </c>
      <c r="I454" s="303" t="s">
        <v>6740</v>
      </c>
      <c r="J454" s="304">
        <v>41306</v>
      </c>
      <c r="K454" s="310">
        <v>40853318</v>
      </c>
      <c r="L454" s="306" t="s">
        <v>6673</v>
      </c>
      <c r="M454" s="212" t="s">
        <v>6674</v>
      </c>
      <c r="N454" s="271" t="s">
        <v>40</v>
      </c>
      <c r="O454" s="210" t="s">
        <v>41</v>
      </c>
      <c r="P454" s="210" t="s">
        <v>42</v>
      </c>
      <c r="Q454" s="271" t="s">
        <v>6675</v>
      </c>
    </row>
    <row r="455" spans="1:17" ht="57" x14ac:dyDescent="0.25">
      <c r="A455" s="210">
        <v>453</v>
      </c>
      <c r="B455" s="210" t="s">
        <v>34</v>
      </c>
      <c r="C455" s="210">
        <v>891180084</v>
      </c>
      <c r="D455" s="210">
        <v>2</v>
      </c>
      <c r="E455" s="247" t="s">
        <v>473</v>
      </c>
      <c r="F455" s="309">
        <v>19188486</v>
      </c>
      <c r="G455" s="301">
        <v>2</v>
      </c>
      <c r="H455" s="302" t="s">
        <v>6742</v>
      </c>
      <c r="I455" s="303" t="s">
        <v>6743</v>
      </c>
      <c r="J455" s="304">
        <v>41311</v>
      </c>
      <c r="K455" s="310">
        <v>1244000</v>
      </c>
      <c r="L455" s="308" t="s">
        <v>6726</v>
      </c>
      <c r="M455" s="212" t="s">
        <v>6674</v>
      </c>
      <c r="N455" s="271" t="s">
        <v>40</v>
      </c>
      <c r="O455" s="210" t="s">
        <v>41</v>
      </c>
      <c r="P455" s="210" t="s">
        <v>42</v>
      </c>
      <c r="Q455" s="271" t="s">
        <v>6675</v>
      </c>
    </row>
    <row r="456" spans="1:17" ht="57" x14ac:dyDescent="0.25">
      <c r="A456" s="210">
        <v>454</v>
      </c>
      <c r="B456" s="210" t="s">
        <v>34</v>
      </c>
      <c r="C456" s="210">
        <v>891180084</v>
      </c>
      <c r="D456" s="210">
        <v>2</v>
      </c>
      <c r="E456" s="247" t="s">
        <v>427</v>
      </c>
      <c r="F456" s="309">
        <v>19087607</v>
      </c>
      <c r="G456" s="301">
        <v>8</v>
      </c>
      <c r="H456" s="302" t="s">
        <v>6744</v>
      </c>
      <c r="I456" s="303" t="s">
        <v>6745</v>
      </c>
      <c r="J456" s="304">
        <v>41326</v>
      </c>
      <c r="K456" s="310">
        <v>2492160</v>
      </c>
      <c r="L456" s="308" t="s">
        <v>6726</v>
      </c>
      <c r="M456" s="212" t="s">
        <v>6674</v>
      </c>
      <c r="N456" s="271" t="s">
        <v>40</v>
      </c>
      <c r="O456" s="210" t="s">
        <v>41</v>
      </c>
      <c r="P456" s="210" t="s">
        <v>42</v>
      </c>
      <c r="Q456" s="271" t="s">
        <v>6675</v>
      </c>
    </row>
    <row r="457" spans="1:17" ht="57" x14ac:dyDescent="0.25">
      <c r="A457" s="210">
        <v>455</v>
      </c>
      <c r="B457" s="210" t="s">
        <v>34</v>
      </c>
      <c r="C457" s="210">
        <v>891180084</v>
      </c>
      <c r="D457" s="210">
        <v>2</v>
      </c>
      <c r="E457" s="247" t="s">
        <v>527</v>
      </c>
      <c r="F457" s="309">
        <v>16735175</v>
      </c>
      <c r="G457" s="301">
        <v>3</v>
      </c>
      <c r="H457" s="302" t="s">
        <v>6746</v>
      </c>
      <c r="I457" s="303" t="s">
        <v>6745</v>
      </c>
      <c r="J457" s="304">
        <v>41326</v>
      </c>
      <c r="K457" s="310">
        <v>4984320</v>
      </c>
      <c r="L457" s="308" t="s">
        <v>6726</v>
      </c>
      <c r="M457" s="212" t="s">
        <v>6674</v>
      </c>
      <c r="N457" s="271" t="s">
        <v>40</v>
      </c>
      <c r="O457" s="210" t="s">
        <v>41</v>
      </c>
      <c r="P457" s="210" t="s">
        <v>42</v>
      </c>
      <c r="Q457" s="271" t="s">
        <v>6675</v>
      </c>
    </row>
    <row r="458" spans="1:17" ht="57" x14ac:dyDescent="0.25">
      <c r="A458" s="210">
        <v>456</v>
      </c>
      <c r="B458" s="210" t="s">
        <v>34</v>
      </c>
      <c r="C458" s="210">
        <v>891180084</v>
      </c>
      <c r="D458" s="210">
        <v>2</v>
      </c>
      <c r="E458" s="247" t="s">
        <v>473</v>
      </c>
      <c r="F458" s="307">
        <v>19188486</v>
      </c>
      <c r="G458" s="301">
        <v>2</v>
      </c>
      <c r="H458" s="302" t="s">
        <v>6747</v>
      </c>
      <c r="I458" s="303" t="s">
        <v>6733</v>
      </c>
      <c r="J458" s="304">
        <v>41309</v>
      </c>
      <c r="K458" s="310">
        <v>933000</v>
      </c>
      <c r="L458" s="308" t="s">
        <v>6726</v>
      </c>
      <c r="M458" s="212" t="s">
        <v>6674</v>
      </c>
      <c r="N458" s="271" t="s">
        <v>40</v>
      </c>
      <c r="O458" s="210" t="s">
        <v>41</v>
      </c>
      <c r="P458" s="210" t="s">
        <v>42</v>
      </c>
      <c r="Q458" s="271" t="s">
        <v>6675</v>
      </c>
    </row>
    <row r="459" spans="1:17" ht="57" x14ac:dyDescent="0.25">
      <c r="A459" s="210">
        <v>457</v>
      </c>
      <c r="B459" s="210" t="s">
        <v>34</v>
      </c>
      <c r="C459" s="210">
        <v>891180084</v>
      </c>
      <c r="D459" s="210">
        <v>2</v>
      </c>
      <c r="E459" s="247" t="s">
        <v>6748</v>
      </c>
      <c r="F459" s="309">
        <v>10533134</v>
      </c>
      <c r="G459" s="301">
        <v>2</v>
      </c>
      <c r="H459" s="302" t="s">
        <v>6749</v>
      </c>
      <c r="I459" s="303" t="s">
        <v>6735</v>
      </c>
      <c r="J459" s="304">
        <v>41313</v>
      </c>
      <c r="K459" s="310">
        <v>1098000</v>
      </c>
      <c r="L459" s="308" t="s">
        <v>6726</v>
      </c>
      <c r="M459" s="212" t="s">
        <v>6674</v>
      </c>
      <c r="N459" s="271" t="s">
        <v>40</v>
      </c>
      <c r="O459" s="210" t="s">
        <v>41</v>
      </c>
      <c r="P459" s="210" t="s">
        <v>42</v>
      </c>
      <c r="Q459" s="271" t="s">
        <v>6675</v>
      </c>
    </row>
    <row r="460" spans="1:17" ht="57" x14ac:dyDescent="0.25">
      <c r="A460" s="210">
        <v>458</v>
      </c>
      <c r="B460" s="210" t="s">
        <v>34</v>
      </c>
      <c r="C460" s="210">
        <v>891180084</v>
      </c>
      <c r="D460" s="210">
        <v>2</v>
      </c>
      <c r="E460" s="247" t="s">
        <v>359</v>
      </c>
      <c r="F460" s="307">
        <v>36172631</v>
      </c>
      <c r="G460" s="301">
        <v>6</v>
      </c>
      <c r="H460" s="302" t="s">
        <v>6750</v>
      </c>
      <c r="I460" s="303" t="s">
        <v>6751</v>
      </c>
      <c r="J460" s="304">
        <v>41309</v>
      </c>
      <c r="K460" s="310">
        <v>2868912</v>
      </c>
      <c r="L460" s="306" t="s">
        <v>6673</v>
      </c>
      <c r="M460" s="212" t="s">
        <v>6674</v>
      </c>
      <c r="N460" s="271" t="s">
        <v>40</v>
      </c>
      <c r="O460" s="210" t="s">
        <v>41</v>
      </c>
      <c r="P460" s="210" t="s">
        <v>42</v>
      </c>
      <c r="Q460" s="271" t="s">
        <v>6675</v>
      </c>
    </row>
    <row r="461" spans="1:17" ht="57" x14ac:dyDescent="0.25">
      <c r="A461" s="210">
        <v>459</v>
      </c>
      <c r="B461" s="210" t="s">
        <v>34</v>
      </c>
      <c r="C461" s="210">
        <v>891180084</v>
      </c>
      <c r="D461" s="210">
        <v>2</v>
      </c>
      <c r="E461" s="247" t="s">
        <v>593</v>
      </c>
      <c r="F461" s="309">
        <v>31855106</v>
      </c>
      <c r="G461" s="301">
        <v>4</v>
      </c>
      <c r="H461" s="302" t="s">
        <v>6752</v>
      </c>
      <c r="I461" s="303" t="s">
        <v>6753</v>
      </c>
      <c r="J461" s="304">
        <v>41319</v>
      </c>
      <c r="K461" s="310">
        <v>1362564</v>
      </c>
      <c r="L461" s="308" t="s">
        <v>6726</v>
      </c>
      <c r="M461" s="212" t="s">
        <v>6674</v>
      </c>
      <c r="N461" s="271" t="s">
        <v>40</v>
      </c>
      <c r="O461" s="210" t="s">
        <v>41</v>
      </c>
      <c r="P461" s="210" t="s">
        <v>42</v>
      </c>
      <c r="Q461" s="271" t="s">
        <v>6675</v>
      </c>
    </row>
    <row r="462" spans="1:17" ht="57" x14ac:dyDescent="0.25">
      <c r="A462" s="210">
        <v>460</v>
      </c>
      <c r="B462" s="210" t="s">
        <v>34</v>
      </c>
      <c r="C462" s="210">
        <v>891180084</v>
      </c>
      <c r="D462" s="210">
        <v>2</v>
      </c>
      <c r="E462" s="247" t="s">
        <v>457</v>
      </c>
      <c r="F462" s="309">
        <v>36171512</v>
      </c>
      <c r="G462" s="301">
        <v>3</v>
      </c>
      <c r="H462" s="302" t="s">
        <v>6754</v>
      </c>
      <c r="I462" s="303" t="s">
        <v>6755</v>
      </c>
      <c r="J462" s="304">
        <v>41327</v>
      </c>
      <c r="K462" s="310">
        <v>3570000</v>
      </c>
      <c r="L462" s="308" t="s">
        <v>6726</v>
      </c>
      <c r="M462" s="212" t="s">
        <v>6674</v>
      </c>
      <c r="N462" s="271" t="s">
        <v>40</v>
      </c>
      <c r="O462" s="210" t="s">
        <v>41</v>
      </c>
      <c r="P462" s="210" t="s">
        <v>42</v>
      </c>
      <c r="Q462" s="271" t="s">
        <v>6675</v>
      </c>
    </row>
    <row r="463" spans="1:17" ht="57" x14ac:dyDescent="0.25">
      <c r="A463" s="210">
        <v>461</v>
      </c>
      <c r="B463" s="210" t="s">
        <v>34</v>
      </c>
      <c r="C463" s="210">
        <v>891180084</v>
      </c>
      <c r="D463" s="210">
        <v>2</v>
      </c>
      <c r="E463" s="247" t="s">
        <v>460</v>
      </c>
      <c r="F463" s="309">
        <v>36178454</v>
      </c>
      <c r="G463" s="301">
        <v>6</v>
      </c>
      <c r="H463" s="302" t="s">
        <v>6756</v>
      </c>
      <c r="I463" s="303" t="s">
        <v>6755</v>
      </c>
      <c r="J463" s="304">
        <v>41327</v>
      </c>
      <c r="K463" s="310">
        <v>3570000</v>
      </c>
      <c r="L463" s="308" t="s">
        <v>6726</v>
      </c>
      <c r="M463" s="212" t="s">
        <v>6674</v>
      </c>
      <c r="N463" s="271" t="s">
        <v>40</v>
      </c>
      <c r="O463" s="210" t="s">
        <v>41</v>
      </c>
      <c r="P463" s="210" t="s">
        <v>42</v>
      </c>
      <c r="Q463" s="271" t="s">
        <v>6675</v>
      </c>
    </row>
    <row r="464" spans="1:17" ht="57" x14ac:dyDescent="0.25">
      <c r="A464" s="210">
        <v>462</v>
      </c>
      <c r="B464" s="210" t="s">
        <v>34</v>
      </c>
      <c r="C464" s="210">
        <v>891180084</v>
      </c>
      <c r="D464" s="210">
        <v>2</v>
      </c>
      <c r="E464" s="247" t="s">
        <v>780</v>
      </c>
      <c r="F464" s="309">
        <v>26421125</v>
      </c>
      <c r="G464" s="301">
        <v>3</v>
      </c>
      <c r="H464" s="302" t="s">
        <v>6757</v>
      </c>
      <c r="I464" s="303" t="s">
        <v>6755</v>
      </c>
      <c r="J464" s="304">
        <v>41330</v>
      </c>
      <c r="K464" s="310">
        <v>3060000</v>
      </c>
      <c r="L464" s="308" t="s">
        <v>6726</v>
      </c>
      <c r="M464" s="212" t="s">
        <v>6674</v>
      </c>
      <c r="N464" s="271" t="s">
        <v>40</v>
      </c>
      <c r="O464" s="210" t="s">
        <v>41</v>
      </c>
      <c r="P464" s="210" t="s">
        <v>42</v>
      </c>
      <c r="Q464" s="271" t="s">
        <v>6675</v>
      </c>
    </row>
    <row r="465" spans="1:17" ht="57" x14ac:dyDescent="0.25">
      <c r="A465" s="210">
        <v>463</v>
      </c>
      <c r="B465" s="210" t="s">
        <v>34</v>
      </c>
      <c r="C465" s="210">
        <v>891180084</v>
      </c>
      <c r="D465" s="210">
        <v>2</v>
      </c>
      <c r="E465" s="247" t="s">
        <v>556</v>
      </c>
      <c r="F465" s="309">
        <v>7710577</v>
      </c>
      <c r="G465" s="301">
        <v>1</v>
      </c>
      <c r="H465" s="302" t="s">
        <v>6758</v>
      </c>
      <c r="I465" s="303" t="s">
        <v>6725</v>
      </c>
      <c r="J465" s="304">
        <v>41333</v>
      </c>
      <c r="K465" s="310">
        <v>956240</v>
      </c>
      <c r="L465" s="308" t="s">
        <v>6726</v>
      </c>
      <c r="M465" s="212" t="s">
        <v>6674</v>
      </c>
      <c r="N465" s="271" t="s">
        <v>40</v>
      </c>
      <c r="O465" s="210" t="s">
        <v>41</v>
      </c>
      <c r="P465" s="210" t="s">
        <v>42</v>
      </c>
      <c r="Q465" s="271" t="s">
        <v>6675</v>
      </c>
    </row>
    <row r="466" spans="1:17" ht="57" x14ac:dyDescent="0.25">
      <c r="A466" s="210">
        <v>464</v>
      </c>
      <c r="B466" s="210" t="s">
        <v>34</v>
      </c>
      <c r="C466" s="210">
        <v>891180084</v>
      </c>
      <c r="D466" s="210">
        <v>2</v>
      </c>
      <c r="E466" s="247" t="s">
        <v>6759</v>
      </c>
      <c r="F466" s="309">
        <v>36183257</v>
      </c>
      <c r="G466" s="301">
        <v>1</v>
      </c>
      <c r="H466" s="302" t="s">
        <v>6760</v>
      </c>
      <c r="I466" s="303" t="s">
        <v>6761</v>
      </c>
      <c r="J466" s="304">
        <v>41323</v>
      </c>
      <c r="K466" s="310">
        <v>848603</v>
      </c>
      <c r="L466" s="308" t="s">
        <v>6762</v>
      </c>
      <c r="M466" s="212" t="s">
        <v>6674</v>
      </c>
      <c r="N466" s="271" t="s">
        <v>40</v>
      </c>
      <c r="O466" s="210" t="s">
        <v>41</v>
      </c>
      <c r="P466" s="210" t="s">
        <v>42</v>
      </c>
      <c r="Q466" s="271" t="s">
        <v>6675</v>
      </c>
    </row>
    <row r="467" spans="1:17" ht="57" x14ac:dyDescent="0.25">
      <c r="A467" s="210">
        <v>465</v>
      </c>
      <c r="B467" s="210" t="s">
        <v>34</v>
      </c>
      <c r="C467" s="210">
        <v>891180084</v>
      </c>
      <c r="D467" s="210">
        <v>2</v>
      </c>
      <c r="E467" s="247" t="s">
        <v>758</v>
      </c>
      <c r="F467" s="309">
        <v>52076724</v>
      </c>
      <c r="G467" s="301">
        <v>1</v>
      </c>
      <c r="H467" s="302" t="s">
        <v>6763</v>
      </c>
      <c r="I467" s="303" t="s">
        <v>6764</v>
      </c>
      <c r="J467" s="304">
        <v>41323</v>
      </c>
      <c r="K467" s="310">
        <v>340054</v>
      </c>
      <c r="L467" s="308" t="s">
        <v>6762</v>
      </c>
      <c r="M467" s="212" t="s">
        <v>6674</v>
      </c>
      <c r="N467" s="271" t="s">
        <v>40</v>
      </c>
      <c r="O467" s="210" t="s">
        <v>41</v>
      </c>
      <c r="P467" s="210" t="s">
        <v>42</v>
      </c>
      <c r="Q467" s="271" t="s">
        <v>6675</v>
      </c>
    </row>
    <row r="468" spans="1:17" ht="57" x14ac:dyDescent="0.25">
      <c r="A468" s="210">
        <v>466</v>
      </c>
      <c r="B468" s="210" t="s">
        <v>34</v>
      </c>
      <c r="C468" s="210">
        <v>891180084</v>
      </c>
      <c r="D468" s="210">
        <v>2</v>
      </c>
      <c r="E468" s="247" t="s">
        <v>6765</v>
      </c>
      <c r="F468" s="309">
        <v>91287649</v>
      </c>
      <c r="G468" s="301">
        <v>2</v>
      </c>
      <c r="H468" s="302" t="s">
        <v>6766</v>
      </c>
      <c r="I468" s="303" t="s">
        <v>6767</v>
      </c>
      <c r="J468" s="304">
        <v>41326</v>
      </c>
      <c r="K468" s="310">
        <v>2990400</v>
      </c>
      <c r="L468" s="308" t="s">
        <v>6726</v>
      </c>
      <c r="M468" s="212" t="s">
        <v>6674</v>
      </c>
      <c r="N468" s="271" t="s">
        <v>40</v>
      </c>
      <c r="O468" s="210" t="s">
        <v>41</v>
      </c>
      <c r="P468" s="210" t="s">
        <v>42</v>
      </c>
      <c r="Q468" s="271" t="s">
        <v>6675</v>
      </c>
    </row>
    <row r="469" spans="1:17" ht="57" x14ac:dyDescent="0.25">
      <c r="A469" s="210">
        <v>467</v>
      </c>
      <c r="B469" s="210" t="s">
        <v>34</v>
      </c>
      <c r="C469" s="210">
        <v>891180084</v>
      </c>
      <c r="D469" s="210">
        <v>2</v>
      </c>
      <c r="E469" s="247" t="s">
        <v>450</v>
      </c>
      <c r="F469" s="309">
        <v>79370543</v>
      </c>
      <c r="G469" s="301">
        <v>1</v>
      </c>
      <c r="H469" s="302" t="s">
        <v>6768</v>
      </c>
      <c r="I469" s="303" t="s">
        <v>6767</v>
      </c>
      <c r="J469" s="304">
        <v>41333</v>
      </c>
      <c r="K469" s="310">
        <v>1869000</v>
      </c>
      <c r="L469" s="308" t="s">
        <v>6726</v>
      </c>
      <c r="M469" s="212" t="s">
        <v>6674</v>
      </c>
      <c r="N469" s="271" t="s">
        <v>40</v>
      </c>
      <c r="O469" s="210" t="s">
        <v>41</v>
      </c>
      <c r="P469" s="210" t="s">
        <v>42</v>
      </c>
      <c r="Q469" s="271" t="s">
        <v>6675</v>
      </c>
    </row>
    <row r="470" spans="1:17" ht="76.5" x14ac:dyDescent="0.25">
      <c r="A470" s="210">
        <v>468</v>
      </c>
      <c r="B470" s="210" t="s">
        <v>34</v>
      </c>
      <c r="C470" s="210">
        <v>891180084</v>
      </c>
      <c r="D470" s="210">
        <v>2</v>
      </c>
      <c r="E470" s="247" t="s">
        <v>6769</v>
      </c>
      <c r="F470" s="309">
        <v>14876951</v>
      </c>
      <c r="G470" s="301">
        <v>1</v>
      </c>
      <c r="H470" s="302" t="s">
        <v>6770</v>
      </c>
      <c r="I470" s="303" t="s">
        <v>6767</v>
      </c>
      <c r="J470" s="304">
        <v>41333</v>
      </c>
      <c r="K470" s="310">
        <v>2492000</v>
      </c>
      <c r="L470" s="308" t="s">
        <v>6726</v>
      </c>
      <c r="M470" s="212" t="s">
        <v>6674</v>
      </c>
      <c r="N470" s="271" t="s">
        <v>40</v>
      </c>
      <c r="O470" s="210" t="s">
        <v>41</v>
      </c>
      <c r="P470" s="210" t="s">
        <v>42</v>
      </c>
      <c r="Q470" s="271" t="s">
        <v>6675</v>
      </c>
    </row>
    <row r="471" spans="1:17" ht="57" x14ac:dyDescent="0.25">
      <c r="A471" s="210">
        <v>469</v>
      </c>
      <c r="B471" s="210" t="s">
        <v>34</v>
      </c>
      <c r="C471" s="210">
        <v>891180084</v>
      </c>
      <c r="D471" s="210">
        <v>2</v>
      </c>
      <c r="E471" s="247" t="s">
        <v>2228</v>
      </c>
      <c r="F471" s="309">
        <v>7722788</v>
      </c>
      <c r="G471" s="301">
        <v>9</v>
      </c>
      <c r="H471" s="302" t="s">
        <v>6771</v>
      </c>
      <c r="I471" s="303" t="s">
        <v>6772</v>
      </c>
      <c r="J471" s="304">
        <v>41326</v>
      </c>
      <c r="K471" s="310">
        <v>752000</v>
      </c>
      <c r="L471" s="308" t="s">
        <v>6726</v>
      </c>
      <c r="M471" s="212" t="s">
        <v>6674</v>
      </c>
      <c r="N471" s="271" t="s">
        <v>40</v>
      </c>
      <c r="O471" s="210" t="s">
        <v>41</v>
      </c>
      <c r="P471" s="210" t="s">
        <v>42</v>
      </c>
      <c r="Q471" s="271" t="s">
        <v>6675</v>
      </c>
    </row>
    <row r="472" spans="1:17" ht="57" x14ac:dyDescent="0.25">
      <c r="A472" s="210">
        <v>470</v>
      </c>
      <c r="B472" s="210" t="s">
        <v>34</v>
      </c>
      <c r="C472" s="210">
        <v>891180084</v>
      </c>
      <c r="D472" s="210">
        <v>2</v>
      </c>
      <c r="E472" s="247" t="s">
        <v>397</v>
      </c>
      <c r="F472" s="307">
        <v>36151634</v>
      </c>
      <c r="G472" s="301">
        <v>8</v>
      </c>
      <c r="H472" s="302" t="s">
        <v>6773</v>
      </c>
      <c r="I472" s="303" t="s">
        <v>6774</v>
      </c>
      <c r="J472" s="304">
        <v>41330</v>
      </c>
      <c r="K472" s="310">
        <v>2599960</v>
      </c>
      <c r="L472" s="306" t="s">
        <v>917</v>
      </c>
      <c r="M472" s="212" t="s">
        <v>6674</v>
      </c>
      <c r="N472" s="271" t="s">
        <v>40</v>
      </c>
      <c r="O472" s="210" t="s">
        <v>41</v>
      </c>
      <c r="P472" s="210" t="s">
        <v>42</v>
      </c>
      <c r="Q472" s="271" t="s">
        <v>6675</v>
      </c>
    </row>
    <row r="473" spans="1:17" ht="57" x14ac:dyDescent="0.25">
      <c r="A473" s="210">
        <v>471</v>
      </c>
      <c r="B473" s="210" t="s">
        <v>34</v>
      </c>
      <c r="C473" s="210">
        <v>891180084</v>
      </c>
      <c r="D473" s="210">
        <v>2</v>
      </c>
      <c r="E473" s="247" t="s">
        <v>416</v>
      </c>
      <c r="F473" s="307">
        <v>800185306</v>
      </c>
      <c r="G473" s="301">
        <v>4</v>
      </c>
      <c r="H473" s="302" t="s">
        <v>6775</v>
      </c>
      <c r="I473" s="303" t="s">
        <v>6776</v>
      </c>
      <c r="J473" s="304">
        <v>41330</v>
      </c>
      <c r="K473" s="310">
        <v>253500</v>
      </c>
      <c r="L473" s="306" t="s">
        <v>917</v>
      </c>
      <c r="M473" s="212" t="s">
        <v>6674</v>
      </c>
      <c r="N473" s="271" t="s">
        <v>40</v>
      </c>
      <c r="O473" s="210" t="s">
        <v>41</v>
      </c>
      <c r="P473" s="210" t="s">
        <v>42</v>
      </c>
      <c r="Q473" s="271" t="s">
        <v>6675</v>
      </c>
    </row>
    <row r="474" spans="1:17" ht="57" x14ac:dyDescent="0.25">
      <c r="A474" s="210">
        <v>472</v>
      </c>
      <c r="B474" s="210" t="s">
        <v>34</v>
      </c>
      <c r="C474" s="210">
        <v>891180084</v>
      </c>
      <c r="D474" s="210">
        <v>2</v>
      </c>
      <c r="E474" s="247" t="s">
        <v>6759</v>
      </c>
      <c r="F474" s="307">
        <v>36183257</v>
      </c>
      <c r="G474" s="301">
        <v>1</v>
      </c>
      <c r="H474" s="302" t="s">
        <v>6777</v>
      </c>
      <c r="I474" s="303" t="s">
        <v>6778</v>
      </c>
      <c r="J474" s="304">
        <v>41333</v>
      </c>
      <c r="K474" s="310">
        <v>524384</v>
      </c>
      <c r="L474" s="306" t="s">
        <v>380</v>
      </c>
      <c r="M474" s="212" t="s">
        <v>6674</v>
      </c>
      <c r="N474" s="271" t="s">
        <v>40</v>
      </c>
      <c r="O474" s="210" t="s">
        <v>41</v>
      </c>
      <c r="P474" s="210" t="s">
        <v>42</v>
      </c>
      <c r="Q474" s="271" t="s">
        <v>6675</v>
      </c>
    </row>
    <row r="475" spans="1:17" ht="57" x14ac:dyDescent="0.25">
      <c r="A475" s="210">
        <v>473</v>
      </c>
      <c r="B475" s="210" t="s">
        <v>34</v>
      </c>
      <c r="C475" s="210">
        <v>891180084</v>
      </c>
      <c r="D475" s="210">
        <v>2</v>
      </c>
      <c r="E475" s="247" t="s">
        <v>464</v>
      </c>
      <c r="F475" s="309">
        <v>55161324</v>
      </c>
      <c r="G475" s="301">
        <v>1</v>
      </c>
      <c r="H475" s="302" t="s">
        <v>6779</v>
      </c>
      <c r="I475" s="303" t="s">
        <v>6780</v>
      </c>
      <c r="J475" s="304">
        <v>41333</v>
      </c>
      <c r="K475" s="310">
        <v>3900000</v>
      </c>
      <c r="L475" s="308" t="s">
        <v>6726</v>
      </c>
      <c r="M475" s="212" t="s">
        <v>6674</v>
      </c>
      <c r="N475" s="271" t="s">
        <v>40</v>
      </c>
      <c r="O475" s="210" t="s">
        <v>41</v>
      </c>
      <c r="P475" s="210" t="s">
        <v>42</v>
      </c>
      <c r="Q475" s="271" t="s">
        <v>6675</v>
      </c>
    </row>
    <row r="476" spans="1:17" ht="57" x14ac:dyDescent="0.25">
      <c r="A476" s="210">
        <v>474</v>
      </c>
      <c r="B476" s="210" t="s">
        <v>34</v>
      </c>
      <c r="C476" s="210">
        <v>891180084</v>
      </c>
      <c r="D476" s="210">
        <v>2</v>
      </c>
      <c r="E476" s="247" t="s">
        <v>6759</v>
      </c>
      <c r="F476" s="307">
        <v>36183257</v>
      </c>
      <c r="G476" s="301">
        <v>1</v>
      </c>
      <c r="H476" s="302" t="s">
        <v>6781</v>
      </c>
      <c r="I476" s="303" t="s">
        <v>6782</v>
      </c>
      <c r="J476" s="304">
        <v>41333</v>
      </c>
      <c r="K476" s="310">
        <v>577497</v>
      </c>
      <c r="L476" s="308" t="s">
        <v>380</v>
      </c>
      <c r="M476" s="212" t="s">
        <v>6674</v>
      </c>
      <c r="N476" s="271" t="s">
        <v>40</v>
      </c>
      <c r="O476" s="210" t="s">
        <v>41</v>
      </c>
      <c r="P476" s="210" t="s">
        <v>42</v>
      </c>
      <c r="Q476" s="271" t="s">
        <v>6675</v>
      </c>
    </row>
    <row r="477" spans="1:17" ht="57" x14ac:dyDescent="0.25">
      <c r="A477" s="210">
        <v>475</v>
      </c>
      <c r="B477" s="210" t="s">
        <v>34</v>
      </c>
      <c r="C477" s="210">
        <v>891180084</v>
      </c>
      <c r="D477" s="210">
        <v>2</v>
      </c>
      <c r="E477" s="247" t="s">
        <v>6759</v>
      </c>
      <c r="F477" s="307">
        <v>36183257</v>
      </c>
      <c r="G477" s="301">
        <v>1</v>
      </c>
      <c r="H477" s="302" t="s">
        <v>6783</v>
      </c>
      <c r="I477" s="303" t="s">
        <v>6784</v>
      </c>
      <c r="J477" s="304">
        <v>41333</v>
      </c>
      <c r="K477" s="310">
        <v>898232</v>
      </c>
      <c r="L477" s="308" t="s">
        <v>380</v>
      </c>
      <c r="M477" s="212" t="s">
        <v>6674</v>
      </c>
      <c r="N477" s="271" t="s">
        <v>40</v>
      </c>
      <c r="O477" s="210" t="s">
        <v>41</v>
      </c>
      <c r="P477" s="210" t="s">
        <v>42</v>
      </c>
      <c r="Q477" s="271" t="s">
        <v>6675</v>
      </c>
    </row>
    <row r="478" spans="1:17" ht="57" x14ac:dyDescent="0.25">
      <c r="A478" s="210">
        <v>476</v>
      </c>
      <c r="B478" s="210" t="s">
        <v>34</v>
      </c>
      <c r="C478" s="210">
        <v>891180084</v>
      </c>
      <c r="D478" s="210">
        <v>2</v>
      </c>
      <c r="E478" s="247" t="s">
        <v>2166</v>
      </c>
      <c r="F478" s="309">
        <v>51868743</v>
      </c>
      <c r="G478" s="301">
        <v>2</v>
      </c>
      <c r="H478" s="302" t="s">
        <v>6785</v>
      </c>
      <c r="I478" s="303" t="s">
        <v>6740</v>
      </c>
      <c r="J478" s="304">
        <v>41341</v>
      </c>
      <c r="K478" s="310">
        <v>20266862</v>
      </c>
      <c r="L478" s="306" t="s">
        <v>6673</v>
      </c>
      <c r="M478" s="212" t="s">
        <v>6674</v>
      </c>
      <c r="N478" s="271" t="s">
        <v>40</v>
      </c>
      <c r="O478" s="210" t="s">
        <v>41</v>
      </c>
      <c r="P478" s="210" t="s">
        <v>42</v>
      </c>
      <c r="Q478" s="271" t="s">
        <v>6675</v>
      </c>
    </row>
    <row r="479" spans="1:17" ht="57" x14ac:dyDescent="0.25">
      <c r="A479" s="210">
        <v>477</v>
      </c>
      <c r="B479" s="210" t="s">
        <v>34</v>
      </c>
      <c r="C479" s="210">
        <v>891180084</v>
      </c>
      <c r="D479" s="210">
        <v>2</v>
      </c>
      <c r="E479" s="247" t="s">
        <v>6786</v>
      </c>
      <c r="F479" s="309">
        <v>1003893185</v>
      </c>
      <c r="G479" s="301">
        <v>7</v>
      </c>
      <c r="H479" s="302" t="s">
        <v>6787</v>
      </c>
      <c r="I479" s="311" t="s">
        <v>6788</v>
      </c>
      <c r="J479" s="304">
        <v>41339</v>
      </c>
      <c r="K479" s="310">
        <v>11270000</v>
      </c>
      <c r="L479" s="306" t="s">
        <v>6673</v>
      </c>
      <c r="M479" s="212" t="s">
        <v>6674</v>
      </c>
      <c r="N479" s="271" t="s">
        <v>40</v>
      </c>
      <c r="O479" s="210" t="s">
        <v>41</v>
      </c>
      <c r="P479" s="210" t="s">
        <v>42</v>
      </c>
      <c r="Q479" s="271" t="s">
        <v>6675</v>
      </c>
    </row>
    <row r="480" spans="1:17" ht="57" x14ac:dyDescent="0.25">
      <c r="A480" s="210">
        <v>478</v>
      </c>
      <c r="B480" s="210" t="s">
        <v>34</v>
      </c>
      <c r="C480" s="210">
        <v>891180084</v>
      </c>
      <c r="D480" s="210">
        <v>2</v>
      </c>
      <c r="E480" s="247" t="s">
        <v>6789</v>
      </c>
      <c r="F480" s="309">
        <v>55055174</v>
      </c>
      <c r="G480" s="301">
        <v>1</v>
      </c>
      <c r="H480" s="302" t="s">
        <v>6790</v>
      </c>
      <c r="I480" s="303" t="s">
        <v>6791</v>
      </c>
      <c r="J480" s="304">
        <v>41348</v>
      </c>
      <c r="K480" s="310">
        <v>764992</v>
      </c>
      <c r="L480" s="308" t="s">
        <v>6726</v>
      </c>
      <c r="M480" s="212" t="s">
        <v>6674</v>
      </c>
      <c r="N480" s="271" t="s">
        <v>40</v>
      </c>
      <c r="O480" s="210" t="s">
        <v>41</v>
      </c>
      <c r="P480" s="210" t="s">
        <v>42</v>
      </c>
      <c r="Q480" s="271" t="s">
        <v>6675</v>
      </c>
    </row>
    <row r="481" spans="1:17" ht="57" x14ac:dyDescent="0.25">
      <c r="A481" s="210">
        <v>479</v>
      </c>
      <c r="B481" s="210" t="s">
        <v>34</v>
      </c>
      <c r="C481" s="210">
        <v>891180084</v>
      </c>
      <c r="D481" s="210">
        <v>2</v>
      </c>
      <c r="E481" s="247" t="s">
        <v>2151</v>
      </c>
      <c r="F481" s="309">
        <v>36066255</v>
      </c>
      <c r="G481" s="301">
        <v>6</v>
      </c>
      <c r="H481" s="302" t="s">
        <v>6792</v>
      </c>
      <c r="I481" s="303" t="s">
        <v>6793</v>
      </c>
      <c r="J481" s="304">
        <v>41340</v>
      </c>
      <c r="K481" s="310">
        <v>17359093</v>
      </c>
      <c r="L481" s="306" t="s">
        <v>6673</v>
      </c>
      <c r="M481" s="212" t="s">
        <v>6674</v>
      </c>
      <c r="N481" s="271" t="s">
        <v>40</v>
      </c>
      <c r="O481" s="210" t="s">
        <v>41</v>
      </c>
      <c r="P481" s="210" t="s">
        <v>42</v>
      </c>
      <c r="Q481" s="271" t="s">
        <v>6675</v>
      </c>
    </row>
    <row r="482" spans="1:17" ht="57" x14ac:dyDescent="0.25">
      <c r="A482" s="210">
        <v>480</v>
      </c>
      <c r="B482" s="210" t="s">
        <v>34</v>
      </c>
      <c r="C482" s="210">
        <v>891180084</v>
      </c>
      <c r="D482" s="210">
        <v>2</v>
      </c>
      <c r="E482" s="247" t="s">
        <v>635</v>
      </c>
      <c r="F482" s="309">
        <v>1018402814</v>
      </c>
      <c r="G482" s="301">
        <v>0</v>
      </c>
      <c r="H482" s="302" t="s">
        <v>6794</v>
      </c>
      <c r="I482" s="303" t="s">
        <v>6795</v>
      </c>
      <c r="J482" s="304">
        <v>41340</v>
      </c>
      <c r="K482" s="310">
        <v>17359093</v>
      </c>
      <c r="L482" s="306" t="s">
        <v>6673</v>
      </c>
      <c r="M482" s="212" t="s">
        <v>6674</v>
      </c>
      <c r="N482" s="271" t="s">
        <v>40</v>
      </c>
      <c r="O482" s="210" t="s">
        <v>41</v>
      </c>
      <c r="P482" s="210" t="s">
        <v>42</v>
      </c>
      <c r="Q482" s="271" t="s">
        <v>6675</v>
      </c>
    </row>
    <row r="483" spans="1:17" ht="57" x14ac:dyDescent="0.25">
      <c r="A483" s="210">
        <v>481</v>
      </c>
      <c r="B483" s="210" t="s">
        <v>34</v>
      </c>
      <c r="C483" s="210">
        <v>891180084</v>
      </c>
      <c r="D483" s="210">
        <v>2</v>
      </c>
      <c r="E483" s="247" t="s">
        <v>6796</v>
      </c>
      <c r="F483" s="309">
        <v>1075221928</v>
      </c>
      <c r="G483" s="301">
        <v>1</v>
      </c>
      <c r="H483" s="302" t="s">
        <v>6797</v>
      </c>
      <c r="I483" s="303" t="s">
        <v>6798</v>
      </c>
      <c r="J483" s="304">
        <v>41340</v>
      </c>
      <c r="K483" s="310">
        <v>3418800</v>
      </c>
      <c r="L483" s="308" t="s">
        <v>6726</v>
      </c>
      <c r="M483" s="212" t="s">
        <v>6674</v>
      </c>
      <c r="N483" s="271" t="s">
        <v>40</v>
      </c>
      <c r="O483" s="210" t="s">
        <v>41</v>
      </c>
      <c r="P483" s="210" t="s">
        <v>42</v>
      </c>
      <c r="Q483" s="271" t="s">
        <v>6675</v>
      </c>
    </row>
    <row r="484" spans="1:17" ht="57" x14ac:dyDescent="0.25">
      <c r="A484" s="210">
        <v>482</v>
      </c>
      <c r="B484" s="210" t="s">
        <v>34</v>
      </c>
      <c r="C484" s="210">
        <v>891180084</v>
      </c>
      <c r="D484" s="210">
        <v>2</v>
      </c>
      <c r="E484" s="247" t="s">
        <v>6799</v>
      </c>
      <c r="F484" s="309">
        <v>83087120</v>
      </c>
      <c r="G484" s="301">
        <v>1</v>
      </c>
      <c r="H484" s="302" t="s">
        <v>6800</v>
      </c>
      <c r="I484" s="303" t="s">
        <v>6801</v>
      </c>
      <c r="J484" s="304">
        <v>41355</v>
      </c>
      <c r="K484" s="310">
        <v>1325150</v>
      </c>
      <c r="L484" s="308" t="s">
        <v>6726</v>
      </c>
      <c r="M484" s="212" t="s">
        <v>6674</v>
      </c>
      <c r="N484" s="271" t="s">
        <v>40</v>
      </c>
      <c r="O484" s="210" t="s">
        <v>41</v>
      </c>
      <c r="P484" s="210" t="s">
        <v>42</v>
      </c>
      <c r="Q484" s="271" t="s">
        <v>6675</v>
      </c>
    </row>
    <row r="485" spans="1:17" ht="57" x14ac:dyDescent="0.25">
      <c r="A485" s="210">
        <v>483</v>
      </c>
      <c r="B485" s="210" t="s">
        <v>34</v>
      </c>
      <c r="C485" s="210">
        <v>891180084</v>
      </c>
      <c r="D485" s="210">
        <v>2</v>
      </c>
      <c r="E485" s="247" t="s">
        <v>903</v>
      </c>
      <c r="F485" s="309">
        <v>26560497</v>
      </c>
      <c r="G485" s="301">
        <v>3</v>
      </c>
      <c r="H485" s="302" t="s">
        <v>6802</v>
      </c>
      <c r="I485" s="303" t="s">
        <v>6803</v>
      </c>
      <c r="J485" s="304">
        <v>41344</v>
      </c>
      <c r="K485" s="310">
        <v>8750000</v>
      </c>
      <c r="L485" s="306" t="s">
        <v>6673</v>
      </c>
      <c r="M485" s="212" t="s">
        <v>6674</v>
      </c>
      <c r="N485" s="271" t="s">
        <v>40</v>
      </c>
      <c r="O485" s="210" t="s">
        <v>41</v>
      </c>
      <c r="P485" s="210" t="s">
        <v>42</v>
      </c>
      <c r="Q485" s="271" t="s">
        <v>6675</v>
      </c>
    </row>
    <row r="486" spans="1:17" ht="57" x14ac:dyDescent="0.25">
      <c r="A486" s="210">
        <v>484</v>
      </c>
      <c r="B486" s="210" t="s">
        <v>34</v>
      </c>
      <c r="C486" s="210">
        <v>891180084</v>
      </c>
      <c r="D486" s="210">
        <v>2</v>
      </c>
      <c r="E486" s="247" t="s">
        <v>565</v>
      </c>
      <c r="F486" s="309">
        <v>891100801</v>
      </c>
      <c r="G486" s="301">
        <v>5</v>
      </c>
      <c r="H486" s="302" t="s">
        <v>6804</v>
      </c>
      <c r="I486" s="303" t="s">
        <v>6805</v>
      </c>
      <c r="J486" s="304">
        <v>41355</v>
      </c>
      <c r="K486" s="310">
        <v>7254400</v>
      </c>
      <c r="L486" s="306" t="s">
        <v>917</v>
      </c>
      <c r="M486" s="212" t="s">
        <v>6674</v>
      </c>
      <c r="N486" s="271" t="s">
        <v>40</v>
      </c>
      <c r="O486" s="210" t="s">
        <v>41</v>
      </c>
      <c r="P486" s="210" t="s">
        <v>42</v>
      </c>
      <c r="Q486" s="271" t="s">
        <v>6675</v>
      </c>
    </row>
    <row r="487" spans="1:17" ht="57" x14ac:dyDescent="0.25">
      <c r="A487" s="210">
        <v>485</v>
      </c>
      <c r="B487" s="210" t="s">
        <v>34</v>
      </c>
      <c r="C487" s="210">
        <v>891180084</v>
      </c>
      <c r="D487" s="210">
        <v>2</v>
      </c>
      <c r="E487" s="247" t="s">
        <v>559</v>
      </c>
      <c r="F487" s="309">
        <v>14930475</v>
      </c>
      <c r="G487" s="301">
        <v>6</v>
      </c>
      <c r="H487" s="302" t="s">
        <v>6806</v>
      </c>
      <c r="I487" s="303" t="s">
        <v>6807</v>
      </c>
      <c r="J487" s="304">
        <v>41354</v>
      </c>
      <c r="K487" s="310">
        <v>1869000</v>
      </c>
      <c r="L487" s="308" t="s">
        <v>6726</v>
      </c>
      <c r="M487" s="212" t="s">
        <v>6674</v>
      </c>
      <c r="N487" s="271" t="s">
        <v>40</v>
      </c>
      <c r="O487" s="210" t="s">
        <v>41</v>
      </c>
      <c r="P487" s="210" t="s">
        <v>42</v>
      </c>
      <c r="Q487" s="271" t="s">
        <v>6675</v>
      </c>
    </row>
    <row r="488" spans="1:17" ht="57" x14ac:dyDescent="0.25">
      <c r="A488" s="210">
        <v>486</v>
      </c>
      <c r="B488" s="210" t="s">
        <v>34</v>
      </c>
      <c r="C488" s="210">
        <v>891180084</v>
      </c>
      <c r="D488" s="210">
        <v>2</v>
      </c>
      <c r="E488" s="247" t="s">
        <v>562</v>
      </c>
      <c r="F488" s="309">
        <v>19220876</v>
      </c>
      <c r="G488" s="301">
        <v>8</v>
      </c>
      <c r="H488" s="302" t="s">
        <v>6808</v>
      </c>
      <c r="I488" s="303" t="s">
        <v>6807</v>
      </c>
      <c r="J488" s="304">
        <v>41354</v>
      </c>
      <c r="K488" s="310">
        <v>1869000</v>
      </c>
      <c r="L488" s="308" t="s">
        <v>6726</v>
      </c>
      <c r="M488" s="212" t="s">
        <v>6674</v>
      </c>
      <c r="N488" s="271" t="s">
        <v>40</v>
      </c>
      <c r="O488" s="210" t="s">
        <v>41</v>
      </c>
      <c r="P488" s="210" t="s">
        <v>42</v>
      </c>
      <c r="Q488" s="271" t="s">
        <v>6675</v>
      </c>
    </row>
    <row r="489" spans="1:17" ht="76.5" x14ac:dyDescent="0.25">
      <c r="A489" s="210">
        <v>487</v>
      </c>
      <c r="B489" s="210" t="s">
        <v>34</v>
      </c>
      <c r="C489" s="210">
        <v>891180084</v>
      </c>
      <c r="D489" s="210">
        <v>2</v>
      </c>
      <c r="E489" s="247" t="s">
        <v>510</v>
      </c>
      <c r="F489" s="307">
        <v>41523336</v>
      </c>
      <c r="G489" s="301">
        <v>3</v>
      </c>
      <c r="H489" s="302" t="s">
        <v>6809</v>
      </c>
      <c r="I489" s="303" t="s">
        <v>6810</v>
      </c>
      <c r="J489" s="304">
        <v>41355</v>
      </c>
      <c r="K489" s="310">
        <v>1200000</v>
      </c>
      <c r="L489" s="306" t="s">
        <v>6811</v>
      </c>
      <c r="M489" s="212" t="s">
        <v>6674</v>
      </c>
      <c r="N489" s="271" t="s">
        <v>40</v>
      </c>
      <c r="O489" s="210" t="s">
        <v>41</v>
      </c>
      <c r="P489" s="210" t="s">
        <v>42</v>
      </c>
      <c r="Q489" s="271" t="s">
        <v>6675</v>
      </c>
    </row>
    <row r="490" spans="1:17" ht="57" x14ac:dyDescent="0.25">
      <c r="A490" s="210">
        <v>488</v>
      </c>
      <c r="B490" s="210" t="s">
        <v>34</v>
      </c>
      <c r="C490" s="210">
        <v>891180084</v>
      </c>
      <c r="D490" s="210">
        <v>2</v>
      </c>
      <c r="E490" s="247" t="s">
        <v>334</v>
      </c>
      <c r="F490" s="307">
        <v>12127303</v>
      </c>
      <c r="G490" s="301">
        <v>7</v>
      </c>
      <c r="H490" s="302" t="s">
        <v>6812</v>
      </c>
      <c r="I490" s="303" t="s">
        <v>6813</v>
      </c>
      <c r="J490" s="304">
        <v>41355</v>
      </c>
      <c r="K490" s="310">
        <v>2000000</v>
      </c>
      <c r="L490" s="306" t="s">
        <v>6811</v>
      </c>
      <c r="M490" s="212" t="s">
        <v>6674</v>
      </c>
      <c r="N490" s="271" t="s">
        <v>40</v>
      </c>
      <c r="O490" s="210" t="s">
        <v>41</v>
      </c>
      <c r="P490" s="210" t="s">
        <v>42</v>
      </c>
      <c r="Q490" s="271" t="s">
        <v>6675</v>
      </c>
    </row>
    <row r="491" spans="1:17" ht="57" x14ac:dyDescent="0.25">
      <c r="A491" s="210">
        <v>489</v>
      </c>
      <c r="B491" s="210" t="s">
        <v>34</v>
      </c>
      <c r="C491" s="210">
        <v>891180084</v>
      </c>
      <c r="D491" s="210">
        <v>2</v>
      </c>
      <c r="E491" s="247" t="s">
        <v>6759</v>
      </c>
      <c r="F491" s="307">
        <v>36183257</v>
      </c>
      <c r="G491" s="301">
        <v>1</v>
      </c>
      <c r="H491" s="302" t="s">
        <v>6814</v>
      </c>
      <c r="I491" s="303" t="s">
        <v>6815</v>
      </c>
      <c r="J491" s="304">
        <v>41355</v>
      </c>
      <c r="K491" s="310">
        <v>987287</v>
      </c>
      <c r="L491" s="308" t="s">
        <v>380</v>
      </c>
      <c r="M491" s="212" t="s">
        <v>6674</v>
      </c>
      <c r="N491" s="271" t="s">
        <v>40</v>
      </c>
      <c r="O491" s="210" t="s">
        <v>41</v>
      </c>
      <c r="P491" s="210" t="s">
        <v>42</v>
      </c>
      <c r="Q491" s="271" t="s">
        <v>6675</v>
      </c>
    </row>
    <row r="492" spans="1:17" ht="57" x14ac:dyDescent="0.25">
      <c r="A492" s="210">
        <v>490</v>
      </c>
      <c r="B492" s="210" t="s">
        <v>34</v>
      </c>
      <c r="C492" s="210">
        <v>891180084</v>
      </c>
      <c r="D492" s="210">
        <v>2</v>
      </c>
      <c r="E492" s="247" t="s">
        <v>6816</v>
      </c>
      <c r="F492" s="307">
        <v>1075541880</v>
      </c>
      <c r="G492" s="301">
        <v>1</v>
      </c>
      <c r="H492" s="302" t="s">
        <v>6817</v>
      </c>
      <c r="I492" s="303" t="s">
        <v>6818</v>
      </c>
      <c r="J492" s="304">
        <v>41369</v>
      </c>
      <c r="K492" s="310">
        <v>4800000</v>
      </c>
      <c r="L492" s="308" t="s">
        <v>6762</v>
      </c>
      <c r="M492" s="212" t="s">
        <v>6674</v>
      </c>
      <c r="N492" s="271" t="s">
        <v>40</v>
      </c>
      <c r="O492" s="210" t="s">
        <v>41</v>
      </c>
      <c r="P492" s="210" t="s">
        <v>42</v>
      </c>
      <c r="Q492" s="271" t="s">
        <v>6675</v>
      </c>
    </row>
    <row r="493" spans="1:17" ht="57" x14ac:dyDescent="0.25">
      <c r="A493" s="210">
        <v>491</v>
      </c>
      <c r="B493" s="210" t="s">
        <v>34</v>
      </c>
      <c r="C493" s="210">
        <v>891180084</v>
      </c>
      <c r="D493" s="210">
        <v>2</v>
      </c>
      <c r="E493" s="247" t="s">
        <v>6819</v>
      </c>
      <c r="F493" s="312">
        <v>36163851</v>
      </c>
      <c r="G493" s="301">
        <v>1</v>
      </c>
      <c r="H493" s="302" t="s">
        <v>6820</v>
      </c>
      <c r="I493" s="311" t="s">
        <v>6821</v>
      </c>
      <c r="J493" s="304">
        <v>41374</v>
      </c>
      <c r="K493" s="310">
        <v>1700000</v>
      </c>
      <c r="L493" s="306" t="s">
        <v>6811</v>
      </c>
      <c r="M493" s="212" t="s">
        <v>6674</v>
      </c>
      <c r="N493" s="271" t="s">
        <v>40</v>
      </c>
      <c r="O493" s="210" t="s">
        <v>41</v>
      </c>
      <c r="P493" s="210" t="s">
        <v>42</v>
      </c>
      <c r="Q493" s="271" t="s">
        <v>6675</v>
      </c>
    </row>
    <row r="494" spans="1:17" ht="57" x14ac:dyDescent="0.25">
      <c r="A494" s="210">
        <v>492</v>
      </c>
      <c r="B494" s="210" t="s">
        <v>34</v>
      </c>
      <c r="C494" s="210">
        <v>891180084</v>
      </c>
      <c r="D494" s="210">
        <v>2</v>
      </c>
      <c r="E494" s="247" t="s">
        <v>6759</v>
      </c>
      <c r="F494" s="312">
        <v>36183257</v>
      </c>
      <c r="G494" s="301">
        <v>1</v>
      </c>
      <c r="H494" s="302" t="s">
        <v>6822</v>
      </c>
      <c r="I494" s="311" t="s">
        <v>6823</v>
      </c>
      <c r="J494" s="304">
        <v>41369</v>
      </c>
      <c r="K494" s="310">
        <v>2000000</v>
      </c>
      <c r="L494" s="308" t="s">
        <v>380</v>
      </c>
      <c r="M494" s="212" t="s">
        <v>6674</v>
      </c>
      <c r="N494" s="271" t="s">
        <v>40</v>
      </c>
      <c r="O494" s="210" t="s">
        <v>41</v>
      </c>
      <c r="P494" s="210" t="s">
        <v>42</v>
      </c>
      <c r="Q494" s="271" t="s">
        <v>6675</v>
      </c>
    </row>
    <row r="495" spans="1:17" ht="57" x14ac:dyDescent="0.25">
      <c r="A495" s="210">
        <v>493</v>
      </c>
      <c r="B495" s="210" t="s">
        <v>34</v>
      </c>
      <c r="C495" s="210">
        <v>891180084</v>
      </c>
      <c r="D495" s="210">
        <v>2</v>
      </c>
      <c r="E495" s="247" t="s">
        <v>944</v>
      </c>
      <c r="F495" s="307">
        <v>7712724</v>
      </c>
      <c r="G495" s="301">
        <v>5</v>
      </c>
      <c r="H495" s="302" t="s">
        <v>6824</v>
      </c>
      <c r="I495" s="303" t="s">
        <v>6825</v>
      </c>
      <c r="J495" s="304">
        <v>41372</v>
      </c>
      <c r="K495" s="310">
        <v>3129720</v>
      </c>
      <c r="L495" s="306" t="s">
        <v>6673</v>
      </c>
      <c r="M495" s="212" t="s">
        <v>6674</v>
      </c>
      <c r="N495" s="271" t="s">
        <v>40</v>
      </c>
      <c r="O495" s="210" t="s">
        <v>41</v>
      </c>
      <c r="P495" s="210" t="s">
        <v>42</v>
      </c>
      <c r="Q495" s="271" t="s">
        <v>6675</v>
      </c>
    </row>
    <row r="496" spans="1:17" ht="57" x14ac:dyDescent="0.25">
      <c r="A496" s="210">
        <v>494</v>
      </c>
      <c r="B496" s="210" t="s">
        <v>34</v>
      </c>
      <c r="C496" s="210">
        <v>891180084</v>
      </c>
      <c r="D496" s="210">
        <v>2</v>
      </c>
      <c r="E496" s="247" t="s">
        <v>602</v>
      </c>
      <c r="F496" s="312">
        <v>1037581469</v>
      </c>
      <c r="G496" s="301">
        <v>8</v>
      </c>
      <c r="H496" s="302" t="s">
        <v>6826</v>
      </c>
      <c r="I496" s="303" t="s">
        <v>6791</v>
      </c>
      <c r="J496" s="304">
        <v>41369</v>
      </c>
      <c r="K496" s="310">
        <v>764992</v>
      </c>
      <c r="L496" s="308" t="s">
        <v>6726</v>
      </c>
      <c r="M496" s="212" t="s">
        <v>6674</v>
      </c>
      <c r="N496" s="271" t="s">
        <v>40</v>
      </c>
      <c r="O496" s="210" t="s">
        <v>41</v>
      </c>
      <c r="P496" s="210" t="s">
        <v>42</v>
      </c>
      <c r="Q496" s="271" t="s">
        <v>6675</v>
      </c>
    </row>
    <row r="497" spans="1:17" ht="57" x14ac:dyDescent="0.25">
      <c r="A497" s="210">
        <v>495</v>
      </c>
      <c r="B497" s="210" t="s">
        <v>34</v>
      </c>
      <c r="C497" s="210">
        <v>891180084</v>
      </c>
      <c r="D497" s="210">
        <v>2</v>
      </c>
      <c r="E497" s="247" t="s">
        <v>3374</v>
      </c>
      <c r="F497" s="307">
        <v>1090377010</v>
      </c>
      <c r="G497" s="301">
        <v>0</v>
      </c>
      <c r="H497" s="302" t="s">
        <v>6827</v>
      </c>
      <c r="I497" s="311" t="s">
        <v>6828</v>
      </c>
      <c r="J497" s="304">
        <v>41369</v>
      </c>
      <c r="K497" s="310">
        <v>500000</v>
      </c>
      <c r="L497" s="306" t="s">
        <v>6811</v>
      </c>
      <c r="M497" s="212" t="s">
        <v>6674</v>
      </c>
      <c r="N497" s="271" t="s">
        <v>40</v>
      </c>
      <c r="O497" s="210" t="s">
        <v>41</v>
      </c>
      <c r="P497" s="210" t="s">
        <v>42</v>
      </c>
      <c r="Q497" s="271" t="s">
        <v>6675</v>
      </c>
    </row>
    <row r="498" spans="1:17" ht="57" x14ac:dyDescent="0.25">
      <c r="A498" s="210">
        <v>496</v>
      </c>
      <c r="B498" s="210" t="s">
        <v>34</v>
      </c>
      <c r="C498" s="210">
        <v>891180084</v>
      </c>
      <c r="D498" s="210">
        <v>2</v>
      </c>
      <c r="E498" s="247" t="s">
        <v>6829</v>
      </c>
      <c r="F498" s="312">
        <v>12189483</v>
      </c>
      <c r="G498" s="301">
        <v>1</v>
      </c>
      <c r="H498" s="302" t="s">
        <v>6830</v>
      </c>
      <c r="I498" s="303" t="s">
        <v>6807</v>
      </c>
      <c r="J498" s="304">
        <v>41383</v>
      </c>
      <c r="K498" s="310">
        <v>1098000</v>
      </c>
      <c r="L498" s="308" t="s">
        <v>6726</v>
      </c>
      <c r="M498" s="212" t="s">
        <v>6674</v>
      </c>
      <c r="N498" s="271" t="s">
        <v>40</v>
      </c>
      <c r="O498" s="210" t="s">
        <v>41</v>
      </c>
      <c r="P498" s="210" t="s">
        <v>42</v>
      </c>
      <c r="Q498" s="271" t="s">
        <v>6675</v>
      </c>
    </row>
    <row r="499" spans="1:17" ht="57" x14ac:dyDescent="0.25">
      <c r="A499" s="210">
        <v>497</v>
      </c>
      <c r="B499" s="210" t="s">
        <v>34</v>
      </c>
      <c r="C499" s="210">
        <v>891180084</v>
      </c>
      <c r="D499" s="210">
        <v>2</v>
      </c>
      <c r="E499" s="247" t="s">
        <v>612</v>
      </c>
      <c r="F499" s="312">
        <v>13807423</v>
      </c>
      <c r="G499" s="301">
        <v>4</v>
      </c>
      <c r="H499" s="302" t="s">
        <v>6831</v>
      </c>
      <c r="I499" s="303" t="s">
        <v>6807</v>
      </c>
      <c r="J499" s="304">
        <v>41383</v>
      </c>
      <c r="K499" s="310">
        <v>1246000</v>
      </c>
      <c r="L499" s="308" t="s">
        <v>6726</v>
      </c>
      <c r="M499" s="212" t="s">
        <v>6674</v>
      </c>
      <c r="N499" s="271" t="s">
        <v>40</v>
      </c>
      <c r="O499" s="210" t="s">
        <v>41</v>
      </c>
      <c r="P499" s="210" t="s">
        <v>42</v>
      </c>
      <c r="Q499" s="271" t="s">
        <v>6675</v>
      </c>
    </row>
    <row r="500" spans="1:17" ht="57" x14ac:dyDescent="0.25">
      <c r="A500" s="210">
        <v>498</v>
      </c>
      <c r="B500" s="210" t="s">
        <v>34</v>
      </c>
      <c r="C500" s="210">
        <v>891180084</v>
      </c>
      <c r="D500" s="210">
        <v>2</v>
      </c>
      <c r="E500" s="247" t="s">
        <v>619</v>
      </c>
      <c r="F500" s="312">
        <v>79533029</v>
      </c>
      <c r="G500" s="301">
        <v>8</v>
      </c>
      <c r="H500" s="302" t="s">
        <v>6832</v>
      </c>
      <c r="I500" s="303" t="s">
        <v>6807</v>
      </c>
      <c r="J500" s="304">
        <v>41383</v>
      </c>
      <c r="K500" s="310">
        <v>1246000</v>
      </c>
      <c r="L500" s="308" t="s">
        <v>6726</v>
      </c>
      <c r="M500" s="212" t="s">
        <v>6674</v>
      </c>
      <c r="N500" s="271" t="s">
        <v>40</v>
      </c>
      <c r="O500" s="210" t="s">
        <v>41</v>
      </c>
      <c r="P500" s="210" t="s">
        <v>42</v>
      </c>
      <c r="Q500" s="271" t="s">
        <v>6675</v>
      </c>
    </row>
    <row r="501" spans="1:17" ht="57" x14ac:dyDescent="0.25">
      <c r="A501" s="210">
        <v>499</v>
      </c>
      <c r="B501" s="210" t="s">
        <v>34</v>
      </c>
      <c r="C501" s="210">
        <v>891180084</v>
      </c>
      <c r="D501" s="210">
        <v>2</v>
      </c>
      <c r="E501" s="247" t="s">
        <v>6833</v>
      </c>
      <c r="F501" s="307">
        <v>41553811</v>
      </c>
      <c r="G501" s="301">
        <v>9</v>
      </c>
      <c r="H501" s="302" t="s">
        <v>6834</v>
      </c>
      <c r="I501" s="303" t="s">
        <v>6835</v>
      </c>
      <c r="J501" s="304">
        <v>41381</v>
      </c>
      <c r="K501" s="310">
        <v>57939957</v>
      </c>
      <c r="L501" s="306" t="s">
        <v>6811</v>
      </c>
      <c r="M501" s="212" t="s">
        <v>6674</v>
      </c>
      <c r="N501" s="271" t="s">
        <v>40</v>
      </c>
      <c r="O501" s="210" t="s">
        <v>41</v>
      </c>
      <c r="P501" s="210" t="s">
        <v>42</v>
      </c>
      <c r="Q501" s="271" t="s">
        <v>6675</v>
      </c>
    </row>
    <row r="502" spans="1:17" ht="57" x14ac:dyDescent="0.25">
      <c r="A502" s="210">
        <v>500</v>
      </c>
      <c r="B502" s="210" t="s">
        <v>34</v>
      </c>
      <c r="C502" s="210">
        <v>891180084</v>
      </c>
      <c r="D502" s="210">
        <v>2</v>
      </c>
      <c r="E502" s="247" t="s">
        <v>1008</v>
      </c>
      <c r="F502" s="309">
        <v>79912755</v>
      </c>
      <c r="G502" s="301">
        <v>3</v>
      </c>
      <c r="H502" s="302" t="s">
        <v>6836</v>
      </c>
      <c r="I502" s="311" t="s">
        <v>6837</v>
      </c>
      <c r="J502" s="304">
        <v>41374</v>
      </c>
      <c r="K502" s="310">
        <v>532000</v>
      </c>
      <c r="L502" s="308" t="s">
        <v>380</v>
      </c>
      <c r="M502" s="212" t="s">
        <v>6674</v>
      </c>
      <c r="N502" s="271" t="s">
        <v>40</v>
      </c>
      <c r="O502" s="210" t="s">
        <v>41</v>
      </c>
      <c r="P502" s="210" t="s">
        <v>42</v>
      </c>
      <c r="Q502" s="271" t="s">
        <v>6675</v>
      </c>
    </row>
    <row r="503" spans="1:17" ht="57" x14ac:dyDescent="0.25">
      <c r="A503" s="210">
        <v>501</v>
      </c>
      <c r="B503" s="210" t="s">
        <v>34</v>
      </c>
      <c r="C503" s="210">
        <v>891180084</v>
      </c>
      <c r="D503" s="210">
        <v>2</v>
      </c>
      <c r="E503" s="247" t="s">
        <v>6759</v>
      </c>
      <c r="F503" s="309">
        <v>36183257</v>
      </c>
      <c r="G503" s="301">
        <v>1</v>
      </c>
      <c r="H503" s="302" t="s">
        <v>6838</v>
      </c>
      <c r="I503" s="311" t="s">
        <v>6839</v>
      </c>
      <c r="J503" s="304">
        <v>41374</v>
      </c>
      <c r="K503" s="310">
        <v>254304</v>
      </c>
      <c r="L503" s="308" t="s">
        <v>380</v>
      </c>
      <c r="M503" s="212" t="s">
        <v>6674</v>
      </c>
      <c r="N503" s="271" t="s">
        <v>40</v>
      </c>
      <c r="O503" s="210" t="s">
        <v>41</v>
      </c>
      <c r="P503" s="210" t="s">
        <v>42</v>
      </c>
      <c r="Q503" s="271" t="s">
        <v>6675</v>
      </c>
    </row>
    <row r="504" spans="1:17" ht="57" x14ac:dyDescent="0.25">
      <c r="A504" s="210">
        <v>502</v>
      </c>
      <c r="B504" s="210" t="s">
        <v>34</v>
      </c>
      <c r="C504" s="210">
        <v>891180084</v>
      </c>
      <c r="D504" s="210">
        <v>2</v>
      </c>
      <c r="E504" s="247" t="s">
        <v>6840</v>
      </c>
      <c r="F504" s="307">
        <v>55153933</v>
      </c>
      <c r="G504" s="301">
        <v>3</v>
      </c>
      <c r="H504" s="302" t="s">
        <v>6841</v>
      </c>
      <c r="I504" s="303" t="s">
        <v>6842</v>
      </c>
      <c r="J504" s="304">
        <v>41381</v>
      </c>
      <c r="K504" s="310">
        <v>4500000</v>
      </c>
      <c r="L504" s="306" t="s">
        <v>6673</v>
      </c>
      <c r="M504" s="212" t="s">
        <v>6674</v>
      </c>
      <c r="N504" s="271" t="s">
        <v>40</v>
      </c>
      <c r="O504" s="210" t="s">
        <v>41</v>
      </c>
      <c r="P504" s="210" t="s">
        <v>42</v>
      </c>
      <c r="Q504" s="271" t="s">
        <v>6675</v>
      </c>
    </row>
    <row r="505" spans="1:17" ht="57" x14ac:dyDescent="0.25">
      <c r="A505" s="210">
        <v>503</v>
      </c>
      <c r="B505" s="210" t="s">
        <v>34</v>
      </c>
      <c r="C505" s="210">
        <v>891180084</v>
      </c>
      <c r="D505" s="210">
        <v>2</v>
      </c>
      <c r="E505" s="247" t="s">
        <v>363</v>
      </c>
      <c r="F505" s="309">
        <v>55154564</v>
      </c>
      <c r="G505" s="301">
        <v>3</v>
      </c>
      <c r="H505" s="302" t="s">
        <v>6843</v>
      </c>
      <c r="I505" s="303" t="s">
        <v>6844</v>
      </c>
      <c r="J505" s="304">
        <v>41394</v>
      </c>
      <c r="K505" s="310">
        <v>7399420</v>
      </c>
      <c r="L505" s="306" t="s">
        <v>6673</v>
      </c>
      <c r="M505" s="212" t="s">
        <v>6674</v>
      </c>
      <c r="N505" s="271" t="s">
        <v>40</v>
      </c>
      <c r="O505" s="210" t="s">
        <v>41</v>
      </c>
      <c r="P505" s="210" t="s">
        <v>42</v>
      </c>
      <c r="Q505" s="271" t="s">
        <v>6675</v>
      </c>
    </row>
    <row r="506" spans="1:17" ht="57" x14ac:dyDescent="0.25">
      <c r="A506" s="210">
        <v>504</v>
      </c>
      <c r="B506" s="210" t="s">
        <v>34</v>
      </c>
      <c r="C506" s="210">
        <v>891180084</v>
      </c>
      <c r="D506" s="210">
        <v>2</v>
      </c>
      <c r="E506" s="247" t="s">
        <v>692</v>
      </c>
      <c r="F506" s="309">
        <v>26419898</v>
      </c>
      <c r="G506" s="301">
        <v>1</v>
      </c>
      <c r="H506" s="302" t="s">
        <v>6845</v>
      </c>
      <c r="I506" s="303" t="s">
        <v>6846</v>
      </c>
      <c r="J506" s="304">
        <v>41394</v>
      </c>
      <c r="K506" s="310">
        <v>4393140</v>
      </c>
      <c r="L506" s="308" t="s">
        <v>6726</v>
      </c>
      <c r="M506" s="212" t="s">
        <v>6674</v>
      </c>
      <c r="N506" s="271" t="s">
        <v>40</v>
      </c>
      <c r="O506" s="210" t="s">
        <v>41</v>
      </c>
      <c r="P506" s="210" t="s">
        <v>42</v>
      </c>
      <c r="Q506" s="271" t="s">
        <v>6675</v>
      </c>
    </row>
    <row r="507" spans="1:17" ht="57" x14ac:dyDescent="0.25">
      <c r="A507" s="210">
        <v>505</v>
      </c>
      <c r="B507" s="210" t="s">
        <v>34</v>
      </c>
      <c r="C507" s="210">
        <v>891180084</v>
      </c>
      <c r="D507" s="210">
        <v>2</v>
      </c>
      <c r="E507" s="247" t="s">
        <v>6847</v>
      </c>
      <c r="F507" s="307">
        <v>7686921</v>
      </c>
      <c r="G507" s="301">
        <v>8</v>
      </c>
      <c r="H507" s="302" t="s">
        <v>6848</v>
      </c>
      <c r="I507" s="303" t="s">
        <v>6849</v>
      </c>
      <c r="J507" s="304">
        <v>41389</v>
      </c>
      <c r="K507" s="310">
        <v>1525000</v>
      </c>
      <c r="L507" s="306" t="s">
        <v>6811</v>
      </c>
      <c r="M507" s="212" t="s">
        <v>6674</v>
      </c>
      <c r="N507" s="271" t="s">
        <v>40</v>
      </c>
      <c r="O507" s="210" t="s">
        <v>41</v>
      </c>
      <c r="P507" s="210" t="s">
        <v>42</v>
      </c>
      <c r="Q507" s="271" t="s">
        <v>6675</v>
      </c>
    </row>
    <row r="508" spans="1:17" ht="57" x14ac:dyDescent="0.25">
      <c r="A508" s="210">
        <v>506</v>
      </c>
      <c r="B508" s="210" t="s">
        <v>34</v>
      </c>
      <c r="C508" s="210">
        <v>891180084</v>
      </c>
      <c r="D508" s="210">
        <v>2</v>
      </c>
      <c r="E508" s="247" t="s">
        <v>6759</v>
      </c>
      <c r="F508" s="307">
        <v>36183257</v>
      </c>
      <c r="G508" s="301">
        <v>1</v>
      </c>
      <c r="H508" s="302" t="s">
        <v>6850</v>
      </c>
      <c r="I508" s="303" t="s">
        <v>6851</v>
      </c>
      <c r="J508" s="304">
        <v>41394</v>
      </c>
      <c r="K508" s="310">
        <v>1190527</v>
      </c>
      <c r="L508" s="308" t="s">
        <v>380</v>
      </c>
      <c r="M508" s="212" t="s">
        <v>6674</v>
      </c>
      <c r="N508" s="271" t="s">
        <v>40</v>
      </c>
      <c r="O508" s="210" t="s">
        <v>41</v>
      </c>
      <c r="P508" s="210" t="s">
        <v>42</v>
      </c>
      <c r="Q508" s="271" t="s">
        <v>6675</v>
      </c>
    </row>
    <row r="509" spans="1:17" ht="57" x14ac:dyDescent="0.25">
      <c r="A509" s="210">
        <v>507</v>
      </c>
      <c r="B509" s="210" t="s">
        <v>34</v>
      </c>
      <c r="C509" s="210">
        <v>891180084</v>
      </c>
      <c r="D509" s="210">
        <v>2</v>
      </c>
      <c r="E509" s="247" t="s">
        <v>871</v>
      </c>
      <c r="F509" s="307">
        <v>813006975</v>
      </c>
      <c r="G509" s="301">
        <v>2</v>
      </c>
      <c r="H509" s="302" t="s">
        <v>6852</v>
      </c>
      <c r="I509" s="303" t="s">
        <v>6853</v>
      </c>
      <c r="J509" s="304">
        <v>41394</v>
      </c>
      <c r="K509" s="310">
        <v>1596624</v>
      </c>
      <c r="L509" s="308" t="s">
        <v>380</v>
      </c>
      <c r="M509" s="212" t="s">
        <v>6674</v>
      </c>
      <c r="N509" s="271" t="s">
        <v>40</v>
      </c>
      <c r="O509" s="210" t="s">
        <v>41</v>
      </c>
      <c r="P509" s="210" t="s">
        <v>42</v>
      </c>
      <c r="Q509" s="271" t="s">
        <v>6675</v>
      </c>
    </row>
    <row r="510" spans="1:17" ht="57" x14ac:dyDescent="0.25">
      <c r="A510" s="210">
        <v>508</v>
      </c>
      <c r="B510" s="210" t="s">
        <v>34</v>
      </c>
      <c r="C510" s="210">
        <v>891180084</v>
      </c>
      <c r="D510" s="210">
        <v>2</v>
      </c>
      <c r="E510" s="247" t="s">
        <v>397</v>
      </c>
      <c r="F510" s="307">
        <v>36151634</v>
      </c>
      <c r="G510" s="301">
        <v>8</v>
      </c>
      <c r="H510" s="302" t="s">
        <v>6854</v>
      </c>
      <c r="I510" s="303" t="s">
        <v>6855</v>
      </c>
      <c r="J510" s="304">
        <v>41394</v>
      </c>
      <c r="K510" s="310">
        <v>699985</v>
      </c>
      <c r="L510" s="306" t="s">
        <v>6811</v>
      </c>
      <c r="M510" s="212" t="s">
        <v>6674</v>
      </c>
      <c r="N510" s="271" t="s">
        <v>40</v>
      </c>
      <c r="O510" s="210" t="s">
        <v>41</v>
      </c>
      <c r="P510" s="210" t="s">
        <v>42</v>
      </c>
      <c r="Q510" s="271" t="s">
        <v>6675</v>
      </c>
    </row>
    <row r="511" spans="1:17" ht="57" x14ac:dyDescent="0.25">
      <c r="A511" s="210">
        <v>509</v>
      </c>
      <c r="B511" s="210" t="s">
        <v>34</v>
      </c>
      <c r="C511" s="210">
        <v>891180084</v>
      </c>
      <c r="D511" s="210">
        <v>2</v>
      </c>
      <c r="E511" s="247" t="s">
        <v>679</v>
      </c>
      <c r="F511" s="307">
        <v>55162530</v>
      </c>
      <c r="G511" s="301">
        <v>7</v>
      </c>
      <c r="H511" s="302" t="s">
        <v>6856</v>
      </c>
      <c r="I511" s="303" t="s">
        <v>6857</v>
      </c>
      <c r="J511" s="304">
        <v>41394</v>
      </c>
      <c r="K511" s="310">
        <v>1000000</v>
      </c>
      <c r="L511" s="306" t="s">
        <v>6811</v>
      </c>
      <c r="M511" s="212" t="s">
        <v>6674</v>
      </c>
      <c r="N511" s="271" t="s">
        <v>40</v>
      </c>
      <c r="O511" s="210" t="s">
        <v>41</v>
      </c>
      <c r="P511" s="210" t="s">
        <v>42</v>
      </c>
      <c r="Q511" s="271" t="s">
        <v>6675</v>
      </c>
    </row>
    <row r="512" spans="1:17" ht="57" x14ac:dyDescent="0.25">
      <c r="A512" s="210">
        <v>510</v>
      </c>
      <c r="B512" s="210" t="s">
        <v>34</v>
      </c>
      <c r="C512" s="210">
        <v>891180084</v>
      </c>
      <c r="D512" s="210">
        <v>2</v>
      </c>
      <c r="E512" s="247" t="s">
        <v>334</v>
      </c>
      <c r="F512" s="307">
        <v>12127303</v>
      </c>
      <c r="G512" s="301">
        <v>7</v>
      </c>
      <c r="H512" s="302" t="s">
        <v>6858</v>
      </c>
      <c r="I512" s="303" t="s">
        <v>6859</v>
      </c>
      <c r="J512" s="304">
        <v>41394</v>
      </c>
      <c r="K512" s="310">
        <v>1000000</v>
      </c>
      <c r="L512" s="306" t="s">
        <v>6811</v>
      </c>
      <c r="M512" s="212" t="s">
        <v>6674</v>
      </c>
      <c r="N512" s="271" t="s">
        <v>40</v>
      </c>
      <c r="O512" s="210" t="s">
        <v>41</v>
      </c>
      <c r="P512" s="210" t="s">
        <v>42</v>
      </c>
      <c r="Q512" s="271" t="s">
        <v>6675</v>
      </c>
    </row>
    <row r="513" spans="1:17" ht="57" x14ac:dyDescent="0.25">
      <c r="A513" s="210">
        <v>511</v>
      </c>
      <c r="B513" s="210" t="s">
        <v>34</v>
      </c>
      <c r="C513" s="210">
        <v>891180084</v>
      </c>
      <c r="D513" s="210">
        <v>2</v>
      </c>
      <c r="E513" s="247" t="s">
        <v>452</v>
      </c>
      <c r="F513" s="307">
        <v>36310322</v>
      </c>
      <c r="G513" s="301">
        <v>8</v>
      </c>
      <c r="H513" s="302" t="s">
        <v>6860</v>
      </c>
      <c r="I513" s="303" t="s">
        <v>6861</v>
      </c>
      <c r="J513" s="304">
        <v>41394</v>
      </c>
      <c r="K513" s="310">
        <v>458000</v>
      </c>
      <c r="L513" s="306" t="s">
        <v>6811</v>
      </c>
      <c r="M513" s="212" t="s">
        <v>6674</v>
      </c>
      <c r="N513" s="271" t="s">
        <v>40</v>
      </c>
      <c r="O513" s="210" t="s">
        <v>41</v>
      </c>
      <c r="P513" s="210" t="s">
        <v>42</v>
      </c>
      <c r="Q513" s="271" t="s">
        <v>6675</v>
      </c>
    </row>
    <row r="514" spans="1:17" ht="57" x14ac:dyDescent="0.25">
      <c r="A514" s="210">
        <v>512</v>
      </c>
      <c r="B514" s="210" t="s">
        <v>34</v>
      </c>
      <c r="C514" s="210">
        <v>891180084</v>
      </c>
      <c r="D514" s="210">
        <v>2</v>
      </c>
      <c r="E514" s="247" t="s">
        <v>377</v>
      </c>
      <c r="F514" s="307">
        <v>12120649</v>
      </c>
      <c r="G514" s="301">
        <v>8</v>
      </c>
      <c r="H514" s="302" t="s">
        <v>6862</v>
      </c>
      <c r="I514" s="303" t="s">
        <v>6863</v>
      </c>
      <c r="J514" s="304">
        <v>41394</v>
      </c>
      <c r="K514" s="310">
        <v>2720001</v>
      </c>
      <c r="L514" s="306" t="s">
        <v>6811</v>
      </c>
      <c r="M514" s="212" t="s">
        <v>6674</v>
      </c>
      <c r="N514" s="271" t="s">
        <v>40</v>
      </c>
      <c r="O514" s="210" t="s">
        <v>41</v>
      </c>
      <c r="P514" s="210" t="s">
        <v>42</v>
      </c>
      <c r="Q514" s="271" t="s">
        <v>6675</v>
      </c>
    </row>
    <row r="515" spans="1:17" ht="57" x14ac:dyDescent="0.25">
      <c r="A515" s="210">
        <v>513</v>
      </c>
      <c r="B515" s="210" t="s">
        <v>34</v>
      </c>
      <c r="C515" s="210">
        <v>891180084</v>
      </c>
      <c r="D515" s="210">
        <v>2</v>
      </c>
      <c r="E515" s="247" t="s">
        <v>629</v>
      </c>
      <c r="F515" s="307">
        <v>900505338</v>
      </c>
      <c r="G515" s="301">
        <v>7</v>
      </c>
      <c r="H515" s="302" t="s">
        <v>6864</v>
      </c>
      <c r="I515" s="303" t="s">
        <v>6865</v>
      </c>
      <c r="J515" s="304">
        <v>41394</v>
      </c>
      <c r="K515" s="310">
        <v>3395914</v>
      </c>
      <c r="L515" s="308" t="s">
        <v>380</v>
      </c>
      <c r="M515" s="212" t="s">
        <v>6674</v>
      </c>
      <c r="N515" s="271" t="s">
        <v>40</v>
      </c>
      <c r="O515" s="210" t="s">
        <v>41</v>
      </c>
      <c r="P515" s="210" t="s">
        <v>42</v>
      </c>
      <c r="Q515" s="271" t="s">
        <v>6675</v>
      </c>
    </row>
    <row r="516" spans="1:17" ht="57" x14ac:dyDescent="0.25">
      <c r="A516" s="210">
        <v>514</v>
      </c>
      <c r="B516" s="210" t="s">
        <v>34</v>
      </c>
      <c r="C516" s="210">
        <v>891180084</v>
      </c>
      <c r="D516" s="210">
        <v>2</v>
      </c>
      <c r="E516" s="247" t="s">
        <v>416</v>
      </c>
      <c r="F516" s="307">
        <v>800185306</v>
      </c>
      <c r="G516" s="301">
        <v>4</v>
      </c>
      <c r="H516" s="302" t="s">
        <v>6866</v>
      </c>
      <c r="I516" s="303" t="s">
        <v>6867</v>
      </c>
      <c r="J516" s="304">
        <v>41394</v>
      </c>
      <c r="K516" s="310">
        <v>325000</v>
      </c>
      <c r="L516" s="306" t="s">
        <v>6811</v>
      </c>
      <c r="M516" s="212" t="s">
        <v>6674</v>
      </c>
      <c r="N516" s="271" t="s">
        <v>40</v>
      </c>
      <c r="O516" s="210" t="s">
        <v>41</v>
      </c>
      <c r="P516" s="210" t="s">
        <v>42</v>
      </c>
      <c r="Q516" s="271" t="s">
        <v>6675</v>
      </c>
    </row>
    <row r="517" spans="1:17" ht="57" x14ac:dyDescent="0.25">
      <c r="A517" s="210">
        <v>515</v>
      </c>
      <c r="B517" s="210" t="s">
        <v>34</v>
      </c>
      <c r="C517" s="210">
        <v>891180084</v>
      </c>
      <c r="D517" s="210">
        <v>2</v>
      </c>
      <c r="E517" s="247" t="s">
        <v>676</v>
      </c>
      <c r="F517" s="307">
        <v>36147801</v>
      </c>
      <c r="G517" s="301">
        <v>6</v>
      </c>
      <c r="H517" s="302" t="s">
        <v>6868</v>
      </c>
      <c r="I517" s="303" t="s">
        <v>6869</v>
      </c>
      <c r="J517" s="304">
        <v>41396</v>
      </c>
      <c r="K517" s="310">
        <v>1600000</v>
      </c>
      <c r="L517" s="306" t="s">
        <v>6811</v>
      </c>
      <c r="M517" s="212" t="s">
        <v>6674</v>
      </c>
      <c r="N517" s="271" t="s">
        <v>40</v>
      </c>
      <c r="O517" s="210" t="s">
        <v>41</v>
      </c>
      <c r="P517" s="210" t="s">
        <v>42</v>
      </c>
      <c r="Q517" s="271" t="s">
        <v>6675</v>
      </c>
    </row>
    <row r="518" spans="1:17" ht="57" x14ac:dyDescent="0.25">
      <c r="A518" s="210">
        <v>516</v>
      </c>
      <c r="B518" s="210" t="s">
        <v>34</v>
      </c>
      <c r="C518" s="210">
        <v>891180084</v>
      </c>
      <c r="D518" s="210">
        <v>2</v>
      </c>
      <c r="E518" s="247" t="s">
        <v>397</v>
      </c>
      <c r="F518" s="307">
        <v>36151634</v>
      </c>
      <c r="G518" s="301">
        <v>8</v>
      </c>
      <c r="H518" s="302" t="s">
        <v>6870</v>
      </c>
      <c r="I518" s="303" t="s">
        <v>6871</v>
      </c>
      <c r="J518" s="304">
        <v>41396</v>
      </c>
      <c r="K518" s="310">
        <v>400000</v>
      </c>
      <c r="L518" s="306" t="s">
        <v>6811</v>
      </c>
      <c r="M518" s="212" t="s">
        <v>6674</v>
      </c>
      <c r="N518" s="271" t="s">
        <v>40</v>
      </c>
      <c r="O518" s="210" t="s">
        <v>41</v>
      </c>
      <c r="P518" s="210" t="s">
        <v>42</v>
      </c>
      <c r="Q518" s="271" t="s">
        <v>6675</v>
      </c>
    </row>
    <row r="519" spans="1:17" ht="57" x14ac:dyDescent="0.25">
      <c r="A519" s="210">
        <v>517</v>
      </c>
      <c r="B519" s="210" t="s">
        <v>34</v>
      </c>
      <c r="C519" s="210">
        <v>891180084</v>
      </c>
      <c r="D519" s="210">
        <v>2</v>
      </c>
      <c r="E519" s="247" t="s">
        <v>6872</v>
      </c>
      <c r="F519" s="307">
        <v>7686926</v>
      </c>
      <c r="G519" s="301">
        <v>4</v>
      </c>
      <c r="H519" s="302" t="s">
        <v>6873</v>
      </c>
      <c r="I519" s="303" t="s">
        <v>6874</v>
      </c>
      <c r="J519" s="304">
        <v>41411</v>
      </c>
      <c r="K519" s="310">
        <v>13999981</v>
      </c>
      <c r="L519" s="306" t="s">
        <v>6811</v>
      </c>
      <c r="M519" s="212" t="s">
        <v>6674</v>
      </c>
      <c r="N519" s="271" t="s">
        <v>40</v>
      </c>
      <c r="O519" s="210" t="s">
        <v>41</v>
      </c>
      <c r="P519" s="210" t="s">
        <v>42</v>
      </c>
      <c r="Q519" s="271" t="s">
        <v>6675</v>
      </c>
    </row>
    <row r="520" spans="1:17" ht="57" x14ac:dyDescent="0.25">
      <c r="A520" s="210">
        <v>518</v>
      </c>
      <c r="B520" s="210" t="s">
        <v>34</v>
      </c>
      <c r="C520" s="210">
        <v>891180084</v>
      </c>
      <c r="D520" s="210">
        <v>2</v>
      </c>
      <c r="E520" s="247" t="s">
        <v>325</v>
      </c>
      <c r="F520" s="307">
        <v>900036523</v>
      </c>
      <c r="G520" s="301">
        <v>0</v>
      </c>
      <c r="H520" s="302" t="s">
        <v>6875</v>
      </c>
      <c r="I520" s="303" t="s">
        <v>6876</v>
      </c>
      <c r="J520" s="304">
        <v>41418</v>
      </c>
      <c r="K520" s="310">
        <v>1996940</v>
      </c>
      <c r="L520" s="306" t="s">
        <v>6811</v>
      </c>
      <c r="M520" s="212" t="s">
        <v>6674</v>
      </c>
      <c r="N520" s="271" t="s">
        <v>40</v>
      </c>
      <c r="O520" s="210" t="s">
        <v>41</v>
      </c>
      <c r="P520" s="210" t="s">
        <v>42</v>
      </c>
      <c r="Q520" s="271" t="s">
        <v>6675</v>
      </c>
    </row>
    <row r="521" spans="1:17" ht="57" x14ac:dyDescent="0.25">
      <c r="A521" s="210">
        <v>519</v>
      </c>
      <c r="B521" s="210" t="s">
        <v>34</v>
      </c>
      <c r="C521" s="210">
        <v>891180084</v>
      </c>
      <c r="D521" s="210">
        <v>2</v>
      </c>
      <c r="E521" s="247" t="s">
        <v>565</v>
      </c>
      <c r="F521" s="307">
        <v>891100801</v>
      </c>
      <c r="G521" s="301">
        <v>5</v>
      </c>
      <c r="H521" s="302" t="s">
        <v>6877</v>
      </c>
      <c r="I521" s="303" t="s">
        <v>6878</v>
      </c>
      <c r="J521" s="304">
        <v>41423</v>
      </c>
      <c r="K521" s="310">
        <v>870000</v>
      </c>
      <c r="L521" s="306" t="s">
        <v>6811</v>
      </c>
      <c r="M521" s="212" t="s">
        <v>6674</v>
      </c>
      <c r="N521" s="271" t="s">
        <v>40</v>
      </c>
      <c r="O521" s="210" t="s">
        <v>41</v>
      </c>
      <c r="P521" s="210" t="s">
        <v>42</v>
      </c>
      <c r="Q521" s="271" t="s">
        <v>6675</v>
      </c>
    </row>
    <row r="522" spans="1:17" ht="57" x14ac:dyDescent="0.25">
      <c r="A522" s="210">
        <v>520</v>
      </c>
      <c r="B522" s="210" t="s">
        <v>34</v>
      </c>
      <c r="C522" s="210">
        <v>891180084</v>
      </c>
      <c r="D522" s="210">
        <v>2</v>
      </c>
      <c r="E522" s="247" t="s">
        <v>6759</v>
      </c>
      <c r="F522" s="307">
        <v>36183257</v>
      </c>
      <c r="G522" s="301">
        <v>1</v>
      </c>
      <c r="H522" s="302" t="s">
        <v>6879</v>
      </c>
      <c r="I522" s="303" t="s">
        <v>6880</v>
      </c>
      <c r="J522" s="304">
        <v>41425</v>
      </c>
      <c r="K522" s="310">
        <v>848612</v>
      </c>
      <c r="L522" s="308" t="s">
        <v>380</v>
      </c>
      <c r="M522" s="212" t="s">
        <v>6674</v>
      </c>
      <c r="N522" s="271" t="s">
        <v>40</v>
      </c>
      <c r="O522" s="210" t="s">
        <v>41</v>
      </c>
      <c r="P522" s="210" t="s">
        <v>42</v>
      </c>
      <c r="Q522" s="271" t="s">
        <v>6675</v>
      </c>
    </row>
    <row r="523" spans="1:17" ht="57" x14ac:dyDescent="0.25">
      <c r="A523" s="210">
        <v>521</v>
      </c>
      <c r="B523" s="210" t="s">
        <v>34</v>
      </c>
      <c r="C523" s="210">
        <v>891180084</v>
      </c>
      <c r="D523" s="210">
        <v>2</v>
      </c>
      <c r="E523" s="247" t="s">
        <v>6881</v>
      </c>
      <c r="F523" s="309">
        <v>78716731</v>
      </c>
      <c r="G523" s="301">
        <v>3</v>
      </c>
      <c r="H523" s="302" t="s">
        <v>6882</v>
      </c>
      <c r="I523" s="303" t="s">
        <v>6883</v>
      </c>
      <c r="J523" s="304">
        <v>41421</v>
      </c>
      <c r="K523" s="310">
        <v>838300</v>
      </c>
      <c r="L523" s="308" t="s">
        <v>380</v>
      </c>
      <c r="M523" s="212" t="s">
        <v>6674</v>
      </c>
      <c r="N523" s="271" t="s">
        <v>40</v>
      </c>
      <c r="O523" s="210" t="s">
        <v>41</v>
      </c>
      <c r="P523" s="210" t="s">
        <v>42</v>
      </c>
      <c r="Q523" s="271" t="s">
        <v>6675</v>
      </c>
    </row>
    <row r="524" spans="1:17" ht="89.25" x14ac:dyDescent="0.25">
      <c r="A524" s="210">
        <v>522</v>
      </c>
      <c r="B524" s="210" t="s">
        <v>34</v>
      </c>
      <c r="C524" s="210">
        <v>891180084</v>
      </c>
      <c r="D524" s="210">
        <v>2</v>
      </c>
      <c r="E524" s="247" t="s">
        <v>6884</v>
      </c>
      <c r="F524" s="307">
        <v>900552913</v>
      </c>
      <c r="G524" s="301">
        <v>2</v>
      </c>
      <c r="H524" s="302" t="s">
        <v>6885</v>
      </c>
      <c r="I524" s="303" t="s">
        <v>6886</v>
      </c>
      <c r="J524" s="304">
        <v>41421</v>
      </c>
      <c r="K524" s="310">
        <v>3478542</v>
      </c>
      <c r="L524" s="306" t="s">
        <v>6811</v>
      </c>
      <c r="M524" s="212" t="s">
        <v>6674</v>
      </c>
      <c r="N524" s="271" t="s">
        <v>40</v>
      </c>
      <c r="O524" s="210" t="s">
        <v>41</v>
      </c>
      <c r="P524" s="210" t="s">
        <v>42</v>
      </c>
      <c r="Q524" s="271" t="s">
        <v>6675</v>
      </c>
    </row>
    <row r="525" spans="1:17" ht="57" x14ac:dyDescent="0.25">
      <c r="A525" s="210">
        <v>523</v>
      </c>
      <c r="B525" s="210" t="s">
        <v>34</v>
      </c>
      <c r="C525" s="210">
        <v>891180084</v>
      </c>
      <c r="D525" s="210">
        <v>2</v>
      </c>
      <c r="E525" s="247" t="s">
        <v>438</v>
      </c>
      <c r="F525" s="307">
        <v>26433756</v>
      </c>
      <c r="G525" s="301">
        <v>2</v>
      </c>
      <c r="H525" s="302" t="s">
        <v>6887</v>
      </c>
      <c r="I525" s="303" t="s">
        <v>6888</v>
      </c>
      <c r="J525" s="304">
        <v>41425</v>
      </c>
      <c r="K525" s="310">
        <v>7700000</v>
      </c>
      <c r="L525" s="306" t="s">
        <v>6673</v>
      </c>
      <c r="M525" s="212" t="s">
        <v>6674</v>
      </c>
      <c r="N525" s="271" t="s">
        <v>40</v>
      </c>
      <c r="O525" s="210" t="s">
        <v>41</v>
      </c>
      <c r="P525" s="210" t="s">
        <v>42</v>
      </c>
      <c r="Q525" s="271" t="s">
        <v>6675</v>
      </c>
    </row>
    <row r="526" spans="1:17" ht="57" x14ac:dyDescent="0.25">
      <c r="A526" s="210">
        <v>524</v>
      </c>
      <c r="B526" s="210" t="s">
        <v>34</v>
      </c>
      <c r="C526" s="210">
        <v>891180084</v>
      </c>
      <c r="D526" s="210">
        <v>2</v>
      </c>
      <c r="E526" s="247" t="s">
        <v>6889</v>
      </c>
      <c r="F526" s="309">
        <v>7708222</v>
      </c>
      <c r="G526" s="301">
        <v>4</v>
      </c>
      <c r="H526" s="302" t="s">
        <v>6890</v>
      </c>
      <c r="I526" s="303" t="s">
        <v>6891</v>
      </c>
      <c r="J526" s="304">
        <v>41438</v>
      </c>
      <c r="K526" s="310">
        <v>493000</v>
      </c>
      <c r="L526" s="306" t="s">
        <v>6673</v>
      </c>
      <c r="M526" s="212" t="s">
        <v>6674</v>
      </c>
      <c r="N526" s="271" t="s">
        <v>40</v>
      </c>
      <c r="O526" s="210" t="s">
        <v>41</v>
      </c>
      <c r="P526" s="210" t="s">
        <v>42</v>
      </c>
      <c r="Q526" s="271" t="s">
        <v>6675</v>
      </c>
    </row>
    <row r="527" spans="1:17" ht="57" x14ac:dyDescent="0.25">
      <c r="A527" s="210">
        <v>525</v>
      </c>
      <c r="B527" s="210" t="s">
        <v>34</v>
      </c>
      <c r="C527" s="210">
        <v>891180084</v>
      </c>
      <c r="D527" s="210">
        <v>2</v>
      </c>
      <c r="E527" s="247" t="s">
        <v>724</v>
      </c>
      <c r="F527" s="309">
        <v>16772288</v>
      </c>
      <c r="G527" s="301">
        <v>4</v>
      </c>
      <c r="H527" s="302" t="s">
        <v>6892</v>
      </c>
      <c r="I527" s="303" t="s">
        <v>6893</v>
      </c>
      <c r="J527" s="304">
        <v>41438</v>
      </c>
      <c r="K527" s="310">
        <v>2492000</v>
      </c>
      <c r="L527" s="308" t="s">
        <v>6726</v>
      </c>
      <c r="M527" s="212" t="s">
        <v>6674</v>
      </c>
      <c r="N527" s="271" t="s">
        <v>40</v>
      </c>
      <c r="O527" s="210" t="s">
        <v>41</v>
      </c>
      <c r="P527" s="210" t="s">
        <v>42</v>
      </c>
      <c r="Q527" s="271" t="s">
        <v>6675</v>
      </c>
    </row>
    <row r="528" spans="1:17" ht="57" x14ac:dyDescent="0.25">
      <c r="A528" s="210">
        <v>526</v>
      </c>
      <c r="B528" s="210" t="s">
        <v>34</v>
      </c>
      <c r="C528" s="210">
        <v>891180084</v>
      </c>
      <c r="D528" s="210">
        <v>2</v>
      </c>
      <c r="E528" s="247" t="s">
        <v>541</v>
      </c>
      <c r="F528" s="309">
        <v>17179978</v>
      </c>
      <c r="G528" s="301">
        <v>9</v>
      </c>
      <c r="H528" s="302" t="s">
        <v>6894</v>
      </c>
      <c r="I528" s="303" t="s">
        <v>6895</v>
      </c>
      <c r="J528" s="304">
        <v>41432</v>
      </c>
      <c r="K528" s="310">
        <v>1500000</v>
      </c>
      <c r="L528" s="308" t="s">
        <v>380</v>
      </c>
      <c r="M528" s="212" t="s">
        <v>6674</v>
      </c>
      <c r="N528" s="271" t="s">
        <v>40</v>
      </c>
      <c r="O528" s="210" t="s">
        <v>41</v>
      </c>
      <c r="P528" s="210" t="s">
        <v>42</v>
      </c>
      <c r="Q528" s="271" t="s">
        <v>6675</v>
      </c>
    </row>
    <row r="529" spans="1:17" ht="57" x14ac:dyDescent="0.25">
      <c r="A529" s="210">
        <v>527</v>
      </c>
      <c r="B529" s="210" t="s">
        <v>34</v>
      </c>
      <c r="C529" s="210">
        <v>891180084</v>
      </c>
      <c r="D529" s="210">
        <v>2</v>
      </c>
      <c r="E529" s="247" t="s">
        <v>6896</v>
      </c>
      <c r="F529" s="309">
        <v>10095891</v>
      </c>
      <c r="G529" s="301">
        <v>1</v>
      </c>
      <c r="H529" s="302" t="s">
        <v>6897</v>
      </c>
      <c r="I529" s="303" t="s">
        <v>6898</v>
      </c>
      <c r="J529" s="304">
        <v>41438</v>
      </c>
      <c r="K529" s="310">
        <v>2492160</v>
      </c>
      <c r="L529" s="308" t="s">
        <v>6726</v>
      </c>
      <c r="M529" s="212" t="s">
        <v>6674</v>
      </c>
      <c r="N529" s="271" t="s">
        <v>40</v>
      </c>
      <c r="O529" s="210" t="s">
        <v>41</v>
      </c>
      <c r="P529" s="210" t="s">
        <v>42</v>
      </c>
      <c r="Q529" s="271" t="s">
        <v>6675</v>
      </c>
    </row>
    <row r="530" spans="1:17" ht="57" x14ac:dyDescent="0.25">
      <c r="A530" s="210">
        <v>528</v>
      </c>
      <c r="B530" s="210" t="s">
        <v>34</v>
      </c>
      <c r="C530" s="210">
        <v>891180084</v>
      </c>
      <c r="D530" s="210">
        <v>2</v>
      </c>
      <c r="E530" s="247" t="s">
        <v>944</v>
      </c>
      <c r="F530" s="309">
        <v>7712724</v>
      </c>
      <c r="G530" s="301">
        <v>5</v>
      </c>
      <c r="H530" s="302" t="s">
        <v>6899</v>
      </c>
      <c r="I530" s="303" t="s">
        <v>6900</v>
      </c>
      <c r="J530" s="304">
        <v>41438</v>
      </c>
      <c r="K530" s="310">
        <v>493000</v>
      </c>
      <c r="L530" s="308" t="s">
        <v>6726</v>
      </c>
      <c r="M530" s="212" t="s">
        <v>6674</v>
      </c>
      <c r="N530" s="271" t="s">
        <v>40</v>
      </c>
      <c r="O530" s="210" t="s">
        <v>41</v>
      </c>
      <c r="P530" s="210" t="s">
        <v>42</v>
      </c>
      <c r="Q530" s="271" t="s">
        <v>6675</v>
      </c>
    </row>
    <row r="531" spans="1:17" ht="57" x14ac:dyDescent="0.25">
      <c r="A531" s="210">
        <v>529</v>
      </c>
      <c r="B531" s="210" t="s">
        <v>34</v>
      </c>
      <c r="C531" s="210">
        <v>891180084</v>
      </c>
      <c r="D531" s="210">
        <v>2</v>
      </c>
      <c r="E531" s="247" t="s">
        <v>6759</v>
      </c>
      <c r="F531" s="309">
        <v>36183257</v>
      </c>
      <c r="G531" s="301">
        <v>1</v>
      </c>
      <c r="H531" s="302" t="s">
        <v>6901</v>
      </c>
      <c r="I531" s="303" t="s">
        <v>6902</v>
      </c>
      <c r="J531" s="304">
        <v>41437</v>
      </c>
      <c r="K531" s="310">
        <v>499991</v>
      </c>
      <c r="L531" s="308" t="s">
        <v>380</v>
      </c>
      <c r="M531" s="212" t="s">
        <v>6674</v>
      </c>
      <c r="N531" s="271" t="s">
        <v>40</v>
      </c>
      <c r="O531" s="210" t="s">
        <v>41</v>
      </c>
      <c r="P531" s="210" t="s">
        <v>42</v>
      </c>
      <c r="Q531" s="271" t="s">
        <v>6675</v>
      </c>
    </row>
    <row r="532" spans="1:17" ht="57" x14ac:dyDescent="0.25">
      <c r="A532" s="210">
        <v>530</v>
      </c>
      <c r="B532" s="210" t="s">
        <v>34</v>
      </c>
      <c r="C532" s="210">
        <v>891180084</v>
      </c>
      <c r="D532" s="210">
        <v>2</v>
      </c>
      <c r="E532" s="247" t="s">
        <v>758</v>
      </c>
      <c r="F532" s="312">
        <v>52076724</v>
      </c>
      <c r="G532" s="301">
        <v>1</v>
      </c>
      <c r="H532" s="302" t="s">
        <v>6903</v>
      </c>
      <c r="I532" s="303" t="s">
        <v>6904</v>
      </c>
      <c r="J532" s="304">
        <v>41436</v>
      </c>
      <c r="K532" s="310">
        <v>340054</v>
      </c>
      <c r="L532" s="308" t="s">
        <v>380</v>
      </c>
      <c r="M532" s="212" t="s">
        <v>6674</v>
      </c>
      <c r="N532" s="271" t="s">
        <v>40</v>
      </c>
      <c r="O532" s="210" t="s">
        <v>41</v>
      </c>
      <c r="P532" s="210" t="s">
        <v>42</v>
      </c>
      <c r="Q532" s="271" t="s">
        <v>6675</v>
      </c>
    </row>
    <row r="533" spans="1:17" ht="57" x14ac:dyDescent="0.25">
      <c r="A533" s="210">
        <v>531</v>
      </c>
      <c r="B533" s="210" t="s">
        <v>34</v>
      </c>
      <c r="C533" s="210">
        <v>891180084</v>
      </c>
      <c r="D533" s="210">
        <v>2</v>
      </c>
      <c r="E533" s="247" t="s">
        <v>6905</v>
      </c>
      <c r="F533" s="309">
        <v>7701303</v>
      </c>
      <c r="G533" s="301">
        <v>0</v>
      </c>
      <c r="H533" s="302" t="s">
        <v>6906</v>
      </c>
      <c r="I533" s="303" t="s">
        <v>6907</v>
      </c>
      <c r="J533" s="304">
        <v>41436</v>
      </c>
      <c r="K533" s="310">
        <v>3500000</v>
      </c>
      <c r="L533" s="306" t="s">
        <v>6811</v>
      </c>
      <c r="M533" s="212" t="s">
        <v>6674</v>
      </c>
      <c r="N533" s="271" t="s">
        <v>40</v>
      </c>
      <c r="O533" s="210" t="s">
        <v>41</v>
      </c>
      <c r="P533" s="210" t="s">
        <v>42</v>
      </c>
      <c r="Q533" s="271" t="s">
        <v>6675</v>
      </c>
    </row>
    <row r="534" spans="1:17" ht="57" x14ac:dyDescent="0.25">
      <c r="A534" s="210">
        <v>532</v>
      </c>
      <c r="B534" s="210" t="s">
        <v>34</v>
      </c>
      <c r="C534" s="210">
        <v>891180084</v>
      </c>
      <c r="D534" s="210">
        <v>2</v>
      </c>
      <c r="E534" s="247" t="s">
        <v>444</v>
      </c>
      <c r="F534" s="309">
        <v>26579047</v>
      </c>
      <c r="G534" s="301">
        <v>6</v>
      </c>
      <c r="H534" s="302" t="s">
        <v>6908</v>
      </c>
      <c r="I534" s="303" t="s">
        <v>6909</v>
      </c>
      <c r="J534" s="304">
        <v>41438</v>
      </c>
      <c r="K534" s="310">
        <v>2400000</v>
      </c>
      <c r="L534" s="306" t="s">
        <v>6811</v>
      </c>
      <c r="M534" s="212" t="s">
        <v>6674</v>
      </c>
      <c r="N534" s="271" t="s">
        <v>40</v>
      </c>
      <c r="O534" s="210" t="s">
        <v>41</v>
      </c>
      <c r="P534" s="210" t="s">
        <v>42</v>
      </c>
      <c r="Q534" s="271" t="s">
        <v>6675</v>
      </c>
    </row>
    <row r="535" spans="1:17" ht="57" x14ac:dyDescent="0.25">
      <c r="A535" s="210">
        <v>533</v>
      </c>
      <c r="B535" s="210" t="s">
        <v>34</v>
      </c>
      <c r="C535" s="210">
        <v>891180084</v>
      </c>
      <c r="D535" s="210">
        <v>2</v>
      </c>
      <c r="E535" s="247" t="s">
        <v>6910</v>
      </c>
      <c r="F535" s="309">
        <v>4935071</v>
      </c>
      <c r="G535" s="301">
        <v>0</v>
      </c>
      <c r="H535" s="302" t="s">
        <v>6911</v>
      </c>
      <c r="I535" s="303" t="s">
        <v>6912</v>
      </c>
      <c r="J535" s="304">
        <v>41443</v>
      </c>
      <c r="K535" s="310">
        <v>1830000</v>
      </c>
      <c r="L535" s="308" t="s">
        <v>380</v>
      </c>
      <c r="M535" s="212" t="s">
        <v>6674</v>
      </c>
      <c r="N535" s="271" t="s">
        <v>40</v>
      </c>
      <c r="O535" s="210" t="s">
        <v>41</v>
      </c>
      <c r="P535" s="210" t="s">
        <v>42</v>
      </c>
      <c r="Q535" s="271" t="s">
        <v>6675</v>
      </c>
    </row>
    <row r="536" spans="1:17" ht="57" x14ac:dyDescent="0.25">
      <c r="A536" s="210">
        <v>534</v>
      </c>
      <c r="B536" s="210" t="s">
        <v>34</v>
      </c>
      <c r="C536" s="210">
        <v>891180084</v>
      </c>
      <c r="D536" s="210">
        <v>2</v>
      </c>
      <c r="E536" s="247" t="s">
        <v>676</v>
      </c>
      <c r="F536" s="309">
        <v>36147801</v>
      </c>
      <c r="G536" s="301">
        <v>6</v>
      </c>
      <c r="H536" s="302" t="s">
        <v>6913</v>
      </c>
      <c r="I536" s="303" t="s">
        <v>6914</v>
      </c>
      <c r="J536" s="304">
        <v>41442</v>
      </c>
      <c r="K536" s="310">
        <v>2000000</v>
      </c>
      <c r="L536" s="306" t="s">
        <v>6811</v>
      </c>
      <c r="M536" s="212" t="s">
        <v>6674</v>
      </c>
      <c r="N536" s="271" t="s">
        <v>40</v>
      </c>
      <c r="O536" s="210" t="s">
        <v>41</v>
      </c>
      <c r="P536" s="210" t="s">
        <v>42</v>
      </c>
      <c r="Q536" s="271" t="s">
        <v>6675</v>
      </c>
    </row>
    <row r="537" spans="1:17" ht="57" x14ac:dyDescent="0.25">
      <c r="A537" s="210">
        <v>535</v>
      </c>
      <c r="B537" s="210" t="s">
        <v>34</v>
      </c>
      <c r="C537" s="210">
        <v>891180084</v>
      </c>
      <c r="D537" s="210">
        <v>2</v>
      </c>
      <c r="E537" s="247" t="s">
        <v>713</v>
      </c>
      <c r="F537" s="309">
        <v>79267030</v>
      </c>
      <c r="G537" s="301">
        <v>5</v>
      </c>
      <c r="H537" s="302" t="s">
        <v>6915</v>
      </c>
      <c r="I537" s="303" t="s">
        <v>6916</v>
      </c>
      <c r="J537" s="304">
        <v>41453</v>
      </c>
      <c r="K537" s="310">
        <v>4984320</v>
      </c>
      <c r="L537" s="306" t="s">
        <v>6917</v>
      </c>
      <c r="M537" s="212" t="s">
        <v>6674</v>
      </c>
      <c r="N537" s="271" t="s">
        <v>40</v>
      </c>
      <c r="O537" s="210" t="s">
        <v>41</v>
      </c>
      <c r="P537" s="210" t="s">
        <v>42</v>
      </c>
      <c r="Q537" s="271" t="s">
        <v>6675</v>
      </c>
    </row>
    <row r="538" spans="1:17" ht="57" x14ac:dyDescent="0.25">
      <c r="A538" s="210">
        <v>536</v>
      </c>
      <c r="B538" s="210" t="s">
        <v>34</v>
      </c>
      <c r="C538" s="210">
        <v>891180084</v>
      </c>
      <c r="D538" s="210">
        <v>2</v>
      </c>
      <c r="E538" s="247" t="s">
        <v>944</v>
      </c>
      <c r="F538" s="309">
        <v>7712724</v>
      </c>
      <c r="G538" s="301">
        <v>5</v>
      </c>
      <c r="H538" s="302" t="s">
        <v>6918</v>
      </c>
      <c r="I538" s="303" t="s">
        <v>6919</v>
      </c>
      <c r="J538" s="304">
        <v>41453</v>
      </c>
      <c r="K538" s="310">
        <v>6259440</v>
      </c>
      <c r="L538" s="306" t="s">
        <v>6673</v>
      </c>
      <c r="M538" s="212" t="s">
        <v>6674</v>
      </c>
      <c r="N538" s="271" t="s">
        <v>40</v>
      </c>
      <c r="O538" s="210" t="s">
        <v>41</v>
      </c>
      <c r="P538" s="210" t="s">
        <v>42</v>
      </c>
      <c r="Q538" s="271" t="s">
        <v>6675</v>
      </c>
    </row>
    <row r="539" spans="1:17" ht="76.5" x14ac:dyDescent="0.25">
      <c r="A539" s="210">
        <v>537</v>
      </c>
      <c r="B539" s="210" t="s">
        <v>34</v>
      </c>
      <c r="C539" s="210">
        <v>891180084</v>
      </c>
      <c r="D539" s="210">
        <v>2</v>
      </c>
      <c r="E539" s="247" t="s">
        <v>6920</v>
      </c>
      <c r="F539" s="309">
        <v>891102731</v>
      </c>
      <c r="G539" s="301">
        <v>7</v>
      </c>
      <c r="H539" s="302" t="s">
        <v>6921</v>
      </c>
      <c r="I539" s="303" t="s">
        <v>6922</v>
      </c>
      <c r="J539" s="304">
        <v>41445</v>
      </c>
      <c r="K539" s="310">
        <v>990000</v>
      </c>
      <c r="L539" s="308" t="s">
        <v>380</v>
      </c>
      <c r="M539" s="212" t="s">
        <v>6674</v>
      </c>
      <c r="N539" s="271" t="s">
        <v>40</v>
      </c>
      <c r="O539" s="210" t="s">
        <v>41</v>
      </c>
      <c r="P539" s="210" t="s">
        <v>42</v>
      </c>
      <c r="Q539" s="271" t="s">
        <v>6675</v>
      </c>
    </row>
    <row r="540" spans="1:17" ht="57" x14ac:dyDescent="0.25">
      <c r="A540" s="210">
        <v>538</v>
      </c>
      <c r="B540" s="210" t="s">
        <v>34</v>
      </c>
      <c r="C540" s="210">
        <v>891180084</v>
      </c>
      <c r="D540" s="210">
        <v>2</v>
      </c>
      <c r="E540" s="247" t="s">
        <v>6723</v>
      </c>
      <c r="F540" s="307">
        <v>79536428</v>
      </c>
      <c r="G540" s="301">
        <v>7</v>
      </c>
      <c r="H540" s="302" t="s">
        <v>6923</v>
      </c>
      <c r="I540" s="303" t="s">
        <v>6924</v>
      </c>
      <c r="J540" s="304">
        <v>41453</v>
      </c>
      <c r="K540" s="310">
        <v>1175210</v>
      </c>
      <c r="L540" s="306" t="s">
        <v>6917</v>
      </c>
      <c r="M540" s="212" t="s">
        <v>6674</v>
      </c>
      <c r="N540" s="271" t="s">
        <v>40</v>
      </c>
      <c r="O540" s="210" t="s">
        <v>41</v>
      </c>
      <c r="P540" s="210" t="s">
        <v>42</v>
      </c>
      <c r="Q540" s="271" t="s">
        <v>6675</v>
      </c>
    </row>
    <row r="541" spans="1:17" ht="57" x14ac:dyDescent="0.25">
      <c r="A541" s="210">
        <v>539</v>
      </c>
      <c r="B541" s="210" t="s">
        <v>34</v>
      </c>
      <c r="C541" s="210">
        <v>891180084</v>
      </c>
      <c r="D541" s="210">
        <v>2</v>
      </c>
      <c r="E541" s="247" t="s">
        <v>574</v>
      </c>
      <c r="F541" s="312">
        <v>79140909</v>
      </c>
      <c r="G541" s="301">
        <v>7</v>
      </c>
      <c r="H541" s="302" t="s">
        <v>6925</v>
      </c>
      <c r="I541" s="303" t="s">
        <v>6924</v>
      </c>
      <c r="J541" s="304">
        <v>41453</v>
      </c>
      <c r="K541" s="310">
        <v>1175210</v>
      </c>
      <c r="L541" s="306" t="s">
        <v>6917</v>
      </c>
      <c r="M541" s="212" t="s">
        <v>6674</v>
      </c>
      <c r="N541" s="271" t="s">
        <v>40</v>
      </c>
      <c r="O541" s="210" t="s">
        <v>41</v>
      </c>
      <c r="P541" s="210" t="s">
        <v>42</v>
      </c>
      <c r="Q541" s="271" t="s">
        <v>6675</v>
      </c>
    </row>
    <row r="542" spans="1:17" ht="57" x14ac:dyDescent="0.25">
      <c r="A542" s="210">
        <v>540</v>
      </c>
      <c r="B542" s="210" t="s">
        <v>34</v>
      </c>
      <c r="C542" s="210">
        <v>891180084</v>
      </c>
      <c r="D542" s="210">
        <v>2</v>
      </c>
      <c r="E542" s="247" t="s">
        <v>6926</v>
      </c>
      <c r="F542" s="309">
        <v>12110890</v>
      </c>
      <c r="G542" s="301">
        <v>4</v>
      </c>
      <c r="H542" s="302" t="s">
        <v>6927</v>
      </c>
      <c r="I542" s="303" t="s">
        <v>6928</v>
      </c>
      <c r="J542" s="304">
        <v>41449</v>
      </c>
      <c r="K542" s="310">
        <v>4200000</v>
      </c>
      <c r="L542" s="306" t="s">
        <v>6811</v>
      </c>
      <c r="M542" s="212" t="s">
        <v>6674</v>
      </c>
      <c r="N542" s="271" t="s">
        <v>40</v>
      </c>
      <c r="O542" s="210" t="s">
        <v>41</v>
      </c>
      <c r="P542" s="210" t="s">
        <v>42</v>
      </c>
      <c r="Q542" s="271" t="s">
        <v>6675</v>
      </c>
    </row>
    <row r="543" spans="1:17" ht="57" x14ac:dyDescent="0.25">
      <c r="A543" s="210">
        <v>541</v>
      </c>
      <c r="B543" s="210" t="s">
        <v>34</v>
      </c>
      <c r="C543" s="210">
        <v>891180084</v>
      </c>
      <c r="D543" s="210">
        <v>2</v>
      </c>
      <c r="E543" s="247" t="s">
        <v>749</v>
      </c>
      <c r="F543" s="309">
        <v>36167412</v>
      </c>
      <c r="G543" s="301">
        <v>1</v>
      </c>
      <c r="H543" s="302" t="s">
        <v>6929</v>
      </c>
      <c r="I543" s="303" t="s">
        <v>6930</v>
      </c>
      <c r="J543" s="304">
        <v>41450</v>
      </c>
      <c r="K543" s="310">
        <v>1400000</v>
      </c>
      <c r="L543" s="306" t="s">
        <v>6673</v>
      </c>
      <c r="M543" s="212" t="s">
        <v>6674</v>
      </c>
      <c r="N543" s="271" t="s">
        <v>40</v>
      </c>
      <c r="O543" s="210" t="s">
        <v>41</v>
      </c>
      <c r="P543" s="210" t="s">
        <v>42</v>
      </c>
      <c r="Q543" s="271" t="s">
        <v>6675</v>
      </c>
    </row>
    <row r="544" spans="1:17" ht="57" x14ac:dyDescent="0.25">
      <c r="A544" s="210">
        <v>542</v>
      </c>
      <c r="B544" s="210" t="s">
        <v>34</v>
      </c>
      <c r="C544" s="210">
        <v>891180084</v>
      </c>
      <c r="D544" s="210">
        <v>2</v>
      </c>
      <c r="E544" s="247" t="s">
        <v>6931</v>
      </c>
      <c r="F544" s="312">
        <v>55164699</v>
      </c>
      <c r="G544" s="301">
        <v>1</v>
      </c>
      <c r="H544" s="302" t="s">
        <v>6932</v>
      </c>
      <c r="I544" s="303" t="s">
        <v>6933</v>
      </c>
      <c r="J544" s="304">
        <v>41449</v>
      </c>
      <c r="K544" s="310">
        <v>995000</v>
      </c>
      <c r="L544" s="306" t="s">
        <v>6811</v>
      </c>
      <c r="M544" s="212" t="s">
        <v>6674</v>
      </c>
      <c r="N544" s="271" t="s">
        <v>40</v>
      </c>
      <c r="O544" s="210" t="s">
        <v>41</v>
      </c>
      <c r="P544" s="210" t="s">
        <v>42</v>
      </c>
      <c r="Q544" s="271" t="s">
        <v>6675</v>
      </c>
    </row>
    <row r="545" spans="1:17" ht="57" x14ac:dyDescent="0.25">
      <c r="A545" s="210">
        <v>543</v>
      </c>
      <c r="B545" s="210" t="s">
        <v>34</v>
      </c>
      <c r="C545" s="210">
        <v>891180084</v>
      </c>
      <c r="D545" s="210">
        <v>2</v>
      </c>
      <c r="E545" s="247" t="s">
        <v>377</v>
      </c>
      <c r="F545" s="307">
        <v>12120649</v>
      </c>
      <c r="G545" s="301">
        <v>8</v>
      </c>
      <c r="H545" s="302" t="s">
        <v>6934</v>
      </c>
      <c r="I545" s="303" t="s">
        <v>6935</v>
      </c>
      <c r="J545" s="304">
        <v>41453</v>
      </c>
      <c r="K545" s="310">
        <v>2316612</v>
      </c>
      <c r="L545" s="306" t="s">
        <v>6811</v>
      </c>
      <c r="M545" s="212" t="s">
        <v>6674</v>
      </c>
      <c r="N545" s="271" t="s">
        <v>40</v>
      </c>
      <c r="O545" s="210" t="s">
        <v>41</v>
      </c>
      <c r="P545" s="210" t="s">
        <v>42</v>
      </c>
      <c r="Q545" s="271" t="s">
        <v>6675</v>
      </c>
    </row>
    <row r="546" spans="1:17" ht="57" x14ac:dyDescent="0.25">
      <c r="A546" s="210">
        <v>544</v>
      </c>
      <c r="B546" s="210" t="s">
        <v>34</v>
      </c>
      <c r="C546" s="210">
        <v>891180084</v>
      </c>
      <c r="D546" s="210">
        <v>2</v>
      </c>
      <c r="E546" s="247" t="s">
        <v>629</v>
      </c>
      <c r="F546" s="307">
        <v>900505338</v>
      </c>
      <c r="G546" s="301">
        <v>7</v>
      </c>
      <c r="H546" s="302" t="s">
        <v>6936</v>
      </c>
      <c r="I546" s="303" t="s">
        <v>6937</v>
      </c>
      <c r="J546" s="304">
        <v>41453</v>
      </c>
      <c r="K546" s="310">
        <v>3149097</v>
      </c>
      <c r="L546" s="308" t="s">
        <v>380</v>
      </c>
      <c r="M546" s="212" t="s">
        <v>6674</v>
      </c>
      <c r="N546" s="271" t="s">
        <v>40</v>
      </c>
      <c r="O546" s="210" t="s">
        <v>41</v>
      </c>
      <c r="P546" s="210" t="s">
        <v>42</v>
      </c>
      <c r="Q546" s="271" t="s">
        <v>6675</v>
      </c>
    </row>
    <row r="547" spans="1:17" ht="57" x14ac:dyDescent="0.25">
      <c r="A547" s="210">
        <v>545</v>
      </c>
      <c r="B547" s="210" t="s">
        <v>34</v>
      </c>
      <c r="C547" s="210">
        <v>891180084</v>
      </c>
      <c r="D547" s="210">
        <v>2</v>
      </c>
      <c r="E547" s="247" t="s">
        <v>387</v>
      </c>
      <c r="F547" s="300">
        <v>39572081</v>
      </c>
      <c r="G547" s="313">
        <v>2</v>
      </c>
      <c r="H547" s="302" t="s">
        <v>6938</v>
      </c>
      <c r="I547" s="303" t="s">
        <v>6939</v>
      </c>
      <c r="J547" s="304">
        <v>41457</v>
      </c>
      <c r="K547" s="314">
        <v>7199917</v>
      </c>
      <c r="L547" s="306" t="s">
        <v>6673</v>
      </c>
      <c r="M547" s="212" t="s">
        <v>6674</v>
      </c>
      <c r="N547" s="271" t="s">
        <v>40</v>
      </c>
      <c r="O547" s="210" t="s">
        <v>41</v>
      </c>
      <c r="P547" s="210" t="s">
        <v>42</v>
      </c>
      <c r="Q547" s="271" t="s">
        <v>6675</v>
      </c>
    </row>
    <row r="548" spans="1:17" ht="57" x14ac:dyDescent="0.25">
      <c r="A548" s="210">
        <v>546</v>
      </c>
      <c r="B548" s="210" t="s">
        <v>34</v>
      </c>
      <c r="C548" s="210">
        <v>891180084</v>
      </c>
      <c r="D548" s="210">
        <v>2</v>
      </c>
      <c r="E548" s="247" t="s">
        <v>6940</v>
      </c>
      <c r="F548" s="307">
        <v>1075228959</v>
      </c>
      <c r="G548" s="315">
        <v>1</v>
      </c>
      <c r="H548" s="302" t="s">
        <v>6941</v>
      </c>
      <c r="I548" s="303" t="s">
        <v>6942</v>
      </c>
      <c r="J548" s="304">
        <v>41466</v>
      </c>
      <c r="K548" s="316">
        <v>3468000</v>
      </c>
      <c r="L548" s="306" t="s">
        <v>6811</v>
      </c>
      <c r="M548" s="212" t="s">
        <v>6674</v>
      </c>
      <c r="N548" s="271" t="s">
        <v>40</v>
      </c>
      <c r="O548" s="210" t="s">
        <v>41</v>
      </c>
      <c r="P548" s="210" t="s">
        <v>42</v>
      </c>
      <c r="Q548" s="271" t="s">
        <v>6675</v>
      </c>
    </row>
    <row r="549" spans="1:17" ht="57" x14ac:dyDescent="0.25">
      <c r="A549" s="210">
        <v>547</v>
      </c>
      <c r="B549" s="210" t="s">
        <v>34</v>
      </c>
      <c r="C549" s="210">
        <v>891180084</v>
      </c>
      <c r="D549" s="210">
        <v>2</v>
      </c>
      <c r="E549" s="247" t="s">
        <v>6943</v>
      </c>
      <c r="F549" s="300">
        <v>7708832</v>
      </c>
      <c r="G549" s="313">
        <v>7</v>
      </c>
      <c r="H549" s="302" t="s">
        <v>6944</v>
      </c>
      <c r="I549" s="303" t="s">
        <v>6945</v>
      </c>
      <c r="J549" s="304">
        <v>41457</v>
      </c>
      <c r="K549" s="314">
        <v>1062802</v>
      </c>
      <c r="L549" s="306" t="s">
        <v>6673</v>
      </c>
      <c r="M549" s="212" t="s">
        <v>6674</v>
      </c>
      <c r="N549" s="271" t="s">
        <v>40</v>
      </c>
      <c r="O549" s="210" t="s">
        <v>41</v>
      </c>
      <c r="P549" s="210" t="s">
        <v>42</v>
      </c>
      <c r="Q549" s="271" t="s">
        <v>6675</v>
      </c>
    </row>
    <row r="550" spans="1:17" ht="57" x14ac:dyDescent="0.25">
      <c r="A550" s="210">
        <v>548</v>
      </c>
      <c r="B550" s="210" t="s">
        <v>34</v>
      </c>
      <c r="C550" s="210">
        <v>891180084</v>
      </c>
      <c r="D550" s="210">
        <v>2</v>
      </c>
      <c r="E550" s="247" t="s">
        <v>6946</v>
      </c>
      <c r="F550" s="300">
        <v>3228163</v>
      </c>
      <c r="G550" s="313">
        <v>3</v>
      </c>
      <c r="H550" s="302" t="s">
        <v>6947</v>
      </c>
      <c r="I550" s="303" t="s">
        <v>6948</v>
      </c>
      <c r="J550" s="304">
        <v>41486</v>
      </c>
      <c r="K550" s="314">
        <v>2492160</v>
      </c>
      <c r="L550" s="308" t="s">
        <v>6917</v>
      </c>
      <c r="M550" s="212" t="s">
        <v>6674</v>
      </c>
      <c r="N550" s="271" t="s">
        <v>40</v>
      </c>
      <c r="O550" s="210" t="s">
        <v>41</v>
      </c>
      <c r="P550" s="210" t="s">
        <v>42</v>
      </c>
      <c r="Q550" s="271" t="s">
        <v>6675</v>
      </c>
    </row>
    <row r="551" spans="1:17" ht="57" x14ac:dyDescent="0.25">
      <c r="A551" s="210">
        <v>549</v>
      </c>
      <c r="B551" s="210" t="s">
        <v>34</v>
      </c>
      <c r="C551" s="210">
        <v>891180084</v>
      </c>
      <c r="D551" s="210">
        <v>2</v>
      </c>
      <c r="E551" s="247" t="s">
        <v>6949</v>
      </c>
      <c r="F551" s="300">
        <v>55150830</v>
      </c>
      <c r="G551" s="313">
        <v>1</v>
      </c>
      <c r="H551" s="302" t="s">
        <v>6950</v>
      </c>
      <c r="I551" s="303" t="s">
        <v>6951</v>
      </c>
      <c r="J551" s="304">
        <v>41467</v>
      </c>
      <c r="K551" s="314">
        <v>600000</v>
      </c>
      <c r="L551" s="306" t="s">
        <v>6673</v>
      </c>
      <c r="M551" s="212" t="s">
        <v>6674</v>
      </c>
      <c r="N551" s="271" t="s">
        <v>40</v>
      </c>
      <c r="O551" s="210" t="s">
        <v>41</v>
      </c>
      <c r="P551" s="210" t="s">
        <v>42</v>
      </c>
      <c r="Q551" s="271" t="s">
        <v>6675</v>
      </c>
    </row>
    <row r="552" spans="1:17" ht="57" x14ac:dyDescent="0.25">
      <c r="A552" s="210">
        <v>550</v>
      </c>
      <c r="B552" s="210" t="s">
        <v>34</v>
      </c>
      <c r="C552" s="210">
        <v>891180084</v>
      </c>
      <c r="D552" s="210">
        <v>2</v>
      </c>
      <c r="E552" s="247" t="s">
        <v>6952</v>
      </c>
      <c r="F552" s="307">
        <v>891104414</v>
      </c>
      <c r="G552" s="315">
        <v>6</v>
      </c>
      <c r="H552" s="302" t="s">
        <v>6953</v>
      </c>
      <c r="I552" s="303" t="s">
        <v>6954</v>
      </c>
      <c r="J552" s="304">
        <v>41470</v>
      </c>
      <c r="K552" s="316">
        <v>1620000</v>
      </c>
      <c r="L552" s="308" t="s">
        <v>380</v>
      </c>
      <c r="M552" s="212" t="s">
        <v>6674</v>
      </c>
      <c r="N552" s="271" t="s">
        <v>40</v>
      </c>
      <c r="O552" s="210" t="s">
        <v>41</v>
      </c>
      <c r="P552" s="210" t="s">
        <v>42</v>
      </c>
      <c r="Q552" s="271" t="s">
        <v>6675</v>
      </c>
    </row>
    <row r="553" spans="1:17" ht="57" x14ac:dyDescent="0.25">
      <c r="A553" s="210">
        <v>551</v>
      </c>
      <c r="B553" s="210" t="s">
        <v>34</v>
      </c>
      <c r="C553" s="210">
        <v>891180084</v>
      </c>
      <c r="D553" s="210">
        <v>2</v>
      </c>
      <c r="E553" s="247" t="s">
        <v>659</v>
      </c>
      <c r="F553" s="300">
        <v>52051119</v>
      </c>
      <c r="G553" s="313">
        <v>5</v>
      </c>
      <c r="H553" s="302" t="s">
        <v>6955</v>
      </c>
      <c r="I553" s="303" t="s">
        <v>6956</v>
      </c>
      <c r="J553" s="304">
        <v>41473</v>
      </c>
      <c r="K553" s="314">
        <v>2592200</v>
      </c>
      <c r="L553" s="308" t="s">
        <v>6917</v>
      </c>
      <c r="M553" s="212" t="s">
        <v>6674</v>
      </c>
      <c r="N553" s="271" t="s">
        <v>40</v>
      </c>
      <c r="O553" s="210" t="s">
        <v>41</v>
      </c>
      <c r="P553" s="210" t="s">
        <v>42</v>
      </c>
      <c r="Q553" s="271" t="s">
        <v>6675</v>
      </c>
    </row>
    <row r="554" spans="1:17" ht="57" x14ac:dyDescent="0.25">
      <c r="A554" s="210">
        <v>552</v>
      </c>
      <c r="B554" s="210" t="s">
        <v>34</v>
      </c>
      <c r="C554" s="210">
        <v>891180084</v>
      </c>
      <c r="D554" s="210">
        <v>2</v>
      </c>
      <c r="E554" s="247" t="s">
        <v>375</v>
      </c>
      <c r="F554" s="300">
        <v>12115387</v>
      </c>
      <c r="G554" s="313">
        <v>3</v>
      </c>
      <c r="H554" s="302" t="s">
        <v>6957</v>
      </c>
      <c r="I554" s="303" t="s">
        <v>6958</v>
      </c>
      <c r="J554" s="304">
        <v>41473</v>
      </c>
      <c r="K554" s="314">
        <v>2004596</v>
      </c>
      <c r="L554" s="308" t="s">
        <v>6917</v>
      </c>
      <c r="M554" s="212" t="s">
        <v>6674</v>
      </c>
      <c r="N554" s="271" t="s">
        <v>40</v>
      </c>
      <c r="O554" s="210" t="s">
        <v>41</v>
      </c>
      <c r="P554" s="210" t="s">
        <v>42</v>
      </c>
      <c r="Q554" s="271" t="s">
        <v>6675</v>
      </c>
    </row>
    <row r="555" spans="1:17" ht="57" x14ac:dyDescent="0.25">
      <c r="A555" s="210">
        <v>553</v>
      </c>
      <c r="B555" s="210" t="s">
        <v>34</v>
      </c>
      <c r="C555" s="210">
        <v>891180084</v>
      </c>
      <c r="D555" s="210">
        <v>2</v>
      </c>
      <c r="E555" s="247" t="s">
        <v>6959</v>
      </c>
      <c r="F555" s="307">
        <v>1075217496</v>
      </c>
      <c r="G555" s="315">
        <v>6</v>
      </c>
      <c r="H555" s="302" t="s">
        <v>6960</v>
      </c>
      <c r="I555" s="303" t="s">
        <v>6961</v>
      </c>
      <c r="J555" s="304">
        <v>41467</v>
      </c>
      <c r="K555" s="316">
        <v>1000000</v>
      </c>
      <c r="L555" s="306" t="s">
        <v>6811</v>
      </c>
      <c r="M555" s="212" t="s">
        <v>6674</v>
      </c>
      <c r="N555" s="271" t="s">
        <v>40</v>
      </c>
      <c r="O555" s="210" t="s">
        <v>41</v>
      </c>
      <c r="P555" s="210" t="s">
        <v>42</v>
      </c>
      <c r="Q555" s="271" t="s">
        <v>6675</v>
      </c>
    </row>
    <row r="556" spans="1:17" ht="57" x14ac:dyDescent="0.25">
      <c r="A556" s="210">
        <v>554</v>
      </c>
      <c r="B556" s="210" t="s">
        <v>34</v>
      </c>
      <c r="C556" s="210">
        <v>891180084</v>
      </c>
      <c r="D556" s="210">
        <v>2</v>
      </c>
      <c r="E556" s="247" t="s">
        <v>476</v>
      </c>
      <c r="F556" s="300">
        <v>19256375</v>
      </c>
      <c r="G556" s="313">
        <v>5</v>
      </c>
      <c r="H556" s="302" t="s">
        <v>6962</v>
      </c>
      <c r="I556" s="303" t="s">
        <v>6963</v>
      </c>
      <c r="J556" s="304">
        <v>41473</v>
      </c>
      <c r="K556" s="314">
        <v>1762815</v>
      </c>
      <c r="L556" s="308" t="s">
        <v>6917</v>
      </c>
      <c r="M556" s="212" t="s">
        <v>6674</v>
      </c>
      <c r="N556" s="271" t="s">
        <v>40</v>
      </c>
      <c r="O556" s="210" t="s">
        <v>41</v>
      </c>
      <c r="P556" s="210" t="s">
        <v>42</v>
      </c>
      <c r="Q556" s="271" t="s">
        <v>6675</v>
      </c>
    </row>
    <row r="557" spans="1:17" ht="57" x14ac:dyDescent="0.25">
      <c r="A557" s="210">
        <v>555</v>
      </c>
      <c r="B557" s="210" t="s">
        <v>34</v>
      </c>
      <c r="C557" s="210">
        <v>891180084</v>
      </c>
      <c r="D557" s="210">
        <v>2</v>
      </c>
      <c r="E557" s="247" t="s">
        <v>1506</v>
      </c>
      <c r="F557" s="317">
        <v>55153458</v>
      </c>
      <c r="G557" s="315">
        <v>6</v>
      </c>
      <c r="H557" s="302" t="s">
        <v>6964</v>
      </c>
      <c r="I557" s="303" t="s">
        <v>6965</v>
      </c>
      <c r="J557" s="304">
        <v>41467</v>
      </c>
      <c r="K557" s="316">
        <v>3016000</v>
      </c>
      <c r="L557" s="306" t="s">
        <v>6811</v>
      </c>
      <c r="M557" s="212" t="s">
        <v>6674</v>
      </c>
      <c r="N557" s="271" t="s">
        <v>40</v>
      </c>
      <c r="O557" s="210" t="s">
        <v>41</v>
      </c>
      <c r="P557" s="210" t="s">
        <v>42</v>
      </c>
      <c r="Q557" s="271" t="s">
        <v>6675</v>
      </c>
    </row>
    <row r="558" spans="1:17" ht="57" x14ac:dyDescent="0.25">
      <c r="A558" s="210">
        <v>556</v>
      </c>
      <c r="B558" s="210" t="s">
        <v>34</v>
      </c>
      <c r="C558" s="210">
        <v>891180084</v>
      </c>
      <c r="D558" s="210">
        <v>2</v>
      </c>
      <c r="E558" s="247" t="s">
        <v>6966</v>
      </c>
      <c r="F558" s="307">
        <v>12122974</v>
      </c>
      <c r="G558" s="315">
        <v>6</v>
      </c>
      <c r="H558" s="302" t="s">
        <v>6967</v>
      </c>
      <c r="I558" s="303" t="s">
        <v>6968</v>
      </c>
      <c r="J558" s="304">
        <v>41470</v>
      </c>
      <c r="K558" s="316">
        <v>5000000</v>
      </c>
      <c r="L558" s="308" t="s">
        <v>380</v>
      </c>
      <c r="M558" s="212" t="s">
        <v>6674</v>
      </c>
      <c r="N558" s="271" t="s">
        <v>40</v>
      </c>
      <c r="O558" s="210" t="s">
        <v>41</v>
      </c>
      <c r="P558" s="210" t="s">
        <v>42</v>
      </c>
      <c r="Q558" s="271" t="s">
        <v>6675</v>
      </c>
    </row>
    <row r="559" spans="1:17" ht="57" x14ac:dyDescent="0.25">
      <c r="A559" s="210">
        <v>557</v>
      </c>
      <c r="B559" s="210" t="s">
        <v>34</v>
      </c>
      <c r="C559" s="210">
        <v>891180084</v>
      </c>
      <c r="D559" s="210">
        <v>2</v>
      </c>
      <c r="E559" s="247" t="s">
        <v>5831</v>
      </c>
      <c r="F559" s="307">
        <v>900422434</v>
      </c>
      <c r="G559" s="315">
        <v>9</v>
      </c>
      <c r="H559" s="302" t="s">
        <v>6969</v>
      </c>
      <c r="I559" s="303" t="s">
        <v>6970</v>
      </c>
      <c r="J559" s="304">
        <v>41471</v>
      </c>
      <c r="K559" s="316">
        <v>10000000</v>
      </c>
      <c r="L559" s="306" t="s">
        <v>6811</v>
      </c>
      <c r="M559" s="212" t="s">
        <v>6674</v>
      </c>
      <c r="N559" s="271" t="s">
        <v>40</v>
      </c>
      <c r="O559" s="210" t="s">
        <v>41</v>
      </c>
      <c r="P559" s="210" t="s">
        <v>42</v>
      </c>
      <c r="Q559" s="271" t="s">
        <v>6675</v>
      </c>
    </row>
    <row r="560" spans="1:17" ht="57" x14ac:dyDescent="0.25">
      <c r="A560" s="210">
        <v>558</v>
      </c>
      <c r="B560" s="210" t="s">
        <v>34</v>
      </c>
      <c r="C560" s="210">
        <v>891180084</v>
      </c>
      <c r="D560" s="210">
        <v>2</v>
      </c>
      <c r="E560" s="247" t="s">
        <v>6971</v>
      </c>
      <c r="F560" s="307">
        <v>91266369</v>
      </c>
      <c r="G560" s="315">
        <v>5</v>
      </c>
      <c r="H560" s="302" t="s">
        <v>6972</v>
      </c>
      <c r="I560" s="303" t="s">
        <v>6973</v>
      </c>
      <c r="J560" s="304">
        <v>41477</v>
      </c>
      <c r="K560" s="316">
        <v>8956294</v>
      </c>
      <c r="L560" s="306" t="s">
        <v>6811</v>
      </c>
      <c r="M560" s="212" t="s">
        <v>6674</v>
      </c>
      <c r="N560" s="271" t="s">
        <v>40</v>
      </c>
      <c r="O560" s="210" t="s">
        <v>41</v>
      </c>
      <c r="P560" s="210" t="s">
        <v>42</v>
      </c>
      <c r="Q560" s="271" t="s">
        <v>6675</v>
      </c>
    </row>
    <row r="561" spans="1:17" ht="57" x14ac:dyDescent="0.25">
      <c r="A561" s="210">
        <v>559</v>
      </c>
      <c r="B561" s="210" t="s">
        <v>34</v>
      </c>
      <c r="C561" s="210">
        <v>891180084</v>
      </c>
      <c r="D561" s="210">
        <v>2</v>
      </c>
      <c r="E561" s="247" t="s">
        <v>6759</v>
      </c>
      <c r="F561" s="307">
        <v>36183257</v>
      </c>
      <c r="G561" s="315">
        <v>1</v>
      </c>
      <c r="H561" s="302" t="s">
        <v>6974</v>
      </c>
      <c r="I561" s="303" t="s">
        <v>6975</v>
      </c>
      <c r="J561" s="304">
        <v>41484</v>
      </c>
      <c r="K561" s="316">
        <v>1441591</v>
      </c>
      <c r="L561" s="308" t="s">
        <v>380</v>
      </c>
      <c r="M561" s="212" t="s">
        <v>6674</v>
      </c>
      <c r="N561" s="271" t="s">
        <v>40</v>
      </c>
      <c r="O561" s="210" t="s">
        <v>41</v>
      </c>
      <c r="P561" s="210" t="s">
        <v>42</v>
      </c>
      <c r="Q561" s="271" t="s">
        <v>6675</v>
      </c>
    </row>
    <row r="562" spans="1:17" ht="57" x14ac:dyDescent="0.25">
      <c r="A562" s="210">
        <v>560</v>
      </c>
      <c r="B562" s="210" t="s">
        <v>34</v>
      </c>
      <c r="C562" s="210">
        <v>891180084</v>
      </c>
      <c r="D562" s="210">
        <v>2</v>
      </c>
      <c r="E562" s="247" t="s">
        <v>6976</v>
      </c>
      <c r="F562" s="317">
        <v>36155530</v>
      </c>
      <c r="G562" s="315">
        <v>9</v>
      </c>
      <c r="H562" s="302" t="s">
        <v>6977</v>
      </c>
      <c r="I562" s="303" t="s">
        <v>6978</v>
      </c>
      <c r="J562" s="304">
        <v>41474</v>
      </c>
      <c r="K562" s="316">
        <v>4950000</v>
      </c>
      <c r="L562" s="306" t="s">
        <v>6811</v>
      </c>
      <c r="M562" s="212" t="s">
        <v>6674</v>
      </c>
      <c r="N562" s="271" t="s">
        <v>40</v>
      </c>
      <c r="O562" s="210" t="s">
        <v>41</v>
      </c>
      <c r="P562" s="210" t="s">
        <v>42</v>
      </c>
      <c r="Q562" s="271" t="s">
        <v>6675</v>
      </c>
    </row>
    <row r="563" spans="1:17" ht="57" x14ac:dyDescent="0.25">
      <c r="A563" s="210">
        <v>561</v>
      </c>
      <c r="B563" s="210" t="s">
        <v>34</v>
      </c>
      <c r="C563" s="210">
        <v>891180084</v>
      </c>
      <c r="D563" s="210">
        <v>2</v>
      </c>
      <c r="E563" s="247" t="s">
        <v>6979</v>
      </c>
      <c r="F563" s="300">
        <v>12117002</v>
      </c>
      <c r="G563" s="313">
        <v>2</v>
      </c>
      <c r="H563" s="302" t="s">
        <v>6980</v>
      </c>
      <c r="I563" s="303" t="s">
        <v>6981</v>
      </c>
      <c r="J563" s="304">
        <v>41484</v>
      </c>
      <c r="K563" s="314">
        <v>493000</v>
      </c>
      <c r="L563" s="308" t="s">
        <v>6917</v>
      </c>
      <c r="M563" s="212" t="s">
        <v>6674</v>
      </c>
      <c r="N563" s="271" t="s">
        <v>40</v>
      </c>
      <c r="O563" s="210" t="s">
        <v>41</v>
      </c>
      <c r="P563" s="210" t="s">
        <v>42</v>
      </c>
      <c r="Q563" s="271" t="s">
        <v>6675</v>
      </c>
    </row>
    <row r="564" spans="1:17" ht="57" x14ac:dyDescent="0.25">
      <c r="A564" s="210">
        <v>562</v>
      </c>
      <c r="B564" s="210" t="s">
        <v>34</v>
      </c>
      <c r="C564" s="210">
        <v>891180084</v>
      </c>
      <c r="D564" s="210">
        <v>2</v>
      </c>
      <c r="E564" s="247" t="s">
        <v>6982</v>
      </c>
      <c r="F564" s="300">
        <v>7698618</v>
      </c>
      <c r="G564" s="313">
        <v>2</v>
      </c>
      <c r="H564" s="302" t="s">
        <v>6983</v>
      </c>
      <c r="I564" s="303" t="s">
        <v>6984</v>
      </c>
      <c r="J564" s="304">
        <v>41485</v>
      </c>
      <c r="K564" s="314">
        <v>4147520</v>
      </c>
      <c r="L564" s="308" t="s">
        <v>6917</v>
      </c>
      <c r="M564" s="212" t="s">
        <v>6674</v>
      </c>
      <c r="N564" s="271" t="s">
        <v>40</v>
      </c>
      <c r="O564" s="210" t="s">
        <v>41</v>
      </c>
      <c r="P564" s="210" t="s">
        <v>42</v>
      </c>
      <c r="Q564" s="271" t="s">
        <v>6675</v>
      </c>
    </row>
    <row r="565" spans="1:17" ht="57" x14ac:dyDescent="0.25">
      <c r="A565" s="210">
        <v>563</v>
      </c>
      <c r="B565" s="210" t="s">
        <v>34</v>
      </c>
      <c r="C565" s="210">
        <v>891180084</v>
      </c>
      <c r="D565" s="210">
        <v>2</v>
      </c>
      <c r="E565" s="247" t="s">
        <v>460</v>
      </c>
      <c r="F565" s="300">
        <v>36178454</v>
      </c>
      <c r="G565" s="313">
        <v>6</v>
      </c>
      <c r="H565" s="302" t="s">
        <v>6985</v>
      </c>
      <c r="I565" s="303" t="s">
        <v>6986</v>
      </c>
      <c r="J565" s="304">
        <v>41487</v>
      </c>
      <c r="K565" s="314">
        <v>1080000</v>
      </c>
      <c r="L565" s="308" t="s">
        <v>6917</v>
      </c>
      <c r="M565" s="212" t="s">
        <v>6674</v>
      </c>
      <c r="N565" s="271" t="s">
        <v>40</v>
      </c>
      <c r="O565" s="210" t="s">
        <v>41</v>
      </c>
      <c r="P565" s="210" t="s">
        <v>42</v>
      </c>
      <c r="Q565" s="271" t="s">
        <v>6675</v>
      </c>
    </row>
    <row r="566" spans="1:17" ht="57" x14ac:dyDescent="0.25">
      <c r="A566" s="210">
        <v>564</v>
      </c>
      <c r="B566" s="210" t="s">
        <v>34</v>
      </c>
      <c r="C566" s="210">
        <v>891180084</v>
      </c>
      <c r="D566" s="210">
        <v>2</v>
      </c>
      <c r="E566" s="247" t="s">
        <v>457</v>
      </c>
      <c r="F566" s="300">
        <v>36171512</v>
      </c>
      <c r="G566" s="313">
        <v>3</v>
      </c>
      <c r="H566" s="302" t="s">
        <v>6987</v>
      </c>
      <c r="I566" s="303" t="s">
        <v>6986</v>
      </c>
      <c r="J566" s="304">
        <v>41499</v>
      </c>
      <c r="K566" s="314">
        <v>1080000</v>
      </c>
      <c r="L566" s="308" t="s">
        <v>6917</v>
      </c>
      <c r="M566" s="212" t="s">
        <v>6674</v>
      </c>
      <c r="N566" s="271" t="s">
        <v>40</v>
      </c>
      <c r="O566" s="210" t="s">
        <v>41</v>
      </c>
      <c r="P566" s="210" t="s">
        <v>42</v>
      </c>
      <c r="Q566" s="271" t="s">
        <v>6675</v>
      </c>
    </row>
    <row r="567" spans="1:17" ht="57" x14ac:dyDescent="0.25">
      <c r="A567" s="210">
        <v>565</v>
      </c>
      <c r="B567" s="210" t="s">
        <v>34</v>
      </c>
      <c r="C567" s="210">
        <v>891180084</v>
      </c>
      <c r="D567" s="210">
        <v>2</v>
      </c>
      <c r="E567" s="247" t="s">
        <v>464</v>
      </c>
      <c r="F567" s="300">
        <v>55161324</v>
      </c>
      <c r="G567" s="313">
        <v>1</v>
      </c>
      <c r="H567" s="302" t="s">
        <v>6988</v>
      </c>
      <c r="I567" s="303" t="s">
        <v>6989</v>
      </c>
      <c r="J567" s="304">
        <v>41487</v>
      </c>
      <c r="K567" s="314">
        <v>3000000</v>
      </c>
      <c r="L567" s="306" t="s">
        <v>6673</v>
      </c>
      <c r="M567" s="212" t="s">
        <v>6674</v>
      </c>
      <c r="N567" s="271" t="s">
        <v>40</v>
      </c>
      <c r="O567" s="210" t="s">
        <v>41</v>
      </c>
      <c r="P567" s="210" t="s">
        <v>42</v>
      </c>
      <c r="Q567" s="271" t="s">
        <v>6675</v>
      </c>
    </row>
    <row r="568" spans="1:17" ht="57" x14ac:dyDescent="0.25">
      <c r="A568" s="210">
        <v>566</v>
      </c>
      <c r="B568" s="210" t="s">
        <v>34</v>
      </c>
      <c r="C568" s="210">
        <v>891180084</v>
      </c>
      <c r="D568" s="210">
        <v>2</v>
      </c>
      <c r="E568" s="247" t="s">
        <v>629</v>
      </c>
      <c r="F568" s="307">
        <v>900505338</v>
      </c>
      <c r="G568" s="315">
        <v>7</v>
      </c>
      <c r="H568" s="302" t="s">
        <v>6990</v>
      </c>
      <c r="I568" s="303" t="s">
        <v>6991</v>
      </c>
      <c r="J568" s="304">
        <v>41485</v>
      </c>
      <c r="K568" s="316">
        <v>6435920</v>
      </c>
      <c r="L568" s="308" t="s">
        <v>380</v>
      </c>
      <c r="M568" s="212" t="s">
        <v>6674</v>
      </c>
      <c r="N568" s="271" t="s">
        <v>40</v>
      </c>
      <c r="O568" s="210" t="s">
        <v>41</v>
      </c>
      <c r="P568" s="210" t="s">
        <v>42</v>
      </c>
      <c r="Q568" s="271" t="s">
        <v>6675</v>
      </c>
    </row>
    <row r="569" spans="1:17" ht="57" x14ac:dyDescent="0.25">
      <c r="A569" s="210">
        <v>567</v>
      </c>
      <c r="B569" s="210" t="s">
        <v>34</v>
      </c>
      <c r="C569" s="210">
        <v>891180084</v>
      </c>
      <c r="D569" s="210">
        <v>2</v>
      </c>
      <c r="E569" s="247" t="s">
        <v>871</v>
      </c>
      <c r="F569" s="317">
        <v>813006975</v>
      </c>
      <c r="G569" s="315">
        <v>2</v>
      </c>
      <c r="H569" s="302" t="s">
        <v>6992</v>
      </c>
      <c r="I569" s="303" t="s">
        <v>6993</v>
      </c>
      <c r="J569" s="304">
        <v>41480</v>
      </c>
      <c r="K569" s="316">
        <v>2447143</v>
      </c>
      <c r="L569" s="308" t="s">
        <v>6811</v>
      </c>
      <c r="M569" s="212" t="s">
        <v>6674</v>
      </c>
      <c r="N569" s="271" t="s">
        <v>40</v>
      </c>
      <c r="O569" s="210" t="s">
        <v>41</v>
      </c>
      <c r="P569" s="210" t="s">
        <v>42</v>
      </c>
      <c r="Q569" s="271" t="s">
        <v>6675</v>
      </c>
    </row>
    <row r="570" spans="1:17" ht="57" x14ac:dyDescent="0.25">
      <c r="A570" s="210">
        <v>568</v>
      </c>
      <c r="B570" s="210" t="s">
        <v>34</v>
      </c>
      <c r="C570" s="210">
        <v>891180084</v>
      </c>
      <c r="D570" s="210">
        <v>2</v>
      </c>
      <c r="E570" s="247" t="s">
        <v>2953</v>
      </c>
      <c r="F570" s="300">
        <v>36274439</v>
      </c>
      <c r="G570" s="313">
        <v>6</v>
      </c>
      <c r="H570" s="302" t="s">
        <v>6994</v>
      </c>
      <c r="I570" s="303" t="s">
        <v>6995</v>
      </c>
      <c r="J570" s="304">
        <v>41488</v>
      </c>
      <c r="K570" s="314">
        <v>1300000</v>
      </c>
      <c r="L570" s="306" t="s">
        <v>6673</v>
      </c>
      <c r="M570" s="212" t="s">
        <v>6674</v>
      </c>
      <c r="N570" s="271" t="s">
        <v>40</v>
      </c>
      <c r="O570" s="210" t="s">
        <v>41</v>
      </c>
      <c r="P570" s="210" t="s">
        <v>42</v>
      </c>
      <c r="Q570" s="271" t="s">
        <v>6675</v>
      </c>
    </row>
    <row r="571" spans="1:17" ht="57" x14ac:dyDescent="0.25">
      <c r="A571" s="210">
        <v>569</v>
      </c>
      <c r="B571" s="210" t="s">
        <v>34</v>
      </c>
      <c r="C571" s="210">
        <v>891180084</v>
      </c>
      <c r="D571" s="210">
        <v>2</v>
      </c>
      <c r="E571" s="247" t="s">
        <v>590</v>
      </c>
      <c r="F571" s="307">
        <v>55171630</v>
      </c>
      <c r="G571" s="315">
        <v>3</v>
      </c>
      <c r="H571" s="302" t="s">
        <v>6996</v>
      </c>
      <c r="I571" s="303" t="s">
        <v>6997</v>
      </c>
      <c r="J571" s="304">
        <v>41488</v>
      </c>
      <c r="K571" s="316">
        <v>620000</v>
      </c>
      <c r="L571" s="308" t="s">
        <v>380</v>
      </c>
      <c r="M571" s="212" t="s">
        <v>6674</v>
      </c>
      <c r="N571" s="271" t="s">
        <v>40</v>
      </c>
      <c r="O571" s="210" t="s">
        <v>41</v>
      </c>
      <c r="P571" s="210" t="s">
        <v>42</v>
      </c>
      <c r="Q571" s="271" t="s">
        <v>6675</v>
      </c>
    </row>
    <row r="572" spans="1:17" ht="57" x14ac:dyDescent="0.25">
      <c r="A572" s="210">
        <v>570</v>
      </c>
      <c r="B572" s="210" t="s">
        <v>34</v>
      </c>
      <c r="C572" s="210">
        <v>891180084</v>
      </c>
      <c r="D572" s="210">
        <v>2</v>
      </c>
      <c r="E572" s="247" t="s">
        <v>6910</v>
      </c>
      <c r="F572" s="307">
        <v>4935071</v>
      </c>
      <c r="G572" s="315">
        <v>0</v>
      </c>
      <c r="H572" s="302" t="s">
        <v>6998</v>
      </c>
      <c r="I572" s="303" t="s">
        <v>6999</v>
      </c>
      <c r="J572" s="304">
        <v>41488</v>
      </c>
      <c r="K572" s="316">
        <v>320000</v>
      </c>
      <c r="L572" s="308" t="s">
        <v>380</v>
      </c>
      <c r="M572" s="212" t="s">
        <v>6674</v>
      </c>
      <c r="N572" s="271" t="s">
        <v>40</v>
      </c>
      <c r="O572" s="210" t="s">
        <v>41</v>
      </c>
      <c r="P572" s="210" t="s">
        <v>42</v>
      </c>
      <c r="Q572" s="271" t="s">
        <v>6675</v>
      </c>
    </row>
    <row r="573" spans="1:17" ht="57" x14ac:dyDescent="0.25">
      <c r="A573" s="210">
        <v>571</v>
      </c>
      <c r="B573" s="210" t="s">
        <v>34</v>
      </c>
      <c r="C573" s="210">
        <v>891180084</v>
      </c>
      <c r="D573" s="210">
        <v>2</v>
      </c>
      <c r="E573" s="247" t="s">
        <v>6759</v>
      </c>
      <c r="F573" s="307">
        <v>36183257</v>
      </c>
      <c r="G573" s="315">
        <v>1</v>
      </c>
      <c r="H573" s="302" t="s">
        <v>7000</v>
      </c>
      <c r="I573" s="303" t="s">
        <v>7001</v>
      </c>
      <c r="J573" s="304">
        <v>41488</v>
      </c>
      <c r="K573" s="316">
        <v>2260589</v>
      </c>
      <c r="L573" s="308" t="s">
        <v>380</v>
      </c>
      <c r="M573" s="212" t="s">
        <v>6674</v>
      </c>
      <c r="N573" s="271" t="s">
        <v>40</v>
      </c>
      <c r="O573" s="210" t="s">
        <v>41</v>
      </c>
      <c r="P573" s="210" t="s">
        <v>42</v>
      </c>
      <c r="Q573" s="271" t="s">
        <v>6675</v>
      </c>
    </row>
    <row r="574" spans="1:17" ht="57" x14ac:dyDescent="0.25">
      <c r="A574" s="210">
        <v>572</v>
      </c>
      <c r="B574" s="210" t="s">
        <v>34</v>
      </c>
      <c r="C574" s="210">
        <v>891180084</v>
      </c>
      <c r="D574" s="210">
        <v>2</v>
      </c>
      <c r="E574" s="247" t="s">
        <v>533</v>
      </c>
      <c r="F574" s="318">
        <v>39564654</v>
      </c>
      <c r="G574" s="313">
        <v>9</v>
      </c>
      <c r="H574" s="302" t="s">
        <v>7002</v>
      </c>
      <c r="I574" s="303" t="s">
        <v>7003</v>
      </c>
      <c r="J574" s="304">
        <v>41487</v>
      </c>
      <c r="K574" s="314">
        <v>1880336</v>
      </c>
      <c r="L574" s="308" t="s">
        <v>6917</v>
      </c>
      <c r="M574" s="212" t="s">
        <v>6674</v>
      </c>
      <c r="N574" s="271" t="s">
        <v>40</v>
      </c>
      <c r="O574" s="210" t="s">
        <v>41</v>
      </c>
      <c r="P574" s="210" t="s">
        <v>42</v>
      </c>
      <c r="Q574" s="271" t="s">
        <v>6675</v>
      </c>
    </row>
    <row r="575" spans="1:17" ht="57" x14ac:dyDescent="0.25">
      <c r="A575" s="210">
        <v>573</v>
      </c>
      <c r="B575" s="210" t="s">
        <v>34</v>
      </c>
      <c r="C575" s="210">
        <v>891180084</v>
      </c>
      <c r="D575" s="210">
        <v>2</v>
      </c>
      <c r="E575" s="247" t="s">
        <v>363</v>
      </c>
      <c r="F575" s="300">
        <v>55154564</v>
      </c>
      <c r="G575" s="313">
        <v>3</v>
      </c>
      <c r="H575" s="302" t="s">
        <v>7004</v>
      </c>
      <c r="I575" s="303" t="s">
        <v>7005</v>
      </c>
      <c r="J575" s="304">
        <v>41487</v>
      </c>
      <c r="K575" s="319">
        <v>1751250</v>
      </c>
      <c r="L575" s="306" t="s">
        <v>6673</v>
      </c>
      <c r="M575" s="212" t="s">
        <v>6674</v>
      </c>
      <c r="N575" s="271" t="s">
        <v>40</v>
      </c>
      <c r="O575" s="210" t="s">
        <v>41</v>
      </c>
      <c r="P575" s="210" t="s">
        <v>42</v>
      </c>
      <c r="Q575" s="271" t="s">
        <v>6675</v>
      </c>
    </row>
    <row r="576" spans="1:17" ht="57" x14ac:dyDescent="0.25">
      <c r="A576" s="210">
        <v>574</v>
      </c>
      <c r="B576" s="210" t="s">
        <v>34</v>
      </c>
      <c r="C576" s="210">
        <v>891180084</v>
      </c>
      <c r="D576" s="210">
        <v>2</v>
      </c>
      <c r="E576" s="247" t="s">
        <v>689</v>
      </c>
      <c r="F576" s="307">
        <v>891101711</v>
      </c>
      <c r="G576" s="315">
        <v>5</v>
      </c>
      <c r="H576" s="302" t="s">
        <v>7006</v>
      </c>
      <c r="I576" s="303" t="s">
        <v>7007</v>
      </c>
      <c r="J576" s="304">
        <v>41491</v>
      </c>
      <c r="K576" s="316">
        <v>2220000</v>
      </c>
      <c r="L576" s="306" t="s">
        <v>6811</v>
      </c>
      <c r="M576" s="212" t="s">
        <v>6674</v>
      </c>
      <c r="N576" s="271" t="s">
        <v>40</v>
      </c>
      <c r="O576" s="210" t="s">
        <v>41</v>
      </c>
      <c r="P576" s="210" t="s">
        <v>42</v>
      </c>
      <c r="Q576" s="271" t="s">
        <v>6675</v>
      </c>
    </row>
    <row r="577" spans="1:17" ht="57" x14ac:dyDescent="0.25">
      <c r="A577" s="210">
        <v>575</v>
      </c>
      <c r="B577" s="210" t="s">
        <v>34</v>
      </c>
      <c r="C577" s="210">
        <v>891180084</v>
      </c>
      <c r="D577" s="210">
        <v>2</v>
      </c>
      <c r="E577" s="247" t="s">
        <v>2180</v>
      </c>
      <c r="F577" s="300">
        <v>24230438</v>
      </c>
      <c r="G577" s="313">
        <v>6</v>
      </c>
      <c r="H577" s="302" t="s">
        <v>7008</v>
      </c>
      <c r="I577" s="303" t="s">
        <v>7009</v>
      </c>
      <c r="J577" s="304">
        <v>41492</v>
      </c>
      <c r="K577" s="314">
        <v>4000000</v>
      </c>
      <c r="L577" s="308" t="s">
        <v>6917</v>
      </c>
      <c r="M577" s="212" t="s">
        <v>6674</v>
      </c>
      <c r="N577" s="271" t="s">
        <v>40</v>
      </c>
      <c r="O577" s="210" t="s">
        <v>41</v>
      </c>
      <c r="P577" s="210" t="s">
        <v>42</v>
      </c>
      <c r="Q577" s="271" t="s">
        <v>6675</v>
      </c>
    </row>
    <row r="578" spans="1:17" ht="57" x14ac:dyDescent="0.25">
      <c r="A578" s="210">
        <v>576</v>
      </c>
      <c r="B578" s="210" t="s">
        <v>34</v>
      </c>
      <c r="C578" s="210">
        <v>891180084</v>
      </c>
      <c r="D578" s="210">
        <v>2</v>
      </c>
      <c r="E578" s="247" t="s">
        <v>359</v>
      </c>
      <c r="F578" s="300">
        <v>36172631</v>
      </c>
      <c r="G578" s="313">
        <v>6</v>
      </c>
      <c r="H578" s="302" t="s">
        <v>7010</v>
      </c>
      <c r="I578" s="303" t="s">
        <v>7011</v>
      </c>
      <c r="J578" s="304">
        <v>41491</v>
      </c>
      <c r="K578" s="314">
        <v>2399998</v>
      </c>
      <c r="L578" s="306" t="s">
        <v>6673</v>
      </c>
      <c r="M578" s="212" t="s">
        <v>6674</v>
      </c>
      <c r="N578" s="271" t="s">
        <v>40</v>
      </c>
      <c r="O578" s="210" t="s">
        <v>41</v>
      </c>
      <c r="P578" s="210" t="s">
        <v>42</v>
      </c>
      <c r="Q578" s="271" t="s">
        <v>6675</v>
      </c>
    </row>
    <row r="579" spans="1:17" ht="57" x14ac:dyDescent="0.25">
      <c r="A579" s="210">
        <v>577</v>
      </c>
      <c r="B579" s="210" t="s">
        <v>34</v>
      </c>
      <c r="C579" s="210">
        <v>891180084</v>
      </c>
      <c r="D579" s="210">
        <v>2</v>
      </c>
      <c r="E579" s="247" t="s">
        <v>541</v>
      </c>
      <c r="F579" s="307">
        <v>17179978</v>
      </c>
      <c r="G579" s="315">
        <v>9</v>
      </c>
      <c r="H579" s="302" t="s">
        <v>7012</v>
      </c>
      <c r="I579" s="303" t="s">
        <v>7013</v>
      </c>
      <c r="J579" s="304">
        <v>41502</v>
      </c>
      <c r="K579" s="316">
        <v>9617000</v>
      </c>
      <c r="L579" s="308" t="s">
        <v>380</v>
      </c>
      <c r="M579" s="212" t="s">
        <v>6674</v>
      </c>
      <c r="N579" s="271" t="s">
        <v>40</v>
      </c>
      <c r="O579" s="210" t="s">
        <v>41</v>
      </c>
      <c r="P579" s="210" t="s">
        <v>42</v>
      </c>
      <c r="Q579" s="271" t="s">
        <v>6675</v>
      </c>
    </row>
    <row r="580" spans="1:17" ht="57" x14ac:dyDescent="0.25">
      <c r="A580" s="210">
        <v>578</v>
      </c>
      <c r="B580" s="210" t="s">
        <v>34</v>
      </c>
      <c r="C580" s="210">
        <v>891180084</v>
      </c>
      <c r="D580" s="210">
        <v>2</v>
      </c>
      <c r="E580" s="247" t="s">
        <v>596</v>
      </c>
      <c r="F580" s="300">
        <v>51922960</v>
      </c>
      <c r="G580" s="313">
        <v>8</v>
      </c>
      <c r="H580" s="302" t="s">
        <v>7014</v>
      </c>
      <c r="I580" s="303" t="s">
        <v>7015</v>
      </c>
      <c r="J580" s="304">
        <v>41501</v>
      </c>
      <c r="K580" s="314">
        <v>1410252</v>
      </c>
      <c r="L580" s="308" t="s">
        <v>6917</v>
      </c>
      <c r="M580" s="212" t="s">
        <v>6674</v>
      </c>
      <c r="N580" s="271" t="s">
        <v>40</v>
      </c>
      <c r="O580" s="210" t="s">
        <v>41</v>
      </c>
      <c r="P580" s="210" t="s">
        <v>42</v>
      </c>
      <c r="Q580" s="271" t="s">
        <v>6675</v>
      </c>
    </row>
    <row r="581" spans="1:17" ht="57" x14ac:dyDescent="0.25">
      <c r="A581" s="210">
        <v>579</v>
      </c>
      <c r="B581" s="210" t="s">
        <v>34</v>
      </c>
      <c r="C581" s="210">
        <v>891180084</v>
      </c>
      <c r="D581" s="210">
        <v>2</v>
      </c>
      <c r="E581" s="247" t="s">
        <v>629</v>
      </c>
      <c r="F581" s="307">
        <v>900505338</v>
      </c>
      <c r="G581" s="315">
        <v>7</v>
      </c>
      <c r="H581" s="302" t="s">
        <v>7016</v>
      </c>
      <c r="I581" s="303" t="s">
        <v>7017</v>
      </c>
      <c r="J581" s="304">
        <v>41500</v>
      </c>
      <c r="K581" s="316">
        <v>6604179</v>
      </c>
      <c r="L581" s="308" t="s">
        <v>380</v>
      </c>
      <c r="M581" s="212" t="s">
        <v>6674</v>
      </c>
      <c r="N581" s="271" t="s">
        <v>40</v>
      </c>
      <c r="O581" s="210" t="s">
        <v>41</v>
      </c>
      <c r="P581" s="210" t="s">
        <v>42</v>
      </c>
      <c r="Q581" s="271" t="s">
        <v>6675</v>
      </c>
    </row>
    <row r="582" spans="1:17" ht="57" x14ac:dyDescent="0.25">
      <c r="A582" s="210">
        <v>580</v>
      </c>
      <c r="B582" s="210" t="s">
        <v>34</v>
      </c>
      <c r="C582" s="210">
        <v>891180084</v>
      </c>
      <c r="D582" s="210">
        <v>2</v>
      </c>
      <c r="E582" s="247" t="s">
        <v>7018</v>
      </c>
      <c r="F582" s="300">
        <v>36068152</v>
      </c>
      <c r="G582" s="313">
        <v>5</v>
      </c>
      <c r="H582" s="302" t="s">
        <v>7019</v>
      </c>
      <c r="I582" s="303" t="s">
        <v>7020</v>
      </c>
      <c r="J582" s="304">
        <v>41502</v>
      </c>
      <c r="K582" s="314">
        <v>700000</v>
      </c>
      <c r="L582" s="306" t="s">
        <v>6673</v>
      </c>
      <c r="M582" s="212" t="s">
        <v>6674</v>
      </c>
      <c r="N582" s="271" t="s">
        <v>40</v>
      </c>
      <c r="O582" s="210" t="s">
        <v>41</v>
      </c>
      <c r="P582" s="210" t="s">
        <v>42</v>
      </c>
      <c r="Q582" s="271" t="s">
        <v>6675</v>
      </c>
    </row>
    <row r="583" spans="1:17" ht="57" x14ac:dyDescent="0.25">
      <c r="A583" s="210">
        <v>581</v>
      </c>
      <c r="B583" s="210" t="s">
        <v>34</v>
      </c>
      <c r="C583" s="210">
        <v>891180084</v>
      </c>
      <c r="D583" s="210">
        <v>2</v>
      </c>
      <c r="E583" s="247" t="s">
        <v>836</v>
      </c>
      <c r="F583" s="300">
        <v>79399691</v>
      </c>
      <c r="G583" s="313">
        <v>1</v>
      </c>
      <c r="H583" s="302" t="s">
        <v>7021</v>
      </c>
      <c r="I583" s="303" t="s">
        <v>7022</v>
      </c>
      <c r="J583" s="304">
        <v>41516</v>
      </c>
      <c r="K583" s="314">
        <v>2492160</v>
      </c>
      <c r="L583" s="308" t="s">
        <v>6917</v>
      </c>
      <c r="M583" s="212" t="s">
        <v>6674</v>
      </c>
      <c r="N583" s="271" t="s">
        <v>40</v>
      </c>
      <c r="O583" s="210" t="s">
        <v>41</v>
      </c>
      <c r="P583" s="210" t="s">
        <v>42</v>
      </c>
      <c r="Q583" s="271" t="s">
        <v>6675</v>
      </c>
    </row>
    <row r="584" spans="1:17" ht="57" x14ac:dyDescent="0.25">
      <c r="A584" s="210">
        <v>582</v>
      </c>
      <c r="B584" s="210" t="s">
        <v>34</v>
      </c>
      <c r="C584" s="210">
        <v>891180084</v>
      </c>
      <c r="D584" s="210">
        <v>2</v>
      </c>
      <c r="E584" s="247" t="s">
        <v>377</v>
      </c>
      <c r="F584" s="307">
        <v>12120649</v>
      </c>
      <c r="G584" s="315">
        <v>8</v>
      </c>
      <c r="H584" s="302" t="s">
        <v>7023</v>
      </c>
      <c r="I584" s="303" t="s">
        <v>7024</v>
      </c>
      <c r="J584" s="304">
        <v>41516</v>
      </c>
      <c r="K584" s="316">
        <v>4672500</v>
      </c>
      <c r="L584" s="306" t="s">
        <v>6811</v>
      </c>
      <c r="M584" s="212" t="s">
        <v>6674</v>
      </c>
      <c r="N584" s="271" t="s">
        <v>40</v>
      </c>
      <c r="O584" s="210" t="s">
        <v>41</v>
      </c>
      <c r="P584" s="210" t="s">
        <v>42</v>
      </c>
      <c r="Q584" s="271" t="s">
        <v>6675</v>
      </c>
    </row>
    <row r="585" spans="1:17" ht="57" x14ac:dyDescent="0.25">
      <c r="A585" s="210">
        <v>583</v>
      </c>
      <c r="B585" s="210" t="s">
        <v>34</v>
      </c>
      <c r="C585" s="210">
        <v>891180084</v>
      </c>
      <c r="D585" s="210">
        <v>2</v>
      </c>
      <c r="E585" s="247" t="s">
        <v>452</v>
      </c>
      <c r="F585" s="307">
        <v>36310322</v>
      </c>
      <c r="G585" s="315">
        <v>8</v>
      </c>
      <c r="H585" s="302" t="s">
        <v>7025</v>
      </c>
      <c r="I585" s="303" t="s">
        <v>7026</v>
      </c>
      <c r="J585" s="304">
        <v>41516</v>
      </c>
      <c r="K585" s="316">
        <v>458000</v>
      </c>
      <c r="L585" s="306" t="s">
        <v>6811</v>
      </c>
      <c r="M585" s="212" t="s">
        <v>6674</v>
      </c>
      <c r="N585" s="271" t="s">
        <v>40</v>
      </c>
      <c r="O585" s="210" t="s">
        <v>41</v>
      </c>
      <c r="P585" s="210" t="s">
        <v>42</v>
      </c>
      <c r="Q585" s="271" t="s">
        <v>6675</v>
      </c>
    </row>
    <row r="586" spans="1:17" ht="57" x14ac:dyDescent="0.25">
      <c r="A586" s="210">
        <v>584</v>
      </c>
      <c r="B586" s="210" t="s">
        <v>34</v>
      </c>
      <c r="C586" s="210">
        <v>891180084</v>
      </c>
      <c r="D586" s="210">
        <v>2</v>
      </c>
      <c r="E586" s="247" t="s">
        <v>334</v>
      </c>
      <c r="F586" s="317">
        <v>12127303</v>
      </c>
      <c r="G586" s="315">
        <v>7</v>
      </c>
      <c r="H586" s="302" t="s">
        <v>7027</v>
      </c>
      <c r="I586" s="303" t="s">
        <v>7028</v>
      </c>
      <c r="J586" s="304">
        <v>41516</v>
      </c>
      <c r="K586" s="316">
        <v>1000000</v>
      </c>
      <c r="L586" s="306" t="s">
        <v>6811</v>
      </c>
      <c r="M586" s="212" t="s">
        <v>6674</v>
      </c>
      <c r="N586" s="271" t="s">
        <v>40</v>
      </c>
      <c r="O586" s="210" t="s">
        <v>41</v>
      </c>
      <c r="P586" s="210" t="s">
        <v>42</v>
      </c>
      <c r="Q586" s="271" t="s">
        <v>6675</v>
      </c>
    </row>
    <row r="587" spans="1:17" ht="57" x14ac:dyDescent="0.25">
      <c r="A587" s="210">
        <v>585</v>
      </c>
      <c r="B587" s="210" t="s">
        <v>34</v>
      </c>
      <c r="C587" s="210">
        <v>891180084</v>
      </c>
      <c r="D587" s="210">
        <v>2</v>
      </c>
      <c r="E587" s="247" t="s">
        <v>679</v>
      </c>
      <c r="F587" s="307">
        <v>55162530</v>
      </c>
      <c r="G587" s="315">
        <v>7</v>
      </c>
      <c r="H587" s="302" t="s">
        <v>7029</v>
      </c>
      <c r="I587" s="303" t="s">
        <v>7030</v>
      </c>
      <c r="J587" s="304">
        <v>41516</v>
      </c>
      <c r="K587" s="316">
        <v>1000000</v>
      </c>
      <c r="L587" s="306" t="s">
        <v>6811</v>
      </c>
      <c r="M587" s="212" t="s">
        <v>6674</v>
      </c>
      <c r="N587" s="271" t="s">
        <v>40</v>
      </c>
      <c r="O587" s="210" t="s">
        <v>41</v>
      </c>
      <c r="P587" s="210" t="s">
        <v>42</v>
      </c>
      <c r="Q587" s="271" t="s">
        <v>6675</v>
      </c>
    </row>
    <row r="588" spans="1:17" ht="57" x14ac:dyDescent="0.25">
      <c r="A588" s="210">
        <v>586</v>
      </c>
      <c r="B588" s="210" t="s">
        <v>34</v>
      </c>
      <c r="C588" s="210">
        <v>891180084</v>
      </c>
      <c r="D588" s="210">
        <v>2</v>
      </c>
      <c r="E588" s="247" t="s">
        <v>397</v>
      </c>
      <c r="F588" s="317">
        <v>36151634</v>
      </c>
      <c r="G588" s="315">
        <v>8</v>
      </c>
      <c r="H588" s="302" t="s">
        <v>7031</v>
      </c>
      <c r="I588" s="303" t="s">
        <v>7032</v>
      </c>
      <c r="J588" s="304">
        <v>41516</v>
      </c>
      <c r="K588" s="316">
        <v>649990</v>
      </c>
      <c r="L588" s="306" t="s">
        <v>6811</v>
      </c>
      <c r="M588" s="212" t="s">
        <v>6674</v>
      </c>
      <c r="N588" s="271" t="s">
        <v>40</v>
      </c>
      <c r="O588" s="210" t="s">
        <v>41</v>
      </c>
      <c r="P588" s="210" t="s">
        <v>42</v>
      </c>
      <c r="Q588" s="271" t="s">
        <v>6675</v>
      </c>
    </row>
    <row r="589" spans="1:17" ht="57" x14ac:dyDescent="0.25">
      <c r="A589" s="210">
        <v>587</v>
      </c>
      <c r="B589" s="210" t="s">
        <v>34</v>
      </c>
      <c r="C589" s="210">
        <v>891180084</v>
      </c>
      <c r="D589" s="210">
        <v>2</v>
      </c>
      <c r="E589" s="247" t="s">
        <v>713</v>
      </c>
      <c r="F589" s="318">
        <v>79267030</v>
      </c>
      <c r="G589" s="313">
        <v>5</v>
      </c>
      <c r="H589" s="302" t="s">
        <v>7033</v>
      </c>
      <c r="I589" s="303" t="s">
        <v>7034</v>
      </c>
      <c r="J589" s="304">
        <v>41516</v>
      </c>
      <c r="K589" s="314">
        <v>2492160</v>
      </c>
      <c r="L589" s="308" t="s">
        <v>6917</v>
      </c>
      <c r="M589" s="212" t="s">
        <v>6674</v>
      </c>
      <c r="N589" s="271" t="s">
        <v>40</v>
      </c>
      <c r="O589" s="210" t="s">
        <v>41</v>
      </c>
      <c r="P589" s="210" t="s">
        <v>42</v>
      </c>
      <c r="Q589" s="271" t="s">
        <v>6675</v>
      </c>
    </row>
    <row r="590" spans="1:17" ht="57" x14ac:dyDescent="0.25">
      <c r="A590" s="210">
        <v>588</v>
      </c>
      <c r="B590" s="210" t="s">
        <v>34</v>
      </c>
      <c r="C590" s="210">
        <v>891180084</v>
      </c>
      <c r="D590" s="210">
        <v>2</v>
      </c>
      <c r="E590" s="247" t="s">
        <v>530</v>
      </c>
      <c r="F590" s="300">
        <v>36181814</v>
      </c>
      <c r="G590" s="313">
        <v>5</v>
      </c>
      <c r="H590" s="302" t="s">
        <v>7035</v>
      </c>
      <c r="I590" s="303" t="s">
        <v>7036</v>
      </c>
      <c r="J590" s="304">
        <v>41516</v>
      </c>
      <c r="K590" s="314">
        <v>1399736</v>
      </c>
      <c r="L590" s="308" t="s">
        <v>6917</v>
      </c>
      <c r="M590" s="212" t="s">
        <v>6674</v>
      </c>
      <c r="N590" s="271" t="s">
        <v>40</v>
      </c>
      <c r="O590" s="210" t="s">
        <v>41</v>
      </c>
      <c r="P590" s="210" t="s">
        <v>42</v>
      </c>
      <c r="Q590" s="271" t="s">
        <v>6675</v>
      </c>
    </row>
    <row r="591" spans="1:17" ht="57" x14ac:dyDescent="0.25">
      <c r="A591" s="210">
        <v>589</v>
      </c>
      <c r="B591" s="210" t="s">
        <v>34</v>
      </c>
      <c r="C591" s="210">
        <v>891180084</v>
      </c>
      <c r="D591" s="210">
        <v>2</v>
      </c>
      <c r="E591" s="247" t="s">
        <v>7037</v>
      </c>
      <c r="F591" s="300">
        <v>49783645</v>
      </c>
      <c r="G591" s="313">
        <v>8</v>
      </c>
      <c r="H591" s="302" t="s">
        <v>7038</v>
      </c>
      <c r="I591" s="303" t="s">
        <v>7036</v>
      </c>
      <c r="J591" s="304">
        <v>41516</v>
      </c>
      <c r="K591" s="314">
        <v>2319200</v>
      </c>
      <c r="L591" s="308" t="s">
        <v>6917</v>
      </c>
      <c r="M591" s="212" t="s">
        <v>6674</v>
      </c>
      <c r="N591" s="271" t="s">
        <v>40</v>
      </c>
      <c r="O591" s="210" t="s">
        <v>41</v>
      </c>
      <c r="P591" s="210" t="s">
        <v>42</v>
      </c>
      <c r="Q591" s="271" t="s">
        <v>6675</v>
      </c>
    </row>
    <row r="592" spans="1:17" ht="57" x14ac:dyDescent="0.25">
      <c r="A592" s="210">
        <v>590</v>
      </c>
      <c r="B592" s="210" t="s">
        <v>34</v>
      </c>
      <c r="C592" s="210">
        <v>891180084</v>
      </c>
      <c r="D592" s="210">
        <v>2</v>
      </c>
      <c r="E592" s="247" t="s">
        <v>363</v>
      </c>
      <c r="F592" s="300">
        <v>55154564</v>
      </c>
      <c r="G592" s="313">
        <v>3</v>
      </c>
      <c r="H592" s="302" t="s">
        <v>7039</v>
      </c>
      <c r="I592" s="303" t="s">
        <v>7040</v>
      </c>
      <c r="J592" s="304">
        <v>41516</v>
      </c>
      <c r="K592" s="314">
        <v>7399420</v>
      </c>
      <c r="L592" s="306" t="s">
        <v>6673</v>
      </c>
      <c r="M592" s="212" t="s">
        <v>6674</v>
      </c>
      <c r="N592" s="271" t="s">
        <v>40</v>
      </c>
      <c r="O592" s="210" t="s">
        <v>41</v>
      </c>
      <c r="P592" s="210" t="s">
        <v>42</v>
      </c>
      <c r="Q592" s="271" t="s">
        <v>6675</v>
      </c>
    </row>
    <row r="593" spans="1:17" ht="57" x14ac:dyDescent="0.25">
      <c r="A593" s="210">
        <v>591</v>
      </c>
      <c r="B593" s="210" t="s">
        <v>34</v>
      </c>
      <c r="C593" s="210">
        <v>891180084</v>
      </c>
      <c r="D593" s="210">
        <v>2</v>
      </c>
      <c r="E593" s="247" t="s">
        <v>7041</v>
      </c>
      <c r="F593" s="300">
        <v>36156195</v>
      </c>
      <c r="G593" s="313">
        <v>9</v>
      </c>
      <c r="H593" s="302" t="s">
        <v>7042</v>
      </c>
      <c r="I593" s="303" t="s">
        <v>7043</v>
      </c>
      <c r="J593" s="304">
        <v>41499</v>
      </c>
      <c r="K593" s="314">
        <v>6000000</v>
      </c>
      <c r="L593" s="306" t="s">
        <v>6673</v>
      </c>
      <c r="M593" s="212" t="s">
        <v>6674</v>
      </c>
      <c r="N593" s="271" t="s">
        <v>40</v>
      </c>
      <c r="O593" s="210" t="s">
        <v>41</v>
      </c>
      <c r="P593" s="210" t="s">
        <v>42</v>
      </c>
      <c r="Q593" s="271" t="s">
        <v>6675</v>
      </c>
    </row>
    <row r="594" spans="1:17" ht="57" x14ac:dyDescent="0.25">
      <c r="A594" s="210">
        <v>592</v>
      </c>
      <c r="B594" s="210" t="s">
        <v>34</v>
      </c>
      <c r="C594" s="210">
        <v>891180084</v>
      </c>
      <c r="D594" s="210">
        <v>2</v>
      </c>
      <c r="E594" s="247" t="s">
        <v>6731</v>
      </c>
      <c r="F594" s="300">
        <v>7715157</v>
      </c>
      <c r="G594" s="313">
        <v>2</v>
      </c>
      <c r="H594" s="302" t="s">
        <v>7044</v>
      </c>
      <c r="I594" s="303" t="s">
        <v>7045</v>
      </c>
      <c r="J594" s="304">
        <v>41516</v>
      </c>
      <c r="K594" s="314">
        <v>2396375</v>
      </c>
      <c r="L594" s="308" t="s">
        <v>6917</v>
      </c>
      <c r="M594" s="212" t="s">
        <v>6674</v>
      </c>
      <c r="N594" s="271" t="s">
        <v>40</v>
      </c>
      <c r="O594" s="210" t="s">
        <v>41</v>
      </c>
      <c r="P594" s="210" t="s">
        <v>42</v>
      </c>
      <c r="Q594" s="271" t="s">
        <v>6675</v>
      </c>
    </row>
    <row r="595" spans="1:17" ht="57" x14ac:dyDescent="0.25">
      <c r="A595" s="210">
        <v>593</v>
      </c>
      <c r="B595" s="210" t="s">
        <v>34</v>
      </c>
      <c r="C595" s="210">
        <v>891180084</v>
      </c>
      <c r="D595" s="210">
        <v>2</v>
      </c>
      <c r="E595" s="247" t="s">
        <v>798</v>
      </c>
      <c r="F595" s="317">
        <v>7719601</v>
      </c>
      <c r="G595" s="315">
        <v>1</v>
      </c>
      <c r="H595" s="302" t="s">
        <v>7046</v>
      </c>
      <c r="I595" s="303" t="s">
        <v>7047</v>
      </c>
      <c r="J595" s="304">
        <v>41508</v>
      </c>
      <c r="K595" s="316">
        <v>800000</v>
      </c>
      <c r="L595" s="306" t="s">
        <v>6811</v>
      </c>
      <c r="M595" s="212" t="s">
        <v>6674</v>
      </c>
      <c r="N595" s="271" t="s">
        <v>40</v>
      </c>
      <c r="O595" s="210" t="s">
        <v>41</v>
      </c>
      <c r="P595" s="210" t="s">
        <v>42</v>
      </c>
      <c r="Q595" s="271" t="s">
        <v>6675</v>
      </c>
    </row>
    <row r="596" spans="1:17" ht="57" x14ac:dyDescent="0.25">
      <c r="A596" s="210">
        <v>594</v>
      </c>
      <c r="B596" s="210" t="s">
        <v>34</v>
      </c>
      <c r="C596" s="210">
        <v>891180084</v>
      </c>
      <c r="D596" s="210">
        <v>2</v>
      </c>
      <c r="E596" s="247" t="s">
        <v>397</v>
      </c>
      <c r="F596" s="307">
        <v>36151634</v>
      </c>
      <c r="G596" s="315">
        <v>8</v>
      </c>
      <c r="H596" s="302" t="s">
        <v>7048</v>
      </c>
      <c r="I596" s="303" t="s">
        <v>7049</v>
      </c>
      <c r="J596" s="304">
        <v>41516</v>
      </c>
      <c r="K596" s="316">
        <v>330000</v>
      </c>
      <c r="L596" s="306" t="s">
        <v>6811</v>
      </c>
      <c r="M596" s="212" t="s">
        <v>6674</v>
      </c>
      <c r="N596" s="271" t="s">
        <v>40</v>
      </c>
      <c r="O596" s="210" t="s">
        <v>41</v>
      </c>
      <c r="P596" s="210" t="s">
        <v>42</v>
      </c>
      <c r="Q596" s="271" t="s">
        <v>6675</v>
      </c>
    </row>
    <row r="597" spans="1:17" ht="57" x14ac:dyDescent="0.25">
      <c r="A597" s="210">
        <v>595</v>
      </c>
      <c r="B597" s="210" t="s">
        <v>34</v>
      </c>
      <c r="C597" s="210">
        <v>891180084</v>
      </c>
      <c r="D597" s="210">
        <v>2</v>
      </c>
      <c r="E597" s="247" t="s">
        <v>334</v>
      </c>
      <c r="F597" s="307">
        <v>12127303</v>
      </c>
      <c r="G597" s="315">
        <v>7</v>
      </c>
      <c r="H597" s="302" t="s">
        <v>7050</v>
      </c>
      <c r="I597" s="303" t="s">
        <v>7051</v>
      </c>
      <c r="J597" s="304">
        <v>41521</v>
      </c>
      <c r="K597" s="316">
        <v>199980</v>
      </c>
      <c r="L597" s="306" t="s">
        <v>6811</v>
      </c>
      <c r="M597" s="212" t="s">
        <v>6674</v>
      </c>
      <c r="N597" s="271" t="s">
        <v>40</v>
      </c>
      <c r="O597" s="210" t="s">
        <v>41</v>
      </c>
      <c r="P597" s="210" t="s">
        <v>42</v>
      </c>
      <c r="Q597" s="271" t="s">
        <v>6675</v>
      </c>
    </row>
    <row r="598" spans="1:17" ht="57" x14ac:dyDescent="0.25">
      <c r="A598" s="210">
        <v>596</v>
      </c>
      <c r="B598" s="210" t="s">
        <v>34</v>
      </c>
      <c r="C598" s="210">
        <v>891180084</v>
      </c>
      <c r="D598" s="210">
        <v>2</v>
      </c>
      <c r="E598" s="247" t="s">
        <v>7052</v>
      </c>
      <c r="F598" s="300">
        <v>7696799</v>
      </c>
      <c r="G598" s="313">
        <v>8</v>
      </c>
      <c r="H598" s="302" t="s">
        <v>7053</v>
      </c>
      <c r="I598" s="303" t="s">
        <v>7054</v>
      </c>
      <c r="J598" s="304">
        <v>41521</v>
      </c>
      <c r="K598" s="314">
        <v>493000</v>
      </c>
      <c r="L598" s="308" t="s">
        <v>6917</v>
      </c>
      <c r="M598" s="212" t="s">
        <v>6674</v>
      </c>
      <c r="N598" s="271" t="s">
        <v>40</v>
      </c>
      <c r="O598" s="210" t="s">
        <v>41</v>
      </c>
      <c r="P598" s="210" t="s">
        <v>42</v>
      </c>
      <c r="Q598" s="271" t="s">
        <v>6675</v>
      </c>
    </row>
    <row r="599" spans="1:17" ht="57" x14ac:dyDescent="0.25">
      <c r="A599" s="210">
        <v>597</v>
      </c>
      <c r="B599" s="210" t="s">
        <v>34</v>
      </c>
      <c r="C599" s="210">
        <v>891180084</v>
      </c>
      <c r="D599" s="210">
        <v>2</v>
      </c>
      <c r="E599" s="247" t="s">
        <v>6905</v>
      </c>
      <c r="F599" s="307">
        <v>7701303</v>
      </c>
      <c r="G599" s="315">
        <v>0</v>
      </c>
      <c r="H599" s="302" t="s">
        <v>7055</v>
      </c>
      <c r="I599" s="303" t="s">
        <v>7056</v>
      </c>
      <c r="J599" s="304">
        <v>41519</v>
      </c>
      <c r="K599" s="316">
        <v>1860000</v>
      </c>
      <c r="L599" s="308" t="s">
        <v>380</v>
      </c>
      <c r="M599" s="212" t="s">
        <v>6674</v>
      </c>
      <c r="N599" s="271" t="s">
        <v>40</v>
      </c>
      <c r="O599" s="210" t="s">
        <v>41</v>
      </c>
      <c r="P599" s="210" t="s">
        <v>42</v>
      </c>
      <c r="Q599" s="271" t="s">
        <v>6675</v>
      </c>
    </row>
    <row r="600" spans="1:17" ht="57" x14ac:dyDescent="0.25">
      <c r="A600" s="210">
        <v>598</v>
      </c>
      <c r="B600" s="210" t="s">
        <v>34</v>
      </c>
      <c r="C600" s="210">
        <v>891180084</v>
      </c>
      <c r="D600" s="210">
        <v>2</v>
      </c>
      <c r="E600" s="247" t="s">
        <v>6910</v>
      </c>
      <c r="F600" s="307">
        <v>4935071</v>
      </c>
      <c r="G600" s="315">
        <v>0</v>
      </c>
      <c r="H600" s="302" t="s">
        <v>7057</v>
      </c>
      <c r="I600" s="303" t="s">
        <v>7058</v>
      </c>
      <c r="J600" s="304">
        <v>41522</v>
      </c>
      <c r="K600" s="316">
        <v>500001</v>
      </c>
      <c r="L600" s="308" t="s">
        <v>380</v>
      </c>
      <c r="M600" s="212" t="s">
        <v>6674</v>
      </c>
      <c r="N600" s="271" t="s">
        <v>40</v>
      </c>
      <c r="O600" s="210" t="s">
        <v>41</v>
      </c>
      <c r="P600" s="210" t="s">
        <v>42</v>
      </c>
      <c r="Q600" s="271" t="s">
        <v>6675</v>
      </c>
    </row>
    <row r="601" spans="1:17" ht="57" x14ac:dyDescent="0.25">
      <c r="A601" s="210">
        <v>599</v>
      </c>
      <c r="B601" s="210" t="s">
        <v>34</v>
      </c>
      <c r="C601" s="210">
        <v>891180084</v>
      </c>
      <c r="D601" s="210">
        <v>2</v>
      </c>
      <c r="E601" s="247" t="s">
        <v>1506</v>
      </c>
      <c r="F601" s="317">
        <v>55153458</v>
      </c>
      <c r="G601" s="315">
        <v>6</v>
      </c>
      <c r="H601" s="302" t="s">
        <v>7059</v>
      </c>
      <c r="I601" s="303" t="s">
        <v>7060</v>
      </c>
      <c r="J601" s="304">
        <v>41516</v>
      </c>
      <c r="K601" s="316">
        <v>280005</v>
      </c>
      <c r="L601" s="308" t="s">
        <v>380</v>
      </c>
      <c r="M601" s="212" t="s">
        <v>6674</v>
      </c>
      <c r="N601" s="271" t="s">
        <v>40</v>
      </c>
      <c r="O601" s="210" t="s">
        <v>41</v>
      </c>
      <c r="P601" s="210" t="s">
        <v>42</v>
      </c>
      <c r="Q601" s="271" t="s">
        <v>6675</v>
      </c>
    </row>
    <row r="602" spans="1:17" ht="57" x14ac:dyDescent="0.25">
      <c r="A602" s="210">
        <v>600</v>
      </c>
      <c r="B602" s="210" t="s">
        <v>34</v>
      </c>
      <c r="C602" s="210">
        <v>891180084</v>
      </c>
      <c r="D602" s="210">
        <v>2</v>
      </c>
      <c r="E602" s="247" t="s">
        <v>541</v>
      </c>
      <c r="F602" s="307">
        <v>17179978</v>
      </c>
      <c r="G602" s="315">
        <v>9</v>
      </c>
      <c r="H602" s="302" t="s">
        <v>7061</v>
      </c>
      <c r="I602" s="303" t="s">
        <v>7062</v>
      </c>
      <c r="J602" s="304">
        <v>41531</v>
      </c>
      <c r="K602" s="316">
        <v>670000</v>
      </c>
      <c r="L602" s="308" t="s">
        <v>380</v>
      </c>
      <c r="M602" s="212" t="s">
        <v>6674</v>
      </c>
      <c r="N602" s="271" t="s">
        <v>40</v>
      </c>
      <c r="O602" s="210" t="s">
        <v>41</v>
      </c>
      <c r="P602" s="210" t="s">
        <v>42</v>
      </c>
      <c r="Q602" s="271" t="s">
        <v>6675</v>
      </c>
    </row>
    <row r="603" spans="1:17" ht="57" x14ac:dyDescent="0.25">
      <c r="A603" s="210">
        <v>601</v>
      </c>
      <c r="B603" s="210" t="s">
        <v>34</v>
      </c>
      <c r="C603" s="210">
        <v>891180084</v>
      </c>
      <c r="D603" s="210">
        <v>2</v>
      </c>
      <c r="E603" s="247" t="s">
        <v>377</v>
      </c>
      <c r="F603" s="307">
        <v>12120649</v>
      </c>
      <c r="G603" s="315">
        <v>8</v>
      </c>
      <c r="H603" s="302" t="s">
        <v>7063</v>
      </c>
      <c r="I603" s="303" t="s">
        <v>7064</v>
      </c>
      <c r="J603" s="304">
        <v>41528</v>
      </c>
      <c r="K603" s="316">
        <v>650000</v>
      </c>
      <c r="L603" s="306" t="s">
        <v>6811</v>
      </c>
      <c r="M603" s="212" t="s">
        <v>6674</v>
      </c>
      <c r="N603" s="271" t="s">
        <v>40</v>
      </c>
      <c r="O603" s="210" t="s">
        <v>41</v>
      </c>
      <c r="P603" s="210" t="s">
        <v>42</v>
      </c>
      <c r="Q603" s="271" t="s">
        <v>6675</v>
      </c>
    </row>
    <row r="604" spans="1:17" ht="57" x14ac:dyDescent="0.25">
      <c r="A604" s="210">
        <v>602</v>
      </c>
      <c r="B604" s="210" t="s">
        <v>34</v>
      </c>
      <c r="C604" s="210">
        <v>891180084</v>
      </c>
      <c r="D604" s="210">
        <v>2</v>
      </c>
      <c r="E604" s="247" t="s">
        <v>397</v>
      </c>
      <c r="F604" s="307">
        <v>36151634</v>
      </c>
      <c r="G604" s="315">
        <v>8</v>
      </c>
      <c r="H604" s="302" t="s">
        <v>7065</v>
      </c>
      <c r="I604" s="303" t="s">
        <v>7066</v>
      </c>
      <c r="J604" s="304">
        <v>41528</v>
      </c>
      <c r="K604" s="316">
        <v>495000</v>
      </c>
      <c r="L604" s="306" t="s">
        <v>6811</v>
      </c>
      <c r="M604" s="212" t="s">
        <v>6674</v>
      </c>
      <c r="N604" s="271" t="s">
        <v>40</v>
      </c>
      <c r="O604" s="210" t="s">
        <v>41</v>
      </c>
      <c r="P604" s="210" t="s">
        <v>42</v>
      </c>
      <c r="Q604" s="271" t="s">
        <v>6675</v>
      </c>
    </row>
    <row r="605" spans="1:17" ht="57" x14ac:dyDescent="0.25">
      <c r="A605" s="210">
        <v>603</v>
      </c>
      <c r="B605" s="210" t="s">
        <v>34</v>
      </c>
      <c r="C605" s="210">
        <v>891180084</v>
      </c>
      <c r="D605" s="210">
        <v>2</v>
      </c>
      <c r="E605" s="247" t="s">
        <v>334</v>
      </c>
      <c r="F605" s="307">
        <v>12127303</v>
      </c>
      <c r="G605" s="315">
        <v>7</v>
      </c>
      <c r="H605" s="302" t="s">
        <v>7067</v>
      </c>
      <c r="I605" s="303" t="s">
        <v>7068</v>
      </c>
      <c r="J605" s="304">
        <v>41528</v>
      </c>
      <c r="K605" s="316">
        <v>200000</v>
      </c>
      <c r="L605" s="306" t="s">
        <v>6811</v>
      </c>
      <c r="M605" s="212" t="s">
        <v>6674</v>
      </c>
      <c r="N605" s="271" t="s">
        <v>40</v>
      </c>
      <c r="O605" s="210" t="s">
        <v>41</v>
      </c>
      <c r="P605" s="210" t="s">
        <v>42</v>
      </c>
      <c r="Q605" s="271" t="s">
        <v>6675</v>
      </c>
    </row>
    <row r="606" spans="1:17" ht="57" x14ac:dyDescent="0.25">
      <c r="A606" s="210">
        <v>604</v>
      </c>
      <c r="B606" s="210" t="s">
        <v>34</v>
      </c>
      <c r="C606" s="210">
        <v>891180084</v>
      </c>
      <c r="D606" s="210">
        <v>2</v>
      </c>
      <c r="E606" s="247" t="s">
        <v>6759</v>
      </c>
      <c r="F606" s="307">
        <v>36183257</v>
      </c>
      <c r="G606" s="315">
        <v>1</v>
      </c>
      <c r="H606" s="302" t="s">
        <v>7069</v>
      </c>
      <c r="I606" s="303" t="s">
        <v>7070</v>
      </c>
      <c r="J606" s="304">
        <v>41528</v>
      </c>
      <c r="K606" s="316">
        <v>349868</v>
      </c>
      <c r="L606" s="308" t="s">
        <v>380</v>
      </c>
      <c r="M606" s="212" t="s">
        <v>6674</v>
      </c>
      <c r="N606" s="271" t="s">
        <v>40</v>
      </c>
      <c r="O606" s="210" t="s">
        <v>41</v>
      </c>
      <c r="P606" s="210" t="s">
        <v>42</v>
      </c>
      <c r="Q606" s="271" t="s">
        <v>6675</v>
      </c>
    </row>
    <row r="607" spans="1:17" ht="57" x14ac:dyDescent="0.25">
      <c r="A607" s="210">
        <v>605</v>
      </c>
      <c r="B607" s="210" t="s">
        <v>34</v>
      </c>
      <c r="C607" s="210">
        <v>891180084</v>
      </c>
      <c r="D607" s="210">
        <v>2</v>
      </c>
      <c r="E607" s="247" t="s">
        <v>7071</v>
      </c>
      <c r="F607" s="300">
        <v>31887639</v>
      </c>
      <c r="G607" s="313">
        <v>5</v>
      </c>
      <c r="H607" s="302" t="s">
        <v>7072</v>
      </c>
      <c r="I607" s="303" t="s">
        <v>7073</v>
      </c>
      <c r="J607" s="304">
        <v>41547</v>
      </c>
      <c r="K607" s="314">
        <v>2492160</v>
      </c>
      <c r="L607" s="308" t="s">
        <v>6917</v>
      </c>
      <c r="M607" s="212" t="s">
        <v>6674</v>
      </c>
      <c r="N607" s="271" t="s">
        <v>40</v>
      </c>
      <c r="O607" s="210" t="s">
        <v>41</v>
      </c>
      <c r="P607" s="210" t="s">
        <v>42</v>
      </c>
      <c r="Q607" s="271" t="s">
        <v>6675</v>
      </c>
    </row>
    <row r="608" spans="1:17" ht="57" x14ac:dyDescent="0.25">
      <c r="A608" s="210">
        <v>606</v>
      </c>
      <c r="B608" s="210" t="s">
        <v>34</v>
      </c>
      <c r="C608" s="210">
        <v>891180084</v>
      </c>
      <c r="D608" s="210">
        <v>2</v>
      </c>
      <c r="E608" s="244" t="s">
        <v>5473</v>
      </c>
      <c r="F608" s="307">
        <v>800220327</v>
      </c>
      <c r="G608" s="315">
        <v>9</v>
      </c>
      <c r="H608" s="302" t="s">
        <v>7074</v>
      </c>
      <c r="I608" s="303" t="s">
        <v>7075</v>
      </c>
      <c r="J608" s="304">
        <v>41537</v>
      </c>
      <c r="K608" s="316">
        <v>891000</v>
      </c>
      <c r="L608" s="306" t="s">
        <v>6811</v>
      </c>
      <c r="M608" s="212" t="s">
        <v>6674</v>
      </c>
      <c r="N608" s="271" t="s">
        <v>40</v>
      </c>
      <c r="O608" s="210" t="s">
        <v>41</v>
      </c>
      <c r="P608" s="210" t="s">
        <v>42</v>
      </c>
      <c r="Q608" s="271" t="s">
        <v>6675</v>
      </c>
    </row>
    <row r="609" spans="1:17" ht="57" x14ac:dyDescent="0.25">
      <c r="A609" s="210">
        <v>607</v>
      </c>
      <c r="B609" s="210" t="s">
        <v>34</v>
      </c>
      <c r="C609" s="210">
        <v>891180084</v>
      </c>
      <c r="D609" s="210">
        <v>2</v>
      </c>
      <c r="E609" s="247" t="s">
        <v>7076</v>
      </c>
      <c r="F609" s="317">
        <v>800077635</v>
      </c>
      <c r="G609" s="315">
        <v>1</v>
      </c>
      <c r="H609" s="302" t="s">
        <v>7077</v>
      </c>
      <c r="I609" s="303" t="s">
        <v>7078</v>
      </c>
      <c r="J609" s="304">
        <v>41526</v>
      </c>
      <c r="K609" s="316">
        <v>4656240</v>
      </c>
      <c r="L609" s="308" t="s">
        <v>380</v>
      </c>
      <c r="M609" s="212" t="s">
        <v>6674</v>
      </c>
      <c r="N609" s="271" t="s">
        <v>40</v>
      </c>
      <c r="O609" s="210" t="s">
        <v>41</v>
      </c>
      <c r="P609" s="210" t="s">
        <v>42</v>
      </c>
      <c r="Q609" s="271" t="s">
        <v>6675</v>
      </c>
    </row>
    <row r="610" spans="1:17" ht="57" x14ac:dyDescent="0.25">
      <c r="A610" s="210">
        <v>608</v>
      </c>
      <c r="B610" s="210" t="s">
        <v>34</v>
      </c>
      <c r="C610" s="210">
        <v>891180084</v>
      </c>
      <c r="D610" s="210">
        <v>2</v>
      </c>
      <c r="E610" s="247" t="s">
        <v>6697</v>
      </c>
      <c r="F610" s="300">
        <v>55164704</v>
      </c>
      <c r="G610" s="313">
        <v>0</v>
      </c>
      <c r="H610" s="302" t="s">
        <v>7079</v>
      </c>
      <c r="I610" s="303" t="s">
        <v>7080</v>
      </c>
      <c r="J610" s="304">
        <v>41527</v>
      </c>
      <c r="K610" s="314">
        <v>2000000</v>
      </c>
      <c r="L610" s="306" t="s">
        <v>6673</v>
      </c>
      <c r="M610" s="212" t="s">
        <v>6674</v>
      </c>
      <c r="N610" s="271" t="s">
        <v>40</v>
      </c>
      <c r="O610" s="210" t="s">
        <v>41</v>
      </c>
      <c r="P610" s="210" t="s">
        <v>42</v>
      </c>
      <c r="Q610" s="271" t="s">
        <v>6675</v>
      </c>
    </row>
    <row r="611" spans="1:17" ht="57" x14ac:dyDescent="0.25">
      <c r="A611" s="210">
        <v>609</v>
      </c>
      <c r="B611" s="210" t="s">
        <v>34</v>
      </c>
      <c r="C611" s="210">
        <v>891180084</v>
      </c>
      <c r="D611" s="210">
        <v>2</v>
      </c>
      <c r="E611" s="247" t="s">
        <v>527</v>
      </c>
      <c r="F611" s="300">
        <v>16735175</v>
      </c>
      <c r="G611" s="313">
        <v>3</v>
      </c>
      <c r="H611" s="302" t="s">
        <v>7081</v>
      </c>
      <c r="I611" s="303" t="s">
        <v>7073</v>
      </c>
      <c r="J611" s="304">
        <v>41537</v>
      </c>
      <c r="K611" s="314">
        <v>2492160</v>
      </c>
      <c r="L611" s="308" t="s">
        <v>6917</v>
      </c>
      <c r="M611" s="212" t="s">
        <v>6674</v>
      </c>
      <c r="N611" s="271" t="s">
        <v>40</v>
      </c>
      <c r="O611" s="210" t="s">
        <v>41</v>
      </c>
      <c r="P611" s="210" t="s">
        <v>42</v>
      </c>
      <c r="Q611" s="271" t="s">
        <v>6675</v>
      </c>
    </row>
    <row r="612" spans="1:17" ht="57" x14ac:dyDescent="0.25">
      <c r="A612" s="210">
        <v>610</v>
      </c>
      <c r="B612" s="210" t="s">
        <v>34</v>
      </c>
      <c r="C612" s="210">
        <v>891180084</v>
      </c>
      <c r="D612" s="210">
        <v>2</v>
      </c>
      <c r="E612" s="247" t="s">
        <v>1008</v>
      </c>
      <c r="F612" s="307">
        <v>79912755</v>
      </c>
      <c r="G612" s="315">
        <v>3</v>
      </c>
      <c r="H612" s="302" t="s">
        <v>7082</v>
      </c>
      <c r="I612" s="303" t="s">
        <v>7083</v>
      </c>
      <c r="J612" s="304">
        <v>41533</v>
      </c>
      <c r="K612" s="316">
        <v>2000000</v>
      </c>
      <c r="L612" s="306" t="s">
        <v>6811</v>
      </c>
      <c r="M612" s="212" t="s">
        <v>6674</v>
      </c>
      <c r="N612" s="271" t="s">
        <v>40</v>
      </c>
      <c r="O612" s="210" t="s">
        <v>41</v>
      </c>
      <c r="P612" s="210" t="s">
        <v>42</v>
      </c>
      <c r="Q612" s="271" t="s">
        <v>6675</v>
      </c>
    </row>
    <row r="613" spans="1:17" ht="57" x14ac:dyDescent="0.25">
      <c r="A613" s="210">
        <v>611</v>
      </c>
      <c r="B613" s="210" t="s">
        <v>34</v>
      </c>
      <c r="C613" s="210">
        <v>891180084</v>
      </c>
      <c r="D613" s="210">
        <v>2</v>
      </c>
      <c r="E613" s="247" t="s">
        <v>7071</v>
      </c>
      <c r="F613" s="300">
        <v>31887639</v>
      </c>
      <c r="G613" s="313">
        <v>5</v>
      </c>
      <c r="H613" s="302" t="s">
        <v>7084</v>
      </c>
      <c r="I613" s="303" t="s">
        <v>7085</v>
      </c>
      <c r="J613" s="304">
        <v>41547</v>
      </c>
      <c r="K613" s="314">
        <v>739500</v>
      </c>
      <c r="L613" s="308" t="s">
        <v>6917</v>
      </c>
      <c r="M613" s="212" t="s">
        <v>6674</v>
      </c>
      <c r="N613" s="271" t="s">
        <v>40</v>
      </c>
      <c r="O613" s="210" t="s">
        <v>41</v>
      </c>
      <c r="P613" s="210" t="s">
        <v>42</v>
      </c>
      <c r="Q613" s="271" t="s">
        <v>6675</v>
      </c>
    </row>
    <row r="614" spans="1:17" ht="57" x14ac:dyDescent="0.25">
      <c r="A614" s="210">
        <v>612</v>
      </c>
      <c r="B614" s="210" t="s">
        <v>34</v>
      </c>
      <c r="C614" s="210">
        <v>891180084</v>
      </c>
      <c r="D614" s="210">
        <v>2</v>
      </c>
      <c r="E614" s="247" t="s">
        <v>527</v>
      </c>
      <c r="F614" s="300">
        <v>16735175</v>
      </c>
      <c r="G614" s="313">
        <v>3</v>
      </c>
      <c r="H614" s="302" t="s">
        <v>7086</v>
      </c>
      <c r="I614" s="303" t="s">
        <v>7087</v>
      </c>
      <c r="J614" s="304">
        <v>41537</v>
      </c>
      <c r="K614" s="314">
        <v>246500</v>
      </c>
      <c r="L614" s="308" t="s">
        <v>6917</v>
      </c>
      <c r="M614" s="212" t="s">
        <v>6674</v>
      </c>
      <c r="N614" s="271" t="s">
        <v>40</v>
      </c>
      <c r="O614" s="210" t="s">
        <v>41</v>
      </c>
      <c r="P614" s="210" t="s">
        <v>42</v>
      </c>
      <c r="Q614" s="271" t="s">
        <v>6675</v>
      </c>
    </row>
    <row r="615" spans="1:17" ht="57" x14ac:dyDescent="0.25">
      <c r="A615" s="210">
        <v>613</v>
      </c>
      <c r="B615" s="210" t="s">
        <v>34</v>
      </c>
      <c r="C615" s="210">
        <v>891180084</v>
      </c>
      <c r="D615" s="210">
        <v>2</v>
      </c>
      <c r="E615" s="247" t="s">
        <v>6759</v>
      </c>
      <c r="F615" s="307">
        <v>36183257</v>
      </c>
      <c r="G615" s="315">
        <v>1</v>
      </c>
      <c r="H615" s="302" t="s">
        <v>7088</v>
      </c>
      <c r="I615" s="303" t="s">
        <v>7089</v>
      </c>
      <c r="J615" s="304">
        <v>41531</v>
      </c>
      <c r="K615" s="316">
        <v>748620</v>
      </c>
      <c r="L615" s="308" t="s">
        <v>380</v>
      </c>
      <c r="M615" s="212" t="s">
        <v>6674</v>
      </c>
      <c r="N615" s="271" t="s">
        <v>40</v>
      </c>
      <c r="O615" s="210" t="s">
        <v>41</v>
      </c>
      <c r="P615" s="210" t="s">
        <v>42</v>
      </c>
      <c r="Q615" s="271" t="s">
        <v>6675</v>
      </c>
    </row>
    <row r="616" spans="1:17" ht="57" x14ac:dyDescent="0.25">
      <c r="A616" s="210">
        <v>614</v>
      </c>
      <c r="B616" s="210" t="s">
        <v>34</v>
      </c>
      <c r="C616" s="210">
        <v>891180084</v>
      </c>
      <c r="D616" s="210">
        <v>2</v>
      </c>
      <c r="E616" s="247" t="s">
        <v>556</v>
      </c>
      <c r="F616" s="300">
        <v>7710577</v>
      </c>
      <c r="G616" s="313">
        <v>1</v>
      </c>
      <c r="H616" s="302" t="s">
        <v>7090</v>
      </c>
      <c r="I616" s="303" t="s">
        <v>7091</v>
      </c>
      <c r="J616" s="304">
        <v>41530</v>
      </c>
      <c r="K616" s="314">
        <v>1385580</v>
      </c>
      <c r="L616" s="308" t="s">
        <v>6917</v>
      </c>
      <c r="M616" s="212" t="s">
        <v>6674</v>
      </c>
      <c r="N616" s="271" t="s">
        <v>40</v>
      </c>
      <c r="O616" s="210" t="s">
        <v>41</v>
      </c>
      <c r="P616" s="210" t="s">
        <v>42</v>
      </c>
      <c r="Q616" s="271" t="s">
        <v>6675</v>
      </c>
    </row>
    <row r="617" spans="1:17" ht="57" x14ac:dyDescent="0.25">
      <c r="A617" s="210">
        <v>615</v>
      </c>
      <c r="B617" s="210" t="s">
        <v>34</v>
      </c>
      <c r="C617" s="210">
        <v>891180084</v>
      </c>
      <c r="D617" s="210">
        <v>2</v>
      </c>
      <c r="E617" s="247" t="s">
        <v>7092</v>
      </c>
      <c r="F617" s="307">
        <v>79434013</v>
      </c>
      <c r="G617" s="315">
        <v>6</v>
      </c>
      <c r="H617" s="302" t="s">
        <v>7093</v>
      </c>
      <c r="I617" s="303" t="s">
        <v>7094</v>
      </c>
      <c r="J617" s="304">
        <v>41533</v>
      </c>
      <c r="K617" s="316">
        <v>1650000</v>
      </c>
      <c r="L617" s="306" t="s">
        <v>6811</v>
      </c>
      <c r="M617" s="212" t="s">
        <v>6674</v>
      </c>
      <c r="N617" s="271" t="s">
        <v>40</v>
      </c>
      <c r="O617" s="210" t="s">
        <v>41</v>
      </c>
      <c r="P617" s="210" t="s">
        <v>42</v>
      </c>
      <c r="Q617" s="271" t="s">
        <v>6675</v>
      </c>
    </row>
    <row r="618" spans="1:17" ht="57" x14ac:dyDescent="0.25">
      <c r="A618" s="210">
        <v>616</v>
      </c>
      <c r="B618" s="210" t="s">
        <v>34</v>
      </c>
      <c r="C618" s="210">
        <v>891180084</v>
      </c>
      <c r="D618" s="210">
        <v>2</v>
      </c>
      <c r="E618" s="247" t="s">
        <v>6759</v>
      </c>
      <c r="F618" s="307">
        <v>36183257</v>
      </c>
      <c r="G618" s="315">
        <v>1</v>
      </c>
      <c r="H618" s="302" t="s">
        <v>7095</v>
      </c>
      <c r="I618" s="303" t="s">
        <v>7096</v>
      </c>
      <c r="J618" s="304">
        <v>41537</v>
      </c>
      <c r="K618" s="316">
        <v>312501</v>
      </c>
      <c r="L618" s="308" t="s">
        <v>380</v>
      </c>
      <c r="M618" s="212" t="s">
        <v>6674</v>
      </c>
      <c r="N618" s="271" t="s">
        <v>40</v>
      </c>
      <c r="O618" s="210" t="s">
        <v>41</v>
      </c>
      <c r="P618" s="210" t="s">
        <v>42</v>
      </c>
      <c r="Q618" s="271" t="s">
        <v>6675</v>
      </c>
    </row>
    <row r="619" spans="1:17" ht="57" x14ac:dyDescent="0.25">
      <c r="A619" s="210">
        <v>617</v>
      </c>
      <c r="B619" s="210" t="s">
        <v>34</v>
      </c>
      <c r="C619" s="210">
        <v>891180084</v>
      </c>
      <c r="D619" s="210">
        <v>2</v>
      </c>
      <c r="E619" s="247" t="s">
        <v>6759</v>
      </c>
      <c r="F619" s="307">
        <v>36183257</v>
      </c>
      <c r="G619" s="315">
        <v>1</v>
      </c>
      <c r="H619" s="302" t="s">
        <v>7097</v>
      </c>
      <c r="I619" s="303" t="s">
        <v>7098</v>
      </c>
      <c r="J619" s="304">
        <v>41537</v>
      </c>
      <c r="K619" s="316">
        <v>1647649</v>
      </c>
      <c r="L619" s="308" t="s">
        <v>380</v>
      </c>
      <c r="M619" s="212" t="s">
        <v>6674</v>
      </c>
      <c r="N619" s="271" t="s">
        <v>40</v>
      </c>
      <c r="O619" s="210" t="s">
        <v>41</v>
      </c>
      <c r="P619" s="210" t="s">
        <v>42</v>
      </c>
      <c r="Q619" s="271" t="s">
        <v>6675</v>
      </c>
    </row>
    <row r="620" spans="1:17" ht="57" x14ac:dyDescent="0.25">
      <c r="A620" s="210">
        <v>618</v>
      </c>
      <c r="B620" s="210" t="s">
        <v>34</v>
      </c>
      <c r="C620" s="210">
        <v>891180084</v>
      </c>
      <c r="D620" s="210">
        <v>2</v>
      </c>
      <c r="E620" s="247" t="s">
        <v>581</v>
      </c>
      <c r="F620" s="300">
        <v>11835464</v>
      </c>
      <c r="G620" s="313">
        <v>8</v>
      </c>
      <c r="H620" s="302" t="s">
        <v>7099</v>
      </c>
      <c r="I620" s="303" t="s">
        <v>7073</v>
      </c>
      <c r="J620" s="304">
        <v>41537</v>
      </c>
      <c r="K620" s="314">
        <v>2492160</v>
      </c>
      <c r="L620" s="308" t="s">
        <v>6917</v>
      </c>
      <c r="M620" s="212" t="s">
        <v>6674</v>
      </c>
      <c r="N620" s="271" t="s">
        <v>40</v>
      </c>
      <c r="O620" s="210" t="s">
        <v>41</v>
      </c>
      <c r="P620" s="210" t="s">
        <v>42</v>
      </c>
      <c r="Q620" s="271" t="s">
        <v>6675</v>
      </c>
    </row>
    <row r="621" spans="1:17" ht="57" x14ac:dyDescent="0.25">
      <c r="A621" s="210">
        <v>619</v>
      </c>
      <c r="B621" s="210" t="s">
        <v>34</v>
      </c>
      <c r="C621" s="210">
        <v>891180084</v>
      </c>
      <c r="D621" s="210">
        <v>2</v>
      </c>
      <c r="E621" s="247" t="s">
        <v>369</v>
      </c>
      <c r="F621" s="300">
        <v>52584641</v>
      </c>
      <c r="G621" s="313">
        <v>6</v>
      </c>
      <c r="H621" s="302" t="s">
        <v>7100</v>
      </c>
      <c r="I621" s="303" t="s">
        <v>7073</v>
      </c>
      <c r="J621" s="304">
        <v>41547</v>
      </c>
      <c r="K621" s="314">
        <v>4984320</v>
      </c>
      <c r="L621" s="308" t="s">
        <v>6917</v>
      </c>
      <c r="M621" s="212" t="s">
        <v>6674</v>
      </c>
      <c r="N621" s="271" t="s">
        <v>40</v>
      </c>
      <c r="O621" s="210" t="s">
        <v>41</v>
      </c>
      <c r="P621" s="210" t="s">
        <v>42</v>
      </c>
      <c r="Q621" s="271" t="s">
        <v>6675</v>
      </c>
    </row>
    <row r="622" spans="1:17" ht="57" x14ac:dyDescent="0.25">
      <c r="A622" s="210">
        <v>620</v>
      </c>
      <c r="B622" s="210" t="s">
        <v>34</v>
      </c>
      <c r="C622" s="210">
        <v>891180084</v>
      </c>
      <c r="D622" s="210">
        <v>2</v>
      </c>
      <c r="E622" s="247" t="s">
        <v>369</v>
      </c>
      <c r="F622" s="300">
        <v>52584641</v>
      </c>
      <c r="G622" s="313">
        <v>6</v>
      </c>
      <c r="H622" s="302" t="s">
        <v>7101</v>
      </c>
      <c r="I622" s="303" t="s">
        <v>7102</v>
      </c>
      <c r="J622" s="304">
        <v>41547</v>
      </c>
      <c r="K622" s="314">
        <v>493000</v>
      </c>
      <c r="L622" s="308" t="s">
        <v>6917</v>
      </c>
      <c r="M622" s="212" t="s">
        <v>6674</v>
      </c>
      <c r="N622" s="271" t="s">
        <v>40</v>
      </c>
      <c r="O622" s="210" t="s">
        <v>41</v>
      </c>
      <c r="P622" s="210" t="s">
        <v>42</v>
      </c>
      <c r="Q622" s="271" t="s">
        <v>6675</v>
      </c>
    </row>
    <row r="623" spans="1:17" ht="57" x14ac:dyDescent="0.25">
      <c r="A623" s="210">
        <v>621</v>
      </c>
      <c r="B623" s="210" t="s">
        <v>34</v>
      </c>
      <c r="C623" s="210">
        <v>891180084</v>
      </c>
      <c r="D623" s="210">
        <v>2</v>
      </c>
      <c r="E623" s="247" t="s">
        <v>1069</v>
      </c>
      <c r="F623" s="307">
        <v>12123715</v>
      </c>
      <c r="G623" s="315">
        <v>1</v>
      </c>
      <c r="H623" s="302" t="s">
        <v>7103</v>
      </c>
      <c r="I623" s="303" t="s">
        <v>7104</v>
      </c>
      <c r="J623" s="304">
        <v>41547</v>
      </c>
      <c r="K623" s="316">
        <v>2600000</v>
      </c>
      <c r="L623" s="306" t="s">
        <v>6811</v>
      </c>
      <c r="M623" s="212" t="s">
        <v>6674</v>
      </c>
      <c r="N623" s="271" t="s">
        <v>40</v>
      </c>
      <c r="O623" s="210" t="s">
        <v>41</v>
      </c>
      <c r="P623" s="210" t="s">
        <v>42</v>
      </c>
      <c r="Q623" s="271" t="s">
        <v>6675</v>
      </c>
    </row>
    <row r="624" spans="1:17" ht="57" x14ac:dyDescent="0.25">
      <c r="A624" s="210">
        <v>622</v>
      </c>
      <c r="B624" s="210" t="s">
        <v>34</v>
      </c>
      <c r="C624" s="210">
        <v>891180084</v>
      </c>
      <c r="D624" s="210">
        <v>2</v>
      </c>
      <c r="E624" s="247" t="s">
        <v>659</v>
      </c>
      <c r="F624" s="300">
        <v>52051119</v>
      </c>
      <c r="G624" s="313">
        <v>5</v>
      </c>
      <c r="H624" s="302" t="s">
        <v>7105</v>
      </c>
      <c r="I624" s="303" t="s">
        <v>7106</v>
      </c>
      <c r="J624" s="304">
        <v>41542</v>
      </c>
      <c r="K624" s="314">
        <v>1009000</v>
      </c>
      <c r="L624" s="308" t="s">
        <v>6917</v>
      </c>
      <c r="M624" s="212" t="s">
        <v>6674</v>
      </c>
      <c r="N624" s="271" t="s">
        <v>40</v>
      </c>
      <c r="O624" s="210" t="s">
        <v>41</v>
      </c>
      <c r="P624" s="210" t="s">
        <v>42</v>
      </c>
      <c r="Q624" s="271" t="s">
        <v>6675</v>
      </c>
    </row>
    <row r="625" spans="1:17" ht="57" x14ac:dyDescent="0.25">
      <c r="A625" s="210">
        <v>623</v>
      </c>
      <c r="B625" s="210" t="s">
        <v>34</v>
      </c>
      <c r="C625" s="210">
        <v>891180084</v>
      </c>
      <c r="D625" s="210">
        <v>2</v>
      </c>
      <c r="E625" s="247" t="s">
        <v>6796</v>
      </c>
      <c r="F625" s="300">
        <v>1075221928</v>
      </c>
      <c r="G625" s="313">
        <v>1</v>
      </c>
      <c r="H625" s="302" t="s">
        <v>7107</v>
      </c>
      <c r="I625" s="303" t="s">
        <v>7106</v>
      </c>
      <c r="J625" s="304">
        <v>41542</v>
      </c>
      <c r="K625" s="314">
        <v>3077450</v>
      </c>
      <c r="L625" s="308" t="s">
        <v>6917</v>
      </c>
      <c r="M625" s="212" t="s">
        <v>6674</v>
      </c>
      <c r="N625" s="271" t="s">
        <v>40</v>
      </c>
      <c r="O625" s="210" t="s">
        <v>41</v>
      </c>
      <c r="P625" s="210" t="s">
        <v>42</v>
      </c>
      <c r="Q625" s="271" t="s">
        <v>6675</v>
      </c>
    </row>
    <row r="626" spans="1:17" ht="57" x14ac:dyDescent="0.25">
      <c r="A626" s="210">
        <v>624</v>
      </c>
      <c r="B626" s="210" t="s">
        <v>34</v>
      </c>
      <c r="C626" s="210">
        <v>891180084</v>
      </c>
      <c r="D626" s="210">
        <v>2</v>
      </c>
      <c r="E626" s="247" t="s">
        <v>1008</v>
      </c>
      <c r="F626" s="307">
        <v>79912755</v>
      </c>
      <c r="G626" s="315">
        <v>3</v>
      </c>
      <c r="H626" s="302" t="s">
        <v>7108</v>
      </c>
      <c r="I626" s="303" t="s">
        <v>7109</v>
      </c>
      <c r="J626" s="304">
        <v>41537</v>
      </c>
      <c r="K626" s="316">
        <v>912000</v>
      </c>
      <c r="L626" s="306" t="s">
        <v>6811</v>
      </c>
      <c r="M626" s="212" t="s">
        <v>6674</v>
      </c>
      <c r="N626" s="271" t="s">
        <v>40</v>
      </c>
      <c r="O626" s="210" t="s">
        <v>41</v>
      </c>
      <c r="P626" s="210" t="s">
        <v>42</v>
      </c>
      <c r="Q626" s="271" t="s">
        <v>6675</v>
      </c>
    </row>
    <row r="627" spans="1:17" ht="57" x14ac:dyDescent="0.25">
      <c r="A627" s="210">
        <v>625</v>
      </c>
      <c r="B627" s="210" t="s">
        <v>34</v>
      </c>
      <c r="C627" s="210">
        <v>891180084</v>
      </c>
      <c r="D627" s="210">
        <v>2</v>
      </c>
      <c r="E627" s="247" t="s">
        <v>7110</v>
      </c>
      <c r="F627" s="307">
        <v>900621681</v>
      </c>
      <c r="G627" s="315">
        <v>5</v>
      </c>
      <c r="H627" s="302" t="s">
        <v>7111</v>
      </c>
      <c r="I627" s="303" t="s">
        <v>7112</v>
      </c>
      <c r="J627" s="304">
        <v>41543</v>
      </c>
      <c r="K627" s="316">
        <v>2414400</v>
      </c>
      <c r="L627" s="306" t="s">
        <v>6811</v>
      </c>
      <c r="M627" s="212" t="s">
        <v>6674</v>
      </c>
      <c r="N627" s="271" t="s">
        <v>40</v>
      </c>
      <c r="O627" s="210" t="s">
        <v>41</v>
      </c>
      <c r="P627" s="210" t="s">
        <v>42</v>
      </c>
      <c r="Q627" s="271" t="s">
        <v>6675</v>
      </c>
    </row>
    <row r="628" spans="1:17" ht="57" x14ac:dyDescent="0.25">
      <c r="A628" s="210">
        <v>626</v>
      </c>
      <c r="B628" s="210" t="s">
        <v>34</v>
      </c>
      <c r="C628" s="210">
        <v>891180084</v>
      </c>
      <c r="D628" s="210">
        <v>2</v>
      </c>
      <c r="E628" s="247" t="s">
        <v>6759</v>
      </c>
      <c r="F628" s="307">
        <v>36183257</v>
      </c>
      <c r="G628" s="315">
        <v>1</v>
      </c>
      <c r="H628" s="302" t="s">
        <v>7113</v>
      </c>
      <c r="I628" s="303" t="s">
        <v>7114</v>
      </c>
      <c r="J628" s="304">
        <v>41537</v>
      </c>
      <c r="K628" s="316">
        <v>1335000</v>
      </c>
      <c r="L628" s="308" t="s">
        <v>380</v>
      </c>
      <c r="M628" s="212" t="s">
        <v>6674</v>
      </c>
      <c r="N628" s="271" t="s">
        <v>40</v>
      </c>
      <c r="O628" s="210" t="s">
        <v>41</v>
      </c>
      <c r="P628" s="210" t="s">
        <v>42</v>
      </c>
      <c r="Q628" s="271" t="s">
        <v>6675</v>
      </c>
    </row>
    <row r="629" spans="1:17" ht="57" x14ac:dyDescent="0.25">
      <c r="A629" s="210">
        <v>627</v>
      </c>
      <c r="B629" s="210" t="s">
        <v>34</v>
      </c>
      <c r="C629" s="210">
        <v>891180084</v>
      </c>
      <c r="D629" s="210">
        <v>2</v>
      </c>
      <c r="E629" s="247" t="s">
        <v>629</v>
      </c>
      <c r="F629" s="307">
        <v>900505338</v>
      </c>
      <c r="G629" s="315">
        <v>7</v>
      </c>
      <c r="H629" s="302" t="s">
        <v>7115</v>
      </c>
      <c r="I629" s="303" t="s">
        <v>7116</v>
      </c>
      <c r="J629" s="304">
        <v>41543</v>
      </c>
      <c r="K629" s="316">
        <v>3996768</v>
      </c>
      <c r="L629" s="308" t="s">
        <v>380</v>
      </c>
      <c r="M629" s="212" t="s">
        <v>6674</v>
      </c>
      <c r="N629" s="271" t="s">
        <v>40</v>
      </c>
      <c r="O629" s="210" t="s">
        <v>41</v>
      </c>
      <c r="P629" s="210" t="s">
        <v>42</v>
      </c>
      <c r="Q629" s="271" t="s">
        <v>6675</v>
      </c>
    </row>
    <row r="630" spans="1:17" ht="57" x14ac:dyDescent="0.25">
      <c r="A630" s="210">
        <v>628</v>
      </c>
      <c r="B630" s="210" t="s">
        <v>34</v>
      </c>
      <c r="C630" s="210">
        <v>891180084</v>
      </c>
      <c r="D630" s="210">
        <v>2</v>
      </c>
      <c r="E630" s="247" t="s">
        <v>6759</v>
      </c>
      <c r="F630" s="307">
        <v>36183257</v>
      </c>
      <c r="G630" s="315">
        <v>1</v>
      </c>
      <c r="H630" s="302" t="s">
        <v>7117</v>
      </c>
      <c r="I630" s="303" t="s">
        <v>7118</v>
      </c>
      <c r="J630" s="304">
        <v>41542</v>
      </c>
      <c r="K630" s="316">
        <v>2260799</v>
      </c>
      <c r="L630" s="308" t="s">
        <v>380</v>
      </c>
      <c r="M630" s="212" t="s">
        <v>6674</v>
      </c>
      <c r="N630" s="271" t="s">
        <v>40</v>
      </c>
      <c r="O630" s="210" t="s">
        <v>41</v>
      </c>
      <c r="P630" s="210" t="s">
        <v>42</v>
      </c>
      <c r="Q630" s="271" t="s">
        <v>6675</v>
      </c>
    </row>
    <row r="631" spans="1:17" ht="57" x14ac:dyDescent="0.25">
      <c r="A631" s="210">
        <v>629</v>
      </c>
      <c r="B631" s="210" t="s">
        <v>34</v>
      </c>
      <c r="C631" s="210">
        <v>891180084</v>
      </c>
      <c r="D631" s="210">
        <v>2</v>
      </c>
      <c r="E631" s="247" t="s">
        <v>7119</v>
      </c>
      <c r="F631" s="307">
        <v>12108305</v>
      </c>
      <c r="G631" s="315">
        <v>0</v>
      </c>
      <c r="H631" s="302" t="s">
        <v>7120</v>
      </c>
      <c r="I631" s="303" t="s">
        <v>7121</v>
      </c>
      <c r="J631" s="304">
        <v>41541</v>
      </c>
      <c r="K631" s="316">
        <v>1100000</v>
      </c>
      <c r="L631" s="306" t="s">
        <v>6811</v>
      </c>
      <c r="M631" s="212" t="s">
        <v>6674</v>
      </c>
      <c r="N631" s="271" t="s">
        <v>40</v>
      </c>
      <c r="O631" s="210" t="s">
        <v>41</v>
      </c>
      <c r="P631" s="210" t="s">
        <v>42</v>
      </c>
      <c r="Q631" s="271" t="s">
        <v>6675</v>
      </c>
    </row>
    <row r="632" spans="1:17" ht="57" x14ac:dyDescent="0.25">
      <c r="A632" s="210">
        <v>630</v>
      </c>
      <c r="B632" s="210" t="s">
        <v>34</v>
      </c>
      <c r="C632" s="210">
        <v>891180084</v>
      </c>
      <c r="D632" s="210">
        <v>2</v>
      </c>
      <c r="E632" s="247" t="s">
        <v>1001</v>
      </c>
      <c r="F632" s="300">
        <v>41620678</v>
      </c>
      <c r="G632" s="313">
        <v>2</v>
      </c>
      <c r="H632" s="302" t="s">
        <v>7122</v>
      </c>
      <c r="I632" s="303" t="s">
        <v>7123</v>
      </c>
      <c r="J632" s="304">
        <v>41547</v>
      </c>
      <c r="K632" s="314">
        <v>1078000</v>
      </c>
      <c r="L632" s="308" t="s">
        <v>6917</v>
      </c>
      <c r="M632" s="212" t="s">
        <v>6674</v>
      </c>
      <c r="N632" s="271" t="s">
        <v>40</v>
      </c>
      <c r="O632" s="210" t="s">
        <v>41</v>
      </c>
      <c r="P632" s="210" t="s">
        <v>42</v>
      </c>
      <c r="Q632" s="271" t="s">
        <v>6675</v>
      </c>
    </row>
    <row r="633" spans="1:17" ht="57" x14ac:dyDescent="0.25">
      <c r="A633" s="210">
        <v>631</v>
      </c>
      <c r="B633" s="210" t="s">
        <v>34</v>
      </c>
      <c r="C633" s="210">
        <v>891180084</v>
      </c>
      <c r="D633" s="210">
        <v>2</v>
      </c>
      <c r="E633" s="247" t="s">
        <v>7124</v>
      </c>
      <c r="F633" s="300">
        <v>7724237</v>
      </c>
      <c r="G633" s="313">
        <v>1</v>
      </c>
      <c r="H633" s="302" t="s">
        <v>7125</v>
      </c>
      <c r="I633" s="303" t="s">
        <v>7123</v>
      </c>
      <c r="J633" s="304">
        <v>41547</v>
      </c>
      <c r="K633" s="314">
        <v>1519000</v>
      </c>
      <c r="L633" s="308" t="s">
        <v>6917</v>
      </c>
      <c r="M633" s="212" t="s">
        <v>6674</v>
      </c>
      <c r="N633" s="271" t="s">
        <v>40</v>
      </c>
      <c r="O633" s="210" t="s">
        <v>41</v>
      </c>
      <c r="P633" s="210" t="s">
        <v>42</v>
      </c>
      <c r="Q633" s="271" t="s">
        <v>6675</v>
      </c>
    </row>
    <row r="634" spans="1:17" ht="57" x14ac:dyDescent="0.25">
      <c r="A634" s="210">
        <v>632</v>
      </c>
      <c r="B634" s="210" t="s">
        <v>34</v>
      </c>
      <c r="C634" s="210">
        <v>891180084</v>
      </c>
      <c r="D634" s="210">
        <v>2</v>
      </c>
      <c r="E634" s="247" t="s">
        <v>6697</v>
      </c>
      <c r="F634" s="300">
        <v>55164704</v>
      </c>
      <c r="G634" s="313">
        <v>0</v>
      </c>
      <c r="H634" s="302" t="s">
        <v>7126</v>
      </c>
      <c r="I634" s="303" t="s">
        <v>7127</v>
      </c>
      <c r="J634" s="304">
        <v>41547</v>
      </c>
      <c r="K634" s="314">
        <v>2000000</v>
      </c>
      <c r="L634" s="306" t="s">
        <v>6673</v>
      </c>
      <c r="M634" s="212" t="s">
        <v>6674</v>
      </c>
      <c r="N634" s="271" t="s">
        <v>40</v>
      </c>
      <c r="O634" s="210" t="s">
        <v>41</v>
      </c>
      <c r="P634" s="210" t="s">
        <v>42</v>
      </c>
      <c r="Q634" s="271" t="s">
        <v>6675</v>
      </c>
    </row>
    <row r="635" spans="1:17" ht="57" x14ac:dyDescent="0.25">
      <c r="A635" s="210">
        <v>633</v>
      </c>
      <c r="B635" s="210" t="s">
        <v>34</v>
      </c>
      <c r="C635" s="210">
        <v>891180084</v>
      </c>
      <c r="D635" s="210">
        <v>2</v>
      </c>
      <c r="E635" s="247" t="s">
        <v>7128</v>
      </c>
      <c r="F635" s="300">
        <v>43514407</v>
      </c>
      <c r="G635" s="313">
        <v>7</v>
      </c>
      <c r="H635" s="302" t="s">
        <v>7129</v>
      </c>
      <c r="I635" s="303" t="s">
        <v>7130</v>
      </c>
      <c r="J635" s="304">
        <v>41547</v>
      </c>
      <c r="K635" s="314">
        <v>2492160</v>
      </c>
      <c r="L635" s="308" t="s">
        <v>6917</v>
      </c>
      <c r="M635" s="212" t="s">
        <v>6674</v>
      </c>
      <c r="N635" s="271" t="s">
        <v>40</v>
      </c>
      <c r="O635" s="210" t="s">
        <v>41</v>
      </c>
      <c r="P635" s="210" t="s">
        <v>42</v>
      </c>
      <c r="Q635" s="271" t="s">
        <v>6675</v>
      </c>
    </row>
    <row r="636" spans="1:17" ht="51" x14ac:dyDescent="0.25">
      <c r="A636" s="210">
        <v>634</v>
      </c>
      <c r="B636" s="239" t="s">
        <v>34</v>
      </c>
      <c r="C636" s="239">
        <v>891180084</v>
      </c>
      <c r="D636" s="239">
        <v>2</v>
      </c>
      <c r="E636" s="244" t="s">
        <v>541</v>
      </c>
      <c r="F636" s="245">
        <v>17179978</v>
      </c>
      <c r="G636" s="320">
        <v>9</v>
      </c>
      <c r="H636" s="321" t="s">
        <v>7131</v>
      </c>
      <c r="I636" s="322" t="s">
        <v>7132</v>
      </c>
      <c r="J636" s="323">
        <v>41549</v>
      </c>
      <c r="K636" s="320">
        <v>5356000</v>
      </c>
      <c r="L636" s="240" t="s">
        <v>380</v>
      </c>
      <c r="M636" s="324" t="s">
        <v>7133</v>
      </c>
      <c r="N636" s="325" t="s">
        <v>40</v>
      </c>
      <c r="O636" s="5" t="s">
        <v>41</v>
      </c>
      <c r="P636" s="5" t="s">
        <v>42</v>
      </c>
      <c r="Q636" s="326" t="s">
        <v>7134</v>
      </c>
    </row>
    <row r="637" spans="1:17" ht="51.75" x14ac:dyDescent="0.25">
      <c r="A637" s="210">
        <v>635</v>
      </c>
      <c r="B637" s="239" t="s">
        <v>34</v>
      </c>
      <c r="C637" s="239">
        <v>891180084</v>
      </c>
      <c r="D637" s="239">
        <v>2</v>
      </c>
      <c r="E637" s="244" t="s">
        <v>7135</v>
      </c>
      <c r="F637" s="245">
        <v>36183257</v>
      </c>
      <c r="G637" s="320">
        <v>1</v>
      </c>
      <c r="H637" s="321" t="s">
        <v>7136</v>
      </c>
      <c r="I637" s="322" t="s">
        <v>7137</v>
      </c>
      <c r="J637" s="323">
        <v>41549</v>
      </c>
      <c r="K637" s="320">
        <v>399810</v>
      </c>
      <c r="L637" s="240" t="s">
        <v>380</v>
      </c>
      <c r="M637" s="324" t="s">
        <v>7133</v>
      </c>
      <c r="N637" s="325" t="s">
        <v>40</v>
      </c>
      <c r="O637" s="5" t="s">
        <v>41</v>
      </c>
      <c r="P637" s="5" t="s">
        <v>42</v>
      </c>
      <c r="Q637" s="326" t="s">
        <v>7134</v>
      </c>
    </row>
    <row r="638" spans="1:17" ht="60" x14ac:dyDescent="0.25">
      <c r="A638" s="210">
        <v>636</v>
      </c>
      <c r="B638" s="239" t="s">
        <v>34</v>
      </c>
      <c r="C638" s="239">
        <v>891180084</v>
      </c>
      <c r="D638" s="239">
        <v>2</v>
      </c>
      <c r="E638" s="244" t="s">
        <v>2180</v>
      </c>
      <c r="F638" s="245">
        <v>24230438</v>
      </c>
      <c r="G638" s="324">
        <v>6</v>
      </c>
      <c r="H638" s="321" t="s">
        <v>7138</v>
      </c>
      <c r="I638" s="322" t="s">
        <v>7139</v>
      </c>
      <c r="J638" s="323">
        <v>41549</v>
      </c>
      <c r="K638" s="320">
        <v>2000000</v>
      </c>
      <c r="L638" s="240" t="s">
        <v>6917</v>
      </c>
      <c r="M638" s="324" t="s">
        <v>7133</v>
      </c>
      <c r="N638" s="325" t="s">
        <v>40</v>
      </c>
      <c r="O638" s="5" t="s">
        <v>41</v>
      </c>
      <c r="P638" s="5" t="s">
        <v>42</v>
      </c>
      <c r="Q638" s="326" t="s">
        <v>7134</v>
      </c>
    </row>
    <row r="639" spans="1:17" ht="51" x14ac:dyDescent="0.25">
      <c r="A639" s="210">
        <v>637</v>
      </c>
      <c r="B639" s="239" t="s">
        <v>34</v>
      </c>
      <c r="C639" s="239">
        <v>891180084</v>
      </c>
      <c r="D639" s="239">
        <v>2</v>
      </c>
      <c r="E639" s="244" t="s">
        <v>7140</v>
      </c>
      <c r="F639" s="245">
        <v>4935071</v>
      </c>
      <c r="G639" s="324">
        <v>0</v>
      </c>
      <c r="H639" s="321" t="s">
        <v>7141</v>
      </c>
      <c r="I639" s="322" t="s">
        <v>7142</v>
      </c>
      <c r="J639" s="323">
        <v>41550</v>
      </c>
      <c r="K639" s="246">
        <v>600000</v>
      </c>
      <c r="L639" s="240" t="s">
        <v>380</v>
      </c>
      <c r="M639" s="324" t="s">
        <v>7133</v>
      </c>
      <c r="N639" s="325" t="s">
        <v>40</v>
      </c>
      <c r="O639" s="5" t="s">
        <v>41</v>
      </c>
      <c r="P639" s="5" t="s">
        <v>42</v>
      </c>
      <c r="Q639" s="326" t="s">
        <v>7134</v>
      </c>
    </row>
    <row r="640" spans="1:17" ht="51" x14ac:dyDescent="0.25">
      <c r="A640" s="210">
        <v>638</v>
      </c>
      <c r="B640" s="239" t="s">
        <v>34</v>
      </c>
      <c r="C640" s="239">
        <v>891180084</v>
      </c>
      <c r="D640" s="239">
        <v>2</v>
      </c>
      <c r="E640" s="244" t="s">
        <v>5473</v>
      </c>
      <c r="F640" s="327">
        <v>800220327</v>
      </c>
      <c r="G640" s="324">
        <v>9</v>
      </c>
      <c r="H640" s="321" t="s">
        <v>7143</v>
      </c>
      <c r="I640" s="322" t="s">
        <v>7144</v>
      </c>
      <c r="J640" s="323">
        <v>41550</v>
      </c>
      <c r="K640" s="320">
        <v>1618200</v>
      </c>
      <c r="L640" s="328" t="s">
        <v>6811</v>
      </c>
      <c r="M640" s="324" t="s">
        <v>7133</v>
      </c>
      <c r="N640" s="325" t="s">
        <v>40</v>
      </c>
      <c r="O640" s="5" t="s">
        <v>41</v>
      </c>
      <c r="P640" s="5" t="s">
        <v>42</v>
      </c>
      <c r="Q640" s="326" t="s">
        <v>7134</v>
      </c>
    </row>
    <row r="641" spans="1:17" ht="51.75" x14ac:dyDescent="0.25">
      <c r="A641" s="210">
        <v>639</v>
      </c>
      <c r="B641" s="239" t="s">
        <v>34</v>
      </c>
      <c r="C641" s="239">
        <v>891180084</v>
      </c>
      <c r="D641" s="239">
        <v>2</v>
      </c>
      <c r="E641" s="244" t="s">
        <v>7145</v>
      </c>
      <c r="F641" s="294">
        <v>1075263189</v>
      </c>
      <c r="G641" s="324">
        <v>5</v>
      </c>
      <c r="H641" s="321" t="s">
        <v>7146</v>
      </c>
      <c r="I641" s="322" t="s">
        <v>7147</v>
      </c>
      <c r="J641" s="323">
        <v>41550</v>
      </c>
      <c r="K641" s="320">
        <v>885000</v>
      </c>
      <c r="L641" s="240" t="s">
        <v>380</v>
      </c>
      <c r="M641" s="324" t="s">
        <v>7133</v>
      </c>
      <c r="N641" s="325" t="s">
        <v>40</v>
      </c>
      <c r="O641" s="5" t="s">
        <v>41</v>
      </c>
      <c r="P641" s="5" t="s">
        <v>42</v>
      </c>
      <c r="Q641" s="326" t="s">
        <v>7134</v>
      </c>
    </row>
    <row r="642" spans="1:17" ht="51" x14ac:dyDescent="0.25">
      <c r="A642" s="210">
        <v>640</v>
      </c>
      <c r="B642" s="239" t="s">
        <v>34</v>
      </c>
      <c r="C642" s="239">
        <v>891180084</v>
      </c>
      <c r="D642" s="239">
        <v>2</v>
      </c>
      <c r="E642" s="244" t="s">
        <v>541</v>
      </c>
      <c r="F642" s="329">
        <v>17179978</v>
      </c>
      <c r="G642" s="324">
        <v>9</v>
      </c>
      <c r="H642" s="321" t="s">
        <v>7148</v>
      </c>
      <c r="I642" s="322" t="s">
        <v>7149</v>
      </c>
      <c r="J642" s="323">
        <v>41550</v>
      </c>
      <c r="K642" s="320">
        <v>2374000</v>
      </c>
      <c r="L642" s="240" t="s">
        <v>380</v>
      </c>
      <c r="M642" s="324" t="s">
        <v>7133</v>
      </c>
      <c r="N642" s="325" t="s">
        <v>40</v>
      </c>
      <c r="O642" s="5" t="s">
        <v>41</v>
      </c>
      <c r="P642" s="5" t="s">
        <v>42</v>
      </c>
      <c r="Q642" s="326" t="s">
        <v>7134</v>
      </c>
    </row>
    <row r="643" spans="1:17" ht="72" x14ac:dyDescent="0.25">
      <c r="A643" s="210">
        <v>641</v>
      </c>
      <c r="B643" s="239" t="s">
        <v>34</v>
      </c>
      <c r="C643" s="239">
        <v>891180084</v>
      </c>
      <c r="D643" s="239">
        <v>2</v>
      </c>
      <c r="E643" s="244" t="s">
        <v>7150</v>
      </c>
      <c r="F643" s="329">
        <v>12111428</v>
      </c>
      <c r="G643" s="324">
        <v>9</v>
      </c>
      <c r="H643" s="321" t="s">
        <v>7151</v>
      </c>
      <c r="I643" s="322" t="s">
        <v>7152</v>
      </c>
      <c r="J643" s="323">
        <v>41551</v>
      </c>
      <c r="K643" s="320">
        <v>4577921</v>
      </c>
      <c r="L643" s="328" t="s">
        <v>7153</v>
      </c>
      <c r="M643" s="324" t="s">
        <v>7133</v>
      </c>
      <c r="N643" s="325" t="s">
        <v>40</v>
      </c>
      <c r="O643" s="5" t="s">
        <v>41</v>
      </c>
      <c r="P643" s="5" t="s">
        <v>42</v>
      </c>
      <c r="Q643" s="326" t="s">
        <v>7134</v>
      </c>
    </row>
    <row r="644" spans="1:17" ht="51.75" x14ac:dyDescent="0.25">
      <c r="A644" s="210">
        <v>642</v>
      </c>
      <c r="B644" s="239" t="s">
        <v>34</v>
      </c>
      <c r="C644" s="239">
        <v>891180084</v>
      </c>
      <c r="D644" s="239">
        <v>2</v>
      </c>
      <c r="E644" s="244" t="s">
        <v>1774</v>
      </c>
      <c r="F644" s="327">
        <v>800036678</v>
      </c>
      <c r="G644" s="324">
        <v>0</v>
      </c>
      <c r="H644" s="321" t="s">
        <v>7154</v>
      </c>
      <c r="I644" s="322" t="s">
        <v>7155</v>
      </c>
      <c r="J644" s="323">
        <v>41551</v>
      </c>
      <c r="K644" s="320">
        <v>11310000</v>
      </c>
      <c r="L644" s="240" t="s">
        <v>380</v>
      </c>
      <c r="M644" s="324" t="s">
        <v>7133</v>
      </c>
      <c r="N644" s="325" t="s">
        <v>40</v>
      </c>
      <c r="O644" s="5" t="s">
        <v>41</v>
      </c>
      <c r="P644" s="5" t="s">
        <v>42</v>
      </c>
      <c r="Q644" s="326" t="s">
        <v>7134</v>
      </c>
    </row>
    <row r="645" spans="1:17" ht="64.5" x14ac:dyDescent="0.25">
      <c r="A645" s="210">
        <v>643</v>
      </c>
      <c r="B645" s="239" t="s">
        <v>34</v>
      </c>
      <c r="C645" s="239">
        <v>891180084</v>
      </c>
      <c r="D645" s="239">
        <v>2</v>
      </c>
      <c r="E645" s="244" t="s">
        <v>5732</v>
      </c>
      <c r="F645" s="327">
        <v>900545793</v>
      </c>
      <c r="G645" s="324">
        <v>6</v>
      </c>
      <c r="H645" s="321" t="s">
        <v>7156</v>
      </c>
      <c r="I645" s="322" t="s">
        <v>7157</v>
      </c>
      <c r="J645" s="323">
        <v>41551</v>
      </c>
      <c r="K645" s="320">
        <v>6600000</v>
      </c>
      <c r="L645" s="328" t="s">
        <v>6811</v>
      </c>
      <c r="M645" s="324" t="s">
        <v>7133</v>
      </c>
      <c r="N645" s="325" t="s">
        <v>40</v>
      </c>
      <c r="O645" s="5" t="s">
        <v>41</v>
      </c>
      <c r="P645" s="5" t="s">
        <v>42</v>
      </c>
      <c r="Q645" s="326" t="s">
        <v>7134</v>
      </c>
    </row>
    <row r="646" spans="1:17" ht="84" x14ac:dyDescent="0.25">
      <c r="A646" s="210">
        <v>644</v>
      </c>
      <c r="B646" s="239" t="s">
        <v>34</v>
      </c>
      <c r="C646" s="239">
        <v>891180084</v>
      </c>
      <c r="D646" s="239">
        <v>2</v>
      </c>
      <c r="E646" s="244" t="s">
        <v>7158</v>
      </c>
      <c r="F646" s="329">
        <v>55153933</v>
      </c>
      <c r="G646" s="324">
        <v>3</v>
      </c>
      <c r="H646" s="321" t="s">
        <v>7159</v>
      </c>
      <c r="I646" s="322" t="s">
        <v>7160</v>
      </c>
      <c r="J646" s="323">
        <v>41552</v>
      </c>
      <c r="K646" s="320">
        <v>2000000</v>
      </c>
      <c r="L646" s="328" t="s">
        <v>7153</v>
      </c>
      <c r="M646" s="324" t="s">
        <v>7133</v>
      </c>
      <c r="N646" s="325" t="s">
        <v>40</v>
      </c>
      <c r="O646" s="5" t="s">
        <v>41</v>
      </c>
      <c r="P646" s="5" t="s">
        <v>42</v>
      </c>
      <c r="Q646" s="326" t="s">
        <v>7134</v>
      </c>
    </row>
    <row r="647" spans="1:17" ht="51" x14ac:dyDescent="0.25">
      <c r="A647" s="210">
        <v>645</v>
      </c>
      <c r="B647" s="239" t="s">
        <v>34</v>
      </c>
      <c r="C647" s="239">
        <v>891180084</v>
      </c>
      <c r="D647" s="239">
        <v>2</v>
      </c>
      <c r="E647" s="244" t="s">
        <v>593</v>
      </c>
      <c r="F647" s="329">
        <v>31855106</v>
      </c>
      <c r="G647" s="324">
        <v>4</v>
      </c>
      <c r="H647" s="321" t="s">
        <v>7161</v>
      </c>
      <c r="I647" s="322" t="s">
        <v>7162</v>
      </c>
      <c r="J647" s="323">
        <v>41555</v>
      </c>
      <c r="K647" s="320">
        <v>1175210</v>
      </c>
      <c r="L647" s="240" t="s">
        <v>6917</v>
      </c>
      <c r="M647" s="324" t="s">
        <v>7133</v>
      </c>
      <c r="N647" s="325" t="s">
        <v>40</v>
      </c>
      <c r="O647" s="5" t="s">
        <v>41</v>
      </c>
      <c r="P647" s="5" t="s">
        <v>42</v>
      </c>
      <c r="Q647" s="326" t="s">
        <v>7134</v>
      </c>
    </row>
    <row r="648" spans="1:17" ht="51" x14ac:dyDescent="0.25">
      <c r="A648" s="210">
        <v>646</v>
      </c>
      <c r="B648" s="239" t="s">
        <v>34</v>
      </c>
      <c r="C648" s="239">
        <v>891180084</v>
      </c>
      <c r="D648" s="239">
        <v>2</v>
      </c>
      <c r="E648" s="244" t="s">
        <v>6789</v>
      </c>
      <c r="F648" s="329">
        <v>55055174</v>
      </c>
      <c r="G648" s="324">
        <v>1</v>
      </c>
      <c r="H648" s="321" t="s">
        <v>7163</v>
      </c>
      <c r="I648" s="322" t="s">
        <v>7162</v>
      </c>
      <c r="J648" s="323">
        <v>41555</v>
      </c>
      <c r="K648" s="320">
        <v>1385580</v>
      </c>
      <c r="L648" s="240" t="s">
        <v>6917</v>
      </c>
      <c r="M648" s="324" t="s">
        <v>7133</v>
      </c>
      <c r="N648" s="325" t="s">
        <v>40</v>
      </c>
      <c r="O648" s="5" t="s">
        <v>41</v>
      </c>
      <c r="P648" s="5" t="s">
        <v>42</v>
      </c>
      <c r="Q648" s="326" t="s">
        <v>7134</v>
      </c>
    </row>
    <row r="649" spans="1:17" ht="60" x14ac:dyDescent="0.25">
      <c r="A649" s="210">
        <v>647</v>
      </c>
      <c r="B649" s="239" t="s">
        <v>34</v>
      </c>
      <c r="C649" s="239">
        <v>891180084</v>
      </c>
      <c r="D649" s="239">
        <v>2</v>
      </c>
      <c r="E649" s="244" t="s">
        <v>1774</v>
      </c>
      <c r="F649" s="330">
        <v>800036678</v>
      </c>
      <c r="G649" s="324">
        <v>0</v>
      </c>
      <c r="H649" s="321" t="s">
        <v>7164</v>
      </c>
      <c r="I649" s="322" t="s">
        <v>7165</v>
      </c>
      <c r="J649" s="323">
        <v>41554</v>
      </c>
      <c r="K649" s="320">
        <v>16767800</v>
      </c>
      <c r="L649" s="240" t="s">
        <v>380</v>
      </c>
      <c r="M649" s="324" t="s">
        <v>7133</v>
      </c>
      <c r="N649" s="325" t="s">
        <v>40</v>
      </c>
      <c r="O649" s="5" t="s">
        <v>41</v>
      </c>
      <c r="P649" s="5" t="s">
        <v>42</v>
      </c>
      <c r="Q649" s="326" t="s">
        <v>7134</v>
      </c>
    </row>
    <row r="650" spans="1:17" ht="60" x14ac:dyDescent="0.25">
      <c r="A650" s="210">
        <v>648</v>
      </c>
      <c r="B650" s="239" t="s">
        <v>34</v>
      </c>
      <c r="C650" s="239">
        <v>891180084</v>
      </c>
      <c r="D650" s="239">
        <v>2</v>
      </c>
      <c r="E650" s="244" t="s">
        <v>7166</v>
      </c>
      <c r="F650" s="327">
        <v>891101711</v>
      </c>
      <c r="G650" s="324">
        <v>5</v>
      </c>
      <c r="H650" s="321" t="s">
        <v>7167</v>
      </c>
      <c r="I650" s="322" t="s">
        <v>7168</v>
      </c>
      <c r="J650" s="323">
        <v>41554</v>
      </c>
      <c r="K650" s="320">
        <v>2340000</v>
      </c>
      <c r="L650" s="328" t="s">
        <v>6811</v>
      </c>
      <c r="M650" s="324" t="s">
        <v>7133</v>
      </c>
      <c r="N650" s="325" t="s">
        <v>40</v>
      </c>
      <c r="O650" s="5" t="s">
        <v>41</v>
      </c>
      <c r="P650" s="5" t="s">
        <v>42</v>
      </c>
      <c r="Q650" s="326" t="s">
        <v>7134</v>
      </c>
    </row>
    <row r="651" spans="1:17" ht="51.75" x14ac:dyDescent="0.25">
      <c r="A651" s="210">
        <v>649</v>
      </c>
      <c r="B651" s="239" t="s">
        <v>34</v>
      </c>
      <c r="C651" s="239">
        <v>891180084</v>
      </c>
      <c r="D651" s="239">
        <v>2</v>
      </c>
      <c r="E651" s="244" t="s">
        <v>7135</v>
      </c>
      <c r="F651" s="329">
        <v>36183257</v>
      </c>
      <c r="G651" s="324">
        <v>1</v>
      </c>
      <c r="H651" s="321" t="s">
        <v>7169</v>
      </c>
      <c r="I651" s="322" t="s">
        <v>7170</v>
      </c>
      <c r="J651" s="323">
        <v>41558</v>
      </c>
      <c r="K651" s="320">
        <v>299880</v>
      </c>
      <c r="L651" s="240" t="s">
        <v>380</v>
      </c>
      <c r="M651" s="324" t="s">
        <v>7133</v>
      </c>
      <c r="N651" s="325" t="s">
        <v>40</v>
      </c>
      <c r="O651" s="5" t="s">
        <v>41</v>
      </c>
      <c r="P651" s="5" t="s">
        <v>42</v>
      </c>
      <c r="Q651" s="326" t="s">
        <v>7134</v>
      </c>
    </row>
    <row r="652" spans="1:17" ht="51.75" x14ac:dyDescent="0.25">
      <c r="A652" s="210">
        <v>650</v>
      </c>
      <c r="B652" s="239" t="s">
        <v>34</v>
      </c>
      <c r="C652" s="239">
        <v>891180084</v>
      </c>
      <c r="D652" s="239">
        <v>2</v>
      </c>
      <c r="E652" s="561" t="s">
        <v>438</v>
      </c>
      <c r="F652" s="239">
        <v>26433756</v>
      </c>
      <c r="G652" s="331">
        <v>2</v>
      </c>
      <c r="H652" s="321" t="s">
        <v>7171</v>
      </c>
      <c r="I652" s="322" t="s">
        <v>7172</v>
      </c>
      <c r="J652" s="323">
        <v>41558</v>
      </c>
      <c r="K652" s="320">
        <v>1100000</v>
      </c>
      <c r="L652" s="328" t="s">
        <v>7153</v>
      </c>
      <c r="M652" s="324" t="s">
        <v>7133</v>
      </c>
      <c r="N652" s="325" t="s">
        <v>40</v>
      </c>
      <c r="O652" s="5" t="s">
        <v>41</v>
      </c>
      <c r="P652" s="5" t="s">
        <v>42</v>
      </c>
      <c r="Q652" s="326" t="s">
        <v>7134</v>
      </c>
    </row>
    <row r="653" spans="1:17" ht="51.75" x14ac:dyDescent="0.25">
      <c r="A653" s="210">
        <v>651</v>
      </c>
      <c r="B653" s="239" t="s">
        <v>34</v>
      </c>
      <c r="C653" s="239">
        <v>891180084</v>
      </c>
      <c r="D653" s="239">
        <v>2</v>
      </c>
      <c r="E653" s="244" t="s">
        <v>377</v>
      </c>
      <c r="F653" s="329">
        <v>12120649</v>
      </c>
      <c r="G653" s="324">
        <v>8</v>
      </c>
      <c r="H653" s="321" t="s">
        <v>7173</v>
      </c>
      <c r="I653" s="322" t="s">
        <v>7174</v>
      </c>
      <c r="J653" s="323">
        <v>41558</v>
      </c>
      <c r="K653" s="320">
        <v>800000</v>
      </c>
      <c r="L653" s="328" t="s">
        <v>6811</v>
      </c>
      <c r="M653" s="324" t="s">
        <v>7133</v>
      </c>
      <c r="N653" s="325" t="s">
        <v>40</v>
      </c>
      <c r="O653" s="5" t="s">
        <v>41</v>
      </c>
      <c r="P653" s="5" t="s">
        <v>42</v>
      </c>
      <c r="Q653" s="326" t="s">
        <v>7134</v>
      </c>
    </row>
    <row r="654" spans="1:17" ht="51.75" x14ac:dyDescent="0.25">
      <c r="A654" s="210">
        <v>652</v>
      </c>
      <c r="B654" s="239" t="s">
        <v>34</v>
      </c>
      <c r="C654" s="239">
        <v>891180084</v>
      </c>
      <c r="D654" s="239">
        <v>2</v>
      </c>
      <c r="E654" s="244" t="s">
        <v>377</v>
      </c>
      <c r="F654" s="329">
        <v>12120649</v>
      </c>
      <c r="G654" s="324">
        <v>8</v>
      </c>
      <c r="H654" s="321" t="s">
        <v>7175</v>
      </c>
      <c r="I654" s="322" t="s">
        <v>7176</v>
      </c>
      <c r="J654" s="323">
        <v>41558</v>
      </c>
      <c r="K654" s="320">
        <v>200000</v>
      </c>
      <c r="L654" s="328" t="s">
        <v>6811</v>
      </c>
      <c r="M654" s="324" t="s">
        <v>7133</v>
      </c>
      <c r="N654" s="325" t="s">
        <v>40</v>
      </c>
      <c r="O654" s="5" t="s">
        <v>41</v>
      </c>
      <c r="P654" s="5" t="s">
        <v>42</v>
      </c>
      <c r="Q654" s="326" t="s">
        <v>7134</v>
      </c>
    </row>
    <row r="655" spans="1:17" ht="72" x14ac:dyDescent="0.25">
      <c r="A655" s="210">
        <v>653</v>
      </c>
      <c r="B655" s="239" t="s">
        <v>34</v>
      </c>
      <c r="C655" s="239">
        <v>891180084</v>
      </c>
      <c r="D655" s="239">
        <v>2</v>
      </c>
      <c r="E655" s="244" t="s">
        <v>473</v>
      </c>
      <c r="F655" s="245">
        <v>19188486</v>
      </c>
      <c r="G655" s="324">
        <v>2</v>
      </c>
      <c r="H655" s="321" t="s">
        <v>7177</v>
      </c>
      <c r="I655" s="322" t="s">
        <v>7178</v>
      </c>
      <c r="J655" s="323">
        <v>41556</v>
      </c>
      <c r="K655" s="320">
        <v>3000000</v>
      </c>
      <c r="L655" s="240" t="s">
        <v>6917</v>
      </c>
      <c r="M655" s="324" t="s">
        <v>7133</v>
      </c>
      <c r="N655" s="325" t="s">
        <v>40</v>
      </c>
      <c r="O655" s="5" t="s">
        <v>41</v>
      </c>
      <c r="P655" s="5" t="s">
        <v>42</v>
      </c>
      <c r="Q655" s="326" t="s">
        <v>7134</v>
      </c>
    </row>
    <row r="656" spans="1:17" ht="89.25" x14ac:dyDescent="0.25">
      <c r="A656" s="210">
        <v>654</v>
      </c>
      <c r="B656" s="239" t="s">
        <v>34</v>
      </c>
      <c r="C656" s="239">
        <v>891180084</v>
      </c>
      <c r="D656" s="239">
        <v>2</v>
      </c>
      <c r="E656" s="562" t="s">
        <v>5831</v>
      </c>
      <c r="F656" s="245">
        <v>900422434</v>
      </c>
      <c r="G656" s="324">
        <v>9</v>
      </c>
      <c r="H656" s="321" t="s">
        <v>7179</v>
      </c>
      <c r="I656" s="332" t="s">
        <v>7180</v>
      </c>
      <c r="J656" s="323">
        <v>41557</v>
      </c>
      <c r="K656" s="320">
        <v>2888400</v>
      </c>
      <c r="L656" s="328" t="s">
        <v>6811</v>
      </c>
      <c r="M656" s="324" t="s">
        <v>7133</v>
      </c>
      <c r="N656" s="325" t="s">
        <v>40</v>
      </c>
      <c r="O656" s="5" t="s">
        <v>41</v>
      </c>
      <c r="P656" s="5" t="s">
        <v>42</v>
      </c>
      <c r="Q656" s="326" t="s">
        <v>7134</v>
      </c>
    </row>
    <row r="657" spans="1:17" ht="51" x14ac:dyDescent="0.25">
      <c r="A657" s="210">
        <v>655</v>
      </c>
      <c r="B657" s="239" t="s">
        <v>34</v>
      </c>
      <c r="C657" s="239">
        <v>891180084</v>
      </c>
      <c r="D657" s="239">
        <v>2</v>
      </c>
      <c r="E657" s="244" t="s">
        <v>7181</v>
      </c>
      <c r="F657" s="245">
        <v>51633795</v>
      </c>
      <c r="G657" s="324">
        <v>9</v>
      </c>
      <c r="H657" s="321" t="s">
        <v>7182</v>
      </c>
      <c r="I657" s="332" t="s">
        <v>7183</v>
      </c>
      <c r="J657" s="323">
        <v>41557</v>
      </c>
      <c r="K657" s="320">
        <v>1170000</v>
      </c>
      <c r="L657" s="240" t="s">
        <v>380</v>
      </c>
      <c r="M657" s="324" t="s">
        <v>7133</v>
      </c>
      <c r="N657" s="325" t="s">
        <v>40</v>
      </c>
      <c r="O657" s="5" t="s">
        <v>41</v>
      </c>
      <c r="P657" s="5" t="s">
        <v>42</v>
      </c>
      <c r="Q657" s="326" t="s">
        <v>7134</v>
      </c>
    </row>
    <row r="658" spans="1:17" ht="89.25" x14ac:dyDescent="0.25">
      <c r="A658" s="210">
        <v>656</v>
      </c>
      <c r="B658" s="239" t="s">
        <v>34</v>
      </c>
      <c r="C658" s="239">
        <v>891180084</v>
      </c>
      <c r="D658" s="239">
        <v>2</v>
      </c>
      <c r="E658" s="563" t="s">
        <v>1065</v>
      </c>
      <c r="F658" s="329">
        <v>26606579</v>
      </c>
      <c r="G658" s="324">
        <v>9</v>
      </c>
      <c r="H658" s="321" t="s">
        <v>7184</v>
      </c>
      <c r="I658" s="332" t="s">
        <v>7185</v>
      </c>
      <c r="J658" s="323">
        <v>41557</v>
      </c>
      <c r="K658" s="320">
        <v>2000000</v>
      </c>
      <c r="L658" s="240" t="s">
        <v>380</v>
      </c>
      <c r="M658" s="324" t="s">
        <v>7133</v>
      </c>
      <c r="N658" s="325" t="s">
        <v>40</v>
      </c>
      <c r="O658" s="5" t="s">
        <v>41</v>
      </c>
      <c r="P658" s="5" t="s">
        <v>42</v>
      </c>
      <c r="Q658" s="326" t="s">
        <v>7134</v>
      </c>
    </row>
    <row r="659" spans="1:17" ht="51.75" x14ac:dyDescent="0.25">
      <c r="A659" s="210">
        <v>657</v>
      </c>
      <c r="B659" s="239" t="s">
        <v>34</v>
      </c>
      <c r="C659" s="239">
        <v>891180084</v>
      </c>
      <c r="D659" s="239">
        <v>2</v>
      </c>
      <c r="E659" s="244" t="s">
        <v>7186</v>
      </c>
      <c r="F659" s="329">
        <v>38364750</v>
      </c>
      <c r="G659" s="324">
        <v>6</v>
      </c>
      <c r="H659" s="321" t="s">
        <v>7187</v>
      </c>
      <c r="I659" s="332" t="s">
        <v>7188</v>
      </c>
      <c r="J659" s="323">
        <v>41558</v>
      </c>
      <c r="K659" s="320">
        <v>2400000</v>
      </c>
      <c r="L659" s="240" t="s">
        <v>6917</v>
      </c>
      <c r="M659" s="324" t="s">
        <v>7133</v>
      </c>
      <c r="N659" s="325" t="s">
        <v>40</v>
      </c>
      <c r="O659" s="5" t="s">
        <v>41</v>
      </c>
      <c r="P659" s="5" t="s">
        <v>42</v>
      </c>
      <c r="Q659" s="326" t="s">
        <v>7134</v>
      </c>
    </row>
    <row r="660" spans="1:17" ht="76.5" x14ac:dyDescent="0.25">
      <c r="A660" s="210">
        <v>658</v>
      </c>
      <c r="B660" s="239" t="s">
        <v>34</v>
      </c>
      <c r="C660" s="239">
        <v>891180084</v>
      </c>
      <c r="D660" s="239">
        <v>2</v>
      </c>
      <c r="E660" s="244" t="s">
        <v>7166</v>
      </c>
      <c r="F660" s="245">
        <v>891101711</v>
      </c>
      <c r="G660" s="324">
        <v>5</v>
      </c>
      <c r="H660" s="321" t="s">
        <v>7189</v>
      </c>
      <c r="I660" s="332" t="s">
        <v>7190</v>
      </c>
      <c r="J660" s="323">
        <v>41557</v>
      </c>
      <c r="K660" s="320">
        <v>3000000</v>
      </c>
      <c r="L660" s="328" t="s">
        <v>6811</v>
      </c>
      <c r="M660" s="324" t="s">
        <v>7133</v>
      </c>
      <c r="N660" s="325" t="s">
        <v>40</v>
      </c>
      <c r="O660" s="5" t="s">
        <v>41</v>
      </c>
      <c r="P660" s="5" t="s">
        <v>42</v>
      </c>
      <c r="Q660" s="326" t="s">
        <v>7134</v>
      </c>
    </row>
    <row r="661" spans="1:17" ht="75" x14ac:dyDescent="0.25">
      <c r="A661" s="210">
        <v>659</v>
      </c>
      <c r="B661" s="239" t="s">
        <v>34</v>
      </c>
      <c r="C661" s="239">
        <v>891180084</v>
      </c>
      <c r="D661" s="239">
        <v>2</v>
      </c>
      <c r="E661" s="244" t="s">
        <v>7191</v>
      </c>
      <c r="F661" s="333">
        <v>860518299</v>
      </c>
      <c r="G661" s="324">
        <v>1</v>
      </c>
      <c r="H661" s="321" t="s">
        <v>7192</v>
      </c>
      <c r="I661" s="334" t="s">
        <v>7193</v>
      </c>
      <c r="J661" s="323">
        <v>41557</v>
      </c>
      <c r="K661" s="320">
        <v>519564</v>
      </c>
      <c r="L661" s="240" t="s">
        <v>380</v>
      </c>
      <c r="M661" s="324" t="s">
        <v>7133</v>
      </c>
      <c r="N661" s="325" t="s">
        <v>40</v>
      </c>
      <c r="O661" s="5" t="s">
        <v>41</v>
      </c>
      <c r="P661" s="5" t="s">
        <v>42</v>
      </c>
      <c r="Q661" s="326" t="s">
        <v>7134</v>
      </c>
    </row>
    <row r="662" spans="1:17" ht="63.75" x14ac:dyDescent="0.25">
      <c r="A662" s="210">
        <v>660</v>
      </c>
      <c r="B662" s="239" t="s">
        <v>34</v>
      </c>
      <c r="C662" s="239">
        <v>891180084</v>
      </c>
      <c r="D662" s="239">
        <v>2</v>
      </c>
      <c r="E662" s="244" t="s">
        <v>484</v>
      </c>
      <c r="F662" s="335">
        <v>860402717</v>
      </c>
      <c r="G662" s="324">
        <v>8</v>
      </c>
      <c r="H662" s="321" t="s">
        <v>7194</v>
      </c>
      <c r="I662" s="332" t="s">
        <v>7195</v>
      </c>
      <c r="J662" s="323">
        <v>41557</v>
      </c>
      <c r="K662" s="336">
        <v>5500000</v>
      </c>
      <c r="L662" s="240" t="s">
        <v>380</v>
      </c>
      <c r="M662" s="324" t="s">
        <v>7133</v>
      </c>
      <c r="N662" s="325" t="s">
        <v>40</v>
      </c>
      <c r="O662" s="5" t="s">
        <v>41</v>
      </c>
      <c r="P662" s="5" t="s">
        <v>42</v>
      </c>
      <c r="Q662" s="326" t="s">
        <v>7134</v>
      </c>
    </row>
    <row r="663" spans="1:17" ht="114.75" x14ac:dyDescent="0.25">
      <c r="A663" s="210">
        <v>661</v>
      </c>
      <c r="B663" s="239" t="s">
        <v>34</v>
      </c>
      <c r="C663" s="239">
        <v>891180084</v>
      </c>
      <c r="D663" s="239">
        <v>2</v>
      </c>
      <c r="E663" s="244" t="s">
        <v>397</v>
      </c>
      <c r="F663" s="245">
        <v>36151634</v>
      </c>
      <c r="G663" s="337">
        <v>8</v>
      </c>
      <c r="H663" s="321" t="s">
        <v>7196</v>
      </c>
      <c r="I663" s="332" t="s">
        <v>7197</v>
      </c>
      <c r="J663" s="323">
        <v>41557</v>
      </c>
      <c r="K663" s="320">
        <v>5075000</v>
      </c>
      <c r="L663" s="328" t="s">
        <v>6811</v>
      </c>
      <c r="M663" s="324" t="s">
        <v>7133</v>
      </c>
      <c r="N663" s="325" t="s">
        <v>40</v>
      </c>
      <c r="O663" s="5" t="s">
        <v>41</v>
      </c>
      <c r="P663" s="5" t="s">
        <v>42</v>
      </c>
      <c r="Q663" s="326" t="s">
        <v>7134</v>
      </c>
    </row>
    <row r="664" spans="1:17" ht="63.75" x14ac:dyDescent="0.25">
      <c r="A664" s="210">
        <v>662</v>
      </c>
      <c r="B664" s="239" t="s">
        <v>34</v>
      </c>
      <c r="C664" s="239">
        <v>891180084</v>
      </c>
      <c r="D664" s="239">
        <v>2</v>
      </c>
      <c r="E664" s="244" t="s">
        <v>6136</v>
      </c>
      <c r="F664" s="329">
        <v>7703086</v>
      </c>
      <c r="G664" s="324">
        <v>6</v>
      </c>
      <c r="H664" s="321" t="s">
        <v>7198</v>
      </c>
      <c r="I664" s="332" t="s">
        <v>7199</v>
      </c>
      <c r="J664" s="323">
        <v>41557</v>
      </c>
      <c r="K664" s="320">
        <v>1400000</v>
      </c>
      <c r="L664" s="328" t="s">
        <v>6811</v>
      </c>
      <c r="M664" s="324" t="s">
        <v>7133</v>
      </c>
      <c r="N664" s="325" t="s">
        <v>40</v>
      </c>
      <c r="O664" s="5" t="s">
        <v>41</v>
      </c>
      <c r="P664" s="5" t="s">
        <v>42</v>
      </c>
      <c r="Q664" s="326" t="s">
        <v>7134</v>
      </c>
    </row>
    <row r="665" spans="1:17" ht="63.75" x14ac:dyDescent="0.25">
      <c r="A665" s="210">
        <v>663</v>
      </c>
      <c r="B665" s="239" t="s">
        <v>34</v>
      </c>
      <c r="C665" s="239">
        <v>891180084</v>
      </c>
      <c r="D665" s="239">
        <v>2</v>
      </c>
      <c r="E665" s="244" t="s">
        <v>7200</v>
      </c>
      <c r="F665" s="329">
        <v>900524881</v>
      </c>
      <c r="G665" s="324">
        <v>6</v>
      </c>
      <c r="H665" s="321" t="s">
        <v>7201</v>
      </c>
      <c r="I665" s="332" t="s">
        <v>7202</v>
      </c>
      <c r="J665" s="323">
        <v>41557</v>
      </c>
      <c r="K665" s="320">
        <v>2000000</v>
      </c>
      <c r="L665" s="328" t="s">
        <v>6811</v>
      </c>
      <c r="M665" s="324" t="s">
        <v>7133</v>
      </c>
      <c r="N665" s="325" t="s">
        <v>40</v>
      </c>
      <c r="O665" s="5" t="s">
        <v>41</v>
      </c>
      <c r="P665" s="5" t="s">
        <v>42</v>
      </c>
      <c r="Q665" s="326" t="s">
        <v>7134</v>
      </c>
    </row>
    <row r="666" spans="1:17" ht="76.5" x14ac:dyDescent="0.25">
      <c r="A666" s="210">
        <v>664</v>
      </c>
      <c r="B666" s="239" t="s">
        <v>34</v>
      </c>
      <c r="C666" s="239">
        <v>891180084</v>
      </c>
      <c r="D666" s="239">
        <v>2</v>
      </c>
      <c r="E666" s="244" t="s">
        <v>676</v>
      </c>
      <c r="F666" s="245">
        <v>36147801</v>
      </c>
      <c r="G666" s="324">
        <v>6</v>
      </c>
      <c r="H666" s="321" t="s">
        <v>7203</v>
      </c>
      <c r="I666" s="332" t="s">
        <v>7204</v>
      </c>
      <c r="J666" s="323">
        <v>41557</v>
      </c>
      <c r="K666" s="320">
        <v>2000000</v>
      </c>
      <c r="L666" s="328" t="s">
        <v>6811</v>
      </c>
      <c r="M666" s="324" t="s">
        <v>7133</v>
      </c>
      <c r="N666" s="325" t="s">
        <v>40</v>
      </c>
      <c r="O666" s="5" t="s">
        <v>41</v>
      </c>
      <c r="P666" s="5" t="s">
        <v>42</v>
      </c>
      <c r="Q666" s="326" t="s">
        <v>7134</v>
      </c>
    </row>
    <row r="667" spans="1:17" ht="89.25" x14ac:dyDescent="0.25">
      <c r="A667" s="210">
        <v>665</v>
      </c>
      <c r="B667" s="239" t="s">
        <v>34</v>
      </c>
      <c r="C667" s="239">
        <v>891180084</v>
      </c>
      <c r="D667" s="239">
        <v>2</v>
      </c>
      <c r="E667" s="244" t="s">
        <v>7205</v>
      </c>
      <c r="F667" s="245">
        <v>36157074</v>
      </c>
      <c r="G667" s="324">
        <v>0</v>
      </c>
      <c r="H667" s="321" t="s">
        <v>7206</v>
      </c>
      <c r="I667" s="332" t="s">
        <v>7207</v>
      </c>
      <c r="J667" s="323">
        <v>41557</v>
      </c>
      <c r="K667" s="320">
        <v>10484000</v>
      </c>
      <c r="L667" s="328" t="s">
        <v>6811</v>
      </c>
      <c r="M667" s="324" t="s">
        <v>7133</v>
      </c>
      <c r="N667" s="325" t="s">
        <v>40</v>
      </c>
      <c r="O667" s="5" t="s">
        <v>41</v>
      </c>
      <c r="P667" s="5" t="s">
        <v>42</v>
      </c>
      <c r="Q667" s="326" t="s">
        <v>7134</v>
      </c>
    </row>
    <row r="668" spans="1:17" ht="51" x14ac:dyDescent="0.25">
      <c r="A668" s="210">
        <v>666</v>
      </c>
      <c r="B668" s="239" t="s">
        <v>34</v>
      </c>
      <c r="C668" s="239">
        <v>891180084</v>
      </c>
      <c r="D668" s="239">
        <v>2</v>
      </c>
      <c r="E668" s="244" t="s">
        <v>397</v>
      </c>
      <c r="F668" s="329">
        <v>36151634</v>
      </c>
      <c r="G668" s="324">
        <v>8</v>
      </c>
      <c r="H668" s="321" t="s">
        <v>7208</v>
      </c>
      <c r="I668" s="332" t="s">
        <v>7209</v>
      </c>
      <c r="J668" s="323">
        <v>41558</v>
      </c>
      <c r="K668" s="320">
        <v>198000</v>
      </c>
      <c r="L668" s="328" t="s">
        <v>6811</v>
      </c>
      <c r="M668" s="324" t="s">
        <v>7133</v>
      </c>
      <c r="N668" s="325" t="s">
        <v>40</v>
      </c>
      <c r="O668" s="5" t="s">
        <v>41</v>
      </c>
      <c r="P668" s="5" t="s">
        <v>42</v>
      </c>
      <c r="Q668" s="326" t="s">
        <v>7134</v>
      </c>
    </row>
    <row r="669" spans="1:17" ht="51.75" x14ac:dyDescent="0.25">
      <c r="A669" s="210">
        <v>667</v>
      </c>
      <c r="B669" s="239" t="s">
        <v>34</v>
      </c>
      <c r="C669" s="239">
        <v>891180084</v>
      </c>
      <c r="D669" s="239">
        <v>2</v>
      </c>
      <c r="E669" s="244" t="s">
        <v>7135</v>
      </c>
      <c r="F669" s="338">
        <v>36183257</v>
      </c>
      <c r="G669" s="324">
        <v>1</v>
      </c>
      <c r="H669" s="321" t="s">
        <v>7210</v>
      </c>
      <c r="I669" s="332" t="s">
        <v>7211</v>
      </c>
      <c r="J669" s="323">
        <v>41558</v>
      </c>
      <c r="K669" s="320">
        <v>2035800</v>
      </c>
      <c r="L669" s="240" t="s">
        <v>380</v>
      </c>
      <c r="M669" s="324" t="s">
        <v>7133</v>
      </c>
      <c r="N669" s="325" t="s">
        <v>40</v>
      </c>
      <c r="O669" s="5" t="s">
        <v>41</v>
      </c>
      <c r="P669" s="5" t="s">
        <v>42</v>
      </c>
      <c r="Q669" s="326" t="s">
        <v>7134</v>
      </c>
    </row>
    <row r="670" spans="1:17" ht="72" x14ac:dyDescent="0.25">
      <c r="A670" s="210">
        <v>668</v>
      </c>
      <c r="B670" s="239" t="s">
        <v>34</v>
      </c>
      <c r="C670" s="239">
        <v>891180084</v>
      </c>
      <c r="D670" s="239">
        <v>2</v>
      </c>
      <c r="E670" s="244" t="s">
        <v>7212</v>
      </c>
      <c r="F670" s="245">
        <v>7712444</v>
      </c>
      <c r="G670" s="324">
        <v>8</v>
      </c>
      <c r="H670" s="321" t="s">
        <v>7213</v>
      </c>
      <c r="I670" s="322" t="s">
        <v>7214</v>
      </c>
      <c r="J670" s="323">
        <v>41557</v>
      </c>
      <c r="K670" s="320">
        <v>3651961</v>
      </c>
      <c r="L670" s="328" t="s">
        <v>6811</v>
      </c>
      <c r="M670" s="324" t="s">
        <v>7133</v>
      </c>
      <c r="N670" s="325" t="s">
        <v>40</v>
      </c>
      <c r="O670" s="5" t="s">
        <v>41</v>
      </c>
      <c r="P670" s="5" t="s">
        <v>42</v>
      </c>
      <c r="Q670" s="326" t="s">
        <v>7134</v>
      </c>
    </row>
    <row r="671" spans="1:17" ht="90" x14ac:dyDescent="0.25">
      <c r="A671" s="210">
        <v>669</v>
      </c>
      <c r="B671" s="239" t="s">
        <v>34</v>
      </c>
      <c r="C671" s="239">
        <v>891180084</v>
      </c>
      <c r="D671" s="239">
        <v>2</v>
      </c>
      <c r="E671" s="244" t="s">
        <v>6966</v>
      </c>
      <c r="F671" s="245">
        <v>12122974</v>
      </c>
      <c r="G671" s="324">
        <v>6</v>
      </c>
      <c r="H671" s="321" t="s">
        <v>7215</v>
      </c>
      <c r="I671" s="334" t="s">
        <v>7216</v>
      </c>
      <c r="J671" s="323">
        <v>41558</v>
      </c>
      <c r="K671" s="320">
        <v>11780000</v>
      </c>
      <c r="L671" s="240" t="s">
        <v>380</v>
      </c>
      <c r="M671" s="324" t="s">
        <v>7133</v>
      </c>
      <c r="N671" s="325" t="s">
        <v>40</v>
      </c>
      <c r="O671" s="5" t="s">
        <v>41</v>
      </c>
      <c r="P671" s="5" t="s">
        <v>42</v>
      </c>
      <c r="Q671" s="326" t="s">
        <v>7134</v>
      </c>
    </row>
    <row r="672" spans="1:17" ht="153" x14ac:dyDescent="0.25">
      <c r="A672" s="210">
        <v>670</v>
      </c>
      <c r="B672" s="210" t="s">
        <v>34</v>
      </c>
      <c r="C672" s="210">
        <v>891180084</v>
      </c>
      <c r="D672" s="210">
        <v>2</v>
      </c>
      <c r="E672" s="240" t="s">
        <v>387</v>
      </c>
      <c r="F672" s="312">
        <v>39572081</v>
      </c>
      <c r="G672" s="212">
        <v>2</v>
      </c>
      <c r="H672" s="315" t="s">
        <v>259</v>
      </c>
      <c r="I672" s="303" t="s">
        <v>7217</v>
      </c>
      <c r="J672" s="339">
        <v>41374</v>
      </c>
      <c r="K672" s="340">
        <v>8000000</v>
      </c>
      <c r="L672" s="213" t="s">
        <v>61</v>
      </c>
      <c r="M672" s="212" t="s">
        <v>7218</v>
      </c>
      <c r="N672" s="271" t="s">
        <v>7219</v>
      </c>
      <c r="O672" s="210" t="s">
        <v>41</v>
      </c>
      <c r="P672" s="210" t="s">
        <v>42</v>
      </c>
      <c r="Q672" s="272"/>
    </row>
    <row r="673" spans="1:17" ht="153" x14ac:dyDescent="0.25">
      <c r="A673" s="210">
        <v>671</v>
      </c>
      <c r="B673" s="210" t="s">
        <v>34</v>
      </c>
      <c r="C673" s="210">
        <v>891180084</v>
      </c>
      <c r="D673" s="210">
        <v>2</v>
      </c>
      <c r="E673" s="240" t="s">
        <v>325</v>
      </c>
      <c r="F673" s="312">
        <v>900036523</v>
      </c>
      <c r="G673" s="212">
        <v>0</v>
      </c>
      <c r="H673" s="315" t="s">
        <v>263</v>
      </c>
      <c r="I673" s="303" t="s">
        <v>7220</v>
      </c>
      <c r="J673" s="339">
        <v>41397</v>
      </c>
      <c r="K673" s="340">
        <v>3271940</v>
      </c>
      <c r="L673" s="213" t="s">
        <v>61</v>
      </c>
      <c r="M673" s="212" t="s">
        <v>7218</v>
      </c>
      <c r="N673" s="271" t="s">
        <v>7219</v>
      </c>
      <c r="O673" s="210" t="s">
        <v>41</v>
      </c>
      <c r="P673" s="210" t="s">
        <v>42</v>
      </c>
      <c r="Q673" s="272"/>
    </row>
    <row r="674" spans="1:17" ht="108" x14ac:dyDescent="0.25">
      <c r="A674" s="210">
        <v>672</v>
      </c>
      <c r="B674" s="210" t="s">
        <v>34</v>
      </c>
      <c r="C674" s="210">
        <v>891180084</v>
      </c>
      <c r="D674" s="210">
        <v>2</v>
      </c>
      <c r="E674" s="240" t="s">
        <v>334</v>
      </c>
      <c r="F674" s="312">
        <v>12127303</v>
      </c>
      <c r="G674" s="212">
        <v>7</v>
      </c>
      <c r="H674" s="315" t="s">
        <v>266</v>
      </c>
      <c r="I674" s="303" t="s">
        <v>7221</v>
      </c>
      <c r="J674" s="339">
        <v>41400</v>
      </c>
      <c r="K674" s="340">
        <v>4700000</v>
      </c>
      <c r="L674" s="213" t="s">
        <v>61</v>
      </c>
      <c r="M674" s="212" t="s">
        <v>7218</v>
      </c>
      <c r="N674" s="341" t="s">
        <v>7222</v>
      </c>
      <c r="O674" s="210" t="s">
        <v>41</v>
      </c>
      <c r="P674" s="210" t="s">
        <v>42</v>
      </c>
      <c r="Q674" s="272"/>
    </row>
    <row r="675" spans="1:17" ht="63" x14ac:dyDescent="0.25">
      <c r="A675" s="210">
        <v>673</v>
      </c>
      <c r="B675" s="210" t="s">
        <v>34</v>
      </c>
      <c r="C675" s="210">
        <v>891180084</v>
      </c>
      <c r="D675" s="210">
        <v>2</v>
      </c>
      <c r="E675" s="240" t="s">
        <v>313</v>
      </c>
      <c r="F675" s="312">
        <v>12111346</v>
      </c>
      <c r="G675" s="212">
        <v>3</v>
      </c>
      <c r="H675" s="315" t="s">
        <v>269</v>
      </c>
      <c r="I675" s="303" t="s">
        <v>7223</v>
      </c>
      <c r="J675" s="339">
        <v>41404</v>
      </c>
      <c r="K675" s="340">
        <v>7596608</v>
      </c>
      <c r="L675" s="213" t="s">
        <v>113</v>
      </c>
      <c r="M675" s="212" t="s">
        <v>7218</v>
      </c>
      <c r="N675" s="341" t="s">
        <v>7222</v>
      </c>
      <c r="O675" s="210" t="s">
        <v>41</v>
      </c>
      <c r="P675" s="210" t="s">
        <v>42</v>
      </c>
      <c r="Q675" s="272"/>
    </row>
    <row r="676" spans="1:17" ht="135" x14ac:dyDescent="0.25">
      <c r="A676" s="210">
        <v>674</v>
      </c>
      <c r="B676" s="210" t="s">
        <v>34</v>
      </c>
      <c r="C676" s="210">
        <v>891180084</v>
      </c>
      <c r="D676" s="210">
        <v>2</v>
      </c>
      <c r="E676" s="240" t="s">
        <v>325</v>
      </c>
      <c r="F676" s="312">
        <v>900036523</v>
      </c>
      <c r="G676" s="212">
        <v>0</v>
      </c>
      <c r="H676" s="315" t="s">
        <v>273</v>
      </c>
      <c r="I676" s="303" t="s">
        <v>7224</v>
      </c>
      <c r="J676" s="339">
        <v>41466</v>
      </c>
      <c r="K676" s="340">
        <v>1359240</v>
      </c>
      <c r="L676" s="213" t="s">
        <v>61</v>
      </c>
      <c r="M676" s="212" t="s">
        <v>7218</v>
      </c>
      <c r="N676" s="271" t="s">
        <v>7219</v>
      </c>
      <c r="O676" s="210" t="s">
        <v>41</v>
      </c>
      <c r="P676" s="210" t="s">
        <v>42</v>
      </c>
      <c r="Q676" s="272"/>
    </row>
    <row r="677" spans="1:17" ht="144" x14ac:dyDescent="0.25">
      <c r="A677" s="210">
        <v>675</v>
      </c>
      <c r="B677" s="210" t="s">
        <v>34</v>
      </c>
      <c r="C677" s="210">
        <v>891180084</v>
      </c>
      <c r="D677" s="210">
        <v>2</v>
      </c>
      <c r="E677" s="240" t="s">
        <v>334</v>
      </c>
      <c r="F677" s="312">
        <v>12127303</v>
      </c>
      <c r="G677" s="212">
        <v>7</v>
      </c>
      <c r="H677" s="315" t="s">
        <v>276</v>
      </c>
      <c r="I677" s="303" t="s">
        <v>7225</v>
      </c>
      <c r="J677" s="339">
        <v>41495</v>
      </c>
      <c r="K677" s="340">
        <v>710000</v>
      </c>
      <c r="L677" s="213" t="s">
        <v>7226</v>
      </c>
      <c r="M677" s="212" t="s">
        <v>7218</v>
      </c>
      <c r="N677" s="341" t="s">
        <v>7222</v>
      </c>
      <c r="O677" s="210" t="s">
        <v>41</v>
      </c>
      <c r="P677" s="210" t="s">
        <v>42</v>
      </c>
      <c r="Q677" s="272"/>
    </row>
    <row r="678" spans="1:17" ht="90" x14ac:dyDescent="0.25">
      <c r="A678" s="210">
        <v>676</v>
      </c>
      <c r="B678" s="210" t="s">
        <v>34</v>
      </c>
      <c r="C678" s="210">
        <v>891180084</v>
      </c>
      <c r="D678" s="210">
        <v>2</v>
      </c>
      <c r="E678" s="240" t="s">
        <v>7227</v>
      </c>
      <c r="F678" s="312">
        <v>860003949</v>
      </c>
      <c r="G678" s="212">
        <v>8</v>
      </c>
      <c r="H678" s="315" t="s">
        <v>279</v>
      </c>
      <c r="I678" s="303" t="s">
        <v>7228</v>
      </c>
      <c r="J678" s="339">
        <v>41528</v>
      </c>
      <c r="K678" s="340">
        <v>3551580</v>
      </c>
      <c r="L678" s="213" t="s">
        <v>113</v>
      </c>
      <c r="M678" s="212" t="s">
        <v>7218</v>
      </c>
      <c r="N678" s="341" t="s">
        <v>7222</v>
      </c>
      <c r="O678" s="210" t="s">
        <v>41</v>
      </c>
      <c r="P678" s="210" t="s">
        <v>42</v>
      </c>
      <c r="Q678" s="272"/>
    </row>
    <row r="679" spans="1:17" ht="81" x14ac:dyDescent="0.25">
      <c r="A679" s="210">
        <v>677</v>
      </c>
      <c r="B679" s="210" t="s">
        <v>34</v>
      </c>
      <c r="C679" s="210">
        <v>891180084</v>
      </c>
      <c r="D679" s="210">
        <v>2</v>
      </c>
      <c r="E679" s="240" t="s">
        <v>7229</v>
      </c>
      <c r="F679" s="312">
        <v>1075247151</v>
      </c>
      <c r="G679" s="212">
        <v>9</v>
      </c>
      <c r="H679" s="315" t="s">
        <v>282</v>
      </c>
      <c r="I679" s="303" t="s">
        <v>7230</v>
      </c>
      <c r="J679" s="339">
        <v>41547</v>
      </c>
      <c r="K679" s="340">
        <v>700000</v>
      </c>
      <c r="L679" s="213" t="s">
        <v>61</v>
      </c>
      <c r="M679" s="212" t="s">
        <v>7218</v>
      </c>
      <c r="N679" s="341" t="s">
        <v>261</v>
      </c>
      <c r="O679" s="210" t="s">
        <v>41</v>
      </c>
      <c r="P679" s="210" t="s">
        <v>42</v>
      </c>
      <c r="Q679" s="272"/>
    </row>
    <row r="680" spans="1:17" ht="153" x14ac:dyDescent="0.25">
      <c r="A680" s="210">
        <v>678</v>
      </c>
      <c r="B680" s="210" t="s">
        <v>34</v>
      </c>
      <c r="C680" s="210">
        <v>891180084</v>
      </c>
      <c r="D680" s="210">
        <v>2</v>
      </c>
      <c r="E680" s="240" t="s">
        <v>676</v>
      </c>
      <c r="F680" s="312">
        <v>36147801</v>
      </c>
      <c r="G680" s="212">
        <v>6</v>
      </c>
      <c r="H680" s="315" t="s">
        <v>285</v>
      </c>
      <c r="I680" s="303" t="s">
        <v>7231</v>
      </c>
      <c r="J680" s="339">
        <v>41547</v>
      </c>
      <c r="K680" s="340">
        <v>250000</v>
      </c>
      <c r="L680" s="213" t="s">
        <v>61</v>
      </c>
      <c r="M680" s="212" t="s">
        <v>7218</v>
      </c>
      <c r="N680" s="341" t="s">
        <v>7222</v>
      </c>
      <c r="O680" s="210" t="s">
        <v>41</v>
      </c>
      <c r="P680" s="210" t="s">
        <v>42</v>
      </c>
      <c r="Q680" s="272"/>
    </row>
    <row r="681" spans="1:17" ht="153" x14ac:dyDescent="0.25">
      <c r="A681" s="210">
        <v>679</v>
      </c>
      <c r="B681" s="210" t="s">
        <v>34</v>
      </c>
      <c r="C681" s="210">
        <v>891180084</v>
      </c>
      <c r="D681" s="210">
        <v>2</v>
      </c>
      <c r="E681" s="240" t="s">
        <v>7232</v>
      </c>
      <c r="F681" s="312">
        <v>1075263161</v>
      </c>
      <c r="G681" s="212">
        <v>1</v>
      </c>
      <c r="H681" s="315" t="s">
        <v>305</v>
      </c>
      <c r="I681" s="303" t="s">
        <v>7233</v>
      </c>
      <c r="J681" s="339">
        <v>41467</v>
      </c>
      <c r="K681" s="340">
        <v>2400000</v>
      </c>
      <c r="L681" s="213" t="s">
        <v>61</v>
      </c>
      <c r="M681" s="212" t="s">
        <v>7218</v>
      </c>
      <c r="N681" s="271" t="s">
        <v>261</v>
      </c>
      <c r="O681" s="210" t="s">
        <v>41</v>
      </c>
      <c r="P681" s="210" t="s">
        <v>42</v>
      </c>
      <c r="Q681" s="272"/>
    </row>
    <row r="682" spans="1:17" ht="178.5" x14ac:dyDescent="0.25">
      <c r="A682" s="210">
        <v>680</v>
      </c>
      <c r="B682" s="239" t="s">
        <v>34</v>
      </c>
      <c r="C682" s="239">
        <v>891180084</v>
      </c>
      <c r="D682" s="239">
        <v>2</v>
      </c>
      <c r="E682" s="252" t="s">
        <v>1434</v>
      </c>
      <c r="F682" s="239">
        <v>7687792</v>
      </c>
      <c r="G682" s="324">
        <v>9</v>
      </c>
      <c r="H682" s="324" t="s">
        <v>288</v>
      </c>
      <c r="I682" s="234" t="s">
        <v>7234</v>
      </c>
      <c r="J682" s="342">
        <v>41563</v>
      </c>
      <c r="K682" s="324">
        <v>3629123</v>
      </c>
      <c r="L682" s="252" t="s">
        <v>61</v>
      </c>
      <c r="M682" s="324" t="s">
        <v>7218</v>
      </c>
      <c r="N682" s="325" t="s">
        <v>271</v>
      </c>
      <c r="O682" s="239" t="s">
        <v>41</v>
      </c>
      <c r="P682" s="239" t="s">
        <v>42</v>
      </c>
      <c r="Q682" s="281"/>
    </row>
    <row r="683" spans="1:17" ht="140.25" x14ac:dyDescent="0.25">
      <c r="A683" s="210">
        <v>681</v>
      </c>
      <c r="B683" s="234" t="s">
        <v>34</v>
      </c>
      <c r="C683" s="234">
        <v>891180084</v>
      </c>
      <c r="D683" s="234">
        <v>2</v>
      </c>
      <c r="E683" s="328" t="s">
        <v>7235</v>
      </c>
      <c r="F683" s="343">
        <v>36067387</v>
      </c>
      <c r="G683" s="235">
        <v>4</v>
      </c>
      <c r="H683" s="241" t="s">
        <v>7236</v>
      </c>
      <c r="I683" s="240" t="s">
        <v>7237</v>
      </c>
      <c r="J683" s="344">
        <v>41284</v>
      </c>
      <c r="K683" s="345">
        <v>13156000</v>
      </c>
      <c r="L683" s="234" t="s">
        <v>7238</v>
      </c>
      <c r="M683" s="346" t="s">
        <v>3562</v>
      </c>
      <c r="N683" s="238" t="s">
        <v>40</v>
      </c>
      <c r="O683" s="234" t="s">
        <v>41</v>
      </c>
      <c r="P683" s="234" t="s">
        <v>42</v>
      </c>
      <c r="Q683" s="347" t="s">
        <v>7239</v>
      </c>
    </row>
    <row r="684" spans="1:17" ht="89.25" x14ac:dyDescent="0.25">
      <c r="A684" s="210">
        <v>682</v>
      </c>
      <c r="B684" s="234" t="s">
        <v>34</v>
      </c>
      <c r="C684" s="234">
        <v>891180084</v>
      </c>
      <c r="D684" s="234">
        <v>2</v>
      </c>
      <c r="E684" s="328" t="s">
        <v>7240</v>
      </c>
      <c r="F684" s="343">
        <v>1123320534</v>
      </c>
      <c r="G684" s="235">
        <v>1</v>
      </c>
      <c r="H684" s="348" t="s">
        <v>7241</v>
      </c>
      <c r="I684" s="328" t="s">
        <v>7242</v>
      </c>
      <c r="J684" s="344">
        <v>41288</v>
      </c>
      <c r="K684" s="345">
        <v>5819996</v>
      </c>
      <c r="L684" s="234" t="s">
        <v>7238</v>
      </c>
      <c r="M684" s="346" t="s">
        <v>3562</v>
      </c>
      <c r="N684" s="238" t="s">
        <v>40</v>
      </c>
      <c r="O684" s="234" t="s">
        <v>41</v>
      </c>
      <c r="P684" s="234" t="s">
        <v>42</v>
      </c>
      <c r="Q684" s="347" t="s">
        <v>7243</v>
      </c>
    </row>
    <row r="685" spans="1:17" ht="102" x14ac:dyDescent="0.25">
      <c r="A685" s="210">
        <v>683</v>
      </c>
      <c r="B685" s="234" t="s">
        <v>34</v>
      </c>
      <c r="C685" s="234">
        <v>891180084</v>
      </c>
      <c r="D685" s="234">
        <v>2</v>
      </c>
      <c r="E685" s="328" t="s">
        <v>3565</v>
      </c>
      <c r="F685" s="343">
        <v>16585482</v>
      </c>
      <c r="G685" s="235">
        <v>5</v>
      </c>
      <c r="H685" s="348" t="s">
        <v>7244</v>
      </c>
      <c r="I685" s="328" t="s">
        <v>7245</v>
      </c>
      <c r="J685" s="344">
        <v>41291</v>
      </c>
      <c r="K685" s="345">
        <v>4392200</v>
      </c>
      <c r="L685" s="234" t="s">
        <v>7238</v>
      </c>
      <c r="M685" s="346" t="s">
        <v>3562</v>
      </c>
      <c r="N685" s="238" t="s">
        <v>40</v>
      </c>
      <c r="O685" s="234" t="s">
        <v>41</v>
      </c>
      <c r="P685" s="234" t="s">
        <v>42</v>
      </c>
      <c r="Q685" s="347" t="s">
        <v>7239</v>
      </c>
    </row>
    <row r="686" spans="1:17" ht="89.25" x14ac:dyDescent="0.25">
      <c r="A686" s="210">
        <v>684</v>
      </c>
      <c r="B686" s="234" t="s">
        <v>34</v>
      </c>
      <c r="C686" s="234">
        <v>891180084</v>
      </c>
      <c r="D686" s="234">
        <v>2</v>
      </c>
      <c r="E686" s="328" t="s">
        <v>3577</v>
      </c>
      <c r="F686" s="343">
        <v>17141212</v>
      </c>
      <c r="G686" s="235">
        <v>1</v>
      </c>
      <c r="H686" s="348" t="s">
        <v>7246</v>
      </c>
      <c r="I686" s="328" t="s">
        <v>7247</v>
      </c>
      <c r="J686" s="344">
        <v>41318</v>
      </c>
      <c r="K686" s="345">
        <v>3792000</v>
      </c>
      <c r="L686" s="234" t="s">
        <v>7238</v>
      </c>
      <c r="M686" s="346" t="s">
        <v>3562</v>
      </c>
      <c r="N686" s="238" t="s">
        <v>40</v>
      </c>
      <c r="O686" s="234" t="s">
        <v>41</v>
      </c>
      <c r="P686" s="234" t="s">
        <v>42</v>
      </c>
      <c r="Q686" s="347" t="s">
        <v>7239</v>
      </c>
    </row>
    <row r="687" spans="1:17" ht="102" x14ac:dyDescent="0.25">
      <c r="A687" s="210">
        <v>685</v>
      </c>
      <c r="B687" s="234" t="s">
        <v>34</v>
      </c>
      <c r="C687" s="234">
        <v>891180084</v>
      </c>
      <c r="D687" s="234">
        <v>2</v>
      </c>
      <c r="E687" s="328" t="s">
        <v>3583</v>
      </c>
      <c r="F687" s="343">
        <v>14225040</v>
      </c>
      <c r="G687" s="349">
        <v>2</v>
      </c>
      <c r="H687" s="348" t="s">
        <v>7248</v>
      </c>
      <c r="I687" s="328" t="s">
        <v>7249</v>
      </c>
      <c r="J687" s="344">
        <v>41318</v>
      </c>
      <c r="K687" s="345">
        <v>3652830</v>
      </c>
      <c r="L687" s="234" t="s">
        <v>7238</v>
      </c>
      <c r="M687" s="346" t="s">
        <v>3562</v>
      </c>
      <c r="N687" s="238" t="s">
        <v>40</v>
      </c>
      <c r="O687" s="234" t="s">
        <v>41</v>
      </c>
      <c r="P687" s="234" t="s">
        <v>42</v>
      </c>
      <c r="Q687" s="347" t="s">
        <v>7250</v>
      </c>
    </row>
    <row r="688" spans="1:17" ht="89.25" x14ac:dyDescent="0.25">
      <c r="A688" s="210">
        <v>686</v>
      </c>
      <c r="B688" s="234" t="s">
        <v>34</v>
      </c>
      <c r="C688" s="234">
        <v>891180084</v>
      </c>
      <c r="D688" s="234">
        <v>2</v>
      </c>
      <c r="E688" s="328" t="s">
        <v>2243</v>
      </c>
      <c r="F688" s="343">
        <v>12136692</v>
      </c>
      <c r="G688" s="235">
        <v>5</v>
      </c>
      <c r="H688" s="348" t="s">
        <v>7251</v>
      </c>
      <c r="I688" s="328" t="s">
        <v>7252</v>
      </c>
      <c r="J688" s="344">
        <v>41346</v>
      </c>
      <c r="K688" s="345">
        <v>16848000</v>
      </c>
      <c r="L688" s="234" t="s">
        <v>7238</v>
      </c>
      <c r="M688" s="346" t="s">
        <v>3562</v>
      </c>
      <c r="N688" s="238" t="s">
        <v>40</v>
      </c>
      <c r="O688" s="234" t="s">
        <v>41</v>
      </c>
      <c r="P688" s="234" t="s">
        <v>42</v>
      </c>
      <c r="Q688" s="347" t="s">
        <v>7253</v>
      </c>
    </row>
    <row r="689" spans="1:17" ht="89.25" x14ac:dyDescent="0.25">
      <c r="A689" s="210">
        <v>687</v>
      </c>
      <c r="B689" s="234" t="s">
        <v>34</v>
      </c>
      <c r="C689" s="234">
        <v>891180084</v>
      </c>
      <c r="D689" s="234">
        <v>2</v>
      </c>
      <c r="E689" s="328" t="s">
        <v>3631</v>
      </c>
      <c r="F689" s="343">
        <v>13834999</v>
      </c>
      <c r="G689" s="235">
        <v>9</v>
      </c>
      <c r="H689" s="348" t="s">
        <v>7254</v>
      </c>
      <c r="I689" s="328" t="s">
        <v>7255</v>
      </c>
      <c r="J689" s="344">
        <v>41347</v>
      </c>
      <c r="K689" s="345">
        <v>3555000</v>
      </c>
      <c r="L689" s="234" t="s">
        <v>7238</v>
      </c>
      <c r="M689" s="346" t="s">
        <v>3562</v>
      </c>
      <c r="N689" s="238" t="s">
        <v>40</v>
      </c>
      <c r="O689" s="234" t="s">
        <v>41</v>
      </c>
      <c r="P689" s="234" t="s">
        <v>42</v>
      </c>
      <c r="Q689" s="347" t="s">
        <v>7250</v>
      </c>
    </row>
    <row r="690" spans="1:17" ht="114.75" x14ac:dyDescent="0.25">
      <c r="A690" s="210">
        <v>688</v>
      </c>
      <c r="B690" s="234" t="s">
        <v>34</v>
      </c>
      <c r="C690" s="234">
        <v>891180084</v>
      </c>
      <c r="D690" s="234">
        <v>2</v>
      </c>
      <c r="E690" s="328" t="s">
        <v>7256</v>
      </c>
      <c r="F690" s="343">
        <v>31985131</v>
      </c>
      <c r="G690" s="235">
        <v>6</v>
      </c>
      <c r="H690" s="348" t="s">
        <v>7257</v>
      </c>
      <c r="I690" s="328" t="s">
        <v>7258</v>
      </c>
      <c r="J690" s="344">
        <v>41347</v>
      </c>
      <c r="K690" s="345">
        <v>3792000</v>
      </c>
      <c r="L690" s="234" t="s">
        <v>7238</v>
      </c>
      <c r="M690" s="346" t="s">
        <v>3562</v>
      </c>
      <c r="N690" s="238" t="s">
        <v>40</v>
      </c>
      <c r="O690" s="234" t="s">
        <v>41</v>
      </c>
      <c r="P690" s="234" t="s">
        <v>42</v>
      </c>
      <c r="Q690" s="347" t="s">
        <v>7239</v>
      </c>
    </row>
    <row r="691" spans="1:17" ht="127.5" x14ac:dyDescent="0.25">
      <c r="A691" s="210">
        <v>689</v>
      </c>
      <c r="B691" s="234" t="s">
        <v>34</v>
      </c>
      <c r="C691" s="234">
        <v>891180084</v>
      </c>
      <c r="D691" s="234">
        <v>2</v>
      </c>
      <c r="E691" s="328" t="s">
        <v>7259</v>
      </c>
      <c r="F691" s="343">
        <v>36168111</v>
      </c>
      <c r="G691" s="235">
        <v>2</v>
      </c>
      <c r="H691" s="348" t="s">
        <v>7260</v>
      </c>
      <c r="I691" s="328" t="s">
        <v>7261</v>
      </c>
      <c r="J691" s="344">
        <v>41351</v>
      </c>
      <c r="K691" s="345">
        <v>5408000</v>
      </c>
      <c r="L691" s="234" t="s">
        <v>7238</v>
      </c>
      <c r="M691" s="346" t="s">
        <v>3562</v>
      </c>
      <c r="N691" s="238" t="s">
        <v>40</v>
      </c>
      <c r="O691" s="234" t="s">
        <v>41</v>
      </c>
      <c r="P691" s="234" t="s">
        <v>42</v>
      </c>
      <c r="Q691" s="347" t="s">
        <v>7262</v>
      </c>
    </row>
    <row r="692" spans="1:17" ht="114.75" x14ac:dyDescent="0.25">
      <c r="A692" s="210">
        <v>690</v>
      </c>
      <c r="B692" s="234" t="s">
        <v>34</v>
      </c>
      <c r="C692" s="234">
        <v>891180084</v>
      </c>
      <c r="D692" s="234">
        <v>2</v>
      </c>
      <c r="E692" s="328" t="s">
        <v>3604</v>
      </c>
      <c r="F692" s="343">
        <v>14931673</v>
      </c>
      <c r="G692" s="235">
        <v>2</v>
      </c>
      <c r="H692" s="348" t="s">
        <v>7263</v>
      </c>
      <c r="I692" s="328" t="s">
        <v>7264</v>
      </c>
      <c r="J692" s="344">
        <v>41366</v>
      </c>
      <c r="K692" s="345">
        <v>5688000</v>
      </c>
      <c r="L692" s="234" t="s">
        <v>7238</v>
      </c>
      <c r="M692" s="346" t="s">
        <v>3562</v>
      </c>
      <c r="N692" s="238" t="s">
        <v>40</v>
      </c>
      <c r="O692" s="234" t="s">
        <v>41</v>
      </c>
      <c r="P692" s="234" t="s">
        <v>42</v>
      </c>
      <c r="Q692" s="347" t="s">
        <v>7239</v>
      </c>
    </row>
    <row r="693" spans="1:17" ht="76.5" x14ac:dyDescent="0.25">
      <c r="A693" s="210">
        <v>691</v>
      </c>
      <c r="B693" s="234" t="s">
        <v>34</v>
      </c>
      <c r="C693" s="234">
        <v>891180084</v>
      </c>
      <c r="D693" s="234">
        <v>2</v>
      </c>
      <c r="E693" s="328" t="s">
        <v>3643</v>
      </c>
      <c r="F693" s="343">
        <v>16583292</v>
      </c>
      <c r="G693" s="235">
        <v>3</v>
      </c>
      <c r="H693" s="348" t="s">
        <v>7265</v>
      </c>
      <c r="I693" s="328" t="s">
        <v>7266</v>
      </c>
      <c r="J693" s="344">
        <v>41366</v>
      </c>
      <c r="K693" s="345">
        <v>5479245</v>
      </c>
      <c r="L693" s="234" t="s">
        <v>7238</v>
      </c>
      <c r="M693" s="346" t="s">
        <v>3562</v>
      </c>
      <c r="N693" s="238" t="s">
        <v>40</v>
      </c>
      <c r="O693" s="234" t="s">
        <v>41</v>
      </c>
      <c r="P693" s="234" t="s">
        <v>42</v>
      </c>
      <c r="Q693" s="347" t="s">
        <v>7250</v>
      </c>
    </row>
    <row r="694" spans="1:17" ht="102" x14ac:dyDescent="0.25">
      <c r="A694" s="210">
        <v>692</v>
      </c>
      <c r="B694" s="234" t="s">
        <v>34</v>
      </c>
      <c r="C694" s="234">
        <v>891180084</v>
      </c>
      <c r="D694" s="234">
        <v>2</v>
      </c>
      <c r="E694" s="328" t="s">
        <v>7267</v>
      </c>
      <c r="F694" s="343">
        <v>13496359</v>
      </c>
      <c r="G694" s="235">
        <v>4</v>
      </c>
      <c r="H694" s="348" t="s">
        <v>7268</v>
      </c>
      <c r="I694" s="328" t="s">
        <v>7269</v>
      </c>
      <c r="J694" s="344">
        <v>41380</v>
      </c>
      <c r="K694" s="345">
        <v>5838000</v>
      </c>
      <c r="L694" s="234" t="s">
        <v>7238</v>
      </c>
      <c r="M694" s="346" t="s">
        <v>3562</v>
      </c>
      <c r="N694" s="238" t="s">
        <v>40</v>
      </c>
      <c r="O694" s="234" t="s">
        <v>41</v>
      </c>
      <c r="P694" s="234" t="s">
        <v>42</v>
      </c>
      <c r="Q694" s="347" t="s">
        <v>7243</v>
      </c>
    </row>
    <row r="695" spans="1:17" ht="89.25" x14ac:dyDescent="0.25">
      <c r="A695" s="210">
        <v>693</v>
      </c>
      <c r="B695" s="234" t="s">
        <v>34</v>
      </c>
      <c r="C695" s="234">
        <v>891180084</v>
      </c>
      <c r="D695" s="234">
        <v>2</v>
      </c>
      <c r="E695" s="328" t="s">
        <v>3628</v>
      </c>
      <c r="F695" s="343">
        <v>79471502</v>
      </c>
      <c r="G695" s="235">
        <v>3</v>
      </c>
      <c r="H695" s="348" t="s">
        <v>7270</v>
      </c>
      <c r="I695" s="328" t="s">
        <v>7271</v>
      </c>
      <c r="J695" s="344">
        <v>41397</v>
      </c>
      <c r="K695" s="345">
        <v>5838000</v>
      </c>
      <c r="L695" s="234" t="s">
        <v>7238</v>
      </c>
      <c r="M695" s="346" t="s">
        <v>3562</v>
      </c>
      <c r="N695" s="238" t="s">
        <v>40</v>
      </c>
      <c r="O695" s="234" t="s">
        <v>41</v>
      </c>
      <c r="P695" s="234" t="s">
        <v>42</v>
      </c>
      <c r="Q695" s="347" t="s">
        <v>7243</v>
      </c>
    </row>
    <row r="696" spans="1:17" ht="114.75" x14ac:dyDescent="0.25">
      <c r="A696" s="210">
        <v>694</v>
      </c>
      <c r="B696" s="234" t="s">
        <v>34</v>
      </c>
      <c r="C696" s="234">
        <v>891180084</v>
      </c>
      <c r="D696" s="234">
        <v>2</v>
      </c>
      <c r="E696" s="328" t="s">
        <v>7272</v>
      </c>
      <c r="F696" s="343">
        <v>41375163</v>
      </c>
      <c r="G696" s="235">
        <v>0</v>
      </c>
      <c r="H696" s="348" t="s">
        <v>7273</v>
      </c>
      <c r="I696" s="328" t="s">
        <v>7274</v>
      </c>
      <c r="J696" s="344">
        <v>41332</v>
      </c>
      <c r="K696" s="345">
        <v>3892000</v>
      </c>
      <c r="L696" s="234" t="s">
        <v>7238</v>
      </c>
      <c r="M696" s="346" t="s">
        <v>3562</v>
      </c>
      <c r="N696" s="238" t="s">
        <v>40</v>
      </c>
      <c r="O696" s="234" t="s">
        <v>41</v>
      </c>
      <c r="P696" s="234" t="s">
        <v>42</v>
      </c>
      <c r="Q696" s="347" t="s">
        <v>7243</v>
      </c>
    </row>
    <row r="697" spans="1:17" ht="102" x14ac:dyDescent="0.25">
      <c r="A697" s="210">
        <v>695</v>
      </c>
      <c r="B697" s="234" t="s">
        <v>34</v>
      </c>
      <c r="C697" s="234">
        <v>891180084</v>
      </c>
      <c r="D697" s="234">
        <v>2</v>
      </c>
      <c r="E697" s="328" t="s">
        <v>3669</v>
      </c>
      <c r="F697" s="343">
        <v>38254536</v>
      </c>
      <c r="G697" s="235">
        <v>4</v>
      </c>
      <c r="H697" s="348" t="s">
        <v>7275</v>
      </c>
      <c r="I697" s="328" t="s">
        <v>7276</v>
      </c>
      <c r="J697" s="344">
        <v>41409</v>
      </c>
      <c r="K697" s="345">
        <v>3792000</v>
      </c>
      <c r="L697" s="234" t="s">
        <v>7238</v>
      </c>
      <c r="M697" s="346" t="s">
        <v>3562</v>
      </c>
      <c r="N697" s="238" t="s">
        <v>40</v>
      </c>
      <c r="O697" s="234" t="s">
        <v>41</v>
      </c>
      <c r="P697" s="234" t="s">
        <v>42</v>
      </c>
      <c r="Q697" s="347" t="s">
        <v>7239</v>
      </c>
    </row>
    <row r="698" spans="1:17" ht="89.25" x14ac:dyDescent="0.25">
      <c r="A698" s="210">
        <v>696</v>
      </c>
      <c r="B698" s="234" t="s">
        <v>34</v>
      </c>
      <c r="C698" s="234">
        <v>891180084</v>
      </c>
      <c r="D698" s="234">
        <v>2</v>
      </c>
      <c r="E698" s="328" t="s">
        <v>7277</v>
      </c>
      <c r="F698" s="343">
        <v>16262686</v>
      </c>
      <c r="G698" s="235">
        <v>4</v>
      </c>
      <c r="H698" s="348" t="s">
        <v>7278</v>
      </c>
      <c r="I698" s="328" t="s">
        <v>7279</v>
      </c>
      <c r="J698" s="344">
        <v>41424</v>
      </c>
      <c r="K698" s="345">
        <v>3891904</v>
      </c>
      <c r="L698" s="234" t="s">
        <v>7238</v>
      </c>
      <c r="M698" s="346" t="s">
        <v>3562</v>
      </c>
      <c r="N698" s="238" t="s">
        <v>40</v>
      </c>
      <c r="O698" s="234" t="s">
        <v>41</v>
      </c>
      <c r="P698" s="234" t="s">
        <v>42</v>
      </c>
      <c r="Q698" s="347" t="s">
        <v>7243</v>
      </c>
    </row>
    <row r="699" spans="1:17" ht="127.5" x14ac:dyDescent="0.25">
      <c r="A699" s="210">
        <v>697</v>
      </c>
      <c r="B699" s="234" t="s">
        <v>34</v>
      </c>
      <c r="C699" s="234">
        <v>891180084</v>
      </c>
      <c r="D699" s="234">
        <v>2</v>
      </c>
      <c r="E699" s="328" t="s">
        <v>2240</v>
      </c>
      <c r="F699" s="343">
        <v>1075239012</v>
      </c>
      <c r="G699" s="235">
        <v>1</v>
      </c>
      <c r="H699" s="348" t="s">
        <v>7280</v>
      </c>
      <c r="I699" s="328" t="s">
        <v>7281</v>
      </c>
      <c r="J699" s="344">
        <v>41422</v>
      </c>
      <c r="K699" s="345">
        <v>3200000</v>
      </c>
      <c r="L699" s="234" t="s">
        <v>7238</v>
      </c>
      <c r="M699" s="346" t="s">
        <v>3562</v>
      </c>
      <c r="N699" s="238" t="s">
        <v>40</v>
      </c>
      <c r="O699" s="234" t="s">
        <v>41</v>
      </c>
      <c r="P699" s="234" t="s">
        <v>42</v>
      </c>
      <c r="Q699" s="347" t="s">
        <v>7239</v>
      </c>
    </row>
    <row r="700" spans="1:17" ht="76.5" x14ac:dyDescent="0.25">
      <c r="A700" s="210">
        <v>698</v>
      </c>
      <c r="B700" s="234" t="s">
        <v>34</v>
      </c>
      <c r="C700" s="234">
        <v>891180084</v>
      </c>
      <c r="D700" s="234">
        <v>2</v>
      </c>
      <c r="E700" s="328" t="s">
        <v>3598</v>
      </c>
      <c r="F700" s="343">
        <v>94501778</v>
      </c>
      <c r="G700" s="235">
        <v>3</v>
      </c>
      <c r="H700" s="348" t="s">
        <v>7282</v>
      </c>
      <c r="I700" s="328" t="s">
        <v>7283</v>
      </c>
      <c r="J700" s="344">
        <v>41414</v>
      </c>
      <c r="K700" s="345">
        <v>1946000</v>
      </c>
      <c r="L700" s="234" t="s">
        <v>7238</v>
      </c>
      <c r="M700" s="346" t="s">
        <v>3562</v>
      </c>
      <c r="N700" s="238" t="s">
        <v>40</v>
      </c>
      <c r="O700" s="234" t="s">
        <v>41</v>
      </c>
      <c r="P700" s="234" t="s">
        <v>42</v>
      </c>
      <c r="Q700" s="347" t="s">
        <v>7243</v>
      </c>
    </row>
    <row r="701" spans="1:17" ht="127.5" x14ac:dyDescent="0.25">
      <c r="A701" s="210">
        <v>699</v>
      </c>
      <c r="B701" s="234" t="s">
        <v>34</v>
      </c>
      <c r="C701" s="234">
        <v>891180084</v>
      </c>
      <c r="D701" s="234">
        <v>2</v>
      </c>
      <c r="E701" s="328" t="s">
        <v>7284</v>
      </c>
      <c r="F701" s="343">
        <v>52765535</v>
      </c>
      <c r="G701" s="235">
        <v>0</v>
      </c>
      <c r="H701" s="348" t="s">
        <v>7285</v>
      </c>
      <c r="I701" s="328" t="s">
        <v>7286</v>
      </c>
      <c r="J701" s="344">
        <v>41467</v>
      </c>
      <c r="K701" s="345">
        <f>7173833+698750</f>
        <v>7872583</v>
      </c>
      <c r="L701" s="234" t="s">
        <v>7238</v>
      </c>
      <c r="M701" s="346" t="s">
        <v>3562</v>
      </c>
      <c r="N701" s="238" t="s">
        <v>40</v>
      </c>
      <c r="O701" s="234" t="s">
        <v>41</v>
      </c>
      <c r="P701" s="234" t="s">
        <v>42</v>
      </c>
      <c r="Q701" s="347" t="s">
        <v>7287</v>
      </c>
    </row>
    <row r="702" spans="1:17" ht="102" x14ac:dyDescent="0.25">
      <c r="A702" s="210">
        <v>700</v>
      </c>
      <c r="B702" s="234" t="s">
        <v>34</v>
      </c>
      <c r="C702" s="234">
        <v>891180084</v>
      </c>
      <c r="D702" s="234">
        <v>2</v>
      </c>
      <c r="E702" s="328" t="s">
        <v>7235</v>
      </c>
      <c r="F702" s="343">
        <v>36067387</v>
      </c>
      <c r="G702" s="235">
        <v>4</v>
      </c>
      <c r="H702" s="348" t="s">
        <v>7288</v>
      </c>
      <c r="I702" s="328" t="s">
        <v>7289</v>
      </c>
      <c r="J702" s="344">
        <v>41472</v>
      </c>
      <c r="K702" s="345">
        <v>7140000</v>
      </c>
      <c r="L702" s="234" t="s">
        <v>7238</v>
      </c>
      <c r="M702" s="346" t="s">
        <v>3562</v>
      </c>
      <c r="N702" s="238" t="s">
        <v>40</v>
      </c>
      <c r="O702" s="234" t="s">
        <v>41</v>
      </c>
      <c r="P702" s="234" t="s">
        <v>42</v>
      </c>
      <c r="Q702" s="347" t="s">
        <v>7290</v>
      </c>
    </row>
    <row r="703" spans="1:17" ht="76.5" x14ac:dyDescent="0.25">
      <c r="A703" s="210">
        <v>701</v>
      </c>
      <c r="B703" s="234" t="s">
        <v>34</v>
      </c>
      <c r="C703" s="234">
        <v>891180084</v>
      </c>
      <c r="D703" s="234">
        <v>2</v>
      </c>
      <c r="E703" s="328" t="s">
        <v>3565</v>
      </c>
      <c r="F703" s="343">
        <v>16585482</v>
      </c>
      <c r="G703" s="235">
        <v>5</v>
      </c>
      <c r="H703" s="348" t="s">
        <v>7291</v>
      </c>
      <c r="I703" s="328" t="s">
        <v>7292</v>
      </c>
      <c r="J703" s="344">
        <v>41436</v>
      </c>
      <c r="K703" s="345">
        <v>3792000</v>
      </c>
      <c r="L703" s="234" t="s">
        <v>7238</v>
      </c>
      <c r="M703" s="346" t="s">
        <v>3562</v>
      </c>
      <c r="N703" s="238" t="s">
        <v>40</v>
      </c>
      <c r="O703" s="234" t="s">
        <v>41</v>
      </c>
      <c r="P703" s="234" t="s">
        <v>42</v>
      </c>
      <c r="Q703" s="347" t="s">
        <v>7239</v>
      </c>
    </row>
    <row r="704" spans="1:17" ht="102" x14ac:dyDescent="0.25">
      <c r="A704" s="210">
        <v>702</v>
      </c>
      <c r="B704" s="234" t="s">
        <v>34</v>
      </c>
      <c r="C704" s="234">
        <v>891180084</v>
      </c>
      <c r="D704" s="234">
        <v>2</v>
      </c>
      <c r="E704" s="328" t="s">
        <v>7293</v>
      </c>
      <c r="F704" s="343">
        <v>1079606735</v>
      </c>
      <c r="G704" s="235">
        <v>5</v>
      </c>
      <c r="H704" s="348" t="s">
        <v>7294</v>
      </c>
      <c r="I704" s="328" t="s">
        <v>7295</v>
      </c>
      <c r="J704" s="344">
        <v>41486</v>
      </c>
      <c r="K704" s="345">
        <v>5680000</v>
      </c>
      <c r="L704" s="234" t="s">
        <v>7238</v>
      </c>
      <c r="M704" s="346" t="s">
        <v>3562</v>
      </c>
      <c r="N704" s="238" t="s">
        <v>40</v>
      </c>
      <c r="O704" s="234" t="s">
        <v>41</v>
      </c>
      <c r="P704" s="234" t="s">
        <v>42</v>
      </c>
      <c r="Q704" s="347" t="s">
        <v>7253</v>
      </c>
    </row>
    <row r="705" spans="1:17" ht="114.75" x14ac:dyDescent="0.25">
      <c r="A705" s="210">
        <v>703</v>
      </c>
      <c r="B705" s="234" t="s">
        <v>34</v>
      </c>
      <c r="C705" s="234">
        <v>891180084</v>
      </c>
      <c r="D705" s="234">
        <v>2</v>
      </c>
      <c r="E705" s="328" t="s">
        <v>3583</v>
      </c>
      <c r="F705" s="343">
        <v>14225040</v>
      </c>
      <c r="G705" s="235">
        <v>2</v>
      </c>
      <c r="H705" s="348" t="s">
        <v>7296</v>
      </c>
      <c r="I705" s="328" t="s">
        <v>7297</v>
      </c>
      <c r="J705" s="344">
        <v>41465</v>
      </c>
      <c r="K705" s="345">
        <v>5845824</v>
      </c>
      <c r="L705" s="234" t="s">
        <v>7238</v>
      </c>
      <c r="M705" s="346" t="s">
        <v>3562</v>
      </c>
      <c r="N705" s="238" t="s">
        <v>40</v>
      </c>
      <c r="O705" s="234" t="s">
        <v>41</v>
      </c>
      <c r="P705" s="234" t="s">
        <v>42</v>
      </c>
      <c r="Q705" s="347" t="s">
        <v>7287</v>
      </c>
    </row>
    <row r="706" spans="1:17" ht="114.75" x14ac:dyDescent="0.25">
      <c r="A706" s="210">
        <v>704</v>
      </c>
      <c r="B706" s="234" t="s">
        <v>34</v>
      </c>
      <c r="C706" s="234">
        <v>891180084</v>
      </c>
      <c r="D706" s="234">
        <v>2</v>
      </c>
      <c r="E706" s="328" t="s">
        <v>3720</v>
      </c>
      <c r="F706" s="343">
        <v>14441621</v>
      </c>
      <c r="G706" s="235">
        <v>7</v>
      </c>
      <c r="H706" s="348" t="s">
        <v>7298</v>
      </c>
      <c r="I706" s="328" t="s">
        <v>7299</v>
      </c>
      <c r="J706" s="344">
        <v>41465</v>
      </c>
      <c r="K706" s="345">
        <v>5333670</v>
      </c>
      <c r="L706" s="234" t="s">
        <v>7238</v>
      </c>
      <c r="M706" s="346" t="s">
        <v>3562</v>
      </c>
      <c r="N706" s="238" t="s">
        <v>40</v>
      </c>
      <c r="O706" s="234" t="s">
        <v>41</v>
      </c>
      <c r="P706" s="234" t="s">
        <v>42</v>
      </c>
      <c r="Q706" s="347" t="s">
        <v>7290</v>
      </c>
    </row>
    <row r="707" spans="1:17" ht="140.25" x14ac:dyDescent="0.25">
      <c r="A707" s="210">
        <v>705</v>
      </c>
      <c r="B707" s="234" t="s">
        <v>34</v>
      </c>
      <c r="C707" s="234">
        <v>891180084</v>
      </c>
      <c r="D707" s="234">
        <v>2</v>
      </c>
      <c r="E707" s="328" t="s">
        <v>7300</v>
      </c>
      <c r="F707" s="343">
        <v>1079177116</v>
      </c>
      <c r="G707" s="235">
        <v>4</v>
      </c>
      <c r="H707" s="348" t="s">
        <v>7301</v>
      </c>
      <c r="I707" s="328" t="s">
        <v>7302</v>
      </c>
      <c r="J707" s="344">
        <v>41500</v>
      </c>
      <c r="K707" s="345">
        <v>5440000</v>
      </c>
      <c r="L707" s="234" t="s">
        <v>7238</v>
      </c>
      <c r="M707" s="346" t="s">
        <v>3562</v>
      </c>
      <c r="N707" s="238" t="s">
        <v>40</v>
      </c>
      <c r="O707" s="234" t="s">
        <v>41</v>
      </c>
      <c r="P707" s="234" t="s">
        <v>42</v>
      </c>
      <c r="Q707" s="347" t="s">
        <v>7253</v>
      </c>
    </row>
    <row r="708" spans="1:17" ht="114.75" x14ac:dyDescent="0.25">
      <c r="A708" s="210">
        <v>706</v>
      </c>
      <c r="B708" s="234" t="s">
        <v>34</v>
      </c>
      <c r="C708" s="234">
        <v>891180084</v>
      </c>
      <c r="D708" s="234">
        <v>2</v>
      </c>
      <c r="E708" s="328" t="s">
        <v>7303</v>
      </c>
      <c r="F708" s="343">
        <v>55153327</v>
      </c>
      <c r="G708" s="235">
        <v>1</v>
      </c>
      <c r="H708" s="348" t="s">
        <v>7304</v>
      </c>
      <c r="I708" s="328" t="s">
        <v>7305</v>
      </c>
      <c r="J708" s="344">
        <v>41508</v>
      </c>
      <c r="K708" s="345">
        <v>5600000</v>
      </c>
      <c r="L708" s="234" t="s">
        <v>7238</v>
      </c>
      <c r="M708" s="346" t="s">
        <v>3562</v>
      </c>
      <c r="N708" s="238" t="s">
        <v>40</v>
      </c>
      <c r="O708" s="234" t="s">
        <v>41</v>
      </c>
      <c r="P708" s="234" t="s">
        <v>42</v>
      </c>
      <c r="Q708" s="347" t="s">
        <v>7306</v>
      </c>
    </row>
    <row r="709" spans="1:17" ht="89.25" x14ac:dyDescent="0.25">
      <c r="A709" s="210">
        <v>707</v>
      </c>
      <c r="B709" s="234" t="s">
        <v>34</v>
      </c>
      <c r="C709" s="234">
        <v>891180084</v>
      </c>
      <c r="D709" s="234">
        <v>2</v>
      </c>
      <c r="E709" s="328" t="s">
        <v>7240</v>
      </c>
      <c r="F709" s="343">
        <v>1123320534</v>
      </c>
      <c r="G709" s="235">
        <v>1</v>
      </c>
      <c r="H709" s="348" t="s">
        <v>7307</v>
      </c>
      <c r="I709" s="328" t="s">
        <v>7308</v>
      </c>
      <c r="J709" s="344">
        <v>41480</v>
      </c>
      <c r="K709" s="345">
        <v>5800000</v>
      </c>
      <c r="L709" s="234" t="s">
        <v>7238</v>
      </c>
      <c r="M709" s="346" t="s">
        <v>3562</v>
      </c>
      <c r="N709" s="238" t="s">
        <v>40</v>
      </c>
      <c r="O709" s="234" t="s">
        <v>41</v>
      </c>
      <c r="P709" s="234" t="s">
        <v>42</v>
      </c>
      <c r="Q709" s="347" t="s">
        <v>7309</v>
      </c>
    </row>
    <row r="710" spans="1:17" ht="127.5" x14ac:dyDescent="0.25">
      <c r="A710" s="210">
        <v>708</v>
      </c>
      <c r="B710" s="234" t="s">
        <v>34</v>
      </c>
      <c r="C710" s="234">
        <v>891180084</v>
      </c>
      <c r="D710" s="234">
        <v>2</v>
      </c>
      <c r="E710" s="328" t="s">
        <v>3669</v>
      </c>
      <c r="F710" s="343">
        <v>38254536</v>
      </c>
      <c r="G710" s="235">
        <v>4</v>
      </c>
      <c r="H710" s="348" t="s">
        <v>7310</v>
      </c>
      <c r="I710" s="328" t="s">
        <v>7311</v>
      </c>
      <c r="J710" s="344">
        <v>41507</v>
      </c>
      <c r="K710" s="345">
        <v>3792832</v>
      </c>
      <c r="L710" s="234" t="s">
        <v>7238</v>
      </c>
      <c r="M710" s="346" t="s">
        <v>3562</v>
      </c>
      <c r="N710" s="238" t="s">
        <v>40</v>
      </c>
      <c r="O710" s="234" t="s">
        <v>41</v>
      </c>
      <c r="P710" s="234" t="s">
        <v>42</v>
      </c>
      <c r="Q710" s="347" t="s">
        <v>7287</v>
      </c>
    </row>
    <row r="711" spans="1:17" ht="114.75" x14ac:dyDescent="0.25">
      <c r="A711" s="210">
        <v>709</v>
      </c>
      <c r="B711" s="234" t="s">
        <v>34</v>
      </c>
      <c r="C711" s="234">
        <v>891180084</v>
      </c>
      <c r="D711" s="234">
        <v>2</v>
      </c>
      <c r="E711" s="328" t="s">
        <v>3746</v>
      </c>
      <c r="F711" s="343">
        <v>76311652</v>
      </c>
      <c r="G711" s="235">
        <v>3</v>
      </c>
      <c r="H711" s="348" t="s">
        <v>7312</v>
      </c>
      <c r="I711" s="328" t="s">
        <v>7313</v>
      </c>
      <c r="J711" s="344">
        <v>41480</v>
      </c>
      <c r="K711" s="345">
        <v>5839248</v>
      </c>
      <c r="L711" s="234" t="s">
        <v>7238</v>
      </c>
      <c r="M711" s="346" t="s">
        <v>3562</v>
      </c>
      <c r="N711" s="238" t="s">
        <v>40</v>
      </c>
      <c r="O711" s="234" t="s">
        <v>41</v>
      </c>
      <c r="P711" s="234" t="s">
        <v>42</v>
      </c>
      <c r="Q711" s="347" t="s">
        <v>7309</v>
      </c>
    </row>
    <row r="712" spans="1:17" ht="89.25" x14ac:dyDescent="0.25">
      <c r="A712" s="210">
        <v>710</v>
      </c>
      <c r="B712" s="234" t="s">
        <v>34</v>
      </c>
      <c r="C712" s="234">
        <v>891180084</v>
      </c>
      <c r="D712" s="234">
        <v>2</v>
      </c>
      <c r="E712" s="328" t="s">
        <v>7314</v>
      </c>
      <c r="F712" s="343">
        <v>13842684</v>
      </c>
      <c r="G712" s="235">
        <v>8</v>
      </c>
      <c r="H712" s="348" t="s">
        <v>7315</v>
      </c>
      <c r="I712" s="328" t="s">
        <v>7316</v>
      </c>
      <c r="J712" s="344">
        <v>41515</v>
      </c>
      <c r="K712" s="345">
        <v>3892832</v>
      </c>
      <c r="L712" s="234" t="s">
        <v>7238</v>
      </c>
      <c r="M712" s="346" t="s">
        <v>3562</v>
      </c>
      <c r="N712" s="238" t="s">
        <v>40</v>
      </c>
      <c r="O712" s="234" t="s">
        <v>41</v>
      </c>
      <c r="P712" s="234" t="s">
        <v>42</v>
      </c>
      <c r="Q712" s="347" t="s">
        <v>7309</v>
      </c>
    </row>
    <row r="713" spans="1:17" ht="127.5" x14ac:dyDescent="0.25">
      <c r="A713" s="210">
        <v>711</v>
      </c>
      <c r="B713" s="234" t="s">
        <v>34</v>
      </c>
      <c r="C713" s="234">
        <v>891180084</v>
      </c>
      <c r="D713" s="234">
        <v>2</v>
      </c>
      <c r="E713" s="328" t="s">
        <v>3720</v>
      </c>
      <c r="F713" s="343">
        <v>14441621</v>
      </c>
      <c r="G713" s="235">
        <v>7</v>
      </c>
      <c r="H713" s="348" t="s">
        <v>7317</v>
      </c>
      <c r="I713" s="328" t="s">
        <v>7318</v>
      </c>
      <c r="J713" s="344">
        <v>41523</v>
      </c>
      <c r="K713" s="345">
        <v>5333670</v>
      </c>
      <c r="L713" s="234" t="s">
        <v>7238</v>
      </c>
      <c r="M713" s="346" t="s">
        <v>3562</v>
      </c>
      <c r="N713" s="238" t="s">
        <v>40</v>
      </c>
      <c r="O713" s="234" t="s">
        <v>41</v>
      </c>
      <c r="P713" s="234" t="s">
        <v>42</v>
      </c>
      <c r="Q713" s="347" t="s">
        <v>7319</v>
      </c>
    </row>
    <row r="714" spans="1:17" ht="114.75" x14ac:dyDescent="0.25">
      <c r="A714" s="210">
        <v>712</v>
      </c>
      <c r="B714" s="234" t="s">
        <v>34</v>
      </c>
      <c r="C714" s="234">
        <v>891180084</v>
      </c>
      <c r="D714" s="234">
        <v>2</v>
      </c>
      <c r="E714" s="328" t="s">
        <v>7320</v>
      </c>
      <c r="F714" s="343">
        <v>19343690</v>
      </c>
      <c r="G714" s="235">
        <v>3</v>
      </c>
      <c r="H714" s="348" t="s">
        <v>7321</v>
      </c>
      <c r="I714" s="328" t="s">
        <v>7322</v>
      </c>
      <c r="J714" s="344">
        <v>41528</v>
      </c>
      <c r="K714" s="345">
        <v>3792832</v>
      </c>
      <c r="L714" s="234" t="s">
        <v>7238</v>
      </c>
      <c r="M714" s="346" t="s">
        <v>3562</v>
      </c>
      <c r="N714" s="238" t="s">
        <v>40</v>
      </c>
      <c r="O714" s="234" t="s">
        <v>41</v>
      </c>
      <c r="P714" s="234" t="s">
        <v>42</v>
      </c>
      <c r="Q714" s="347" t="s">
        <v>7287</v>
      </c>
    </row>
    <row r="715" spans="1:17" ht="165.75" x14ac:dyDescent="0.25">
      <c r="A715" s="210">
        <v>713</v>
      </c>
      <c r="B715" s="234" t="s">
        <v>34</v>
      </c>
      <c r="C715" s="234">
        <v>891180084</v>
      </c>
      <c r="D715" s="234">
        <v>2</v>
      </c>
      <c r="E715" s="328" t="s">
        <v>2240</v>
      </c>
      <c r="F715" s="343">
        <v>1075239012</v>
      </c>
      <c r="G715" s="235">
        <v>1</v>
      </c>
      <c r="H715" s="348" t="s">
        <v>7323</v>
      </c>
      <c r="I715" s="328" t="s">
        <v>7324</v>
      </c>
      <c r="J715" s="344">
        <v>41521</v>
      </c>
      <c r="K715" s="345">
        <v>6800000</v>
      </c>
      <c r="L715" s="234" t="s">
        <v>7238</v>
      </c>
      <c r="M715" s="346" t="s">
        <v>3562</v>
      </c>
      <c r="N715" s="238" t="s">
        <v>40</v>
      </c>
      <c r="O715" s="234" t="s">
        <v>41</v>
      </c>
      <c r="P715" s="234" t="s">
        <v>42</v>
      </c>
      <c r="Q715" s="347" t="s">
        <v>7287</v>
      </c>
    </row>
    <row r="716" spans="1:17" ht="165.75" x14ac:dyDescent="0.25">
      <c r="A716" s="210">
        <v>714</v>
      </c>
      <c r="B716" s="234" t="s">
        <v>34</v>
      </c>
      <c r="C716" s="234">
        <v>891180084</v>
      </c>
      <c r="D716" s="234">
        <v>2</v>
      </c>
      <c r="E716" s="328" t="s">
        <v>7325</v>
      </c>
      <c r="F716" s="328">
        <v>79119534</v>
      </c>
      <c r="G716" s="235">
        <v>1</v>
      </c>
      <c r="H716" s="348" t="s">
        <v>7326</v>
      </c>
      <c r="I716" s="328" t="s">
        <v>7327</v>
      </c>
      <c r="J716" s="350">
        <v>41320</v>
      </c>
      <c r="K716" s="351">
        <v>1946000</v>
      </c>
      <c r="L716" s="234" t="s">
        <v>7238</v>
      </c>
      <c r="M716" s="346" t="s">
        <v>3562</v>
      </c>
      <c r="N716" s="238" t="s">
        <v>40</v>
      </c>
      <c r="O716" s="234" t="s">
        <v>41</v>
      </c>
      <c r="P716" s="234" t="s">
        <v>42</v>
      </c>
      <c r="Q716" s="347" t="s">
        <v>7328</v>
      </c>
    </row>
    <row r="717" spans="1:17" ht="102" x14ac:dyDescent="0.25">
      <c r="A717" s="210">
        <v>715</v>
      </c>
      <c r="B717" s="234" t="s">
        <v>34</v>
      </c>
      <c r="C717" s="234">
        <v>891180084</v>
      </c>
      <c r="D717" s="234">
        <v>2</v>
      </c>
      <c r="E717" s="328" t="s">
        <v>7329</v>
      </c>
      <c r="F717" s="328">
        <v>39657522</v>
      </c>
      <c r="G717" s="235">
        <v>5</v>
      </c>
      <c r="H717" s="348" t="s">
        <v>7330</v>
      </c>
      <c r="I717" s="328" t="s">
        <v>7331</v>
      </c>
      <c r="J717" s="352">
        <v>41329</v>
      </c>
      <c r="K717" s="351">
        <v>1946000</v>
      </c>
      <c r="L717" s="234" t="s">
        <v>7238</v>
      </c>
      <c r="M717" s="346" t="s">
        <v>3562</v>
      </c>
      <c r="N717" s="238" t="s">
        <v>40</v>
      </c>
      <c r="O717" s="234" t="s">
        <v>41</v>
      </c>
      <c r="P717" s="234" t="s">
        <v>42</v>
      </c>
      <c r="Q717" s="347" t="s">
        <v>7328</v>
      </c>
    </row>
    <row r="718" spans="1:17" ht="153" x14ac:dyDescent="0.25">
      <c r="A718" s="210">
        <v>716</v>
      </c>
      <c r="B718" s="234" t="s">
        <v>34</v>
      </c>
      <c r="C718" s="234">
        <v>891180084</v>
      </c>
      <c r="D718" s="234">
        <v>2</v>
      </c>
      <c r="E718" s="234" t="s">
        <v>3604</v>
      </c>
      <c r="F718" s="5">
        <v>14931673</v>
      </c>
      <c r="G718" s="235">
        <v>2</v>
      </c>
      <c r="H718" s="235" t="s">
        <v>7332</v>
      </c>
      <c r="I718" s="234" t="s">
        <v>7333</v>
      </c>
      <c r="J718" s="353">
        <v>41535</v>
      </c>
      <c r="K718" s="354">
        <v>3555780</v>
      </c>
      <c r="L718" s="234" t="s">
        <v>7238</v>
      </c>
      <c r="M718" s="346" t="s">
        <v>3562</v>
      </c>
      <c r="N718" s="238" t="s">
        <v>40</v>
      </c>
      <c r="O718" s="234" t="s">
        <v>41</v>
      </c>
      <c r="P718" s="234" t="s">
        <v>42</v>
      </c>
      <c r="Q718" s="238" t="s">
        <v>7334</v>
      </c>
    </row>
    <row r="719" spans="1:17" ht="102" x14ac:dyDescent="0.25">
      <c r="A719" s="210">
        <v>717</v>
      </c>
      <c r="B719" s="234" t="s">
        <v>34</v>
      </c>
      <c r="C719" s="234">
        <v>891180084</v>
      </c>
      <c r="D719" s="234">
        <v>2</v>
      </c>
      <c r="E719" s="234" t="s">
        <v>7335</v>
      </c>
      <c r="F719" s="5">
        <v>93365480</v>
      </c>
      <c r="G719" s="235">
        <v>7</v>
      </c>
      <c r="H719" s="235" t="s">
        <v>7336</v>
      </c>
      <c r="I719" s="328" t="s">
        <v>7337</v>
      </c>
      <c r="J719" s="353">
        <v>41551</v>
      </c>
      <c r="K719" s="354">
        <v>3892832</v>
      </c>
      <c r="L719" s="234" t="s">
        <v>7238</v>
      </c>
      <c r="M719" s="346" t="s">
        <v>3562</v>
      </c>
      <c r="N719" s="238" t="s">
        <v>40</v>
      </c>
      <c r="O719" s="234" t="s">
        <v>41</v>
      </c>
      <c r="P719" s="234" t="s">
        <v>42</v>
      </c>
      <c r="Q719" s="238" t="s">
        <v>7338</v>
      </c>
    </row>
    <row r="720" spans="1:17" ht="102" x14ac:dyDescent="0.25">
      <c r="A720" s="210">
        <v>718</v>
      </c>
      <c r="B720" s="234" t="s">
        <v>34</v>
      </c>
      <c r="C720" s="234">
        <v>891180084</v>
      </c>
      <c r="D720" s="234">
        <v>2</v>
      </c>
      <c r="E720" s="328" t="s">
        <v>3615</v>
      </c>
      <c r="F720" s="343">
        <v>51580461</v>
      </c>
      <c r="G720" s="235">
        <v>5</v>
      </c>
      <c r="H720" s="348" t="s">
        <v>7339</v>
      </c>
      <c r="I720" s="328" t="s">
        <v>7340</v>
      </c>
      <c r="J720" s="344">
        <v>41302</v>
      </c>
      <c r="K720" s="345">
        <v>20156440</v>
      </c>
      <c r="L720" s="234" t="s">
        <v>1133</v>
      </c>
      <c r="M720" s="346" t="s">
        <v>3562</v>
      </c>
      <c r="N720" s="238" t="s">
        <v>40</v>
      </c>
      <c r="O720" s="234" t="s">
        <v>41</v>
      </c>
      <c r="P720" s="234" t="s">
        <v>42</v>
      </c>
      <c r="Q720" s="347" t="s">
        <v>7250</v>
      </c>
    </row>
    <row r="721" spans="1:17" ht="102" x14ac:dyDescent="0.25">
      <c r="A721" s="210">
        <v>719</v>
      </c>
      <c r="B721" s="234" t="s">
        <v>34</v>
      </c>
      <c r="C721" s="234">
        <v>891180084</v>
      </c>
      <c r="D721" s="234">
        <v>2</v>
      </c>
      <c r="E721" s="328" t="s">
        <v>7341</v>
      </c>
      <c r="F721" s="343">
        <v>900501029</v>
      </c>
      <c r="G721" s="235">
        <v>8</v>
      </c>
      <c r="H721" s="348" t="s">
        <v>7342</v>
      </c>
      <c r="I721" s="328" t="s">
        <v>7343</v>
      </c>
      <c r="J721" s="344">
        <v>41302</v>
      </c>
      <c r="K721" s="345">
        <v>8981000</v>
      </c>
      <c r="L721" s="234" t="s">
        <v>1133</v>
      </c>
      <c r="M721" s="346" t="s">
        <v>3562</v>
      </c>
      <c r="N721" s="238" t="s">
        <v>40</v>
      </c>
      <c r="O721" s="234" t="s">
        <v>41</v>
      </c>
      <c r="P721" s="234" t="s">
        <v>42</v>
      </c>
      <c r="Q721" s="347" t="s">
        <v>7250</v>
      </c>
    </row>
    <row r="722" spans="1:17" ht="89.25" x14ac:dyDescent="0.25">
      <c r="A722" s="210">
        <v>720</v>
      </c>
      <c r="B722" s="234" t="s">
        <v>34</v>
      </c>
      <c r="C722" s="234">
        <v>891180084</v>
      </c>
      <c r="D722" s="234">
        <v>2</v>
      </c>
      <c r="E722" s="328" t="s">
        <v>7344</v>
      </c>
      <c r="F722" s="343">
        <v>900116087</v>
      </c>
      <c r="G722" s="235">
        <v>4</v>
      </c>
      <c r="H722" s="348" t="s">
        <v>7345</v>
      </c>
      <c r="I722" s="328" t="s">
        <v>7346</v>
      </c>
      <c r="J722" s="344">
        <v>41302</v>
      </c>
      <c r="K722" s="345">
        <v>18460000</v>
      </c>
      <c r="L722" s="234" t="s">
        <v>1133</v>
      </c>
      <c r="M722" s="346" t="s">
        <v>3562</v>
      </c>
      <c r="N722" s="238" t="s">
        <v>40</v>
      </c>
      <c r="O722" s="234" t="s">
        <v>41</v>
      </c>
      <c r="P722" s="234" t="s">
        <v>42</v>
      </c>
      <c r="Q722" s="347" t="s">
        <v>7250</v>
      </c>
    </row>
    <row r="723" spans="1:17" ht="127.5" x14ac:dyDescent="0.25">
      <c r="A723" s="210">
        <v>721</v>
      </c>
      <c r="B723" s="234" t="s">
        <v>34</v>
      </c>
      <c r="C723" s="234">
        <v>891180084</v>
      </c>
      <c r="D723" s="234">
        <v>2</v>
      </c>
      <c r="E723" s="328" t="s">
        <v>7347</v>
      </c>
      <c r="F723" s="343">
        <v>26418822</v>
      </c>
      <c r="G723" s="235">
        <v>8</v>
      </c>
      <c r="H723" s="348" t="s">
        <v>7348</v>
      </c>
      <c r="I723" s="328" t="s">
        <v>7349</v>
      </c>
      <c r="J723" s="344">
        <v>41319</v>
      </c>
      <c r="K723" s="345">
        <v>8668000</v>
      </c>
      <c r="L723" s="234" t="s">
        <v>1133</v>
      </c>
      <c r="M723" s="346" t="s">
        <v>3562</v>
      </c>
      <c r="N723" s="238" t="s">
        <v>40</v>
      </c>
      <c r="O723" s="234" t="s">
        <v>41</v>
      </c>
      <c r="P723" s="234" t="s">
        <v>42</v>
      </c>
      <c r="Q723" s="347" t="s">
        <v>7250</v>
      </c>
    </row>
    <row r="724" spans="1:17" ht="165.75" x14ac:dyDescent="0.25">
      <c r="A724" s="210">
        <v>722</v>
      </c>
      <c r="B724" s="234" t="s">
        <v>34</v>
      </c>
      <c r="C724" s="234">
        <v>891180084</v>
      </c>
      <c r="D724" s="234">
        <v>2</v>
      </c>
      <c r="E724" s="328" t="s">
        <v>7350</v>
      </c>
      <c r="F724" s="343">
        <v>12113549</v>
      </c>
      <c r="G724" s="235">
        <v>0</v>
      </c>
      <c r="H724" s="348" t="s">
        <v>7351</v>
      </c>
      <c r="I724" s="328" t="s">
        <v>7352</v>
      </c>
      <c r="J724" s="344">
        <v>41354</v>
      </c>
      <c r="K724" s="345">
        <v>499999</v>
      </c>
      <c r="L724" s="234" t="s">
        <v>1133</v>
      </c>
      <c r="M724" s="346" t="s">
        <v>3562</v>
      </c>
      <c r="N724" s="238" t="s">
        <v>40</v>
      </c>
      <c r="O724" s="234" t="s">
        <v>41</v>
      </c>
      <c r="P724" s="234" t="s">
        <v>42</v>
      </c>
      <c r="Q724" s="347" t="s">
        <v>7353</v>
      </c>
    </row>
    <row r="725" spans="1:17" ht="89.25" x14ac:dyDescent="0.25">
      <c r="A725" s="210">
        <v>723</v>
      </c>
      <c r="B725" s="234" t="s">
        <v>34</v>
      </c>
      <c r="C725" s="234">
        <v>891180084</v>
      </c>
      <c r="D725" s="234">
        <v>2</v>
      </c>
      <c r="E725" s="328" t="s">
        <v>7354</v>
      </c>
      <c r="F725" s="343">
        <v>860001498</v>
      </c>
      <c r="G725" s="235">
        <v>9</v>
      </c>
      <c r="H725" s="348" t="s">
        <v>7355</v>
      </c>
      <c r="I725" s="328" t="s">
        <v>7356</v>
      </c>
      <c r="J725" s="344">
        <v>41369</v>
      </c>
      <c r="K725" s="345">
        <v>1314000</v>
      </c>
      <c r="L725" s="234" t="s">
        <v>1133</v>
      </c>
      <c r="M725" s="346" t="s">
        <v>3562</v>
      </c>
      <c r="N725" s="238" t="s">
        <v>40</v>
      </c>
      <c r="O725" s="234" t="s">
        <v>41</v>
      </c>
      <c r="P725" s="234" t="s">
        <v>42</v>
      </c>
      <c r="Q725" s="347" t="s">
        <v>7243</v>
      </c>
    </row>
    <row r="726" spans="1:17" ht="89.25" x14ac:dyDescent="0.25">
      <c r="A726" s="210">
        <v>724</v>
      </c>
      <c r="B726" s="234" t="s">
        <v>34</v>
      </c>
      <c r="C726" s="234">
        <v>891180084</v>
      </c>
      <c r="D726" s="234">
        <v>2</v>
      </c>
      <c r="E726" s="328" t="s">
        <v>7357</v>
      </c>
      <c r="F726" s="343">
        <v>900170943</v>
      </c>
      <c r="G726" s="235">
        <v>3</v>
      </c>
      <c r="H726" s="348" t="s">
        <v>7358</v>
      </c>
      <c r="I726" s="328" t="s">
        <v>7359</v>
      </c>
      <c r="J726" s="344">
        <v>41369</v>
      </c>
      <c r="K726" s="345">
        <v>308000</v>
      </c>
      <c r="L726" s="234" t="s">
        <v>1133</v>
      </c>
      <c r="M726" s="346" t="s">
        <v>3562</v>
      </c>
      <c r="N726" s="238" t="s">
        <v>40</v>
      </c>
      <c r="O726" s="234" t="s">
        <v>41</v>
      </c>
      <c r="P726" s="234" t="s">
        <v>42</v>
      </c>
      <c r="Q726" s="347" t="s">
        <v>7243</v>
      </c>
    </row>
    <row r="727" spans="1:17" ht="89.25" x14ac:dyDescent="0.25">
      <c r="A727" s="210">
        <v>725</v>
      </c>
      <c r="B727" s="234" t="s">
        <v>34</v>
      </c>
      <c r="C727" s="234">
        <v>891180084</v>
      </c>
      <c r="D727" s="234">
        <v>2</v>
      </c>
      <c r="E727" s="328" t="s">
        <v>3688</v>
      </c>
      <c r="F727" s="343">
        <v>12094697</v>
      </c>
      <c r="G727" s="235">
        <v>1</v>
      </c>
      <c r="H727" s="348" t="s">
        <v>7360</v>
      </c>
      <c r="I727" s="328" t="s">
        <v>7361</v>
      </c>
      <c r="J727" s="344">
        <v>41369</v>
      </c>
      <c r="K727" s="345">
        <v>3599022</v>
      </c>
      <c r="L727" s="234" t="s">
        <v>1133</v>
      </c>
      <c r="M727" s="346" t="s">
        <v>3562</v>
      </c>
      <c r="N727" s="238" t="s">
        <v>40</v>
      </c>
      <c r="O727" s="234" t="s">
        <v>41</v>
      </c>
      <c r="P727" s="234" t="s">
        <v>42</v>
      </c>
      <c r="Q727" s="347" t="s">
        <v>7243</v>
      </c>
    </row>
    <row r="728" spans="1:17" ht="102" x14ac:dyDescent="0.25">
      <c r="A728" s="210">
        <v>726</v>
      </c>
      <c r="B728" s="234" t="s">
        <v>34</v>
      </c>
      <c r="C728" s="234">
        <v>891180084</v>
      </c>
      <c r="D728" s="234">
        <v>2</v>
      </c>
      <c r="E728" s="328" t="s">
        <v>7362</v>
      </c>
      <c r="F728" s="343">
        <v>900191097</v>
      </c>
      <c r="G728" s="235">
        <v>7</v>
      </c>
      <c r="H728" s="348" t="s">
        <v>7363</v>
      </c>
      <c r="I728" s="328" t="s">
        <v>7364</v>
      </c>
      <c r="J728" s="344">
        <v>41375</v>
      </c>
      <c r="K728" s="345">
        <v>49999944</v>
      </c>
      <c r="L728" s="234" t="s">
        <v>1133</v>
      </c>
      <c r="M728" s="346" t="s">
        <v>3562</v>
      </c>
      <c r="N728" s="238" t="s">
        <v>40</v>
      </c>
      <c r="O728" s="234" t="s">
        <v>41</v>
      </c>
      <c r="P728" s="234" t="s">
        <v>42</v>
      </c>
      <c r="Q728" s="347" t="s">
        <v>7365</v>
      </c>
    </row>
    <row r="729" spans="1:17" ht="357" x14ac:dyDescent="0.25">
      <c r="A729" s="210">
        <v>727</v>
      </c>
      <c r="B729" s="234" t="s">
        <v>34</v>
      </c>
      <c r="C729" s="234">
        <v>891180084</v>
      </c>
      <c r="D729" s="234">
        <v>2</v>
      </c>
      <c r="E729" s="328" t="s">
        <v>7366</v>
      </c>
      <c r="F729" s="343">
        <v>36172136</v>
      </c>
      <c r="G729" s="235">
        <v>1</v>
      </c>
      <c r="H729" s="348" t="s">
        <v>7367</v>
      </c>
      <c r="I729" s="328" t="s">
        <v>7368</v>
      </c>
      <c r="J729" s="344">
        <v>41393</v>
      </c>
      <c r="K729" s="345">
        <f>2640000+400000+400000</f>
        <v>3440000</v>
      </c>
      <c r="L729" s="234" t="s">
        <v>1133</v>
      </c>
      <c r="M729" s="346" t="s">
        <v>3562</v>
      </c>
      <c r="N729" s="238" t="s">
        <v>40</v>
      </c>
      <c r="O729" s="234" t="s">
        <v>41</v>
      </c>
      <c r="P729" s="234" t="s">
        <v>42</v>
      </c>
      <c r="Q729" s="347" t="s">
        <v>7369</v>
      </c>
    </row>
    <row r="730" spans="1:17" ht="153" x14ac:dyDescent="0.25">
      <c r="A730" s="210">
        <v>728</v>
      </c>
      <c r="B730" s="234" t="s">
        <v>34</v>
      </c>
      <c r="C730" s="234">
        <v>891180084</v>
      </c>
      <c r="D730" s="234">
        <v>2</v>
      </c>
      <c r="E730" s="328" t="s">
        <v>7370</v>
      </c>
      <c r="F730" s="343">
        <v>1075225670</v>
      </c>
      <c r="G730" s="235">
        <v>5</v>
      </c>
      <c r="H730" s="348" t="s">
        <v>7371</v>
      </c>
      <c r="I730" s="328" t="s">
        <v>7372</v>
      </c>
      <c r="J730" s="344">
        <v>41373</v>
      </c>
      <c r="K730" s="345">
        <v>1000000</v>
      </c>
      <c r="L730" s="234" t="s">
        <v>1133</v>
      </c>
      <c r="M730" s="346" t="s">
        <v>3562</v>
      </c>
      <c r="N730" s="238" t="s">
        <v>40</v>
      </c>
      <c r="O730" s="234" t="s">
        <v>41</v>
      </c>
      <c r="P730" s="234" t="s">
        <v>42</v>
      </c>
      <c r="Q730" s="347" t="s">
        <v>7239</v>
      </c>
    </row>
    <row r="731" spans="1:17" ht="178.5" x14ac:dyDescent="0.25">
      <c r="A731" s="210">
        <v>729</v>
      </c>
      <c r="B731" s="234" t="s">
        <v>34</v>
      </c>
      <c r="C731" s="234">
        <v>891180084</v>
      </c>
      <c r="D731" s="234">
        <v>2</v>
      </c>
      <c r="E731" s="564" t="s">
        <v>5473</v>
      </c>
      <c r="F731" s="343">
        <v>800220327</v>
      </c>
      <c r="G731" s="235">
        <v>9</v>
      </c>
      <c r="H731" s="348" t="s">
        <v>7373</v>
      </c>
      <c r="I731" s="328" t="s">
        <v>7374</v>
      </c>
      <c r="J731" s="344">
        <v>41401</v>
      </c>
      <c r="K731" s="345">
        <v>2306900</v>
      </c>
      <c r="L731" s="234" t="s">
        <v>1133</v>
      </c>
      <c r="M731" s="346" t="s">
        <v>3562</v>
      </c>
      <c r="N731" s="238" t="s">
        <v>40</v>
      </c>
      <c r="O731" s="234" t="s">
        <v>41</v>
      </c>
      <c r="P731" s="234" t="s">
        <v>42</v>
      </c>
      <c r="Q731" s="347" t="s">
        <v>7250</v>
      </c>
    </row>
    <row r="732" spans="1:17" ht="114.75" x14ac:dyDescent="0.25">
      <c r="A732" s="210">
        <v>730</v>
      </c>
      <c r="B732" s="234" t="s">
        <v>34</v>
      </c>
      <c r="C732" s="234">
        <v>891180084</v>
      </c>
      <c r="D732" s="234">
        <v>2</v>
      </c>
      <c r="E732" s="328" t="s">
        <v>7375</v>
      </c>
      <c r="F732" s="343">
        <v>36160161</v>
      </c>
      <c r="G732" s="235">
        <v>4</v>
      </c>
      <c r="H732" s="348" t="s">
        <v>7376</v>
      </c>
      <c r="I732" s="328" t="s">
        <v>7377</v>
      </c>
      <c r="J732" s="344">
        <v>41431</v>
      </c>
      <c r="K732" s="345">
        <v>3010000</v>
      </c>
      <c r="L732" s="234" t="s">
        <v>1133</v>
      </c>
      <c r="M732" s="346" t="s">
        <v>3562</v>
      </c>
      <c r="N732" s="238" t="s">
        <v>40</v>
      </c>
      <c r="O732" s="234" t="s">
        <v>41</v>
      </c>
      <c r="P732" s="234" t="s">
        <v>42</v>
      </c>
      <c r="Q732" s="347" t="s">
        <v>7378</v>
      </c>
    </row>
    <row r="733" spans="1:17" ht="102" x14ac:dyDescent="0.25">
      <c r="A733" s="210">
        <v>731</v>
      </c>
      <c r="B733" s="234" t="s">
        <v>34</v>
      </c>
      <c r="C733" s="234">
        <v>891180084</v>
      </c>
      <c r="D733" s="234">
        <v>2</v>
      </c>
      <c r="E733" s="328" t="s">
        <v>7347</v>
      </c>
      <c r="F733" s="343">
        <v>26418822</v>
      </c>
      <c r="G733" s="235">
        <v>8</v>
      </c>
      <c r="H733" s="348" t="s">
        <v>7379</v>
      </c>
      <c r="I733" s="328" t="s">
        <v>7380</v>
      </c>
      <c r="J733" s="344">
        <v>41416</v>
      </c>
      <c r="K733" s="345">
        <f>1900000+400000</f>
        <v>2300000</v>
      </c>
      <c r="L733" s="234" t="s">
        <v>1133</v>
      </c>
      <c r="M733" s="346" t="s">
        <v>3562</v>
      </c>
      <c r="N733" s="238" t="s">
        <v>40</v>
      </c>
      <c r="O733" s="234" t="s">
        <v>41</v>
      </c>
      <c r="P733" s="234" t="s">
        <v>42</v>
      </c>
      <c r="Q733" s="347" t="s">
        <v>7381</v>
      </c>
    </row>
    <row r="734" spans="1:17" ht="140.25" x14ac:dyDescent="0.25">
      <c r="A734" s="210">
        <v>732</v>
      </c>
      <c r="B734" s="234" t="s">
        <v>34</v>
      </c>
      <c r="C734" s="234">
        <v>891180084</v>
      </c>
      <c r="D734" s="234">
        <v>2</v>
      </c>
      <c r="E734" s="328" t="s">
        <v>7382</v>
      </c>
      <c r="F734" s="343">
        <v>7694101</v>
      </c>
      <c r="G734" s="235">
        <v>9</v>
      </c>
      <c r="H734" s="348" t="s">
        <v>7383</v>
      </c>
      <c r="I734" s="328" t="s">
        <v>7384</v>
      </c>
      <c r="J734" s="344">
        <v>41450</v>
      </c>
      <c r="K734" s="345">
        <v>19035600</v>
      </c>
      <c r="L734" s="234" t="s">
        <v>1133</v>
      </c>
      <c r="M734" s="346" t="s">
        <v>3562</v>
      </c>
      <c r="N734" s="238" t="s">
        <v>40</v>
      </c>
      <c r="O734" s="234" t="s">
        <v>41</v>
      </c>
      <c r="P734" s="234" t="s">
        <v>42</v>
      </c>
      <c r="Q734" s="347" t="s">
        <v>7385</v>
      </c>
    </row>
    <row r="735" spans="1:17" ht="76.5" x14ac:dyDescent="0.25">
      <c r="A735" s="210">
        <v>733</v>
      </c>
      <c r="B735" s="234" t="s">
        <v>34</v>
      </c>
      <c r="C735" s="234">
        <v>891180084</v>
      </c>
      <c r="D735" s="234">
        <v>2</v>
      </c>
      <c r="E735" s="328" t="s">
        <v>7386</v>
      </c>
      <c r="F735" s="343">
        <v>800198087</v>
      </c>
      <c r="G735" s="235">
        <v>2</v>
      </c>
      <c r="H735" s="348" t="s">
        <v>7387</v>
      </c>
      <c r="I735" s="328" t="s">
        <v>7388</v>
      </c>
      <c r="J735" s="344">
        <v>41457</v>
      </c>
      <c r="K735" s="345">
        <v>806400</v>
      </c>
      <c r="L735" s="234" t="s">
        <v>1133</v>
      </c>
      <c r="M735" s="346" t="s">
        <v>3562</v>
      </c>
      <c r="N735" s="238" t="s">
        <v>40</v>
      </c>
      <c r="O735" s="234" t="s">
        <v>41</v>
      </c>
      <c r="P735" s="234" t="s">
        <v>42</v>
      </c>
      <c r="Q735" s="347" t="s">
        <v>7389</v>
      </c>
    </row>
    <row r="736" spans="1:17" ht="229.5" x14ac:dyDescent="0.25">
      <c r="A736" s="210">
        <v>734</v>
      </c>
      <c r="B736" s="234" t="s">
        <v>34</v>
      </c>
      <c r="C736" s="234">
        <v>891180084</v>
      </c>
      <c r="D736" s="234">
        <v>2</v>
      </c>
      <c r="E736" s="564" t="s">
        <v>5862</v>
      </c>
      <c r="F736" s="343">
        <v>26563977</v>
      </c>
      <c r="G736" s="235">
        <v>0</v>
      </c>
      <c r="H736" s="348" t="s">
        <v>7390</v>
      </c>
      <c r="I736" s="328" t="s">
        <v>7391</v>
      </c>
      <c r="J736" s="344">
        <v>41431</v>
      </c>
      <c r="K736" s="345">
        <v>1500000</v>
      </c>
      <c r="L736" s="234" t="s">
        <v>1133</v>
      </c>
      <c r="M736" s="346" t="s">
        <v>3562</v>
      </c>
      <c r="N736" s="238" t="s">
        <v>40</v>
      </c>
      <c r="O736" s="234" t="s">
        <v>41</v>
      </c>
      <c r="P736" s="234" t="s">
        <v>4955</v>
      </c>
      <c r="Q736" s="347" t="s">
        <v>7253</v>
      </c>
    </row>
    <row r="737" spans="1:17" ht="89.25" x14ac:dyDescent="0.25">
      <c r="A737" s="210">
        <v>735</v>
      </c>
      <c r="B737" s="234" t="s">
        <v>34</v>
      </c>
      <c r="C737" s="234">
        <v>891180084</v>
      </c>
      <c r="D737" s="234">
        <v>2</v>
      </c>
      <c r="E737" s="328" t="s">
        <v>7392</v>
      </c>
      <c r="F737" s="343">
        <v>19250192</v>
      </c>
      <c r="G737" s="235">
        <v>7</v>
      </c>
      <c r="H737" s="348" t="s">
        <v>7393</v>
      </c>
      <c r="I737" s="328" t="s">
        <v>7394</v>
      </c>
      <c r="J737" s="344">
        <v>41463</v>
      </c>
      <c r="K737" s="345">
        <v>1300000</v>
      </c>
      <c r="L737" s="234" t="s">
        <v>1133</v>
      </c>
      <c r="M737" s="346" t="s">
        <v>3562</v>
      </c>
      <c r="N737" s="238" t="s">
        <v>40</v>
      </c>
      <c r="O737" s="234" t="s">
        <v>41</v>
      </c>
      <c r="P737" s="234" t="s">
        <v>42</v>
      </c>
      <c r="Q737" s="347" t="s">
        <v>7369</v>
      </c>
    </row>
    <row r="738" spans="1:17" ht="204" x14ac:dyDescent="0.25">
      <c r="A738" s="210">
        <v>736</v>
      </c>
      <c r="B738" s="234" t="s">
        <v>34</v>
      </c>
      <c r="C738" s="234">
        <v>891180084</v>
      </c>
      <c r="D738" s="234">
        <v>2</v>
      </c>
      <c r="E738" s="328" t="s">
        <v>7341</v>
      </c>
      <c r="F738" s="343">
        <v>900501029</v>
      </c>
      <c r="G738" s="235">
        <v>8</v>
      </c>
      <c r="H738" s="348" t="s">
        <v>7395</v>
      </c>
      <c r="I738" s="328" t="s">
        <v>7396</v>
      </c>
      <c r="J738" s="344">
        <v>41492</v>
      </c>
      <c r="K738" s="345">
        <f>7313528+2269550</f>
        <v>9583078</v>
      </c>
      <c r="L738" s="234" t="s">
        <v>1133</v>
      </c>
      <c r="M738" s="346" t="s">
        <v>3562</v>
      </c>
      <c r="N738" s="238" t="s">
        <v>40</v>
      </c>
      <c r="O738" s="234" t="s">
        <v>41</v>
      </c>
      <c r="P738" s="234" t="s">
        <v>4955</v>
      </c>
      <c r="Q738" s="347" t="s">
        <v>7290</v>
      </c>
    </row>
    <row r="739" spans="1:17" ht="114.75" x14ac:dyDescent="0.25">
      <c r="A739" s="210">
        <v>737</v>
      </c>
      <c r="B739" s="234" t="s">
        <v>34</v>
      </c>
      <c r="C739" s="234">
        <v>891180084</v>
      </c>
      <c r="D739" s="234">
        <v>2</v>
      </c>
      <c r="E739" s="328" t="s">
        <v>2496</v>
      </c>
      <c r="F739" s="343">
        <v>830062830</v>
      </c>
      <c r="G739" s="235">
        <v>3</v>
      </c>
      <c r="H739" s="348" t="s">
        <v>7397</v>
      </c>
      <c r="I739" s="328" t="s">
        <v>7398</v>
      </c>
      <c r="J739" s="344">
        <v>41473</v>
      </c>
      <c r="K739" s="345">
        <v>9991700</v>
      </c>
      <c r="L739" s="234" t="s">
        <v>1133</v>
      </c>
      <c r="M739" s="346" t="s">
        <v>3562</v>
      </c>
      <c r="N739" s="238" t="s">
        <v>40</v>
      </c>
      <c r="O739" s="234" t="s">
        <v>41</v>
      </c>
      <c r="P739" s="234" t="s">
        <v>42</v>
      </c>
      <c r="Q739" s="347" t="s">
        <v>7399</v>
      </c>
    </row>
    <row r="740" spans="1:17" ht="165.75" x14ac:dyDescent="0.25">
      <c r="A740" s="210">
        <v>738</v>
      </c>
      <c r="B740" s="234" t="s">
        <v>34</v>
      </c>
      <c r="C740" s="234">
        <v>891180084</v>
      </c>
      <c r="D740" s="234">
        <v>2</v>
      </c>
      <c r="E740" s="328" t="s">
        <v>3615</v>
      </c>
      <c r="F740" s="343">
        <v>51580461</v>
      </c>
      <c r="G740" s="235">
        <v>5</v>
      </c>
      <c r="H740" s="348" t="s">
        <v>7400</v>
      </c>
      <c r="I740" s="328" t="s">
        <v>7401</v>
      </c>
      <c r="J740" s="344">
        <v>41492</v>
      </c>
      <c r="K740" s="345">
        <f>18679804+5044520</f>
        <v>23724324</v>
      </c>
      <c r="L740" s="234" t="s">
        <v>1133</v>
      </c>
      <c r="M740" s="346" t="s">
        <v>3562</v>
      </c>
      <c r="N740" s="238" t="s">
        <v>40</v>
      </c>
      <c r="O740" s="234" t="s">
        <v>41</v>
      </c>
      <c r="P740" s="234" t="s">
        <v>42</v>
      </c>
      <c r="Q740" s="347" t="s">
        <v>7290</v>
      </c>
    </row>
    <row r="741" spans="1:17" ht="153" x14ac:dyDescent="0.25">
      <c r="A741" s="210">
        <v>739</v>
      </c>
      <c r="B741" s="234" t="s">
        <v>34</v>
      </c>
      <c r="C741" s="234">
        <v>891180084</v>
      </c>
      <c r="D741" s="234">
        <v>2</v>
      </c>
      <c r="E741" s="328" t="s">
        <v>7344</v>
      </c>
      <c r="F741" s="343">
        <v>900116087</v>
      </c>
      <c r="G741" s="235">
        <v>4</v>
      </c>
      <c r="H741" s="348" t="s">
        <v>7402</v>
      </c>
      <c r="I741" s="328" t="s">
        <v>7403</v>
      </c>
      <c r="J741" s="344">
        <v>41492</v>
      </c>
      <c r="K741" s="345">
        <f>21009195+4725000+1500000</f>
        <v>27234195</v>
      </c>
      <c r="L741" s="234" t="s">
        <v>1133</v>
      </c>
      <c r="M741" s="346" t="s">
        <v>3562</v>
      </c>
      <c r="N741" s="238" t="s">
        <v>40</v>
      </c>
      <c r="O741" s="234" t="s">
        <v>41</v>
      </c>
      <c r="P741" s="234" t="s">
        <v>42</v>
      </c>
      <c r="Q741" s="347" t="s">
        <v>7290</v>
      </c>
    </row>
    <row r="742" spans="1:17" ht="114.75" x14ac:dyDescent="0.25">
      <c r="A742" s="210">
        <v>740</v>
      </c>
      <c r="B742" s="234" t="s">
        <v>34</v>
      </c>
      <c r="C742" s="234">
        <v>891180084</v>
      </c>
      <c r="D742" s="234">
        <v>2</v>
      </c>
      <c r="E742" s="328" t="s">
        <v>7366</v>
      </c>
      <c r="F742" s="343">
        <v>36172136</v>
      </c>
      <c r="G742" s="235">
        <v>1</v>
      </c>
      <c r="H742" s="348" t="s">
        <v>7404</v>
      </c>
      <c r="I742" s="328" t="s">
        <v>7405</v>
      </c>
      <c r="J742" s="344">
        <v>41512</v>
      </c>
      <c r="K742" s="345">
        <v>8850000</v>
      </c>
      <c r="L742" s="234" t="s">
        <v>1133</v>
      </c>
      <c r="M742" s="346" t="s">
        <v>3562</v>
      </c>
      <c r="N742" s="238" t="s">
        <v>40</v>
      </c>
      <c r="O742" s="234" t="s">
        <v>41</v>
      </c>
      <c r="P742" s="234" t="s">
        <v>42</v>
      </c>
      <c r="Q742" s="347" t="s">
        <v>7406</v>
      </c>
    </row>
    <row r="743" spans="1:17" ht="191.25" x14ac:dyDescent="0.25">
      <c r="A743" s="210">
        <v>741</v>
      </c>
      <c r="B743" s="234" t="s">
        <v>34</v>
      </c>
      <c r="C743" s="234">
        <v>891180084</v>
      </c>
      <c r="D743" s="234">
        <v>2</v>
      </c>
      <c r="E743" s="328" t="s">
        <v>7347</v>
      </c>
      <c r="F743" s="343">
        <v>26418822</v>
      </c>
      <c r="G743" s="235">
        <v>8</v>
      </c>
      <c r="H743" s="348" t="s">
        <v>7407</v>
      </c>
      <c r="I743" s="328" t="s">
        <v>7408</v>
      </c>
      <c r="J743" s="344">
        <v>41494</v>
      </c>
      <c r="K743" s="345">
        <f>8637600+1454400</f>
        <v>10092000</v>
      </c>
      <c r="L743" s="234" t="s">
        <v>1133</v>
      </c>
      <c r="M743" s="346" t="s">
        <v>3562</v>
      </c>
      <c r="N743" s="238" t="s">
        <v>40</v>
      </c>
      <c r="O743" s="234" t="s">
        <v>41</v>
      </c>
      <c r="P743" s="234" t="s">
        <v>42</v>
      </c>
      <c r="Q743" s="347" t="s">
        <v>7290</v>
      </c>
    </row>
    <row r="744" spans="1:17" ht="140.25" x14ac:dyDescent="0.25">
      <c r="A744" s="210">
        <v>742</v>
      </c>
      <c r="B744" s="234" t="s">
        <v>34</v>
      </c>
      <c r="C744" s="234">
        <v>891180084</v>
      </c>
      <c r="D744" s="234">
        <v>2</v>
      </c>
      <c r="E744" s="328" t="s">
        <v>7409</v>
      </c>
      <c r="F744" s="343">
        <v>12094697</v>
      </c>
      <c r="G744" s="235">
        <v>1</v>
      </c>
      <c r="H744" s="348" t="s">
        <v>7410</v>
      </c>
      <c r="I744" s="328" t="s">
        <v>7411</v>
      </c>
      <c r="J744" s="344">
        <v>41529</v>
      </c>
      <c r="K744" s="345">
        <v>2829706</v>
      </c>
      <c r="L744" s="234" t="s">
        <v>1133</v>
      </c>
      <c r="M744" s="346" t="s">
        <v>3562</v>
      </c>
      <c r="N744" s="238" t="s">
        <v>40</v>
      </c>
      <c r="O744" s="234" t="s">
        <v>41</v>
      </c>
      <c r="P744" s="234" t="s">
        <v>42</v>
      </c>
      <c r="Q744" s="347" t="s">
        <v>7412</v>
      </c>
    </row>
    <row r="745" spans="1:17" ht="153" x14ac:dyDescent="0.25">
      <c r="A745" s="210">
        <v>743</v>
      </c>
      <c r="B745" s="234" t="s">
        <v>34</v>
      </c>
      <c r="C745" s="234">
        <v>891180084</v>
      </c>
      <c r="D745" s="234">
        <v>2</v>
      </c>
      <c r="E745" s="328" t="s">
        <v>7413</v>
      </c>
      <c r="F745" s="343">
        <v>7694101</v>
      </c>
      <c r="G745" s="235">
        <v>9</v>
      </c>
      <c r="H745" s="348" t="s">
        <v>7414</v>
      </c>
      <c r="I745" s="328" t="s">
        <v>7415</v>
      </c>
      <c r="J745" s="344">
        <v>41533</v>
      </c>
      <c r="K745" s="345">
        <v>5452000</v>
      </c>
      <c r="L745" s="234" t="s">
        <v>1133</v>
      </c>
      <c r="M745" s="346" t="s">
        <v>3562</v>
      </c>
      <c r="N745" s="238" t="s">
        <v>40</v>
      </c>
      <c r="O745" s="234" t="s">
        <v>41</v>
      </c>
      <c r="P745" s="234" t="s">
        <v>42</v>
      </c>
      <c r="Q745" s="347" t="s">
        <v>7416</v>
      </c>
    </row>
    <row r="746" spans="1:17" ht="140.25" x14ac:dyDescent="0.25">
      <c r="A746" s="210">
        <v>744</v>
      </c>
      <c r="B746" s="234" t="s">
        <v>34</v>
      </c>
      <c r="C746" s="234">
        <v>891180084</v>
      </c>
      <c r="D746" s="234">
        <v>2</v>
      </c>
      <c r="E746" s="328" t="s">
        <v>7417</v>
      </c>
      <c r="F746" s="343">
        <v>16585482</v>
      </c>
      <c r="G746" s="235">
        <v>5</v>
      </c>
      <c r="H746" s="348" t="s">
        <v>7418</v>
      </c>
      <c r="I746" s="328" t="s">
        <v>7419</v>
      </c>
      <c r="J746" s="344">
        <v>41534</v>
      </c>
      <c r="K746" s="345">
        <v>3792832</v>
      </c>
      <c r="L746" s="234" t="s">
        <v>7238</v>
      </c>
      <c r="M746" s="346" t="s">
        <v>3562</v>
      </c>
      <c r="N746" s="238" t="s">
        <v>40</v>
      </c>
      <c r="O746" s="234" t="s">
        <v>41</v>
      </c>
      <c r="P746" s="234" t="s">
        <v>42</v>
      </c>
      <c r="Q746" s="347" t="s">
        <v>7287</v>
      </c>
    </row>
    <row r="747" spans="1:17" ht="140.25" x14ac:dyDescent="0.25">
      <c r="A747" s="210">
        <v>745</v>
      </c>
      <c r="B747" s="234" t="s">
        <v>34</v>
      </c>
      <c r="C747" s="234">
        <v>891180084</v>
      </c>
      <c r="D747" s="234">
        <v>2</v>
      </c>
      <c r="E747" s="328" t="s">
        <v>3604</v>
      </c>
      <c r="F747" s="343">
        <v>14931673</v>
      </c>
      <c r="G747" s="235">
        <v>2</v>
      </c>
      <c r="H747" s="348" t="s">
        <v>7420</v>
      </c>
      <c r="I747" s="328" t="s">
        <v>7421</v>
      </c>
      <c r="J747" s="344">
        <v>41551</v>
      </c>
      <c r="K747" s="345">
        <v>3555780</v>
      </c>
      <c r="L747" s="234" t="s">
        <v>7238</v>
      </c>
      <c r="M747" s="346" t="s">
        <v>3562</v>
      </c>
      <c r="N747" s="238" t="s">
        <v>40</v>
      </c>
      <c r="O747" s="234" t="s">
        <v>41</v>
      </c>
      <c r="P747" s="234" t="s">
        <v>42</v>
      </c>
      <c r="Q747" s="347" t="s">
        <v>7306</v>
      </c>
    </row>
    <row r="748" spans="1:17" ht="178.5" x14ac:dyDescent="0.25">
      <c r="A748" s="210">
        <v>746</v>
      </c>
      <c r="B748" s="234" t="s">
        <v>34</v>
      </c>
      <c r="C748" s="234">
        <v>891180084</v>
      </c>
      <c r="D748" s="234">
        <v>2</v>
      </c>
      <c r="E748" s="328" t="s">
        <v>7422</v>
      </c>
      <c r="F748" s="343">
        <v>19177877</v>
      </c>
      <c r="G748" s="235">
        <v>1</v>
      </c>
      <c r="H748" s="348" t="s">
        <v>7423</v>
      </c>
      <c r="I748" s="240" t="s">
        <v>7424</v>
      </c>
      <c r="J748" s="344">
        <v>41557</v>
      </c>
      <c r="K748" s="345">
        <v>3892832</v>
      </c>
      <c r="L748" s="234" t="s">
        <v>7238</v>
      </c>
      <c r="M748" s="346" t="s">
        <v>3562</v>
      </c>
      <c r="N748" s="238" t="s">
        <v>40</v>
      </c>
      <c r="O748" s="234" t="s">
        <v>41</v>
      </c>
      <c r="P748" s="234" t="s">
        <v>42</v>
      </c>
      <c r="Q748" s="347" t="s">
        <v>7425</v>
      </c>
    </row>
    <row r="749" spans="1:17" ht="216.75" x14ac:dyDescent="0.25">
      <c r="A749" s="210">
        <v>747</v>
      </c>
      <c r="B749" s="234" t="s">
        <v>34</v>
      </c>
      <c r="C749" s="234">
        <v>891180084</v>
      </c>
      <c r="D749" s="234">
        <v>2</v>
      </c>
      <c r="E749" s="328" t="s">
        <v>7426</v>
      </c>
      <c r="F749" s="343">
        <v>7518430</v>
      </c>
      <c r="G749" s="235">
        <v>4</v>
      </c>
      <c r="H749" s="348" t="s">
        <v>7427</v>
      </c>
      <c r="I749" s="328" t="s">
        <v>7428</v>
      </c>
      <c r="J749" s="344">
        <v>41556</v>
      </c>
      <c r="K749" s="345">
        <v>3892832</v>
      </c>
      <c r="L749" s="234" t="s">
        <v>7238</v>
      </c>
      <c r="M749" s="346" t="s">
        <v>3562</v>
      </c>
      <c r="N749" s="238" t="s">
        <v>40</v>
      </c>
      <c r="O749" s="234" t="s">
        <v>41</v>
      </c>
      <c r="P749" s="234" t="s">
        <v>42</v>
      </c>
      <c r="Q749" s="347" t="s">
        <v>7425</v>
      </c>
    </row>
    <row r="750" spans="1:17" ht="204" x14ac:dyDescent="0.25">
      <c r="A750" s="210">
        <v>748</v>
      </c>
      <c r="B750" s="234" t="s">
        <v>34</v>
      </c>
      <c r="C750" s="234">
        <v>891180084</v>
      </c>
      <c r="D750" s="234">
        <v>2</v>
      </c>
      <c r="E750" s="328" t="s">
        <v>7429</v>
      </c>
      <c r="F750" s="343">
        <v>79408744</v>
      </c>
      <c r="G750" s="235">
        <v>1</v>
      </c>
      <c r="H750" s="348" t="s">
        <v>7430</v>
      </c>
      <c r="I750" s="328" t="s">
        <v>7431</v>
      </c>
      <c r="J750" s="344">
        <v>41554</v>
      </c>
      <c r="K750" s="345">
        <v>3892832</v>
      </c>
      <c r="L750" s="234" t="s">
        <v>7238</v>
      </c>
      <c r="M750" s="346" t="s">
        <v>3562</v>
      </c>
      <c r="N750" s="238" t="s">
        <v>40</v>
      </c>
      <c r="O750" s="234" t="s">
        <v>41</v>
      </c>
      <c r="P750" s="234" t="s">
        <v>42</v>
      </c>
      <c r="Q750" s="347" t="s">
        <v>7425</v>
      </c>
    </row>
    <row r="751" spans="1:17" ht="229.5" x14ac:dyDescent="0.25">
      <c r="A751" s="210">
        <v>749</v>
      </c>
      <c r="B751" s="234" t="s">
        <v>34</v>
      </c>
      <c r="C751" s="234">
        <v>891180084</v>
      </c>
      <c r="D751" s="234">
        <v>2</v>
      </c>
      <c r="E751" s="328" t="s">
        <v>7335</v>
      </c>
      <c r="F751" s="343">
        <v>93365480</v>
      </c>
      <c r="G751" s="235">
        <v>7</v>
      </c>
      <c r="H751" s="348" t="s">
        <v>7432</v>
      </c>
      <c r="I751" s="328" t="s">
        <v>7433</v>
      </c>
      <c r="J751" s="344">
        <v>41551</v>
      </c>
      <c r="K751" s="345">
        <v>3892832</v>
      </c>
      <c r="L751" s="234" t="s">
        <v>7238</v>
      </c>
      <c r="M751" s="346" t="s">
        <v>3562</v>
      </c>
      <c r="N751" s="238" t="s">
        <v>40</v>
      </c>
      <c r="O751" s="234" t="s">
        <v>41</v>
      </c>
      <c r="P751" s="234" t="s">
        <v>42</v>
      </c>
      <c r="Q751" s="347" t="s">
        <v>7425</v>
      </c>
    </row>
    <row r="752" spans="1:17" ht="242.25" x14ac:dyDescent="0.25">
      <c r="A752" s="210">
        <v>750</v>
      </c>
      <c r="B752" s="234" t="s">
        <v>34</v>
      </c>
      <c r="C752" s="234">
        <v>891180084</v>
      </c>
      <c r="D752" s="234">
        <v>2</v>
      </c>
      <c r="E752" s="328" t="s">
        <v>3643</v>
      </c>
      <c r="F752" s="343">
        <v>16583292</v>
      </c>
      <c r="G752" s="235">
        <v>3</v>
      </c>
      <c r="H752" s="348" t="s">
        <v>7434</v>
      </c>
      <c r="I752" s="328" t="s">
        <v>7435</v>
      </c>
      <c r="J752" s="344">
        <v>41558</v>
      </c>
      <c r="K752" s="345">
        <v>5480460</v>
      </c>
      <c r="L752" s="234" t="s">
        <v>7238</v>
      </c>
      <c r="M752" s="346" t="s">
        <v>3562</v>
      </c>
      <c r="N752" s="238" t="s">
        <v>40</v>
      </c>
      <c r="O752" s="234" t="s">
        <v>41</v>
      </c>
      <c r="P752" s="234" t="s">
        <v>42</v>
      </c>
      <c r="Q752" s="347" t="s">
        <v>7425</v>
      </c>
    </row>
    <row r="753" spans="1:17" ht="242.25" x14ac:dyDescent="0.25">
      <c r="A753" s="210">
        <v>751</v>
      </c>
      <c r="B753" s="234" t="s">
        <v>34</v>
      </c>
      <c r="C753" s="234">
        <v>891180084</v>
      </c>
      <c r="D753" s="234">
        <v>2</v>
      </c>
      <c r="E753" s="328" t="s">
        <v>7436</v>
      </c>
      <c r="F753" s="343">
        <v>38240879</v>
      </c>
      <c r="G753" s="235">
        <v>4</v>
      </c>
      <c r="H753" s="348" t="s">
        <v>7437</v>
      </c>
      <c r="I753" s="328" t="s">
        <v>7438</v>
      </c>
      <c r="J753" s="344">
        <v>41562</v>
      </c>
      <c r="K753" s="345">
        <v>1000000</v>
      </c>
      <c r="L753" s="234" t="s">
        <v>1133</v>
      </c>
      <c r="M753" s="346" t="s">
        <v>3562</v>
      </c>
      <c r="N753" s="238" t="s">
        <v>40</v>
      </c>
      <c r="O753" s="234" t="s">
        <v>41</v>
      </c>
      <c r="P753" s="234" t="s">
        <v>7439</v>
      </c>
      <c r="Q753" s="347" t="s">
        <v>7425</v>
      </c>
    </row>
    <row r="754" spans="1:17" ht="242.25" x14ac:dyDescent="0.25">
      <c r="A754" s="210">
        <v>752</v>
      </c>
      <c r="B754" s="234" t="s">
        <v>34</v>
      </c>
      <c r="C754" s="234">
        <v>891180084</v>
      </c>
      <c r="D754" s="234">
        <v>2</v>
      </c>
      <c r="E754" s="328" t="s">
        <v>6056</v>
      </c>
      <c r="F754" s="343">
        <v>26452722</v>
      </c>
      <c r="G754" s="235">
        <v>3</v>
      </c>
      <c r="H754" s="348" t="s">
        <v>7440</v>
      </c>
      <c r="I754" s="328" t="s">
        <v>7441</v>
      </c>
      <c r="J754" s="344">
        <v>41562</v>
      </c>
      <c r="K754" s="345">
        <v>1000000</v>
      </c>
      <c r="L754" s="234" t="s">
        <v>1133</v>
      </c>
      <c r="M754" s="346" t="s">
        <v>3562</v>
      </c>
      <c r="N754" s="238" t="s">
        <v>40</v>
      </c>
      <c r="O754" s="234" t="s">
        <v>41</v>
      </c>
      <c r="P754" s="234" t="s">
        <v>7442</v>
      </c>
      <c r="Q754" s="347" t="s">
        <v>7425</v>
      </c>
    </row>
    <row r="755" spans="1:17" ht="255" x14ac:dyDescent="0.25">
      <c r="A755" s="210">
        <v>753</v>
      </c>
      <c r="B755" s="234" t="s">
        <v>34</v>
      </c>
      <c r="C755" s="234">
        <v>891180084</v>
      </c>
      <c r="D755" s="234">
        <v>2</v>
      </c>
      <c r="E755" s="564" t="s">
        <v>5862</v>
      </c>
      <c r="F755" s="343">
        <v>26563977</v>
      </c>
      <c r="G755" s="235">
        <v>0</v>
      </c>
      <c r="H755" s="348" t="s">
        <v>7443</v>
      </c>
      <c r="I755" s="328" t="s">
        <v>7444</v>
      </c>
      <c r="J755" s="344">
        <v>41562</v>
      </c>
      <c r="K755" s="345">
        <v>1000000</v>
      </c>
      <c r="L755" s="234" t="s">
        <v>1133</v>
      </c>
      <c r="M755" s="346" t="s">
        <v>3562</v>
      </c>
      <c r="N755" s="238" t="s">
        <v>40</v>
      </c>
      <c r="O755" s="234" t="s">
        <v>41</v>
      </c>
      <c r="P755" s="234" t="s">
        <v>7445</v>
      </c>
      <c r="Q755" s="347" t="s">
        <v>7425</v>
      </c>
    </row>
    <row r="756" spans="1:17" ht="165.75" x14ac:dyDescent="0.25">
      <c r="A756" s="210">
        <v>754</v>
      </c>
      <c r="B756" s="234" t="s">
        <v>34</v>
      </c>
      <c r="C756" s="234">
        <v>891180084</v>
      </c>
      <c r="D756" s="234">
        <v>2</v>
      </c>
      <c r="E756" s="328" t="s">
        <v>7446</v>
      </c>
      <c r="F756" s="343">
        <v>800220327</v>
      </c>
      <c r="G756" s="235">
        <v>9</v>
      </c>
      <c r="H756" s="241" t="s">
        <v>7447</v>
      </c>
      <c r="I756" s="240" t="s">
        <v>7448</v>
      </c>
      <c r="J756" s="344">
        <v>41586</v>
      </c>
      <c r="K756" s="345">
        <v>378000</v>
      </c>
      <c r="L756" s="234" t="s">
        <v>1133</v>
      </c>
      <c r="M756" s="346" t="s">
        <v>3562</v>
      </c>
      <c r="N756" s="238" t="s">
        <v>40</v>
      </c>
      <c r="O756" s="234" t="s">
        <v>41</v>
      </c>
      <c r="P756" s="234" t="s">
        <v>42</v>
      </c>
      <c r="Q756" s="347" t="s">
        <v>7425</v>
      </c>
    </row>
    <row r="757" spans="1:17" ht="255" x14ac:dyDescent="0.25">
      <c r="A757" s="210">
        <v>755</v>
      </c>
      <c r="B757" s="234" t="s">
        <v>34</v>
      </c>
      <c r="C757" s="234">
        <v>891180084</v>
      </c>
      <c r="D757" s="234">
        <v>2</v>
      </c>
      <c r="E757" s="328" t="s">
        <v>7449</v>
      </c>
      <c r="F757" s="343">
        <v>192738863</v>
      </c>
      <c r="G757" s="235">
        <v>5</v>
      </c>
      <c r="H757" s="241" t="s">
        <v>7450</v>
      </c>
      <c r="I757" s="328" t="s">
        <v>7451</v>
      </c>
      <c r="J757" s="344">
        <v>41579</v>
      </c>
      <c r="K757" s="345">
        <v>3057600</v>
      </c>
      <c r="L757" s="234" t="s">
        <v>7238</v>
      </c>
      <c r="M757" s="346" t="s">
        <v>3562</v>
      </c>
      <c r="N757" s="238" t="s">
        <v>40</v>
      </c>
      <c r="O757" s="234" t="s">
        <v>41</v>
      </c>
      <c r="P757" s="234" t="s">
        <v>42</v>
      </c>
      <c r="Q757" s="347" t="s">
        <v>7425</v>
      </c>
    </row>
    <row r="758" spans="1:17" ht="178.5" x14ac:dyDescent="0.25">
      <c r="A758" s="210">
        <v>756</v>
      </c>
      <c r="B758" s="234" t="s">
        <v>34</v>
      </c>
      <c r="C758" s="234">
        <v>891180084</v>
      </c>
      <c r="D758" s="234">
        <v>2</v>
      </c>
      <c r="E758" s="328" t="s">
        <v>6007</v>
      </c>
      <c r="F758" s="343">
        <v>26428435</v>
      </c>
      <c r="G758" s="235">
        <v>3</v>
      </c>
      <c r="H758" s="241" t="s">
        <v>7452</v>
      </c>
      <c r="I758" s="355" t="s">
        <v>7453</v>
      </c>
      <c r="J758" s="344">
        <v>41614</v>
      </c>
      <c r="K758" s="345">
        <v>3790000</v>
      </c>
      <c r="L758" s="234" t="s">
        <v>1133</v>
      </c>
      <c r="M758" s="346" t="s">
        <v>3562</v>
      </c>
      <c r="N758" s="238" t="s">
        <v>40</v>
      </c>
      <c r="O758" s="234" t="s">
        <v>41</v>
      </c>
      <c r="P758" s="234" t="s">
        <v>7454</v>
      </c>
      <c r="Q758" s="347" t="s">
        <v>7455</v>
      </c>
    </row>
    <row r="759" spans="1:17" ht="51" x14ac:dyDescent="0.25">
      <c r="A759" s="210">
        <v>757</v>
      </c>
      <c r="B759" s="213" t="s">
        <v>4826</v>
      </c>
      <c r="C759" s="213">
        <v>891180084</v>
      </c>
      <c r="D759" s="213">
        <v>2</v>
      </c>
      <c r="E759" s="234" t="s">
        <v>4827</v>
      </c>
      <c r="F759" s="356">
        <v>7708808</v>
      </c>
      <c r="G759" s="1" t="s">
        <v>5358</v>
      </c>
      <c r="H759" s="357" t="s">
        <v>7456</v>
      </c>
      <c r="I759" s="311" t="s">
        <v>7457</v>
      </c>
      <c r="J759" s="350">
        <v>41282</v>
      </c>
      <c r="K759" s="358">
        <v>6400000</v>
      </c>
      <c r="L759" s="359" t="s">
        <v>61</v>
      </c>
      <c r="M759" s="1" t="s">
        <v>7458</v>
      </c>
      <c r="N759" s="271" t="s">
        <v>40</v>
      </c>
      <c r="O759" s="213" t="s">
        <v>41</v>
      </c>
      <c r="P759" s="213" t="s">
        <v>4831</v>
      </c>
      <c r="Q759" s="271"/>
    </row>
    <row r="760" spans="1:17" ht="51" x14ac:dyDescent="0.25">
      <c r="A760" s="210">
        <v>758</v>
      </c>
      <c r="B760" s="213" t="s">
        <v>4826</v>
      </c>
      <c r="C760" s="213">
        <v>891180084</v>
      </c>
      <c r="D760" s="213">
        <v>2</v>
      </c>
      <c r="E760" s="234" t="s">
        <v>4835</v>
      </c>
      <c r="F760" s="356">
        <v>26422914</v>
      </c>
      <c r="G760" s="1" t="s">
        <v>7459</v>
      </c>
      <c r="H760" s="357" t="s">
        <v>7460</v>
      </c>
      <c r="I760" s="311" t="s">
        <v>7461</v>
      </c>
      <c r="J760" s="350">
        <v>41282</v>
      </c>
      <c r="K760" s="358">
        <v>6800000</v>
      </c>
      <c r="L760" s="359" t="s">
        <v>61</v>
      </c>
      <c r="M760" s="1" t="s">
        <v>7458</v>
      </c>
      <c r="N760" s="271" t="s">
        <v>40</v>
      </c>
      <c r="O760" s="213" t="s">
        <v>41</v>
      </c>
      <c r="P760" s="213" t="s">
        <v>4831</v>
      </c>
      <c r="Q760" s="271"/>
    </row>
    <row r="761" spans="1:17" ht="42.75" x14ac:dyDescent="0.25">
      <c r="A761" s="210">
        <v>759</v>
      </c>
      <c r="B761" s="213" t="s">
        <v>4826</v>
      </c>
      <c r="C761" s="213">
        <v>891180084</v>
      </c>
      <c r="D761" s="213">
        <v>2</v>
      </c>
      <c r="E761" s="234" t="s">
        <v>4837</v>
      </c>
      <c r="F761" s="356">
        <v>36179246</v>
      </c>
      <c r="G761" s="1" t="s">
        <v>5295</v>
      </c>
      <c r="H761" s="357" t="s">
        <v>7462</v>
      </c>
      <c r="I761" s="311" t="s">
        <v>7463</v>
      </c>
      <c r="J761" s="350">
        <v>41282</v>
      </c>
      <c r="K761" s="358">
        <v>6000000</v>
      </c>
      <c r="L761" s="359" t="s">
        <v>61</v>
      </c>
      <c r="M761" s="1" t="s">
        <v>7458</v>
      </c>
      <c r="N761" s="271" t="s">
        <v>40</v>
      </c>
      <c r="O761" s="213" t="s">
        <v>41</v>
      </c>
      <c r="P761" s="213" t="s">
        <v>4831</v>
      </c>
      <c r="Q761" s="271"/>
    </row>
    <row r="762" spans="1:17" ht="42.75" x14ac:dyDescent="0.25">
      <c r="A762" s="210">
        <v>760</v>
      </c>
      <c r="B762" s="213" t="s">
        <v>4826</v>
      </c>
      <c r="C762" s="213">
        <v>891180084</v>
      </c>
      <c r="D762" s="213">
        <v>2</v>
      </c>
      <c r="E762" s="234" t="s">
        <v>4833</v>
      </c>
      <c r="F762" s="356">
        <v>26428426</v>
      </c>
      <c r="G762" s="1" t="s">
        <v>5422</v>
      </c>
      <c r="H762" s="357" t="s">
        <v>7464</v>
      </c>
      <c r="I762" s="311" t="s">
        <v>7463</v>
      </c>
      <c r="J762" s="350">
        <v>41282</v>
      </c>
      <c r="K762" s="358">
        <v>6000000</v>
      </c>
      <c r="L762" s="359" t="s">
        <v>61</v>
      </c>
      <c r="M762" s="1" t="s">
        <v>7458</v>
      </c>
      <c r="N762" s="271" t="s">
        <v>40</v>
      </c>
      <c r="O762" s="213" t="s">
        <v>41</v>
      </c>
      <c r="P762" s="213" t="s">
        <v>4831</v>
      </c>
      <c r="Q762" s="271"/>
    </row>
    <row r="763" spans="1:17" ht="42.75" x14ac:dyDescent="0.25">
      <c r="A763" s="210">
        <v>761</v>
      </c>
      <c r="B763" s="213" t="s">
        <v>4826</v>
      </c>
      <c r="C763" s="213">
        <v>891180084</v>
      </c>
      <c r="D763" s="213">
        <v>2</v>
      </c>
      <c r="E763" s="234" t="s">
        <v>4839</v>
      </c>
      <c r="F763" s="356">
        <v>7725777</v>
      </c>
      <c r="G763" s="1" t="s">
        <v>5358</v>
      </c>
      <c r="H763" s="357" t="s">
        <v>7465</v>
      </c>
      <c r="I763" s="311" t="s">
        <v>7466</v>
      </c>
      <c r="J763" s="350">
        <v>41282</v>
      </c>
      <c r="K763" s="358">
        <v>6800000</v>
      </c>
      <c r="L763" s="359" t="s">
        <v>61</v>
      </c>
      <c r="M763" s="1" t="s">
        <v>7458</v>
      </c>
      <c r="N763" s="271" t="s">
        <v>40</v>
      </c>
      <c r="O763" s="213" t="s">
        <v>41</v>
      </c>
      <c r="P763" s="213" t="s">
        <v>4831</v>
      </c>
      <c r="Q763" s="271"/>
    </row>
    <row r="764" spans="1:17" ht="81" x14ac:dyDescent="0.25">
      <c r="A764" s="210">
        <v>762</v>
      </c>
      <c r="B764" s="213" t="s">
        <v>34</v>
      </c>
      <c r="C764" s="213">
        <v>891180084</v>
      </c>
      <c r="D764" s="213">
        <v>2</v>
      </c>
      <c r="E764" s="234" t="s">
        <v>7467</v>
      </c>
      <c r="F764" s="356">
        <v>36166000</v>
      </c>
      <c r="G764" s="1" t="s">
        <v>5315</v>
      </c>
      <c r="H764" s="1" t="s">
        <v>7468</v>
      </c>
      <c r="I764" s="311" t="s">
        <v>7469</v>
      </c>
      <c r="J764" s="360">
        <v>41284</v>
      </c>
      <c r="K764" s="361">
        <v>10410000</v>
      </c>
      <c r="L764" s="213" t="s">
        <v>61</v>
      </c>
      <c r="M764" s="1" t="s">
        <v>7458</v>
      </c>
      <c r="N764" s="271" t="s">
        <v>40</v>
      </c>
      <c r="O764" s="213" t="s">
        <v>41</v>
      </c>
      <c r="P764" s="213" t="s">
        <v>42</v>
      </c>
      <c r="Q764" s="271"/>
    </row>
    <row r="765" spans="1:17" ht="81" x14ac:dyDescent="0.25">
      <c r="A765" s="210">
        <v>763</v>
      </c>
      <c r="B765" s="213" t="s">
        <v>34</v>
      </c>
      <c r="C765" s="213">
        <v>891180084</v>
      </c>
      <c r="D765" s="213">
        <v>2</v>
      </c>
      <c r="E765" s="234" t="s">
        <v>5019</v>
      </c>
      <c r="F765" s="356">
        <v>12137954</v>
      </c>
      <c r="G765" s="1" t="s">
        <v>5315</v>
      </c>
      <c r="H765" s="1" t="s">
        <v>7470</v>
      </c>
      <c r="I765" s="311" t="s">
        <v>7471</v>
      </c>
      <c r="J765" s="360">
        <v>41284</v>
      </c>
      <c r="K765" s="361">
        <v>8592500</v>
      </c>
      <c r="L765" s="213" t="s">
        <v>61</v>
      </c>
      <c r="M765" s="1" t="s">
        <v>7458</v>
      </c>
      <c r="N765" s="271" t="s">
        <v>40</v>
      </c>
      <c r="O765" s="213" t="s">
        <v>41</v>
      </c>
      <c r="P765" s="213" t="s">
        <v>42</v>
      </c>
      <c r="Q765" s="271"/>
    </row>
    <row r="766" spans="1:17" ht="135" x14ac:dyDescent="0.25">
      <c r="A766" s="210">
        <v>764</v>
      </c>
      <c r="B766" s="213" t="s">
        <v>34</v>
      </c>
      <c r="C766" s="213">
        <v>891180084</v>
      </c>
      <c r="D766" s="213">
        <v>2</v>
      </c>
      <c r="E766" s="234" t="s">
        <v>5203</v>
      </c>
      <c r="F766" s="356">
        <v>36158427</v>
      </c>
      <c r="G766" s="1" t="s">
        <v>5358</v>
      </c>
      <c r="H766" s="1" t="s">
        <v>7472</v>
      </c>
      <c r="I766" s="311" t="s">
        <v>7473</v>
      </c>
      <c r="J766" s="360">
        <v>41284</v>
      </c>
      <c r="K766" s="361">
        <v>4395908</v>
      </c>
      <c r="L766" s="213" t="s">
        <v>61</v>
      </c>
      <c r="M766" s="1" t="s">
        <v>7458</v>
      </c>
      <c r="N766" s="271" t="s">
        <v>40</v>
      </c>
      <c r="O766" s="213" t="s">
        <v>41</v>
      </c>
      <c r="P766" s="213" t="s">
        <v>42</v>
      </c>
      <c r="Q766" s="271"/>
    </row>
    <row r="767" spans="1:17" ht="99" x14ac:dyDescent="0.25">
      <c r="A767" s="210">
        <v>765</v>
      </c>
      <c r="B767" s="213" t="s">
        <v>34</v>
      </c>
      <c r="C767" s="213">
        <v>891180084</v>
      </c>
      <c r="D767" s="213">
        <v>2</v>
      </c>
      <c r="E767" s="234" t="s">
        <v>5159</v>
      </c>
      <c r="F767" s="356">
        <v>12116996</v>
      </c>
      <c r="G767" s="1" t="s">
        <v>7474</v>
      </c>
      <c r="H767" s="1" t="s">
        <v>7475</v>
      </c>
      <c r="I767" s="311" t="s">
        <v>7476</v>
      </c>
      <c r="J767" s="360">
        <v>41284</v>
      </c>
      <c r="K767" s="361">
        <v>1798326</v>
      </c>
      <c r="L767" s="213" t="s">
        <v>61</v>
      </c>
      <c r="M767" s="1" t="s">
        <v>7458</v>
      </c>
      <c r="N767" s="271" t="s">
        <v>40</v>
      </c>
      <c r="O767" s="213" t="s">
        <v>41</v>
      </c>
      <c r="P767" s="213" t="s">
        <v>42</v>
      </c>
      <c r="Q767" s="271"/>
    </row>
    <row r="768" spans="1:17" ht="72" x14ac:dyDescent="0.25">
      <c r="A768" s="210">
        <v>766</v>
      </c>
      <c r="B768" s="213" t="s">
        <v>34</v>
      </c>
      <c r="C768" s="213">
        <v>891180084</v>
      </c>
      <c r="D768" s="213">
        <v>2</v>
      </c>
      <c r="E768" s="234" t="s">
        <v>7477</v>
      </c>
      <c r="F768" s="356">
        <v>1075245361</v>
      </c>
      <c r="G768" s="1">
        <v>1</v>
      </c>
      <c r="H768" s="1" t="s">
        <v>7478</v>
      </c>
      <c r="I768" s="311" t="s">
        <v>7479</v>
      </c>
      <c r="J768" s="360">
        <v>41288</v>
      </c>
      <c r="K768" s="361">
        <v>7000000</v>
      </c>
      <c r="L768" s="213" t="s">
        <v>61</v>
      </c>
      <c r="M768" s="1" t="s">
        <v>7458</v>
      </c>
      <c r="N768" s="271" t="s">
        <v>40</v>
      </c>
      <c r="O768" s="213" t="s">
        <v>41</v>
      </c>
      <c r="P768" s="213" t="s">
        <v>42</v>
      </c>
      <c r="Q768" s="271"/>
    </row>
    <row r="769" spans="1:17" ht="99" x14ac:dyDescent="0.25">
      <c r="A769" s="210">
        <v>767</v>
      </c>
      <c r="B769" s="213" t="s">
        <v>34</v>
      </c>
      <c r="C769" s="213">
        <v>891180084</v>
      </c>
      <c r="D769" s="213">
        <v>2</v>
      </c>
      <c r="E769" s="234" t="s">
        <v>7480</v>
      </c>
      <c r="F769" s="356">
        <v>41757289</v>
      </c>
      <c r="G769" s="1" t="s">
        <v>5358</v>
      </c>
      <c r="H769" s="1" t="s">
        <v>7481</v>
      </c>
      <c r="I769" s="311" t="s">
        <v>7482</v>
      </c>
      <c r="J769" s="360">
        <v>41298</v>
      </c>
      <c r="K769" s="361">
        <v>1009080</v>
      </c>
      <c r="L769" s="213" t="s">
        <v>61</v>
      </c>
      <c r="M769" s="1" t="s">
        <v>7458</v>
      </c>
      <c r="N769" s="271" t="s">
        <v>40</v>
      </c>
      <c r="O769" s="213" t="s">
        <v>41</v>
      </c>
      <c r="P769" s="213" t="s">
        <v>42</v>
      </c>
      <c r="Q769" s="271"/>
    </row>
    <row r="770" spans="1:17" ht="108" x14ac:dyDescent="0.25">
      <c r="A770" s="210">
        <v>768</v>
      </c>
      <c r="B770" s="213" t="s">
        <v>34</v>
      </c>
      <c r="C770" s="213">
        <v>891180084</v>
      </c>
      <c r="D770" s="213">
        <v>2</v>
      </c>
      <c r="E770" s="234" t="s">
        <v>4992</v>
      </c>
      <c r="F770" s="356">
        <v>12138722</v>
      </c>
      <c r="G770" s="1" t="s">
        <v>5422</v>
      </c>
      <c r="H770" s="1" t="s">
        <v>7483</v>
      </c>
      <c r="I770" s="311" t="s">
        <v>7484</v>
      </c>
      <c r="J770" s="360">
        <v>41304</v>
      </c>
      <c r="K770" s="361">
        <v>1798326</v>
      </c>
      <c r="L770" s="213" t="s">
        <v>61</v>
      </c>
      <c r="M770" s="1" t="s">
        <v>7458</v>
      </c>
      <c r="N770" s="271" t="s">
        <v>40</v>
      </c>
      <c r="O770" s="213" t="s">
        <v>41</v>
      </c>
      <c r="P770" s="213" t="s">
        <v>42</v>
      </c>
      <c r="Q770" s="271"/>
    </row>
    <row r="771" spans="1:17" ht="51" x14ac:dyDescent="0.25">
      <c r="A771" s="210">
        <v>769</v>
      </c>
      <c r="B771" s="210" t="s">
        <v>4826</v>
      </c>
      <c r="C771" s="210">
        <v>891180084</v>
      </c>
      <c r="D771" s="210">
        <v>2</v>
      </c>
      <c r="E771" s="234" t="s">
        <v>2779</v>
      </c>
      <c r="F771" s="309">
        <v>1075237649</v>
      </c>
      <c r="G771" s="1" t="s">
        <v>5358</v>
      </c>
      <c r="H771" s="212" t="s">
        <v>7485</v>
      </c>
      <c r="I771" s="311" t="s">
        <v>7486</v>
      </c>
      <c r="J771" s="353">
        <v>41304</v>
      </c>
      <c r="K771" s="362">
        <v>7200000</v>
      </c>
      <c r="L771" s="213" t="s">
        <v>6521</v>
      </c>
      <c r="M771" s="1" t="s">
        <v>7458</v>
      </c>
      <c r="N771" s="271" t="s">
        <v>40</v>
      </c>
      <c r="O771" s="210" t="s">
        <v>41</v>
      </c>
      <c r="P771" s="210" t="s">
        <v>5340</v>
      </c>
      <c r="Q771" s="272" t="s">
        <v>4853</v>
      </c>
    </row>
    <row r="772" spans="1:17" ht="54" x14ac:dyDescent="0.25">
      <c r="A772" s="210">
        <v>770</v>
      </c>
      <c r="B772" s="363" t="s">
        <v>4826</v>
      </c>
      <c r="C772" s="363">
        <v>891180084</v>
      </c>
      <c r="D772" s="363">
        <v>2</v>
      </c>
      <c r="E772" s="240" t="s">
        <v>5082</v>
      </c>
      <c r="F772" s="309">
        <v>1075213050</v>
      </c>
      <c r="G772" s="1" t="s">
        <v>5295</v>
      </c>
      <c r="H772" s="315" t="s">
        <v>7487</v>
      </c>
      <c r="I772" s="303" t="s">
        <v>7488</v>
      </c>
      <c r="J772" s="339">
        <v>41299</v>
      </c>
      <c r="K772" s="362">
        <v>11000000</v>
      </c>
      <c r="L772" s="359" t="s">
        <v>61</v>
      </c>
      <c r="M772" s="1" t="s">
        <v>7458</v>
      </c>
      <c r="N772" s="271" t="s">
        <v>40</v>
      </c>
      <c r="O772" s="210" t="s">
        <v>41</v>
      </c>
      <c r="P772" s="210" t="s">
        <v>42</v>
      </c>
      <c r="Q772" s="272" t="s">
        <v>4853</v>
      </c>
    </row>
    <row r="773" spans="1:17" ht="51" x14ac:dyDescent="0.25">
      <c r="A773" s="210">
        <v>771</v>
      </c>
      <c r="B773" s="213" t="s">
        <v>4826</v>
      </c>
      <c r="C773" s="213">
        <v>891180084</v>
      </c>
      <c r="D773" s="213">
        <v>2</v>
      </c>
      <c r="E773" s="234" t="s">
        <v>4854</v>
      </c>
      <c r="F773" s="356">
        <v>7718196</v>
      </c>
      <c r="G773" s="1" t="s">
        <v>7474</v>
      </c>
      <c r="H773" s="1" t="s">
        <v>7489</v>
      </c>
      <c r="I773" s="311" t="s">
        <v>7490</v>
      </c>
      <c r="J773" s="350">
        <v>41306</v>
      </c>
      <c r="K773" s="358">
        <v>3149300</v>
      </c>
      <c r="L773" s="359" t="s">
        <v>61</v>
      </c>
      <c r="M773" s="1" t="s">
        <v>7458</v>
      </c>
      <c r="N773" s="271" t="s">
        <v>40</v>
      </c>
      <c r="O773" s="213" t="s">
        <v>41</v>
      </c>
      <c r="P773" s="213" t="s">
        <v>4831</v>
      </c>
      <c r="Q773" s="271"/>
    </row>
    <row r="774" spans="1:17" ht="51" x14ac:dyDescent="0.25">
      <c r="A774" s="210">
        <v>772</v>
      </c>
      <c r="B774" s="213" t="s">
        <v>4826</v>
      </c>
      <c r="C774" s="213">
        <v>891180084</v>
      </c>
      <c r="D774" s="213">
        <v>2</v>
      </c>
      <c r="E774" s="234" t="s">
        <v>4872</v>
      </c>
      <c r="F774" s="356">
        <v>7696519</v>
      </c>
      <c r="G774" s="1" t="s">
        <v>7459</v>
      </c>
      <c r="H774" s="1" t="s">
        <v>7491</v>
      </c>
      <c r="I774" s="311" t="s">
        <v>7492</v>
      </c>
      <c r="J774" s="350">
        <v>41306</v>
      </c>
      <c r="K774" s="358">
        <v>6298600</v>
      </c>
      <c r="L774" s="359" t="s">
        <v>61</v>
      </c>
      <c r="M774" s="1" t="s">
        <v>7458</v>
      </c>
      <c r="N774" s="271" t="s">
        <v>40</v>
      </c>
      <c r="O774" s="213" t="s">
        <v>41</v>
      </c>
      <c r="P774" s="213" t="s">
        <v>4831</v>
      </c>
      <c r="Q774" s="271"/>
    </row>
    <row r="775" spans="1:17" ht="51" x14ac:dyDescent="0.25">
      <c r="A775" s="210">
        <v>773</v>
      </c>
      <c r="B775" s="213" t="s">
        <v>4826</v>
      </c>
      <c r="C775" s="213">
        <v>891180084</v>
      </c>
      <c r="D775" s="213">
        <v>2</v>
      </c>
      <c r="E775" s="234" t="s">
        <v>2374</v>
      </c>
      <c r="F775" s="356">
        <v>26421468</v>
      </c>
      <c r="G775" s="1" t="s">
        <v>5315</v>
      </c>
      <c r="H775" s="1" t="s">
        <v>7493</v>
      </c>
      <c r="I775" s="311" t="s">
        <v>7494</v>
      </c>
      <c r="J775" s="350">
        <v>41306</v>
      </c>
      <c r="K775" s="358">
        <v>1574650</v>
      </c>
      <c r="L775" s="359" t="s">
        <v>61</v>
      </c>
      <c r="M775" s="1" t="s">
        <v>7458</v>
      </c>
      <c r="N775" s="271" t="s">
        <v>40</v>
      </c>
      <c r="O775" s="213" t="s">
        <v>41</v>
      </c>
      <c r="P775" s="213" t="s">
        <v>4831</v>
      </c>
      <c r="Q775" s="271"/>
    </row>
    <row r="776" spans="1:17" ht="51" x14ac:dyDescent="0.25">
      <c r="A776" s="210">
        <v>774</v>
      </c>
      <c r="B776" s="213" t="s">
        <v>4826</v>
      </c>
      <c r="C776" s="213">
        <v>891180084</v>
      </c>
      <c r="D776" s="213">
        <v>2</v>
      </c>
      <c r="E776" s="234" t="s">
        <v>780</v>
      </c>
      <c r="F776" s="356">
        <v>26421125</v>
      </c>
      <c r="G776" s="1" t="s">
        <v>7474</v>
      </c>
      <c r="H776" s="1" t="s">
        <v>7495</v>
      </c>
      <c r="I776" s="311" t="s">
        <v>7496</v>
      </c>
      <c r="J776" s="350">
        <v>41306</v>
      </c>
      <c r="K776" s="358">
        <v>3149300</v>
      </c>
      <c r="L776" s="359" t="s">
        <v>61</v>
      </c>
      <c r="M776" s="1" t="s">
        <v>7458</v>
      </c>
      <c r="N776" s="271" t="s">
        <v>40</v>
      </c>
      <c r="O776" s="213" t="s">
        <v>41</v>
      </c>
      <c r="P776" s="213" t="s">
        <v>4831</v>
      </c>
      <c r="Q776" s="271"/>
    </row>
    <row r="777" spans="1:17" ht="42.75" x14ac:dyDescent="0.25">
      <c r="A777" s="210">
        <v>775</v>
      </c>
      <c r="B777" s="213" t="s">
        <v>4826</v>
      </c>
      <c r="C777" s="213">
        <v>891180084</v>
      </c>
      <c r="D777" s="213">
        <v>2</v>
      </c>
      <c r="E777" s="234" t="s">
        <v>7497</v>
      </c>
      <c r="F777" s="356">
        <v>36067028</v>
      </c>
      <c r="G777" s="1" t="s">
        <v>5295</v>
      </c>
      <c r="H777" s="1" t="s">
        <v>7498</v>
      </c>
      <c r="I777" s="311" t="s">
        <v>7496</v>
      </c>
      <c r="J777" s="350">
        <v>41306</v>
      </c>
      <c r="K777" s="358">
        <v>3149300</v>
      </c>
      <c r="L777" s="359" t="s">
        <v>61</v>
      </c>
      <c r="M777" s="1" t="s">
        <v>7458</v>
      </c>
      <c r="N777" s="271" t="s">
        <v>40</v>
      </c>
      <c r="O777" s="213" t="s">
        <v>41</v>
      </c>
      <c r="P777" s="213" t="s">
        <v>4831</v>
      </c>
      <c r="Q777" s="271"/>
    </row>
    <row r="778" spans="1:17" ht="51" x14ac:dyDescent="0.25">
      <c r="A778" s="210">
        <v>776</v>
      </c>
      <c r="B778" s="213" t="s">
        <v>4826</v>
      </c>
      <c r="C778" s="213">
        <v>891180084</v>
      </c>
      <c r="D778" s="213">
        <v>2</v>
      </c>
      <c r="E778" s="234" t="s">
        <v>4891</v>
      </c>
      <c r="F778" s="356">
        <v>55157227</v>
      </c>
      <c r="G778" s="1" t="s">
        <v>5358</v>
      </c>
      <c r="H778" s="1" t="s">
        <v>7499</v>
      </c>
      <c r="I778" s="311" t="s">
        <v>7496</v>
      </c>
      <c r="J778" s="350">
        <v>41306</v>
      </c>
      <c r="K778" s="358">
        <v>3149300</v>
      </c>
      <c r="L778" s="359" t="s">
        <v>61</v>
      </c>
      <c r="M778" s="1" t="s">
        <v>7458</v>
      </c>
      <c r="N778" s="271" t="s">
        <v>40</v>
      </c>
      <c r="O778" s="213" t="s">
        <v>41</v>
      </c>
      <c r="P778" s="213" t="s">
        <v>4831</v>
      </c>
      <c r="Q778" s="271"/>
    </row>
    <row r="779" spans="1:17" ht="42.75" x14ac:dyDescent="0.25">
      <c r="A779" s="210">
        <v>777</v>
      </c>
      <c r="B779" s="213" t="s">
        <v>4826</v>
      </c>
      <c r="C779" s="213">
        <v>891180084</v>
      </c>
      <c r="D779" s="213">
        <v>2</v>
      </c>
      <c r="E779" s="234" t="s">
        <v>2641</v>
      </c>
      <c r="F779" s="356">
        <v>7730600</v>
      </c>
      <c r="G779" s="1" t="s">
        <v>5422</v>
      </c>
      <c r="H779" s="1" t="s">
        <v>7500</v>
      </c>
      <c r="I779" s="311" t="s">
        <v>7501</v>
      </c>
      <c r="J779" s="350">
        <v>41306</v>
      </c>
      <c r="K779" s="358">
        <v>4723950</v>
      </c>
      <c r="L779" s="359" t="s">
        <v>61</v>
      </c>
      <c r="M779" s="1" t="s">
        <v>7458</v>
      </c>
      <c r="N779" s="271" t="s">
        <v>40</v>
      </c>
      <c r="O779" s="213" t="s">
        <v>41</v>
      </c>
      <c r="P779" s="213" t="s">
        <v>4831</v>
      </c>
      <c r="Q779" s="271"/>
    </row>
    <row r="780" spans="1:17" ht="51" x14ac:dyDescent="0.25">
      <c r="A780" s="210">
        <v>778</v>
      </c>
      <c r="B780" s="213" t="s">
        <v>4826</v>
      </c>
      <c r="C780" s="213">
        <v>891180084</v>
      </c>
      <c r="D780" s="213">
        <v>2</v>
      </c>
      <c r="E780" s="234" t="s">
        <v>4857</v>
      </c>
      <c r="F780" s="356">
        <v>55180042</v>
      </c>
      <c r="G780" s="1" t="s">
        <v>5450</v>
      </c>
      <c r="H780" s="1" t="s">
        <v>7502</v>
      </c>
      <c r="I780" s="311" t="s">
        <v>7501</v>
      </c>
      <c r="J780" s="350">
        <v>41306</v>
      </c>
      <c r="K780" s="358">
        <v>5297250</v>
      </c>
      <c r="L780" s="359" t="s">
        <v>61</v>
      </c>
      <c r="M780" s="1" t="s">
        <v>7458</v>
      </c>
      <c r="N780" s="271" t="s">
        <v>40</v>
      </c>
      <c r="O780" s="213" t="s">
        <v>41</v>
      </c>
      <c r="P780" s="213" t="s">
        <v>4831</v>
      </c>
      <c r="Q780" s="271"/>
    </row>
    <row r="781" spans="1:17" ht="51" x14ac:dyDescent="0.25">
      <c r="A781" s="210">
        <v>779</v>
      </c>
      <c r="B781" s="213" t="s">
        <v>4826</v>
      </c>
      <c r="C781" s="213">
        <v>891180084</v>
      </c>
      <c r="D781" s="213">
        <v>2</v>
      </c>
      <c r="E781" s="234" t="s">
        <v>5053</v>
      </c>
      <c r="F781" s="356">
        <v>26431944</v>
      </c>
      <c r="G781" s="1" t="s">
        <v>5358</v>
      </c>
      <c r="H781" s="1" t="s">
        <v>7503</v>
      </c>
      <c r="I781" s="311" t="s">
        <v>7496</v>
      </c>
      <c r="J781" s="350">
        <v>41306</v>
      </c>
      <c r="K781" s="358">
        <v>3531500</v>
      </c>
      <c r="L781" s="359" t="s">
        <v>61</v>
      </c>
      <c r="M781" s="1" t="s">
        <v>7458</v>
      </c>
      <c r="N781" s="271" t="s">
        <v>40</v>
      </c>
      <c r="O781" s="213" t="s">
        <v>41</v>
      </c>
      <c r="P781" s="213" t="s">
        <v>4831</v>
      </c>
      <c r="Q781" s="271"/>
    </row>
    <row r="782" spans="1:17" ht="51" x14ac:dyDescent="0.25">
      <c r="A782" s="210">
        <v>780</v>
      </c>
      <c r="B782" s="213" t="s">
        <v>4826</v>
      </c>
      <c r="C782" s="213">
        <v>891180084</v>
      </c>
      <c r="D782" s="213">
        <v>2</v>
      </c>
      <c r="E782" s="234" t="s">
        <v>7504</v>
      </c>
      <c r="F782" s="356">
        <v>1075219171</v>
      </c>
      <c r="G782" s="1">
        <v>7</v>
      </c>
      <c r="H782" s="1" t="s">
        <v>7505</v>
      </c>
      <c r="I782" s="311" t="s">
        <v>7494</v>
      </c>
      <c r="J782" s="350">
        <v>41306</v>
      </c>
      <c r="K782" s="358">
        <v>1574650</v>
      </c>
      <c r="L782" s="359" t="s">
        <v>61</v>
      </c>
      <c r="M782" s="1" t="s">
        <v>7458</v>
      </c>
      <c r="N782" s="271" t="s">
        <v>40</v>
      </c>
      <c r="O782" s="213" t="s">
        <v>41</v>
      </c>
      <c r="P782" s="213" t="s">
        <v>4831</v>
      </c>
      <c r="Q782" s="271"/>
    </row>
    <row r="783" spans="1:17" ht="42.75" x14ac:dyDescent="0.25">
      <c r="A783" s="210">
        <v>781</v>
      </c>
      <c r="B783" s="213" t="s">
        <v>4826</v>
      </c>
      <c r="C783" s="213">
        <v>891180084</v>
      </c>
      <c r="D783" s="213">
        <v>2</v>
      </c>
      <c r="E783" s="234" t="s">
        <v>4887</v>
      </c>
      <c r="F783" s="356">
        <v>36303083</v>
      </c>
      <c r="G783" s="1" t="s">
        <v>7474</v>
      </c>
      <c r="H783" s="1" t="s">
        <v>7506</v>
      </c>
      <c r="I783" s="311" t="s">
        <v>7496</v>
      </c>
      <c r="J783" s="350">
        <v>41306</v>
      </c>
      <c r="K783" s="358">
        <v>3149300</v>
      </c>
      <c r="L783" s="359" t="s">
        <v>61</v>
      </c>
      <c r="M783" s="1" t="s">
        <v>7458</v>
      </c>
      <c r="N783" s="271" t="s">
        <v>40</v>
      </c>
      <c r="O783" s="213" t="s">
        <v>41</v>
      </c>
      <c r="P783" s="213" t="s">
        <v>4831</v>
      </c>
      <c r="Q783" s="271"/>
    </row>
    <row r="784" spans="1:17" ht="42.75" x14ac:dyDescent="0.25">
      <c r="A784" s="210">
        <v>782</v>
      </c>
      <c r="B784" s="213" t="s">
        <v>4826</v>
      </c>
      <c r="C784" s="213">
        <v>891180084</v>
      </c>
      <c r="D784" s="213">
        <v>2</v>
      </c>
      <c r="E784" s="234" t="s">
        <v>5164</v>
      </c>
      <c r="F784" s="356">
        <v>12997540</v>
      </c>
      <c r="G784" s="1" t="s">
        <v>7507</v>
      </c>
      <c r="H784" s="1" t="s">
        <v>7508</v>
      </c>
      <c r="I784" s="311" t="s">
        <v>7494</v>
      </c>
      <c r="J784" s="350">
        <v>41306</v>
      </c>
      <c r="K784" s="358">
        <v>1574650</v>
      </c>
      <c r="L784" s="359" t="s">
        <v>61</v>
      </c>
      <c r="M784" s="1" t="s">
        <v>7458</v>
      </c>
      <c r="N784" s="271" t="s">
        <v>40</v>
      </c>
      <c r="O784" s="213" t="s">
        <v>41</v>
      </c>
      <c r="P784" s="213" t="s">
        <v>4831</v>
      </c>
      <c r="Q784" s="271"/>
    </row>
    <row r="785" spans="1:17" ht="42.75" x14ac:dyDescent="0.25">
      <c r="A785" s="210">
        <v>783</v>
      </c>
      <c r="B785" s="213" t="s">
        <v>4826</v>
      </c>
      <c r="C785" s="213">
        <v>891180084</v>
      </c>
      <c r="D785" s="213">
        <v>2</v>
      </c>
      <c r="E785" s="234" t="s">
        <v>4893</v>
      </c>
      <c r="F785" s="356">
        <v>7697030</v>
      </c>
      <c r="G785" s="1" t="s">
        <v>7507</v>
      </c>
      <c r="H785" s="1" t="s">
        <v>7509</v>
      </c>
      <c r="I785" s="311" t="s">
        <v>7496</v>
      </c>
      <c r="J785" s="350">
        <v>41306</v>
      </c>
      <c r="K785" s="358">
        <v>3149300</v>
      </c>
      <c r="L785" s="359" t="s">
        <v>61</v>
      </c>
      <c r="M785" s="1" t="s">
        <v>7458</v>
      </c>
      <c r="N785" s="271" t="s">
        <v>40</v>
      </c>
      <c r="O785" s="213" t="s">
        <v>41</v>
      </c>
      <c r="P785" s="213" t="s">
        <v>4831</v>
      </c>
      <c r="Q785" s="271"/>
    </row>
    <row r="786" spans="1:17" ht="51" x14ac:dyDescent="0.25">
      <c r="A786" s="210">
        <v>784</v>
      </c>
      <c r="B786" s="213" t="s">
        <v>4826</v>
      </c>
      <c r="C786" s="213">
        <v>891180084</v>
      </c>
      <c r="D786" s="213">
        <v>2</v>
      </c>
      <c r="E786" s="234" t="s">
        <v>4866</v>
      </c>
      <c r="F786" s="356">
        <v>26421024</v>
      </c>
      <c r="G786" s="1" t="s">
        <v>7507</v>
      </c>
      <c r="H786" s="1" t="s">
        <v>7510</v>
      </c>
      <c r="I786" s="311" t="s">
        <v>7494</v>
      </c>
      <c r="J786" s="350">
        <v>41306</v>
      </c>
      <c r="K786" s="358">
        <v>1574650</v>
      </c>
      <c r="L786" s="359" t="s">
        <v>61</v>
      </c>
      <c r="M786" s="1" t="s">
        <v>7458</v>
      </c>
      <c r="N786" s="271" t="s">
        <v>40</v>
      </c>
      <c r="O786" s="213" t="s">
        <v>41</v>
      </c>
      <c r="P786" s="213" t="s">
        <v>4831</v>
      </c>
      <c r="Q786" s="271"/>
    </row>
    <row r="787" spans="1:17" ht="42.75" x14ac:dyDescent="0.25">
      <c r="A787" s="210">
        <v>785</v>
      </c>
      <c r="B787" s="213" t="s">
        <v>4826</v>
      </c>
      <c r="C787" s="213">
        <v>891180084</v>
      </c>
      <c r="D787" s="213">
        <v>2</v>
      </c>
      <c r="E787" s="234" t="s">
        <v>4864</v>
      </c>
      <c r="F787" s="356">
        <v>36069290</v>
      </c>
      <c r="G787" s="1" t="s">
        <v>7507</v>
      </c>
      <c r="H787" s="1" t="s">
        <v>7511</v>
      </c>
      <c r="I787" s="311" t="s">
        <v>7494</v>
      </c>
      <c r="J787" s="350">
        <v>41306</v>
      </c>
      <c r="K787" s="358">
        <v>1574650</v>
      </c>
      <c r="L787" s="359" t="s">
        <v>61</v>
      </c>
      <c r="M787" s="1" t="s">
        <v>7458</v>
      </c>
      <c r="N787" s="271" t="s">
        <v>40</v>
      </c>
      <c r="O787" s="213" t="s">
        <v>41</v>
      </c>
      <c r="P787" s="213" t="s">
        <v>4831</v>
      </c>
      <c r="Q787" s="271"/>
    </row>
    <row r="788" spans="1:17" ht="42.75" x14ac:dyDescent="0.25">
      <c r="A788" s="210">
        <v>786</v>
      </c>
      <c r="B788" s="213" t="s">
        <v>4826</v>
      </c>
      <c r="C788" s="213">
        <v>891180084</v>
      </c>
      <c r="D788" s="213">
        <v>2</v>
      </c>
      <c r="E788" s="234" t="s">
        <v>5069</v>
      </c>
      <c r="F788" s="356">
        <v>1075220284</v>
      </c>
      <c r="G788" s="1">
        <v>2</v>
      </c>
      <c r="H788" s="1" t="s">
        <v>7512</v>
      </c>
      <c r="I788" s="311" t="s">
        <v>7494</v>
      </c>
      <c r="J788" s="350">
        <v>41310</v>
      </c>
      <c r="K788" s="358">
        <v>1574650</v>
      </c>
      <c r="L788" s="359" t="s">
        <v>61</v>
      </c>
      <c r="M788" s="1" t="s">
        <v>7458</v>
      </c>
      <c r="N788" s="271" t="s">
        <v>40</v>
      </c>
      <c r="O788" s="213" t="s">
        <v>41</v>
      </c>
      <c r="P788" s="213" t="s">
        <v>4831</v>
      </c>
      <c r="Q788" s="271"/>
    </row>
    <row r="789" spans="1:17" ht="42.75" x14ac:dyDescent="0.25">
      <c r="A789" s="210">
        <v>787</v>
      </c>
      <c r="B789" s="213" t="s">
        <v>4826</v>
      </c>
      <c r="C789" s="213">
        <v>891180084</v>
      </c>
      <c r="D789" s="213">
        <v>2</v>
      </c>
      <c r="E789" s="234" t="s">
        <v>4956</v>
      </c>
      <c r="F789" s="356">
        <v>1075217097</v>
      </c>
      <c r="G789" s="1">
        <v>0</v>
      </c>
      <c r="H789" s="1" t="s">
        <v>7513</v>
      </c>
      <c r="I789" s="311" t="s">
        <v>7494</v>
      </c>
      <c r="J789" s="350">
        <v>41310</v>
      </c>
      <c r="K789" s="358">
        <v>1574650</v>
      </c>
      <c r="L789" s="359" t="s">
        <v>61</v>
      </c>
      <c r="M789" s="1" t="s">
        <v>7458</v>
      </c>
      <c r="N789" s="271" t="s">
        <v>40</v>
      </c>
      <c r="O789" s="213" t="s">
        <v>41</v>
      </c>
      <c r="P789" s="213" t="s">
        <v>4831</v>
      </c>
      <c r="Q789" s="271"/>
    </row>
    <row r="790" spans="1:17" ht="42.75" x14ac:dyDescent="0.25">
      <c r="A790" s="210">
        <v>788</v>
      </c>
      <c r="B790" s="213" t="s">
        <v>4826</v>
      </c>
      <c r="C790" s="213">
        <v>891180084</v>
      </c>
      <c r="D790" s="213">
        <v>2</v>
      </c>
      <c r="E790" s="234" t="s">
        <v>7514</v>
      </c>
      <c r="F790" s="356">
        <v>33750316</v>
      </c>
      <c r="G790" s="1">
        <v>1</v>
      </c>
      <c r="H790" s="1" t="s">
        <v>7515</v>
      </c>
      <c r="I790" s="311" t="s">
        <v>7494</v>
      </c>
      <c r="J790" s="350">
        <v>41310</v>
      </c>
      <c r="K790" s="358">
        <v>1574650</v>
      </c>
      <c r="L790" s="359" t="s">
        <v>61</v>
      </c>
      <c r="M790" s="1" t="s">
        <v>7458</v>
      </c>
      <c r="N790" s="271" t="s">
        <v>40</v>
      </c>
      <c r="O790" s="213" t="s">
        <v>41</v>
      </c>
      <c r="P790" s="213" t="s">
        <v>4831</v>
      </c>
      <c r="Q790" s="271"/>
    </row>
    <row r="791" spans="1:17" ht="51" x14ac:dyDescent="0.25">
      <c r="A791" s="210">
        <v>789</v>
      </c>
      <c r="B791" s="213" t="s">
        <v>4826</v>
      </c>
      <c r="C791" s="213">
        <v>891180084</v>
      </c>
      <c r="D791" s="213">
        <v>2</v>
      </c>
      <c r="E791" s="234" t="s">
        <v>4904</v>
      </c>
      <c r="F791" s="356">
        <v>7726388</v>
      </c>
      <c r="G791" s="1" t="s">
        <v>5315</v>
      </c>
      <c r="H791" s="1" t="s">
        <v>7516</v>
      </c>
      <c r="I791" s="311" t="s">
        <v>7494</v>
      </c>
      <c r="J791" s="350">
        <v>41310</v>
      </c>
      <c r="K791" s="358">
        <v>1574650</v>
      </c>
      <c r="L791" s="359" t="s">
        <v>61</v>
      </c>
      <c r="M791" s="1" t="s">
        <v>7458</v>
      </c>
      <c r="N791" s="271" t="s">
        <v>40</v>
      </c>
      <c r="O791" s="213" t="s">
        <v>41</v>
      </c>
      <c r="P791" s="213" t="s">
        <v>4831</v>
      </c>
      <c r="Q791" s="271"/>
    </row>
    <row r="792" spans="1:17" ht="42.75" x14ac:dyDescent="0.25">
      <c r="A792" s="210">
        <v>790</v>
      </c>
      <c r="B792" s="213" t="s">
        <v>4826</v>
      </c>
      <c r="C792" s="213">
        <v>891180084</v>
      </c>
      <c r="D792" s="213">
        <v>2</v>
      </c>
      <c r="E792" s="234" t="s">
        <v>4918</v>
      </c>
      <c r="F792" s="356">
        <v>1117494213</v>
      </c>
      <c r="G792" s="1">
        <v>7</v>
      </c>
      <c r="H792" s="1" t="s">
        <v>7517</v>
      </c>
      <c r="I792" s="311" t="s">
        <v>7496</v>
      </c>
      <c r="J792" s="350">
        <v>41310</v>
      </c>
      <c r="K792" s="358">
        <v>3149300</v>
      </c>
      <c r="L792" s="359" t="s">
        <v>61</v>
      </c>
      <c r="M792" s="1" t="s">
        <v>7458</v>
      </c>
      <c r="N792" s="271" t="s">
        <v>40</v>
      </c>
      <c r="O792" s="213" t="s">
        <v>41</v>
      </c>
      <c r="P792" s="213" t="s">
        <v>4831</v>
      </c>
      <c r="Q792" s="271"/>
    </row>
    <row r="793" spans="1:17" ht="42.75" x14ac:dyDescent="0.25">
      <c r="A793" s="210">
        <v>791</v>
      </c>
      <c r="B793" s="213" t="s">
        <v>4826</v>
      </c>
      <c r="C793" s="213">
        <v>891180084</v>
      </c>
      <c r="D793" s="213">
        <v>2</v>
      </c>
      <c r="E793" s="234" t="s">
        <v>4875</v>
      </c>
      <c r="F793" s="356">
        <v>1083873534</v>
      </c>
      <c r="G793" s="1">
        <v>1</v>
      </c>
      <c r="H793" s="1" t="s">
        <v>7518</v>
      </c>
      <c r="I793" s="311" t="s">
        <v>7494</v>
      </c>
      <c r="J793" s="350">
        <v>41310</v>
      </c>
      <c r="K793" s="358">
        <v>1574650</v>
      </c>
      <c r="L793" s="359" t="s">
        <v>61</v>
      </c>
      <c r="M793" s="1" t="s">
        <v>7458</v>
      </c>
      <c r="N793" s="271" t="s">
        <v>40</v>
      </c>
      <c r="O793" s="213" t="s">
        <v>41</v>
      </c>
      <c r="P793" s="213" t="s">
        <v>4831</v>
      </c>
      <c r="Q793" s="271"/>
    </row>
    <row r="794" spans="1:17" ht="42.75" x14ac:dyDescent="0.25">
      <c r="A794" s="210">
        <v>792</v>
      </c>
      <c r="B794" s="213" t="s">
        <v>4826</v>
      </c>
      <c r="C794" s="213">
        <v>891180084</v>
      </c>
      <c r="D794" s="213">
        <v>2</v>
      </c>
      <c r="E794" s="234" t="s">
        <v>4908</v>
      </c>
      <c r="F794" s="356">
        <v>36307606</v>
      </c>
      <c r="G794" s="1" t="s">
        <v>7474</v>
      </c>
      <c r="H794" s="1" t="s">
        <v>7519</v>
      </c>
      <c r="I794" s="311" t="s">
        <v>7494</v>
      </c>
      <c r="J794" s="350">
        <v>41310</v>
      </c>
      <c r="K794" s="358">
        <v>1574650</v>
      </c>
      <c r="L794" s="359" t="s">
        <v>61</v>
      </c>
      <c r="M794" s="1" t="s">
        <v>7458</v>
      </c>
      <c r="N794" s="271" t="s">
        <v>40</v>
      </c>
      <c r="O794" s="213" t="s">
        <v>41</v>
      </c>
      <c r="P794" s="213" t="s">
        <v>4831</v>
      </c>
      <c r="Q794" s="271"/>
    </row>
    <row r="795" spans="1:17" ht="42.75" x14ac:dyDescent="0.25">
      <c r="A795" s="210">
        <v>793</v>
      </c>
      <c r="B795" s="213" t="s">
        <v>4826</v>
      </c>
      <c r="C795" s="213">
        <v>891180084</v>
      </c>
      <c r="D795" s="213">
        <v>2</v>
      </c>
      <c r="E795" s="234" t="s">
        <v>7520</v>
      </c>
      <c r="F795" s="356">
        <v>1075222345</v>
      </c>
      <c r="G795" s="1">
        <v>2</v>
      </c>
      <c r="H795" s="1" t="s">
        <v>7521</v>
      </c>
      <c r="I795" s="311" t="s">
        <v>7494</v>
      </c>
      <c r="J795" s="350">
        <v>41310</v>
      </c>
      <c r="K795" s="358">
        <v>1574650</v>
      </c>
      <c r="L795" s="359" t="s">
        <v>61</v>
      </c>
      <c r="M795" s="1" t="s">
        <v>7458</v>
      </c>
      <c r="N795" s="271" t="s">
        <v>40</v>
      </c>
      <c r="O795" s="213" t="s">
        <v>41</v>
      </c>
      <c r="P795" s="213" t="s">
        <v>4831</v>
      </c>
      <c r="Q795" s="271"/>
    </row>
    <row r="796" spans="1:17" ht="42.75" x14ac:dyDescent="0.25">
      <c r="A796" s="210">
        <v>794</v>
      </c>
      <c r="B796" s="213" t="s">
        <v>4826</v>
      </c>
      <c r="C796" s="213">
        <v>891180084</v>
      </c>
      <c r="D796" s="213">
        <v>2</v>
      </c>
      <c r="E796" s="234" t="s">
        <v>4914</v>
      </c>
      <c r="F796" s="356">
        <v>7731819</v>
      </c>
      <c r="G796" s="1" t="s">
        <v>5422</v>
      </c>
      <c r="H796" s="1" t="s">
        <v>7522</v>
      </c>
      <c r="I796" s="311" t="s">
        <v>7494</v>
      </c>
      <c r="J796" s="350">
        <v>41310</v>
      </c>
      <c r="K796" s="358">
        <v>1574650</v>
      </c>
      <c r="L796" s="359" t="s">
        <v>61</v>
      </c>
      <c r="M796" s="1" t="s">
        <v>7458</v>
      </c>
      <c r="N796" s="271" t="s">
        <v>40</v>
      </c>
      <c r="O796" s="213" t="s">
        <v>41</v>
      </c>
      <c r="P796" s="213" t="s">
        <v>4831</v>
      </c>
      <c r="Q796" s="271"/>
    </row>
    <row r="797" spans="1:17" ht="42.75" x14ac:dyDescent="0.25">
      <c r="A797" s="210">
        <v>795</v>
      </c>
      <c r="B797" s="213" t="s">
        <v>4826</v>
      </c>
      <c r="C797" s="213">
        <v>891180084</v>
      </c>
      <c r="D797" s="213">
        <v>2</v>
      </c>
      <c r="E797" s="234" t="s">
        <v>4912</v>
      </c>
      <c r="F797" s="356">
        <v>1075213715</v>
      </c>
      <c r="G797" s="1">
        <v>6</v>
      </c>
      <c r="H797" s="1" t="s">
        <v>7523</v>
      </c>
      <c r="I797" s="311" t="s">
        <v>7494</v>
      </c>
      <c r="J797" s="350">
        <v>41310</v>
      </c>
      <c r="K797" s="358">
        <v>1574650</v>
      </c>
      <c r="L797" s="359" t="s">
        <v>61</v>
      </c>
      <c r="M797" s="1" t="s">
        <v>7458</v>
      </c>
      <c r="N797" s="271" t="s">
        <v>40</v>
      </c>
      <c r="O797" s="213" t="s">
        <v>41</v>
      </c>
      <c r="P797" s="213" t="s">
        <v>4831</v>
      </c>
      <c r="Q797" s="271"/>
    </row>
    <row r="798" spans="1:17" ht="42.75" x14ac:dyDescent="0.25">
      <c r="A798" s="210">
        <v>796</v>
      </c>
      <c r="B798" s="213" t="s">
        <v>4826</v>
      </c>
      <c r="C798" s="213">
        <v>891180084</v>
      </c>
      <c r="D798" s="213">
        <v>2</v>
      </c>
      <c r="E798" s="234" t="s">
        <v>7524</v>
      </c>
      <c r="F798" s="356">
        <v>36306767</v>
      </c>
      <c r="G798" s="1">
        <v>6</v>
      </c>
      <c r="H798" s="1" t="s">
        <v>7525</v>
      </c>
      <c r="I798" s="311" t="s">
        <v>7494</v>
      </c>
      <c r="J798" s="350">
        <v>41310</v>
      </c>
      <c r="K798" s="358">
        <v>1574650</v>
      </c>
      <c r="L798" s="359" t="s">
        <v>61</v>
      </c>
      <c r="M798" s="1" t="s">
        <v>7458</v>
      </c>
      <c r="N798" s="271" t="s">
        <v>40</v>
      </c>
      <c r="O798" s="213" t="s">
        <v>41</v>
      </c>
      <c r="P798" s="213" t="s">
        <v>4831</v>
      </c>
      <c r="Q798" s="271"/>
    </row>
    <row r="799" spans="1:17" ht="42.75" x14ac:dyDescent="0.25">
      <c r="A799" s="210">
        <v>797</v>
      </c>
      <c r="B799" s="213" t="s">
        <v>4826</v>
      </c>
      <c r="C799" s="213">
        <v>891180084</v>
      </c>
      <c r="D799" s="213">
        <v>2</v>
      </c>
      <c r="E799" s="234" t="s">
        <v>4885</v>
      </c>
      <c r="F799" s="356">
        <v>1075230121</v>
      </c>
      <c r="G799" s="1">
        <v>3</v>
      </c>
      <c r="H799" s="1" t="s">
        <v>7526</v>
      </c>
      <c r="I799" s="311" t="s">
        <v>7494</v>
      </c>
      <c r="J799" s="350">
        <v>41310</v>
      </c>
      <c r="K799" s="358">
        <v>1574650</v>
      </c>
      <c r="L799" s="359" t="s">
        <v>61</v>
      </c>
      <c r="M799" s="1" t="s">
        <v>7458</v>
      </c>
      <c r="N799" s="271" t="s">
        <v>40</v>
      </c>
      <c r="O799" s="213" t="s">
        <v>41</v>
      </c>
      <c r="P799" s="213" t="s">
        <v>4831</v>
      </c>
      <c r="Q799" s="271"/>
    </row>
    <row r="800" spans="1:17" ht="42.75" x14ac:dyDescent="0.25">
      <c r="A800" s="210">
        <v>798</v>
      </c>
      <c r="B800" s="213" t="s">
        <v>4826</v>
      </c>
      <c r="C800" s="213">
        <v>891180084</v>
      </c>
      <c r="D800" s="213">
        <v>2</v>
      </c>
      <c r="E800" s="234" t="s">
        <v>4920</v>
      </c>
      <c r="F800" s="356">
        <v>33750602</v>
      </c>
      <c r="G800" s="1" t="s">
        <v>5358</v>
      </c>
      <c r="H800" s="1" t="s">
        <v>7527</v>
      </c>
      <c r="I800" s="311" t="s">
        <v>7494</v>
      </c>
      <c r="J800" s="350">
        <v>41310</v>
      </c>
      <c r="K800" s="358">
        <v>1574650</v>
      </c>
      <c r="L800" s="359" t="s">
        <v>61</v>
      </c>
      <c r="M800" s="1" t="s">
        <v>7458</v>
      </c>
      <c r="N800" s="271" t="s">
        <v>40</v>
      </c>
      <c r="O800" s="213" t="s">
        <v>41</v>
      </c>
      <c r="P800" s="213" t="s">
        <v>4831</v>
      </c>
      <c r="Q800" s="271"/>
    </row>
    <row r="801" spans="1:17" ht="42.75" x14ac:dyDescent="0.25">
      <c r="A801" s="210">
        <v>799</v>
      </c>
      <c r="B801" s="213" t="s">
        <v>4826</v>
      </c>
      <c r="C801" s="213">
        <v>891180084</v>
      </c>
      <c r="D801" s="213">
        <v>2</v>
      </c>
      <c r="E801" s="234" t="s">
        <v>7528</v>
      </c>
      <c r="F801" s="356">
        <v>55171272</v>
      </c>
      <c r="G801" s="1" t="s">
        <v>5358</v>
      </c>
      <c r="H801" s="1" t="s">
        <v>7529</v>
      </c>
      <c r="I801" s="311" t="s">
        <v>7494</v>
      </c>
      <c r="J801" s="350">
        <v>41310</v>
      </c>
      <c r="K801" s="358">
        <v>1574650</v>
      </c>
      <c r="L801" s="359" t="s">
        <v>61</v>
      </c>
      <c r="M801" s="1" t="s">
        <v>7458</v>
      </c>
      <c r="N801" s="271" t="s">
        <v>40</v>
      </c>
      <c r="O801" s="213" t="s">
        <v>41</v>
      </c>
      <c r="P801" s="213" t="s">
        <v>4831</v>
      </c>
      <c r="Q801" s="271"/>
    </row>
    <row r="802" spans="1:17" ht="42.75" x14ac:dyDescent="0.25">
      <c r="A802" s="210">
        <v>800</v>
      </c>
      <c r="B802" s="213" t="s">
        <v>4826</v>
      </c>
      <c r="C802" s="213">
        <v>891180084</v>
      </c>
      <c r="D802" s="213">
        <v>2</v>
      </c>
      <c r="E802" s="234" t="s">
        <v>4898</v>
      </c>
      <c r="F802" s="356">
        <v>7713382</v>
      </c>
      <c r="G802" s="1" t="s">
        <v>5315</v>
      </c>
      <c r="H802" s="1" t="s">
        <v>7530</v>
      </c>
      <c r="I802" s="311" t="s">
        <v>7494</v>
      </c>
      <c r="J802" s="350">
        <v>41310</v>
      </c>
      <c r="K802" s="358">
        <v>1574650</v>
      </c>
      <c r="L802" s="359" t="s">
        <v>61</v>
      </c>
      <c r="M802" s="1" t="s">
        <v>7458</v>
      </c>
      <c r="N802" s="271" t="s">
        <v>40</v>
      </c>
      <c r="O802" s="213" t="s">
        <v>41</v>
      </c>
      <c r="P802" s="213" t="s">
        <v>4831</v>
      </c>
      <c r="Q802" s="271"/>
    </row>
    <row r="803" spans="1:17" ht="42.75" x14ac:dyDescent="0.25">
      <c r="A803" s="210">
        <v>801</v>
      </c>
      <c r="B803" s="213" t="s">
        <v>4826</v>
      </c>
      <c r="C803" s="213">
        <v>891180084</v>
      </c>
      <c r="D803" s="213">
        <v>2</v>
      </c>
      <c r="E803" s="234" t="s">
        <v>7531</v>
      </c>
      <c r="F803" s="356">
        <v>7731147</v>
      </c>
      <c r="G803" s="1" t="s">
        <v>5319</v>
      </c>
      <c r="H803" s="1" t="s">
        <v>7532</v>
      </c>
      <c r="I803" s="311" t="s">
        <v>7494</v>
      </c>
      <c r="J803" s="350">
        <v>41310</v>
      </c>
      <c r="K803" s="358">
        <v>1574650</v>
      </c>
      <c r="L803" s="359" t="s">
        <v>61</v>
      </c>
      <c r="M803" s="1" t="s">
        <v>7458</v>
      </c>
      <c r="N803" s="271" t="s">
        <v>40</v>
      </c>
      <c r="O803" s="213" t="s">
        <v>41</v>
      </c>
      <c r="P803" s="213" t="s">
        <v>4831</v>
      </c>
      <c r="Q803" s="271"/>
    </row>
    <row r="804" spans="1:17" ht="51" x14ac:dyDescent="0.25">
      <c r="A804" s="210">
        <v>802</v>
      </c>
      <c r="B804" s="213" t="s">
        <v>4826</v>
      </c>
      <c r="C804" s="213">
        <v>891180084</v>
      </c>
      <c r="D804" s="213">
        <v>2</v>
      </c>
      <c r="E804" s="234" t="s">
        <v>7533</v>
      </c>
      <c r="F804" s="356">
        <v>1075236577</v>
      </c>
      <c r="G804" s="1">
        <v>5</v>
      </c>
      <c r="H804" s="1" t="s">
        <v>7534</v>
      </c>
      <c r="I804" s="311" t="s">
        <v>7494</v>
      </c>
      <c r="J804" s="350">
        <v>41310</v>
      </c>
      <c r="K804" s="358">
        <v>1574650</v>
      </c>
      <c r="L804" s="359" t="s">
        <v>61</v>
      </c>
      <c r="M804" s="1" t="s">
        <v>7458</v>
      </c>
      <c r="N804" s="271" t="s">
        <v>40</v>
      </c>
      <c r="O804" s="213" t="s">
        <v>41</v>
      </c>
      <c r="P804" s="213" t="s">
        <v>4831</v>
      </c>
      <c r="Q804" s="271"/>
    </row>
    <row r="805" spans="1:17" ht="51" x14ac:dyDescent="0.25">
      <c r="A805" s="210">
        <v>803</v>
      </c>
      <c r="B805" s="213" t="s">
        <v>4826</v>
      </c>
      <c r="C805" s="213">
        <v>891180084</v>
      </c>
      <c r="D805" s="213">
        <v>2</v>
      </c>
      <c r="E805" s="234" t="s">
        <v>7535</v>
      </c>
      <c r="F805" s="356">
        <v>1075247344</v>
      </c>
      <c r="G805" s="1">
        <v>3</v>
      </c>
      <c r="H805" s="1" t="s">
        <v>7536</v>
      </c>
      <c r="I805" s="311" t="s">
        <v>7494</v>
      </c>
      <c r="J805" s="350">
        <v>41311</v>
      </c>
      <c r="K805" s="358">
        <v>1574650</v>
      </c>
      <c r="L805" s="359" t="s">
        <v>61</v>
      </c>
      <c r="M805" s="1" t="s">
        <v>7458</v>
      </c>
      <c r="N805" s="271" t="s">
        <v>40</v>
      </c>
      <c r="O805" s="213" t="s">
        <v>41</v>
      </c>
      <c r="P805" s="213" t="s">
        <v>4831</v>
      </c>
      <c r="Q805" s="271"/>
    </row>
    <row r="806" spans="1:17" ht="162" x14ac:dyDescent="0.25">
      <c r="A806" s="210">
        <v>804</v>
      </c>
      <c r="B806" s="213" t="s">
        <v>34</v>
      </c>
      <c r="C806" s="213">
        <v>891180084</v>
      </c>
      <c r="D806" s="213">
        <v>2</v>
      </c>
      <c r="E806" s="234" t="s">
        <v>7537</v>
      </c>
      <c r="F806" s="356">
        <v>26420709</v>
      </c>
      <c r="G806" s="1" t="s">
        <v>5358</v>
      </c>
      <c r="H806" s="1" t="s">
        <v>7538</v>
      </c>
      <c r="I806" s="311" t="s">
        <v>7539</v>
      </c>
      <c r="J806" s="360">
        <v>41320</v>
      </c>
      <c r="K806" s="361">
        <v>400000</v>
      </c>
      <c r="L806" s="213" t="s">
        <v>61</v>
      </c>
      <c r="M806" s="1" t="s">
        <v>7458</v>
      </c>
      <c r="N806" s="271" t="s">
        <v>40</v>
      </c>
      <c r="O806" s="213" t="s">
        <v>41</v>
      </c>
      <c r="P806" s="213" t="s">
        <v>42</v>
      </c>
      <c r="Q806" s="271"/>
    </row>
    <row r="807" spans="1:17" ht="342" x14ac:dyDescent="0.25">
      <c r="A807" s="210">
        <v>805</v>
      </c>
      <c r="B807" s="213" t="s">
        <v>34</v>
      </c>
      <c r="C807" s="213">
        <v>891180084</v>
      </c>
      <c r="D807" s="213">
        <v>2</v>
      </c>
      <c r="E807" s="234" t="s">
        <v>7540</v>
      </c>
      <c r="F807" s="356">
        <v>12258496</v>
      </c>
      <c r="G807" s="1" t="s">
        <v>5358</v>
      </c>
      <c r="H807" s="1" t="s">
        <v>7541</v>
      </c>
      <c r="I807" s="311" t="s">
        <v>7542</v>
      </c>
      <c r="J807" s="360">
        <v>41320</v>
      </c>
      <c r="K807" s="361">
        <v>800000</v>
      </c>
      <c r="L807" s="213" t="s">
        <v>61</v>
      </c>
      <c r="M807" s="1" t="s">
        <v>7458</v>
      </c>
      <c r="N807" s="271" t="s">
        <v>40</v>
      </c>
      <c r="O807" s="213" t="s">
        <v>41</v>
      </c>
      <c r="P807" s="213" t="s">
        <v>42</v>
      </c>
      <c r="Q807" s="271"/>
    </row>
    <row r="808" spans="1:17" ht="162" x14ac:dyDescent="0.25">
      <c r="A808" s="210">
        <v>806</v>
      </c>
      <c r="B808" s="213" t="s">
        <v>34</v>
      </c>
      <c r="C808" s="213">
        <v>891180084</v>
      </c>
      <c r="D808" s="213">
        <v>2</v>
      </c>
      <c r="E808" s="234" t="s">
        <v>7543</v>
      </c>
      <c r="F808" s="356">
        <v>36311332</v>
      </c>
      <c r="G808" s="1" t="s">
        <v>5319</v>
      </c>
      <c r="H808" s="1" t="s">
        <v>7544</v>
      </c>
      <c r="I808" s="311" t="s">
        <v>7545</v>
      </c>
      <c r="J808" s="360">
        <v>41320</v>
      </c>
      <c r="K808" s="361">
        <v>400000</v>
      </c>
      <c r="L808" s="213" t="s">
        <v>61</v>
      </c>
      <c r="M808" s="1" t="s">
        <v>7458</v>
      </c>
      <c r="N808" s="271" t="s">
        <v>40</v>
      </c>
      <c r="O808" s="213" t="s">
        <v>41</v>
      </c>
      <c r="P808" s="213" t="s">
        <v>42</v>
      </c>
      <c r="Q808" s="271"/>
    </row>
    <row r="809" spans="1:17" ht="243" x14ac:dyDescent="0.25">
      <c r="A809" s="210">
        <v>807</v>
      </c>
      <c r="B809" s="213" t="s">
        <v>34</v>
      </c>
      <c r="C809" s="213">
        <v>891180084</v>
      </c>
      <c r="D809" s="213">
        <v>2</v>
      </c>
      <c r="E809" s="234" t="s">
        <v>4932</v>
      </c>
      <c r="F809" s="356">
        <v>12114696</v>
      </c>
      <c r="G809" s="1" t="s">
        <v>5358</v>
      </c>
      <c r="H809" s="1" t="s">
        <v>7546</v>
      </c>
      <c r="I809" s="311" t="s">
        <v>7547</v>
      </c>
      <c r="J809" s="360">
        <v>41320</v>
      </c>
      <c r="K809" s="361">
        <v>800000</v>
      </c>
      <c r="L809" s="213" t="s">
        <v>61</v>
      </c>
      <c r="M809" s="1" t="s">
        <v>7458</v>
      </c>
      <c r="N809" s="271" t="s">
        <v>40</v>
      </c>
      <c r="O809" s="213" t="s">
        <v>41</v>
      </c>
      <c r="P809" s="213" t="s">
        <v>42</v>
      </c>
      <c r="Q809" s="271"/>
    </row>
    <row r="810" spans="1:17" ht="108" x14ac:dyDescent="0.25">
      <c r="A810" s="210">
        <v>808</v>
      </c>
      <c r="B810" s="213" t="s">
        <v>34</v>
      </c>
      <c r="C810" s="213">
        <v>891180084</v>
      </c>
      <c r="D810" s="213">
        <v>2</v>
      </c>
      <c r="E810" s="234" t="s">
        <v>5203</v>
      </c>
      <c r="F810" s="356">
        <v>36158427</v>
      </c>
      <c r="G810" s="1" t="s">
        <v>5358</v>
      </c>
      <c r="H810" s="1" t="s">
        <v>7548</v>
      </c>
      <c r="I810" s="311" t="s">
        <v>7549</v>
      </c>
      <c r="J810" s="360">
        <v>41320</v>
      </c>
      <c r="K810" s="361">
        <v>2197976</v>
      </c>
      <c r="L810" s="213" t="s">
        <v>61</v>
      </c>
      <c r="M810" s="1" t="s">
        <v>7458</v>
      </c>
      <c r="N810" s="271" t="s">
        <v>40</v>
      </c>
      <c r="O810" s="213" t="s">
        <v>41</v>
      </c>
      <c r="P810" s="213" t="s">
        <v>42</v>
      </c>
      <c r="Q810" s="271"/>
    </row>
    <row r="811" spans="1:17" ht="144" x14ac:dyDescent="0.25">
      <c r="A811" s="210">
        <v>809</v>
      </c>
      <c r="B811" s="213" t="s">
        <v>34</v>
      </c>
      <c r="C811" s="213">
        <v>891180084</v>
      </c>
      <c r="D811" s="213">
        <v>2</v>
      </c>
      <c r="E811" s="234" t="s">
        <v>460</v>
      </c>
      <c r="F811" s="356">
        <v>36178454</v>
      </c>
      <c r="G811" s="1" t="s">
        <v>5319</v>
      </c>
      <c r="H811" s="1" t="s">
        <v>7550</v>
      </c>
      <c r="I811" s="311" t="s">
        <v>7551</v>
      </c>
      <c r="J811" s="360">
        <v>41320</v>
      </c>
      <c r="K811" s="361">
        <v>400000</v>
      </c>
      <c r="L811" s="213" t="s">
        <v>61</v>
      </c>
      <c r="M811" s="1" t="s">
        <v>7458</v>
      </c>
      <c r="N811" s="271" t="s">
        <v>40</v>
      </c>
      <c r="O811" s="213" t="s">
        <v>41</v>
      </c>
      <c r="P811" s="213" t="s">
        <v>42</v>
      </c>
      <c r="Q811" s="271"/>
    </row>
    <row r="812" spans="1:17" ht="171" x14ac:dyDescent="0.25">
      <c r="A812" s="210">
        <v>810</v>
      </c>
      <c r="B812" s="213" t="s">
        <v>34</v>
      </c>
      <c r="C812" s="213">
        <v>891180084</v>
      </c>
      <c r="D812" s="213">
        <v>2</v>
      </c>
      <c r="E812" s="234" t="s">
        <v>4895</v>
      </c>
      <c r="F812" s="356">
        <v>36314509</v>
      </c>
      <c r="G812" s="1" t="s">
        <v>5319</v>
      </c>
      <c r="H812" s="1" t="s">
        <v>7552</v>
      </c>
      <c r="I812" s="311" t="s">
        <v>7553</v>
      </c>
      <c r="J812" s="360">
        <v>41320</v>
      </c>
      <c r="K812" s="361">
        <v>400000</v>
      </c>
      <c r="L812" s="213" t="s">
        <v>61</v>
      </c>
      <c r="M812" s="1" t="s">
        <v>7458</v>
      </c>
      <c r="N812" s="271" t="s">
        <v>40</v>
      </c>
      <c r="O812" s="213" t="s">
        <v>41</v>
      </c>
      <c r="P812" s="213" t="s">
        <v>42</v>
      </c>
      <c r="Q812" s="271"/>
    </row>
    <row r="813" spans="1:17" ht="54" x14ac:dyDescent="0.25">
      <c r="A813" s="210">
        <v>811</v>
      </c>
      <c r="B813" s="210" t="s">
        <v>4826</v>
      </c>
      <c r="C813" s="210">
        <v>891180084</v>
      </c>
      <c r="D813" s="210">
        <v>2</v>
      </c>
      <c r="E813" s="240" t="s">
        <v>7554</v>
      </c>
      <c r="F813" s="309">
        <v>7730329</v>
      </c>
      <c r="G813" s="1" t="s">
        <v>5295</v>
      </c>
      <c r="H813" s="315" t="s">
        <v>7555</v>
      </c>
      <c r="I813" s="303" t="s">
        <v>7556</v>
      </c>
      <c r="J813" s="339">
        <v>41320</v>
      </c>
      <c r="K813" s="362">
        <v>5500000</v>
      </c>
      <c r="L813" s="359" t="s">
        <v>61</v>
      </c>
      <c r="M813" s="1" t="s">
        <v>7458</v>
      </c>
      <c r="N813" s="271" t="s">
        <v>40</v>
      </c>
      <c r="O813" s="210" t="s">
        <v>41</v>
      </c>
      <c r="P813" s="210" t="s">
        <v>42</v>
      </c>
      <c r="Q813" s="272" t="s">
        <v>4853</v>
      </c>
    </row>
    <row r="814" spans="1:17" ht="51" x14ac:dyDescent="0.25">
      <c r="A814" s="210">
        <v>812</v>
      </c>
      <c r="B814" s="210" t="s">
        <v>4826</v>
      </c>
      <c r="C814" s="210">
        <v>891180084</v>
      </c>
      <c r="D814" s="210">
        <v>2</v>
      </c>
      <c r="E814" s="240" t="s">
        <v>7557</v>
      </c>
      <c r="F814" s="309">
        <v>52083740</v>
      </c>
      <c r="G814" s="1" t="s">
        <v>5422</v>
      </c>
      <c r="H814" s="315" t="s">
        <v>7558</v>
      </c>
      <c r="I814" s="303" t="s">
        <v>7559</v>
      </c>
      <c r="J814" s="339">
        <v>41326</v>
      </c>
      <c r="K814" s="362">
        <v>3010280</v>
      </c>
      <c r="L814" s="359" t="s">
        <v>61</v>
      </c>
      <c r="M814" s="1" t="s">
        <v>7458</v>
      </c>
      <c r="N814" s="271" t="s">
        <v>40</v>
      </c>
      <c r="O814" s="210" t="s">
        <v>41</v>
      </c>
      <c r="P814" s="210" t="s">
        <v>42</v>
      </c>
      <c r="Q814" s="272" t="s">
        <v>4853</v>
      </c>
    </row>
    <row r="815" spans="1:17" ht="54" x14ac:dyDescent="0.25">
      <c r="A815" s="210">
        <v>813</v>
      </c>
      <c r="B815" s="210" t="s">
        <v>4826</v>
      </c>
      <c r="C815" s="210">
        <v>891180084</v>
      </c>
      <c r="D815" s="210">
        <v>2</v>
      </c>
      <c r="E815" s="240" t="s">
        <v>5096</v>
      </c>
      <c r="F815" s="309">
        <v>41522255</v>
      </c>
      <c r="G815" s="1" t="s">
        <v>5450</v>
      </c>
      <c r="H815" s="315" t="s">
        <v>7560</v>
      </c>
      <c r="I815" s="303" t="s">
        <v>7561</v>
      </c>
      <c r="J815" s="339">
        <v>41326</v>
      </c>
      <c r="K815" s="362">
        <v>2269670</v>
      </c>
      <c r="L815" s="359" t="s">
        <v>61</v>
      </c>
      <c r="M815" s="1" t="s">
        <v>7458</v>
      </c>
      <c r="N815" s="271" t="s">
        <v>40</v>
      </c>
      <c r="O815" s="210" t="s">
        <v>41</v>
      </c>
      <c r="P815" s="210" t="s">
        <v>42</v>
      </c>
      <c r="Q815" s="272" t="s">
        <v>4853</v>
      </c>
    </row>
    <row r="816" spans="1:17" ht="51" x14ac:dyDescent="0.25">
      <c r="A816" s="210">
        <v>814</v>
      </c>
      <c r="B816" s="210" t="s">
        <v>4826</v>
      </c>
      <c r="C816" s="210">
        <v>891180084</v>
      </c>
      <c r="D816" s="210">
        <v>2</v>
      </c>
      <c r="E816" s="240" t="s">
        <v>7562</v>
      </c>
      <c r="F816" s="309">
        <v>10548811</v>
      </c>
      <c r="G816" s="1" t="s">
        <v>5319</v>
      </c>
      <c r="H816" s="315" t="s">
        <v>7563</v>
      </c>
      <c r="I816" s="303" t="s">
        <v>7564</v>
      </c>
      <c r="J816" s="339">
        <v>41326</v>
      </c>
      <c r="K816" s="362">
        <v>3010280</v>
      </c>
      <c r="L816" s="359" t="s">
        <v>61</v>
      </c>
      <c r="M816" s="1" t="s">
        <v>7458</v>
      </c>
      <c r="N816" s="271" t="s">
        <v>40</v>
      </c>
      <c r="O816" s="210" t="s">
        <v>41</v>
      </c>
      <c r="P816" s="210" t="s">
        <v>42</v>
      </c>
      <c r="Q816" s="272" t="s">
        <v>4853</v>
      </c>
    </row>
    <row r="817" spans="1:17" ht="54" x14ac:dyDescent="0.25">
      <c r="A817" s="210">
        <v>815</v>
      </c>
      <c r="B817" s="213" t="s">
        <v>4826</v>
      </c>
      <c r="C817" s="213">
        <v>891180084</v>
      </c>
      <c r="D817" s="213">
        <v>2</v>
      </c>
      <c r="E817" s="234" t="s">
        <v>5128</v>
      </c>
      <c r="F817" s="356">
        <v>36154696</v>
      </c>
      <c r="G817" s="1" t="s">
        <v>7507</v>
      </c>
      <c r="H817" s="1" t="s">
        <v>7565</v>
      </c>
      <c r="I817" s="311" t="s">
        <v>7566</v>
      </c>
      <c r="J817" s="350">
        <v>41326</v>
      </c>
      <c r="K817" s="358">
        <v>1009000</v>
      </c>
      <c r="L817" s="359" t="s">
        <v>61</v>
      </c>
      <c r="M817" s="1" t="s">
        <v>7458</v>
      </c>
      <c r="N817" s="271" t="s">
        <v>40</v>
      </c>
      <c r="O817" s="213" t="s">
        <v>41</v>
      </c>
      <c r="P817" s="213" t="s">
        <v>4831</v>
      </c>
      <c r="Q817" s="271"/>
    </row>
    <row r="818" spans="1:17" ht="117" x14ac:dyDescent="0.25">
      <c r="A818" s="210">
        <v>816</v>
      </c>
      <c r="B818" s="213" t="s">
        <v>34</v>
      </c>
      <c r="C818" s="213">
        <v>891180084</v>
      </c>
      <c r="D818" s="213">
        <v>2</v>
      </c>
      <c r="E818" s="234" t="s">
        <v>4895</v>
      </c>
      <c r="F818" s="356">
        <v>36314509</v>
      </c>
      <c r="G818" s="1" t="s">
        <v>5319</v>
      </c>
      <c r="H818" s="1" t="s">
        <v>7567</v>
      </c>
      <c r="I818" s="311" t="s">
        <v>7568</v>
      </c>
      <c r="J818" s="360">
        <v>41331</v>
      </c>
      <c r="K818" s="361">
        <v>1009080</v>
      </c>
      <c r="L818" s="213" t="s">
        <v>61</v>
      </c>
      <c r="M818" s="1" t="s">
        <v>7458</v>
      </c>
      <c r="N818" s="271" t="s">
        <v>40</v>
      </c>
      <c r="O818" s="213" t="s">
        <v>41</v>
      </c>
      <c r="P818" s="213" t="s">
        <v>42</v>
      </c>
      <c r="Q818" s="271"/>
    </row>
    <row r="819" spans="1:17" ht="45" x14ac:dyDescent="0.25">
      <c r="A819" s="210">
        <v>817</v>
      </c>
      <c r="B819" s="210" t="s">
        <v>4826</v>
      </c>
      <c r="C819" s="210">
        <v>891180084</v>
      </c>
      <c r="D819" s="210">
        <v>2</v>
      </c>
      <c r="E819" s="240" t="s">
        <v>7569</v>
      </c>
      <c r="F819" s="309">
        <v>7732565</v>
      </c>
      <c r="G819" s="1" t="s">
        <v>5319</v>
      </c>
      <c r="H819" s="364" t="s">
        <v>7570</v>
      </c>
      <c r="I819" s="303" t="s">
        <v>7571</v>
      </c>
      <c r="J819" s="339">
        <v>41334</v>
      </c>
      <c r="K819" s="362">
        <v>27000000</v>
      </c>
      <c r="L819" s="359" t="s">
        <v>6521</v>
      </c>
      <c r="M819" s="1" t="s">
        <v>7458</v>
      </c>
      <c r="N819" s="271" t="s">
        <v>40</v>
      </c>
      <c r="O819" s="210" t="s">
        <v>41</v>
      </c>
      <c r="P819" s="210" t="s">
        <v>42</v>
      </c>
      <c r="Q819" s="272" t="s">
        <v>7572</v>
      </c>
    </row>
    <row r="820" spans="1:17" ht="51" x14ac:dyDescent="0.25">
      <c r="A820" s="210">
        <v>818</v>
      </c>
      <c r="B820" s="210" t="s">
        <v>34</v>
      </c>
      <c r="C820" s="210">
        <v>891180084</v>
      </c>
      <c r="D820" s="210">
        <v>2</v>
      </c>
      <c r="E820" s="240" t="s">
        <v>2252</v>
      </c>
      <c r="F820" s="309">
        <v>55113223</v>
      </c>
      <c r="G820" s="1" t="s">
        <v>5358</v>
      </c>
      <c r="H820" s="364" t="s">
        <v>7573</v>
      </c>
      <c r="I820" s="303" t="s">
        <v>7574</v>
      </c>
      <c r="J820" s="339">
        <v>41334</v>
      </c>
      <c r="K820" s="362">
        <v>15000000</v>
      </c>
      <c r="L820" s="359" t="s">
        <v>61</v>
      </c>
      <c r="M820" s="1" t="s">
        <v>7458</v>
      </c>
      <c r="N820" s="271" t="s">
        <v>40</v>
      </c>
      <c r="O820" s="210" t="s">
        <v>41</v>
      </c>
      <c r="P820" s="210" t="s">
        <v>42</v>
      </c>
      <c r="Q820" s="272" t="s">
        <v>7572</v>
      </c>
    </row>
    <row r="821" spans="1:17" ht="63" x14ac:dyDescent="0.25">
      <c r="A821" s="210">
        <v>819</v>
      </c>
      <c r="B821" s="210" t="s">
        <v>34</v>
      </c>
      <c r="C821" s="210">
        <v>891180084</v>
      </c>
      <c r="D821" s="210">
        <v>2</v>
      </c>
      <c r="E821" s="240" t="s">
        <v>2747</v>
      </c>
      <c r="F821" s="309">
        <v>55173451</v>
      </c>
      <c r="G821" s="1" t="s">
        <v>5450</v>
      </c>
      <c r="H821" s="364" t="s">
        <v>7575</v>
      </c>
      <c r="I821" s="303" t="s">
        <v>7576</v>
      </c>
      <c r="J821" s="339">
        <v>41334</v>
      </c>
      <c r="K821" s="362">
        <v>18000000</v>
      </c>
      <c r="L821" s="359" t="s">
        <v>61</v>
      </c>
      <c r="M821" s="1" t="s">
        <v>7458</v>
      </c>
      <c r="N821" s="271" t="s">
        <v>40</v>
      </c>
      <c r="O821" s="210" t="s">
        <v>41</v>
      </c>
      <c r="P821" s="210" t="s">
        <v>42</v>
      </c>
      <c r="Q821" s="272" t="s">
        <v>7572</v>
      </c>
    </row>
    <row r="822" spans="1:17" ht="63" x14ac:dyDescent="0.25">
      <c r="A822" s="210">
        <v>820</v>
      </c>
      <c r="B822" s="210" t="s">
        <v>4826</v>
      </c>
      <c r="C822" s="210">
        <v>891180084</v>
      </c>
      <c r="D822" s="210">
        <v>2</v>
      </c>
      <c r="E822" s="240" t="s">
        <v>7577</v>
      </c>
      <c r="F822" s="309">
        <v>55179600</v>
      </c>
      <c r="G822" s="1" t="s">
        <v>5284</v>
      </c>
      <c r="H822" s="364" t="s">
        <v>7578</v>
      </c>
      <c r="I822" s="303" t="s">
        <v>7579</v>
      </c>
      <c r="J822" s="339">
        <v>40980</v>
      </c>
      <c r="K822" s="362">
        <v>8670000</v>
      </c>
      <c r="L822" s="359" t="s">
        <v>6521</v>
      </c>
      <c r="M822" s="1" t="s">
        <v>7458</v>
      </c>
      <c r="N822" s="271" t="s">
        <v>40</v>
      </c>
      <c r="O822" s="210" t="s">
        <v>41</v>
      </c>
      <c r="P822" s="210" t="s">
        <v>42</v>
      </c>
      <c r="Q822" s="272" t="s">
        <v>7572</v>
      </c>
    </row>
    <row r="823" spans="1:17" ht="54" x14ac:dyDescent="0.25">
      <c r="A823" s="210">
        <v>821</v>
      </c>
      <c r="B823" s="210" t="s">
        <v>34</v>
      </c>
      <c r="C823" s="210">
        <v>891180084</v>
      </c>
      <c r="D823" s="210">
        <v>2</v>
      </c>
      <c r="E823" s="234" t="s">
        <v>7580</v>
      </c>
      <c r="F823" s="356">
        <v>1075229357</v>
      </c>
      <c r="G823" s="1">
        <v>2</v>
      </c>
      <c r="H823" s="1" t="s">
        <v>7581</v>
      </c>
      <c r="I823" s="311" t="s">
        <v>7582</v>
      </c>
      <c r="J823" s="353">
        <v>41346</v>
      </c>
      <c r="K823" s="362">
        <v>7360000</v>
      </c>
      <c r="L823" s="213" t="s">
        <v>61</v>
      </c>
      <c r="M823" s="1" t="s">
        <v>7458</v>
      </c>
      <c r="N823" s="271" t="s">
        <v>40</v>
      </c>
      <c r="O823" s="210" t="s">
        <v>41</v>
      </c>
      <c r="P823" s="210" t="s">
        <v>42</v>
      </c>
      <c r="Q823" s="272"/>
    </row>
    <row r="824" spans="1:17" ht="126" x14ac:dyDescent="0.25">
      <c r="A824" s="210">
        <v>822</v>
      </c>
      <c r="B824" s="213" t="s">
        <v>34</v>
      </c>
      <c r="C824" s="213">
        <v>891180084</v>
      </c>
      <c r="D824" s="213">
        <v>2</v>
      </c>
      <c r="E824" s="234" t="s">
        <v>7583</v>
      </c>
      <c r="F824" s="356">
        <v>12114117</v>
      </c>
      <c r="G824" s="1" t="s">
        <v>5422</v>
      </c>
      <c r="H824" s="1" t="s">
        <v>7584</v>
      </c>
      <c r="I824" s="311" t="s">
        <v>7585</v>
      </c>
      <c r="J824" s="360">
        <v>41348</v>
      </c>
      <c r="K824" s="361">
        <v>1009080</v>
      </c>
      <c r="L824" s="213" t="s">
        <v>61</v>
      </c>
      <c r="M824" s="1" t="s">
        <v>7458</v>
      </c>
      <c r="N824" s="271" t="s">
        <v>40</v>
      </c>
      <c r="O824" s="213" t="s">
        <v>41</v>
      </c>
      <c r="P824" s="213" t="s">
        <v>42</v>
      </c>
      <c r="Q824" s="271"/>
    </row>
    <row r="825" spans="1:17" ht="45" x14ac:dyDescent="0.25">
      <c r="A825" s="210">
        <v>823</v>
      </c>
      <c r="B825" s="210" t="s">
        <v>4826</v>
      </c>
      <c r="C825" s="210">
        <v>891180084</v>
      </c>
      <c r="D825" s="210">
        <v>2</v>
      </c>
      <c r="E825" s="240" t="s">
        <v>7586</v>
      </c>
      <c r="F825" s="309">
        <v>41719804</v>
      </c>
      <c r="G825" s="1" t="s">
        <v>5358</v>
      </c>
      <c r="H825" s="315" t="s">
        <v>7587</v>
      </c>
      <c r="I825" s="303" t="s">
        <v>7588</v>
      </c>
      <c r="J825" s="339">
        <v>41348</v>
      </c>
      <c r="K825" s="362">
        <v>2400000</v>
      </c>
      <c r="L825" s="359" t="s">
        <v>61</v>
      </c>
      <c r="M825" s="1" t="s">
        <v>7458</v>
      </c>
      <c r="N825" s="271" t="s">
        <v>40</v>
      </c>
      <c r="O825" s="210" t="s">
        <v>41</v>
      </c>
      <c r="P825" s="210" t="s">
        <v>42</v>
      </c>
      <c r="Q825" s="272" t="s">
        <v>4853</v>
      </c>
    </row>
    <row r="826" spans="1:17" ht="54" x14ac:dyDescent="0.25">
      <c r="A826" s="210">
        <v>824</v>
      </c>
      <c r="B826" s="210" t="s">
        <v>4826</v>
      </c>
      <c r="C826" s="210">
        <v>891180084</v>
      </c>
      <c r="D826" s="210">
        <v>2</v>
      </c>
      <c r="E826" s="240" t="s">
        <v>7589</v>
      </c>
      <c r="F826" s="309">
        <v>41510692</v>
      </c>
      <c r="G826" s="1" t="s">
        <v>5315</v>
      </c>
      <c r="H826" s="315" t="s">
        <v>7590</v>
      </c>
      <c r="I826" s="303" t="s">
        <v>7591</v>
      </c>
      <c r="J826" s="339">
        <v>41348</v>
      </c>
      <c r="K826" s="362">
        <v>3000000</v>
      </c>
      <c r="L826" s="359" t="s">
        <v>61</v>
      </c>
      <c r="M826" s="1" t="s">
        <v>7458</v>
      </c>
      <c r="N826" s="271" t="s">
        <v>40</v>
      </c>
      <c r="O826" s="210" t="s">
        <v>41</v>
      </c>
      <c r="P826" s="210" t="s">
        <v>42</v>
      </c>
      <c r="Q826" s="272" t="s">
        <v>4853</v>
      </c>
    </row>
    <row r="827" spans="1:17" ht="45" x14ac:dyDescent="0.25">
      <c r="A827" s="210">
        <v>825</v>
      </c>
      <c r="B827" s="210" t="s">
        <v>4826</v>
      </c>
      <c r="C827" s="210">
        <v>891180084</v>
      </c>
      <c r="D827" s="210">
        <v>2</v>
      </c>
      <c r="E827" s="240" t="s">
        <v>7592</v>
      </c>
      <c r="F827" s="309">
        <v>51967530</v>
      </c>
      <c r="G827" s="1" t="s">
        <v>7507</v>
      </c>
      <c r="H827" s="315" t="s">
        <v>7593</v>
      </c>
      <c r="I827" s="303" t="s">
        <v>7594</v>
      </c>
      <c r="J827" s="339">
        <v>41348</v>
      </c>
      <c r="K827" s="362">
        <v>3000000</v>
      </c>
      <c r="L827" s="359" t="s">
        <v>61</v>
      </c>
      <c r="M827" s="1" t="s">
        <v>7458</v>
      </c>
      <c r="N827" s="271" t="s">
        <v>40</v>
      </c>
      <c r="O827" s="210" t="s">
        <v>41</v>
      </c>
      <c r="P827" s="210" t="s">
        <v>42</v>
      </c>
      <c r="Q827" s="272" t="s">
        <v>4853</v>
      </c>
    </row>
    <row r="828" spans="1:17" ht="51" x14ac:dyDescent="0.25">
      <c r="A828" s="210">
        <v>826</v>
      </c>
      <c r="B828" s="210" t="s">
        <v>4826</v>
      </c>
      <c r="C828" s="210">
        <v>891180084</v>
      </c>
      <c r="D828" s="210">
        <v>2</v>
      </c>
      <c r="E828" s="240" t="s">
        <v>7595</v>
      </c>
      <c r="F828" s="309">
        <v>52189903</v>
      </c>
      <c r="G828" s="1" t="s">
        <v>5422</v>
      </c>
      <c r="H828" s="315" t="s">
        <v>7596</v>
      </c>
      <c r="I828" s="303" t="s">
        <v>7594</v>
      </c>
      <c r="J828" s="339">
        <v>41348</v>
      </c>
      <c r="K828" s="362">
        <v>3000000</v>
      </c>
      <c r="L828" s="359" t="s">
        <v>61</v>
      </c>
      <c r="M828" s="1" t="s">
        <v>7458</v>
      </c>
      <c r="N828" s="271" t="s">
        <v>40</v>
      </c>
      <c r="O828" s="210" t="s">
        <v>41</v>
      </c>
      <c r="P828" s="210" t="s">
        <v>42</v>
      </c>
      <c r="Q828" s="272" t="s">
        <v>4853</v>
      </c>
    </row>
    <row r="829" spans="1:17" ht="51" x14ac:dyDescent="0.25">
      <c r="A829" s="210">
        <v>827</v>
      </c>
      <c r="B829" s="210" t="s">
        <v>4826</v>
      </c>
      <c r="C829" s="210">
        <v>891180084</v>
      </c>
      <c r="D829" s="210">
        <v>2</v>
      </c>
      <c r="E829" s="240" t="s">
        <v>7557</v>
      </c>
      <c r="F829" s="309">
        <v>52083740</v>
      </c>
      <c r="G829" s="1" t="s">
        <v>5422</v>
      </c>
      <c r="H829" s="315" t="s">
        <v>7597</v>
      </c>
      <c r="I829" s="303" t="s">
        <v>7598</v>
      </c>
      <c r="J829" s="339">
        <v>41348</v>
      </c>
      <c r="K829" s="362">
        <v>3600000</v>
      </c>
      <c r="L829" s="359" t="s">
        <v>61</v>
      </c>
      <c r="M829" s="1" t="s">
        <v>7458</v>
      </c>
      <c r="N829" s="271" t="s">
        <v>40</v>
      </c>
      <c r="O829" s="210" t="s">
        <v>41</v>
      </c>
      <c r="P829" s="210" t="s">
        <v>42</v>
      </c>
      <c r="Q829" s="272" t="s">
        <v>4853</v>
      </c>
    </row>
    <row r="830" spans="1:17" ht="51" x14ac:dyDescent="0.25">
      <c r="A830" s="210">
        <v>828</v>
      </c>
      <c r="B830" s="210" t="s">
        <v>4826</v>
      </c>
      <c r="C830" s="210">
        <v>891180084</v>
      </c>
      <c r="D830" s="210">
        <v>2</v>
      </c>
      <c r="E830" s="240" t="s">
        <v>4959</v>
      </c>
      <c r="F830" s="309">
        <v>6748421</v>
      </c>
      <c r="G830" s="1" t="s">
        <v>5450</v>
      </c>
      <c r="H830" s="315" t="s">
        <v>7599</v>
      </c>
      <c r="I830" s="303" t="s">
        <v>7600</v>
      </c>
      <c r="J830" s="339">
        <v>41348</v>
      </c>
      <c r="K830" s="362">
        <v>4500000</v>
      </c>
      <c r="L830" s="359" t="s">
        <v>61</v>
      </c>
      <c r="M830" s="1" t="s">
        <v>7458</v>
      </c>
      <c r="N830" s="271" t="s">
        <v>40</v>
      </c>
      <c r="O830" s="210" t="s">
        <v>41</v>
      </c>
      <c r="P830" s="210" t="s">
        <v>42</v>
      </c>
      <c r="Q830" s="272" t="s">
        <v>4853</v>
      </c>
    </row>
    <row r="831" spans="1:17" ht="51" x14ac:dyDescent="0.25">
      <c r="A831" s="210">
        <v>829</v>
      </c>
      <c r="B831" s="210" t="s">
        <v>4826</v>
      </c>
      <c r="C831" s="210">
        <v>891180084</v>
      </c>
      <c r="D831" s="210">
        <v>2</v>
      </c>
      <c r="E831" s="240" t="s">
        <v>2180</v>
      </c>
      <c r="F831" s="309">
        <v>24230438</v>
      </c>
      <c r="G831" s="1" t="s">
        <v>5319</v>
      </c>
      <c r="H831" s="315" t="s">
        <v>7601</v>
      </c>
      <c r="I831" s="303" t="s">
        <v>7602</v>
      </c>
      <c r="J831" s="339">
        <v>41348</v>
      </c>
      <c r="K831" s="362">
        <v>1200000</v>
      </c>
      <c r="L831" s="359" t="s">
        <v>61</v>
      </c>
      <c r="M831" s="1" t="s">
        <v>7458</v>
      </c>
      <c r="N831" s="271" t="s">
        <v>40</v>
      </c>
      <c r="O831" s="210" t="s">
        <v>41</v>
      </c>
      <c r="P831" s="210" t="s">
        <v>42</v>
      </c>
      <c r="Q831" s="272" t="s">
        <v>4853</v>
      </c>
    </row>
    <row r="832" spans="1:17" ht="54" x14ac:dyDescent="0.25">
      <c r="A832" s="210">
        <v>830</v>
      </c>
      <c r="B832" s="210" t="s">
        <v>4826</v>
      </c>
      <c r="C832" s="210">
        <v>891180084</v>
      </c>
      <c r="D832" s="210">
        <v>2</v>
      </c>
      <c r="E832" s="240" t="s">
        <v>4942</v>
      </c>
      <c r="F832" s="309">
        <v>17095514</v>
      </c>
      <c r="G832" s="1" t="s">
        <v>7474</v>
      </c>
      <c r="H832" s="315" t="s">
        <v>7603</v>
      </c>
      <c r="I832" s="303" t="s">
        <v>7604</v>
      </c>
      <c r="J832" s="339">
        <v>41373</v>
      </c>
      <c r="K832" s="362">
        <v>3010280</v>
      </c>
      <c r="L832" s="359" t="s">
        <v>61</v>
      </c>
      <c r="M832" s="1" t="s">
        <v>7458</v>
      </c>
      <c r="N832" s="271" t="s">
        <v>40</v>
      </c>
      <c r="O832" s="210" t="s">
        <v>41</v>
      </c>
      <c r="P832" s="210" t="s">
        <v>42</v>
      </c>
      <c r="Q832" s="272" t="s">
        <v>4853</v>
      </c>
    </row>
    <row r="833" spans="1:17" ht="54" x14ac:dyDescent="0.25">
      <c r="A833" s="210">
        <v>831</v>
      </c>
      <c r="B833" s="210" t="s">
        <v>4826</v>
      </c>
      <c r="C833" s="210">
        <v>891180084</v>
      </c>
      <c r="D833" s="210">
        <v>2</v>
      </c>
      <c r="E833" s="240" t="s">
        <v>7605</v>
      </c>
      <c r="F833" s="309">
        <v>19221233</v>
      </c>
      <c r="G833" s="1" t="s">
        <v>5422</v>
      </c>
      <c r="H833" s="315" t="s">
        <v>7606</v>
      </c>
      <c r="I833" s="303" t="s">
        <v>7604</v>
      </c>
      <c r="J833" s="339">
        <v>41373</v>
      </c>
      <c r="K833" s="362">
        <v>2269670</v>
      </c>
      <c r="L833" s="359" t="s">
        <v>61</v>
      </c>
      <c r="M833" s="1" t="s">
        <v>7458</v>
      </c>
      <c r="N833" s="271" t="s">
        <v>40</v>
      </c>
      <c r="O833" s="210" t="s">
        <v>41</v>
      </c>
      <c r="P833" s="210" t="s">
        <v>42</v>
      </c>
      <c r="Q833" s="272" t="s">
        <v>4853</v>
      </c>
    </row>
    <row r="834" spans="1:17" ht="54" x14ac:dyDescent="0.25">
      <c r="A834" s="210">
        <v>832</v>
      </c>
      <c r="B834" s="210" t="s">
        <v>4826</v>
      </c>
      <c r="C834" s="210">
        <v>891180084</v>
      </c>
      <c r="D834" s="210">
        <v>2</v>
      </c>
      <c r="E834" s="240" t="s">
        <v>5015</v>
      </c>
      <c r="F834" s="309">
        <v>31262938</v>
      </c>
      <c r="G834" s="1" t="s">
        <v>5358</v>
      </c>
      <c r="H834" s="315" t="s">
        <v>7607</v>
      </c>
      <c r="I834" s="303" t="s">
        <v>7604</v>
      </c>
      <c r="J834" s="339">
        <v>41373</v>
      </c>
      <c r="K834" s="362">
        <v>3010280</v>
      </c>
      <c r="L834" s="359" t="s">
        <v>61</v>
      </c>
      <c r="M834" s="1" t="s">
        <v>7458</v>
      </c>
      <c r="N834" s="271" t="s">
        <v>40</v>
      </c>
      <c r="O834" s="210" t="s">
        <v>41</v>
      </c>
      <c r="P834" s="210" t="s">
        <v>42</v>
      </c>
      <c r="Q834" s="272" t="s">
        <v>4853</v>
      </c>
    </row>
    <row r="835" spans="1:17" ht="54" x14ac:dyDescent="0.25">
      <c r="A835" s="210">
        <v>833</v>
      </c>
      <c r="B835" s="210" t="s">
        <v>4826</v>
      </c>
      <c r="C835" s="210">
        <v>891180084</v>
      </c>
      <c r="D835" s="210">
        <v>2</v>
      </c>
      <c r="E835" s="240" t="s">
        <v>7589</v>
      </c>
      <c r="F835" s="309">
        <v>41510692</v>
      </c>
      <c r="G835" s="1" t="s">
        <v>5315</v>
      </c>
      <c r="H835" s="315" t="s">
        <v>7608</v>
      </c>
      <c r="I835" s="303" t="s">
        <v>7604</v>
      </c>
      <c r="J835" s="339">
        <v>41373</v>
      </c>
      <c r="K835" s="362">
        <v>2269670</v>
      </c>
      <c r="L835" s="359" t="s">
        <v>61</v>
      </c>
      <c r="M835" s="1" t="s">
        <v>7458</v>
      </c>
      <c r="N835" s="271" t="s">
        <v>40</v>
      </c>
      <c r="O835" s="210" t="s">
        <v>41</v>
      </c>
      <c r="P835" s="210" t="s">
        <v>42</v>
      </c>
      <c r="Q835" s="272" t="s">
        <v>4853</v>
      </c>
    </row>
    <row r="836" spans="1:17" ht="99.75" x14ac:dyDescent="0.25">
      <c r="A836" s="210">
        <v>834</v>
      </c>
      <c r="B836" s="210" t="s">
        <v>34</v>
      </c>
      <c r="C836" s="210">
        <v>891180084</v>
      </c>
      <c r="D836" s="210">
        <v>2</v>
      </c>
      <c r="E836" s="234" t="s">
        <v>7580</v>
      </c>
      <c r="F836" s="356">
        <v>1075229357</v>
      </c>
      <c r="G836" s="1" t="s">
        <v>5358</v>
      </c>
      <c r="H836" s="1" t="s">
        <v>7609</v>
      </c>
      <c r="I836" s="311" t="s">
        <v>7610</v>
      </c>
      <c r="J836" s="353">
        <v>41375</v>
      </c>
      <c r="K836" s="362">
        <v>6400000</v>
      </c>
      <c r="L836" s="213" t="s">
        <v>61</v>
      </c>
      <c r="M836" s="1" t="s">
        <v>7458</v>
      </c>
      <c r="N836" s="271" t="s">
        <v>40</v>
      </c>
      <c r="O836" s="210" t="s">
        <v>41</v>
      </c>
      <c r="P836" s="210" t="s">
        <v>42</v>
      </c>
      <c r="Q836" s="271" t="s">
        <v>7611</v>
      </c>
    </row>
    <row r="837" spans="1:17" ht="90" x14ac:dyDescent="0.25">
      <c r="A837" s="210">
        <v>835</v>
      </c>
      <c r="B837" s="213" t="s">
        <v>4826</v>
      </c>
      <c r="C837" s="213">
        <v>891180084</v>
      </c>
      <c r="D837" s="213">
        <v>2</v>
      </c>
      <c r="E837" s="234" t="s">
        <v>7612</v>
      </c>
      <c r="F837" s="356">
        <v>41536335</v>
      </c>
      <c r="G837" s="1" t="s">
        <v>7459</v>
      </c>
      <c r="H837" s="1" t="s">
        <v>7613</v>
      </c>
      <c r="I837" s="365" t="s">
        <v>7614</v>
      </c>
      <c r="J837" s="353">
        <v>41382</v>
      </c>
      <c r="K837" s="362">
        <v>1722576</v>
      </c>
      <c r="L837" s="213" t="s">
        <v>6521</v>
      </c>
      <c r="M837" s="1" t="s">
        <v>7458</v>
      </c>
      <c r="N837" s="271" t="s">
        <v>40</v>
      </c>
      <c r="O837" s="210" t="s">
        <v>41</v>
      </c>
      <c r="P837" s="210" t="s">
        <v>5340</v>
      </c>
      <c r="Q837" s="272" t="s">
        <v>4853</v>
      </c>
    </row>
    <row r="838" spans="1:17" ht="51" x14ac:dyDescent="0.25">
      <c r="A838" s="210">
        <v>836</v>
      </c>
      <c r="B838" s="213" t="s">
        <v>4826</v>
      </c>
      <c r="C838" s="213">
        <v>891180084</v>
      </c>
      <c r="D838" s="213">
        <v>2</v>
      </c>
      <c r="E838" s="328" t="s">
        <v>2374</v>
      </c>
      <c r="F838" s="366">
        <v>26421468</v>
      </c>
      <c r="G838" s="1" t="s">
        <v>5315</v>
      </c>
      <c r="H838" s="367" t="s">
        <v>7615</v>
      </c>
      <c r="I838" s="311" t="s">
        <v>7616</v>
      </c>
      <c r="J838" s="350">
        <v>41389</v>
      </c>
      <c r="K838" s="358">
        <v>1680000</v>
      </c>
      <c r="L838" s="359" t="s">
        <v>61</v>
      </c>
      <c r="M838" s="1" t="s">
        <v>7458</v>
      </c>
      <c r="N838" s="271" t="s">
        <v>40</v>
      </c>
      <c r="O838" s="213" t="s">
        <v>41</v>
      </c>
      <c r="P838" s="213" t="s">
        <v>4831</v>
      </c>
      <c r="Q838" s="271"/>
    </row>
    <row r="839" spans="1:17" ht="42.75" x14ac:dyDescent="0.25">
      <c r="A839" s="210">
        <v>837</v>
      </c>
      <c r="B839" s="213" t="s">
        <v>4826</v>
      </c>
      <c r="C839" s="213">
        <v>891180084</v>
      </c>
      <c r="D839" s="213">
        <v>2</v>
      </c>
      <c r="E839" s="328" t="s">
        <v>5164</v>
      </c>
      <c r="F839" s="366">
        <v>12997540</v>
      </c>
      <c r="G839" s="1" t="s">
        <v>7507</v>
      </c>
      <c r="H839" s="367" t="s">
        <v>7617</v>
      </c>
      <c r="I839" s="311" t="s">
        <v>7616</v>
      </c>
      <c r="J839" s="350">
        <v>41389</v>
      </c>
      <c r="K839" s="358">
        <v>1680000</v>
      </c>
      <c r="L839" s="359" t="s">
        <v>61</v>
      </c>
      <c r="M839" s="1" t="s">
        <v>7458</v>
      </c>
      <c r="N839" s="271" t="s">
        <v>40</v>
      </c>
      <c r="O839" s="213" t="s">
        <v>41</v>
      </c>
      <c r="P839" s="213" t="s">
        <v>4831</v>
      </c>
      <c r="Q839" s="271"/>
    </row>
    <row r="840" spans="1:17" ht="42.75" x14ac:dyDescent="0.25">
      <c r="A840" s="210">
        <v>838</v>
      </c>
      <c r="B840" s="213" t="s">
        <v>4826</v>
      </c>
      <c r="C840" s="213">
        <v>891180084</v>
      </c>
      <c r="D840" s="213">
        <v>2</v>
      </c>
      <c r="E840" s="328" t="s">
        <v>4887</v>
      </c>
      <c r="F840" s="366">
        <v>36303083</v>
      </c>
      <c r="G840" s="1" t="s">
        <v>7474</v>
      </c>
      <c r="H840" s="367" t="s">
        <v>7618</v>
      </c>
      <c r="I840" s="311" t="s">
        <v>7616</v>
      </c>
      <c r="J840" s="350">
        <v>41389</v>
      </c>
      <c r="K840" s="358">
        <v>1680000</v>
      </c>
      <c r="L840" s="359" t="s">
        <v>61</v>
      </c>
      <c r="M840" s="1" t="s">
        <v>7458</v>
      </c>
      <c r="N840" s="271" t="s">
        <v>40</v>
      </c>
      <c r="O840" s="213" t="s">
        <v>41</v>
      </c>
      <c r="P840" s="213" t="s">
        <v>4831</v>
      </c>
      <c r="Q840" s="271"/>
    </row>
    <row r="841" spans="1:17" ht="51" x14ac:dyDescent="0.25">
      <c r="A841" s="210">
        <v>839</v>
      </c>
      <c r="B841" s="213" t="s">
        <v>4826</v>
      </c>
      <c r="C841" s="213">
        <v>891180084</v>
      </c>
      <c r="D841" s="213">
        <v>2</v>
      </c>
      <c r="E841" s="328" t="s">
        <v>780</v>
      </c>
      <c r="F841" s="366">
        <v>26421125</v>
      </c>
      <c r="G841" s="1" t="s">
        <v>7474</v>
      </c>
      <c r="H841" s="367" t="s">
        <v>5004</v>
      </c>
      <c r="I841" s="311" t="s">
        <v>7619</v>
      </c>
      <c r="J841" s="350">
        <v>41389</v>
      </c>
      <c r="K841" s="358">
        <v>3360000</v>
      </c>
      <c r="L841" s="359" t="s">
        <v>61</v>
      </c>
      <c r="M841" s="1" t="s">
        <v>7458</v>
      </c>
      <c r="N841" s="271" t="s">
        <v>40</v>
      </c>
      <c r="O841" s="213" t="s">
        <v>41</v>
      </c>
      <c r="P841" s="213" t="s">
        <v>4831</v>
      </c>
      <c r="Q841" s="271"/>
    </row>
    <row r="842" spans="1:17" ht="42.75" x14ac:dyDescent="0.25">
      <c r="A842" s="210">
        <v>840</v>
      </c>
      <c r="B842" s="213" t="s">
        <v>4826</v>
      </c>
      <c r="C842" s="213">
        <v>891180084</v>
      </c>
      <c r="D842" s="213">
        <v>2</v>
      </c>
      <c r="E842" s="328" t="s">
        <v>4893</v>
      </c>
      <c r="F842" s="366">
        <v>7697030</v>
      </c>
      <c r="G842" s="1" t="s">
        <v>7507</v>
      </c>
      <c r="H842" s="367" t="s">
        <v>7620</v>
      </c>
      <c r="I842" s="311" t="s">
        <v>7619</v>
      </c>
      <c r="J842" s="350">
        <v>41389</v>
      </c>
      <c r="K842" s="358">
        <v>3360000</v>
      </c>
      <c r="L842" s="359" t="s">
        <v>61</v>
      </c>
      <c r="M842" s="1" t="s">
        <v>7458</v>
      </c>
      <c r="N842" s="271" t="s">
        <v>40</v>
      </c>
      <c r="O842" s="213" t="s">
        <v>41</v>
      </c>
      <c r="P842" s="213" t="s">
        <v>4831</v>
      </c>
      <c r="Q842" s="271"/>
    </row>
    <row r="843" spans="1:17" ht="42.75" x14ac:dyDescent="0.25">
      <c r="A843" s="210">
        <v>841</v>
      </c>
      <c r="B843" s="213" t="s">
        <v>4826</v>
      </c>
      <c r="C843" s="213">
        <v>891180084</v>
      </c>
      <c r="D843" s="213">
        <v>2</v>
      </c>
      <c r="E843" s="328" t="s">
        <v>4918</v>
      </c>
      <c r="F843" s="366">
        <v>1117494213</v>
      </c>
      <c r="G843" s="1">
        <v>7</v>
      </c>
      <c r="H843" s="367" t="s">
        <v>7621</v>
      </c>
      <c r="I843" s="311" t="s">
        <v>7619</v>
      </c>
      <c r="J843" s="350">
        <v>41389</v>
      </c>
      <c r="K843" s="358">
        <v>3360000</v>
      </c>
      <c r="L843" s="359" t="s">
        <v>61</v>
      </c>
      <c r="M843" s="1" t="s">
        <v>7458</v>
      </c>
      <c r="N843" s="271" t="s">
        <v>40</v>
      </c>
      <c r="O843" s="213" t="s">
        <v>41</v>
      </c>
      <c r="P843" s="213" t="s">
        <v>4831</v>
      </c>
      <c r="Q843" s="271"/>
    </row>
    <row r="844" spans="1:17" ht="42.75" x14ac:dyDescent="0.25">
      <c r="A844" s="210">
        <v>842</v>
      </c>
      <c r="B844" s="213" t="s">
        <v>4826</v>
      </c>
      <c r="C844" s="213">
        <v>891180084</v>
      </c>
      <c r="D844" s="213">
        <v>2</v>
      </c>
      <c r="E844" s="328" t="s">
        <v>7497</v>
      </c>
      <c r="F844" s="366">
        <v>36067028</v>
      </c>
      <c r="G844" s="1" t="s">
        <v>5295</v>
      </c>
      <c r="H844" s="367" t="s">
        <v>7622</v>
      </c>
      <c r="I844" s="311" t="s">
        <v>7623</v>
      </c>
      <c r="J844" s="350">
        <v>41389</v>
      </c>
      <c r="K844" s="358">
        <v>6720000</v>
      </c>
      <c r="L844" s="359" t="s">
        <v>61</v>
      </c>
      <c r="M844" s="1" t="s">
        <v>7458</v>
      </c>
      <c r="N844" s="271" t="s">
        <v>40</v>
      </c>
      <c r="O844" s="213" t="s">
        <v>41</v>
      </c>
      <c r="P844" s="213" t="s">
        <v>4831</v>
      </c>
      <c r="Q844" s="271"/>
    </row>
    <row r="845" spans="1:17" ht="42.75" x14ac:dyDescent="0.25">
      <c r="A845" s="210">
        <v>843</v>
      </c>
      <c r="B845" s="213" t="s">
        <v>4826</v>
      </c>
      <c r="C845" s="213">
        <v>891180084</v>
      </c>
      <c r="D845" s="213">
        <v>2</v>
      </c>
      <c r="E845" s="328" t="s">
        <v>2641</v>
      </c>
      <c r="F845" s="366">
        <v>7730600</v>
      </c>
      <c r="G845" s="1" t="s">
        <v>5422</v>
      </c>
      <c r="H845" s="367" t="s">
        <v>7624</v>
      </c>
      <c r="I845" s="311" t="s">
        <v>7625</v>
      </c>
      <c r="J845" s="350">
        <v>41389</v>
      </c>
      <c r="K845" s="358">
        <v>5040000</v>
      </c>
      <c r="L845" s="359" t="s">
        <v>61</v>
      </c>
      <c r="M845" s="1" t="s">
        <v>7458</v>
      </c>
      <c r="N845" s="271" t="s">
        <v>40</v>
      </c>
      <c r="O845" s="213" t="s">
        <v>41</v>
      </c>
      <c r="P845" s="213" t="s">
        <v>4831</v>
      </c>
      <c r="Q845" s="271"/>
    </row>
    <row r="846" spans="1:17" ht="42.75" x14ac:dyDescent="0.25">
      <c r="A846" s="210">
        <v>844</v>
      </c>
      <c r="B846" s="213" t="s">
        <v>4826</v>
      </c>
      <c r="C846" s="213">
        <v>891180084</v>
      </c>
      <c r="D846" s="213">
        <v>2</v>
      </c>
      <c r="E846" s="328" t="s">
        <v>4864</v>
      </c>
      <c r="F846" s="366">
        <v>36069290</v>
      </c>
      <c r="G846" s="1" t="s">
        <v>7507</v>
      </c>
      <c r="H846" s="367" t="s">
        <v>7626</v>
      </c>
      <c r="I846" s="311" t="s">
        <v>7616</v>
      </c>
      <c r="J846" s="350">
        <v>41389</v>
      </c>
      <c r="K846" s="358">
        <v>1680000</v>
      </c>
      <c r="L846" s="359" t="s">
        <v>61</v>
      </c>
      <c r="M846" s="1" t="s">
        <v>7458</v>
      </c>
      <c r="N846" s="271" t="s">
        <v>40</v>
      </c>
      <c r="O846" s="213" t="s">
        <v>41</v>
      </c>
      <c r="P846" s="213" t="s">
        <v>4831</v>
      </c>
      <c r="Q846" s="271"/>
    </row>
    <row r="847" spans="1:17" ht="51" x14ac:dyDescent="0.25">
      <c r="A847" s="210">
        <v>845</v>
      </c>
      <c r="B847" s="213" t="s">
        <v>4826</v>
      </c>
      <c r="C847" s="213">
        <v>891180084</v>
      </c>
      <c r="D847" s="213">
        <v>2</v>
      </c>
      <c r="E847" s="328" t="s">
        <v>4872</v>
      </c>
      <c r="F847" s="366">
        <v>7696519</v>
      </c>
      <c r="G847" s="1" t="s">
        <v>7459</v>
      </c>
      <c r="H847" s="367" t="s">
        <v>7627</v>
      </c>
      <c r="I847" s="311" t="s">
        <v>7625</v>
      </c>
      <c r="J847" s="350">
        <v>41389</v>
      </c>
      <c r="K847" s="358">
        <v>5040000</v>
      </c>
      <c r="L847" s="359" t="s">
        <v>61</v>
      </c>
      <c r="M847" s="1" t="s">
        <v>7458</v>
      </c>
      <c r="N847" s="271" t="s">
        <v>40</v>
      </c>
      <c r="O847" s="213" t="s">
        <v>41</v>
      </c>
      <c r="P847" s="213" t="s">
        <v>4831</v>
      </c>
      <c r="Q847" s="271"/>
    </row>
    <row r="848" spans="1:17" ht="51" x14ac:dyDescent="0.25">
      <c r="A848" s="210">
        <v>846</v>
      </c>
      <c r="B848" s="213" t="s">
        <v>4826</v>
      </c>
      <c r="C848" s="213">
        <v>891180084</v>
      </c>
      <c r="D848" s="213">
        <v>2</v>
      </c>
      <c r="E848" s="328" t="s">
        <v>5053</v>
      </c>
      <c r="F848" s="366">
        <v>26431944</v>
      </c>
      <c r="G848" s="1" t="s">
        <v>5358</v>
      </c>
      <c r="H848" s="367" t="s">
        <v>7628</v>
      </c>
      <c r="I848" s="311" t="s">
        <v>7619</v>
      </c>
      <c r="J848" s="350">
        <v>41389</v>
      </c>
      <c r="K848" s="358">
        <v>3780000</v>
      </c>
      <c r="L848" s="359" t="s">
        <v>61</v>
      </c>
      <c r="M848" s="1" t="s">
        <v>7458</v>
      </c>
      <c r="N848" s="271" t="s">
        <v>40</v>
      </c>
      <c r="O848" s="213" t="s">
        <v>41</v>
      </c>
      <c r="P848" s="213" t="s">
        <v>4831</v>
      </c>
      <c r="Q848" s="271"/>
    </row>
    <row r="849" spans="1:17" ht="51" x14ac:dyDescent="0.25">
      <c r="A849" s="210">
        <v>847</v>
      </c>
      <c r="B849" s="213" t="s">
        <v>4826</v>
      </c>
      <c r="C849" s="213">
        <v>891180084</v>
      </c>
      <c r="D849" s="213">
        <v>2</v>
      </c>
      <c r="E849" s="328" t="s">
        <v>4857</v>
      </c>
      <c r="F849" s="366">
        <v>55180042</v>
      </c>
      <c r="G849" s="1" t="s">
        <v>5450</v>
      </c>
      <c r="H849" s="367" t="s">
        <v>7629</v>
      </c>
      <c r="I849" s="311" t="s">
        <v>7619</v>
      </c>
      <c r="J849" s="350">
        <v>41389</v>
      </c>
      <c r="K849" s="358">
        <v>3780000</v>
      </c>
      <c r="L849" s="359" t="s">
        <v>61</v>
      </c>
      <c r="M849" s="1" t="s">
        <v>7458</v>
      </c>
      <c r="N849" s="271" t="s">
        <v>40</v>
      </c>
      <c r="O849" s="213" t="s">
        <v>41</v>
      </c>
      <c r="P849" s="213" t="s">
        <v>4831</v>
      </c>
      <c r="Q849" s="271"/>
    </row>
    <row r="850" spans="1:17" ht="51" x14ac:dyDescent="0.25">
      <c r="A850" s="210">
        <v>848</v>
      </c>
      <c r="B850" s="213" t="s">
        <v>4826</v>
      </c>
      <c r="C850" s="213">
        <v>891180084</v>
      </c>
      <c r="D850" s="213">
        <v>2</v>
      </c>
      <c r="E850" s="328" t="s">
        <v>4891</v>
      </c>
      <c r="F850" s="366">
        <v>55157227</v>
      </c>
      <c r="G850" s="1" t="s">
        <v>5358</v>
      </c>
      <c r="H850" s="367" t="s">
        <v>7630</v>
      </c>
      <c r="I850" s="311" t="s">
        <v>7619</v>
      </c>
      <c r="J850" s="350">
        <v>41389</v>
      </c>
      <c r="K850" s="358">
        <v>3360000</v>
      </c>
      <c r="L850" s="359" t="s">
        <v>61</v>
      </c>
      <c r="M850" s="1" t="s">
        <v>7458</v>
      </c>
      <c r="N850" s="271" t="s">
        <v>40</v>
      </c>
      <c r="O850" s="213" t="s">
        <v>41</v>
      </c>
      <c r="P850" s="213" t="s">
        <v>4831</v>
      </c>
      <c r="Q850" s="271"/>
    </row>
    <row r="851" spans="1:17" ht="51" x14ac:dyDescent="0.25">
      <c r="A851" s="210">
        <v>849</v>
      </c>
      <c r="B851" s="213" t="s">
        <v>4826</v>
      </c>
      <c r="C851" s="213">
        <v>891180084</v>
      </c>
      <c r="D851" s="213">
        <v>2</v>
      </c>
      <c r="E851" s="328" t="s">
        <v>7504</v>
      </c>
      <c r="F851" s="366">
        <v>1075219171</v>
      </c>
      <c r="G851" s="1">
        <v>7</v>
      </c>
      <c r="H851" s="367" t="s">
        <v>7631</v>
      </c>
      <c r="I851" s="311" t="s">
        <v>7616</v>
      </c>
      <c r="J851" s="350">
        <v>41389</v>
      </c>
      <c r="K851" s="358">
        <v>1890000</v>
      </c>
      <c r="L851" s="359" t="s">
        <v>61</v>
      </c>
      <c r="M851" s="1" t="s">
        <v>7458</v>
      </c>
      <c r="N851" s="271" t="s">
        <v>40</v>
      </c>
      <c r="O851" s="213" t="s">
        <v>41</v>
      </c>
      <c r="P851" s="213" t="s">
        <v>4831</v>
      </c>
      <c r="Q851" s="271"/>
    </row>
    <row r="852" spans="1:17" ht="42.75" x14ac:dyDescent="0.25">
      <c r="A852" s="210">
        <v>850</v>
      </c>
      <c r="B852" s="213" t="s">
        <v>4826</v>
      </c>
      <c r="C852" s="213">
        <v>891180084</v>
      </c>
      <c r="D852" s="213">
        <v>2</v>
      </c>
      <c r="E852" s="328" t="s">
        <v>7632</v>
      </c>
      <c r="F852" s="366">
        <v>7732630</v>
      </c>
      <c r="G852" s="1" t="s">
        <v>5422</v>
      </c>
      <c r="H852" s="367" t="s">
        <v>7633</v>
      </c>
      <c r="I852" s="311" t="s">
        <v>7616</v>
      </c>
      <c r="J852" s="350">
        <v>41389</v>
      </c>
      <c r="K852" s="358">
        <v>1680000</v>
      </c>
      <c r="L852" s="359" t="s">
        <v>61</v>
      </c>
      <c r="M852" s="1" t="s">
        <v>7458</v>
      </c>
      <c r="N852" s="271" t="s">
        <v>40</v>
      </c>
      <c r="O852" s="213" t="s">
        <v>41</v>
      </c>
      <c r="P852" s="213" t="s">
        <v>4831</v>
      </c>
      <c r="Q852" s="271"/>
    </row>
    <row r="853" spans="1:17" ht="51" x14ac:dyDescent="0.25">
      <c r="A853" s="210">
        <v>851</v>
      </c>
      <c r="B853" s="213" t="s">
        <v>4826</v>
      </c>
      <c r="C853" s="213">
        <v>891180084</v>
      </c>
      <c r="D853" s="213">
        <v>2</v>
      </c>
      <c r="E853" s="328" t="s">
        <v>4866</v>
      </c>
      <c r="F853" s="366">
        <v>26421024</v>
      </c>
      <c r="G853" s="1" t="s">
        <v>7507</v>
      </c>
      <c r="H853" s="367" t="s">
        <v>7634</v>
      </c>
      <c r="I853" s="311" t="s">
        <v>7619</v>
      </c>
      <c r="J853" s="350">
        <v>41389</v>
      </c>
      <c r="K853" s="358">
        <v>3360000</v>
      </c>
      <c r="L853" s="359" t="s">
        <v>61</v>
      </c>
      <c r="M853" s="1" t="s">
        <v>7458</v>
      </c>
      <c r="N853" s="271" t="s">
        <v>40</v>
      </c>
      <c r="O853" s="213" t="s">
        <v>41</v>
      </c>
      <c r="P853" s="213" t="s">
        <v>4831</v>
      </c>
      <c r="Q853" s="271"/>
    </row>
    <row r="854" spans="1:17" ht="42.75" x14ac:dyDescent="0.25">
      <c r="A854" s="210">
        <v>852</v>
      </c>
      <c r="B854" s="213" t="s">
        <v>4826</v>
      </c>
      <c r="C854" s="213">
        <v>891180084</v>
      </c>
      <c r="D854" s="213">
        <v>2</v>
      </c>
      <c r="E854" s="328" t="s">
        <v>4833</v>
      </c>
      <c r="F854" s="366">
        <v>26428426</v>
      </c>
      <c r="G854" s="1" t="s">
        <v>5422</v>
      </c>
      <c r="H854" s="367" t="s">
        <v>7635</v>
      </c>
      <c r="I854" s="311" t="s">
        <v>7636</v>
      </c>
      <c r="J854" s="350">
        <v>41402</v>
      </c>
      <c r="K854" s="358">
        <v>2250000</v>
      </c>
      <c r="L854" s="359" t="s">
        <v>61</v>
      </c>
      <c r="M854" s="1" t="s">
        <v>7458</v>
      </c>
      <c r="N854" s="271" t="s">
        <v>40</v>
      </c>
      <c r="O854" s="213" t="s">
        <v>41</v>
      </c>
      <c r="P854" s="213" t="s">
        <v>4831</v>
      </c>
      <c r="Q854" s="271"/>
    </row>
    <row r="855" spans="1:17" ht="42.75" x14ac:dyDescent="0.25">
      <c r="A855" s="210">
        <v>853</v>
      </c>
      <c r="B855" s="213" t="s">
        <v>4826</v>
      </c>
      <c r="C855" s="213">
        <v>891180084</v>
      </c>
      <c r="D855" s="213">
        <v>2</v>
      </c>
      <c r="E855" s="328" t="s">
        <v>4837</v>
      </c>
      <c r="F855" s="366">
        <v>36179246</v>
      </c>
      <c r="G855" s="1" t="s">
        <v>5295</v>
      </c>
      <c r="H855" s="367" t="s">
        <v>7637</v>
      </c>
      <c r="I855" s="311" t="s">
        <v>7636</v>
      </c>
      <c r="J855" s="350">
        <v>41402</v>
      </c>
      <c r="K855" s="358">
        <v>2250000</v>
      </c>
      <c r="L855" s="359" t="s">
        <v>61</v>
      </c>
      <c r="M855" s="1" t="s">
        <v>7458</v>
      </c>
      <c r="N855" s="271" t="s">
        <v>40</v>
      </c>
      <c r="O855" s="213" t="s">
        <v>41</v>
      </c>
      <c r="P855" s="213" t="s">
        <v>4831</v>
      </c>
      <c r="Q855" s="271"/>
    </row>
    <row r="856" spans="1:17" ht="51" x14ac:dyDescent="0.25">
      <c r="A856" s="210">
        <v>854</v>
      </c>
      <c r="B856" s="213" t="s">
        <v>4826</v>
      </c>
      <c r="C856" s="213">
        <v>891180084</v>
      </c>
      <c r="D856" s="213">
        <v>2</v>
      </c>
      <c r="E856" s="328" t="s">
        <v>4827</v>
      </c>
      <c r="F856" s="366">
        <v>7708808</v>
      </c>
      <c r="G856" s="1" t="s">
        <v>5358</v>
      </c>
      <c r="H856" s="367" t="s">
        <v>7638</v>
      </c>
      <c r="I856" s="311" t="s">
        <v>7639</v>
      </c>
      <c r="J856" s="350">
        <v>41402</v>
      </c>
      <c r="K856" s="358">
        <v>2400000</v>
      </c>
      <c r="L856" s="359" t="s">
        <v>61</v>
      </c>
      <c r="M856" s="1" t="s">
        <v>7458</v>
      </c>
      <c r="N856" s="271" t="s">
        <v>40</v>
      </c>
      <c r="O856" s="213" t="s">
        <v>41</v>
      </c>
      <c r="P856" s="213" t="s">
        <v>4831</v>
      </c>
      <c r="Q856" s="271"/>
    </row>
    <row r="857" spans="1:17" ht="51" x14ac:dyDescent="0.25">
      <c r="A857" s="210">
        <v>855</v>
      </c>
      <c r="B857" s="213" t="s">
        <v>4826</v>
      </c>
      <c r="C857" s="213">
        <v>891180084</v>
      </c>
      <c r="D857" s="213">
        <v>2</v>
      </c>
      <c r="E857" s="328" t="s">
        <v>4835</v>
      </c>
      <c r="F857" s="366">
        <v>26422914</v>
      </c>
      <c r="G857" s="1" t="s">
        <v>7459</v>
      </c>
      <c r="H857" s="367" t="s">
        <v>7640</v>
      </c>
      <c r="I857" s="311" t="s">
        <v>7641</v>
      </c>
      <c r="J857" s="350">
        <v>41402</v>
      </c>
      <c r="K857" s="358">
        <v>2550000</v>
      </c>
      <c r="L857" s="359" t="s">
        <v>61</v>
      </c>
      <c r="M857" s="1" t="s">
        <v>7458</v>
      </c>
      <c r="N857" s="271" t="s">
        <v>40</v>
      </c>
      <c r="O857" s="213" t="s">
        <v>41</v>
      </c>
      <c r="P857" s="213" t="s">
        <v>4831</v>
      </c>
      <c r="Q857" s="271"/>
    </row>
    <row r="858" spans="1:17" ht="42.75" x14ac:dyDescent="0.25">
      <c r="A858" s="210">
        <v>856</v>
      </c>
      <c r="B858" s="213" t="s">
        <v>4826</v>
      </c>
      <c r="C858" s="213">
        <v>891180084</v>
      </c>
      <c r="D858" s="213">
        <v>2</v>
      </c>
      <c r="E858" s="328" t="s">
        <v>4839</v>
      </c>
      <c r="F858" s="366">
        <v>7725777</v>
      </c>
      <c r="G858" s="1" t="s">
        <v>5358</v>
      </c>
      <c r="H858" s="367" t="s">
        <v>7642</v>
      </c>
      <c r="I858" s="311" t="s">
        <v>7643</v>
      </c>
      <c r="J858" s="350">
        <v>41402</v>
      </c>
      <c r="K858" s="358">
        <v>2550000</v>
      </c>
      <c r="L858" s="359" t="s">
        <v>61</v>
      </c>
      <c r="M858" s="1" t="s">
        <v>7458</v>
      </c>
      <c r="N858" s="271" t="s">
        <v>40</v>
      </c>
      <c r="O858" s="213" t="s">
        <v>41</v>
      </c>
      <c r="P858" s="213" t="s">
        <v>4831</v>
      </c>
      <c r="Q858" s="271"/>
    </row>
    <row r="859" spans="1:17" ht="81" x14ac:dyDescent="0.25">
      <c r="A859" s="210">
        <v>857</v>
      </c>
      <c r="B859" s="213" t="s">
        <v>4826</v>
      </c>
      <c r="C859" s="213">
        <v>891180084</v>
      </c>
      <c r="D859" s="213">
        <v>2</v>
      </c>
      <c r="E859" s="234" t="s">
        <v>7644</v>
      </c>
      <c r="F859" s="356">
        <v>19290014</v>
      </c>
      <c r="G859" s="1" t="s">
        <v>5358</v>
      </c>
      <c r="H859" s="1" t="s">
        <v>7645</v>
      </c>
      <c r="I859" s="365" t="s">
        <v>7646</v>
      </c>
      <c r="J859" s="353">
        <v>41410</v>
      </c>
      <c r="K859" s="362">
        <v>1291932</v>
      </c>
      <c r="L859" s="213" t="s">
        <v>6521</v>
      </c>
      <c r="M859" s="1" t="s">
        <v>7458</v>
      </c>
      <c r="N859" s="271" t="s">
        <v>40</v>
      </c>
      <c r="O859" s="210" t="s">
        <v>41</v>
      </c>
      <c r="P859" s="210" t="s">
        <v>5340</v>
      </c>
      <c r="Q859" s="272" t="s">
        <v>4853</v>
      </c>
    </row>
    <row r="860" spans="1:17" ht="72" x14ac:dyDescent="0.25">
      <c r="A860" s="210">
        <v>858</v>
      </c>
      <c r="B860" s="210" t="s">
        <v>4826</v>
      </c>
      <c r="C860" s="210">
        <v>891180084</v>
      </c>
      <c r="D860" s="210">
        <v>2</v>
      </c>
      <c r="E860" s="240" t="s">
        <v>5096</v>
      </c>
      <c r="F860" s="309">
        <v>41522255</v>
      </c>
      <c r="G860" s="1" t="s">
        <v>5450</v>
      </c>
      <c r="H860" s="315" t="s">
        <v>7647</v>
      </c>
      <c r="I860" s="303" t="s">
        <v>7648</v>
      </c>
      <c r="J860" s="339">
        <v>41414</v>
      </c>
      <c r="K860" s="362">
        <v>3000000</v>
      </c>
      <c r="L860" s="359" t="s">
        <v>61</v>
      </c>
      <c r="M860" s="1" t="s">
        <v>7458</v>
      </c>
      <c r="N860" s="271" t="s">
        <v>40</v>
      </c>
      <c r="O860" s="210" t="s">
        <v>41</v>
      </c>
      <c r="P860" s="210" t="s">
        <v>42</v>
      </c>
      <c r="Q860" s="272" t="s">
        <v>4853</v>
      </c>
    </row>
    <row r="861" spans="1:17" ht="72" x14ac:dyDescent="0.25">
      <c r="A861" s="210">
        <v>859</v>
      </c>
      <c r="B861" s="210" t="s">
        <v>4826</v>
      </c>
      <c r="C861" s="210">
        <v>891180084</v>
      </c>
      <c r="D861" s="210">
        <v>2</v>
      </c>
      <c r="E861" s="240" t="s">
        <v>7649</v>
      </c>
      <c r="F861" s="309">
        <v>52083740</v>
      </c>
      <c r="G861" s="1" t="s">
        <v>5422</v>
      </c>
      <c r="H861" s="315" t="s">
        <v>7650</v>
      </c>
      <c r="I861" s="303" t="s">
        <v>7651</v>
      </c>
      <c r="J861" s="339">
        <v>41414</v>
      </c>
      <c r="K861" s="362">
        <v>1500000</v>
      </c>
      <c r="L861" s="359" t="s">
        <v>61</v>
      </c>
      <c r="M861" s="1" t="s">
        <v>7458</v>
      </c>
      <c r="N861" s="271" t="s">
        <v>40</v>
      </c>
      <c r="O861" s="210" t="s">
        <v>41</v>
      </c>
      <c r="P861" s="210" t="s">
        <v>42</v>
      </c>
      <c r="Q861" s="272" t="s">
        <v>4853</v>
      </c>
    </row>
    <row r="862" spans="1:17" ht="81" x14ac:dyDescent="0.25">
      <c r="A862" s="210">
        <v>860</v>
      </c>
      <c r="B862" s="213" t="s">
        <v>4826</v>
      </c>
      <c r="C862" s="213">
        <v>891180084</v>
      </c>
      <c r="D862" s="213">
        <v>2</v>
      </c>
      <c r="E862" s="234" t="s">
        <v>7652</v>
      </c>
      <c r="F862" s="356">
        <v>79306536</v>
      </c>
      <c r="G862" s="1" t="s">
        <v>7507</v>
      </c>
      <c r="H862" s="1" t="s">
        <v>7653</v>
      </c>
      <c r="I862" s="365" t="s">
        <v>7654</v>
      </c>
      <c r="J862" s="353">
        <v>41422</v>
      </c>
      <c r="K862" s="362">
        <v>2844000</v>
      </c>
      <c r="L862" s="213" t="s">
        <v>6521</v>
      </c>
      <c r="M862" s="1" t="s">
        <v>7458</v>
      </c>
      <c r="N862" s="271" t="s">
        <v>40</v>
      </c>
      <c r="O862" s="210" t="s">
        <v>41</v>
      </c>
      <c r="P862" s="210" t="s">
        <v>5340</v>
      </c>
      <c r="Q862" s="272" t="s">
        <v>4853</v>
      </c>
    </row>
    <row r="863" spans="1:17" ht="117" x14ac:dyDescent="0.25">
      <c r="A863" s="210">
        <v>861</v>
      </c>
      <c r="B863" s="213" t="s">
        <v>34</v>
      </c>
      <c r="C863" s="213">
        <v>891180084</v>
      </c>
      <c r="D863" s="213">
        <v>2</v>
      </c>
      <c r="E863" s="234" t="s">
        <v>5203</v>
      </c>
      <c r="F863" s="356">
        <v>36158427</v>
      </c>
      <c r="G863" s="1" t="s">
        <v>5358</v>
      </c>
      <c r="H863" s="1" t="s">
        <v>7655</v>
      </c>
      <c r="I863" s="311" t="s">
        <v>7656</v>
      </c>
      <c r="J863" s="360">
        <v>41423</v>
      </c>
      <c r="K863" s="361">
        <v>1198884</v>
      </c>
      <c r="L863" s="213" t="s">
        <v>61</v>
      </c>
      <c r="M863" s="1" t="s">
        <v>7458</v>
      </c>
      <c r="N863" s="271" t="s">
        <v>40</v>
      </c>
      <c r="O863" s="213" t="s">
        <v>41</v>
      </c>
      <c r="P863" s="213" t="s">
        <v>42</v>
      </c>
      <c r="Q863" s="271"/>
    </row>
    <row r="864" spans="1:17" ht="144" x14ac:dyDescent="0.25">
      <c r="A864" s="210">
        <v>862</v>
      </c>
      <c r="B864" s="213" t="s">
        <v>34</v>
      </c>
      <c r="C864" s="213">
        <v>891180084</v>
      </c>
      <c r="D864" s="213">
        <v>2</v>
      </c>
      <c r="E864" s="234" t="s">
        <v>5110</v>
      </c>
      <c r="F864" s="356">
        <v>12225412</v>
      </c>
      <c r="G864" s="1" t="s">
        <v>5358</v>
      </c>
      <c r="H864" s="1" t="s">
        <v>7657</v>
      </c>
      <c r="I864" s="311" t="s">
        <v>7658</v>
      </c>
      <c r="J864" s="360">
        <v>41423</v>
      </c>
      <c r="K864" s="361">
        <v>3373024</v>
      </c>
      <c r="L864" s="213" t="s">
        <v>61</v>
      </c>
      <c r="M864" s="1" t="s">
        <v>7458</v>
      </c>
      <c r="N864" s="271" t="s">
        <v>40</v>
      </c>
      <c r="O864" s="213" t="s">
        <v>41</v>
      </c>
      <c r="P864" s="213" t="s">
        <v>42</v>
      </c>
      <c r="Q864" s="271"/>
    </row>
    <row r="865" spans="1:17" ht="108" x14ac:dyDescent="0.25">
      <c r="A865" s="210">
        <v>863</v>
      </c>
      <c r="B865" s="213" t="s">
        <v>34</v>
      </c>
      <c r="C865" s="213">
        <v>891180084</v>
      </c>
      <c r="D865" s="213">
        <v>2</v>
      </c>
      <c r="E865" s="234" t="s">
        <v>460</v>
      </c>
      <c r="F865" s="356">
        <v>36178454</v>
      </c>
      <c r="G865" s="1" t="s">
        <v>5319</v>
      </c>
      <c r="H865" s="1" t="s">
        <v>7659</v>
      </c>
      <c r="I865" s="311" t="s">
        <v>7660</v>
      </c>
      <c r="J865" s="360">
        <v>41423</v>
      </c>
      <c r="K865" s="361">
        <v>2197954</v>
      </c>
      <c r="L865" s="213" t="s">
        <v>61</v>
      </c>
      <c r="M865" s="1" t="s">
        <v>7458</v>
      </c>
      <c r="N865" s="271" t="s">
        <v>40</v>
      </c>
      <c r="O865" s="213" t="s">
        <v>41</v>
      </c>
      <c r="P865" s="213" t="s">
        <v>42</v>
      </c>
      <c r="Q865" s="271"/>
    </row>
    <row r="866" spans="1:17" ht="99" x14ac:dyDescent="0.25">
      <c r="A866" s="210">
        <v>864</v>
      </c>
      <c r="B866" s="213" t="s">
        <v>34</v>
      </c>
      <c r="C866" s="213">
        <v>891180084</v>
      </c>
      <c r="D866" s="213">
        <v>2</v>
      </c>
      <c r="E866" s="234" t="s">
        <v>7661</v>
      </c>
      <c r="F866" s="356">
        <v>7733242</v>
      </c>
      <c r="G866" s="1" t="s">
        <v>5422</v>
      </c>
      <c r="H866" s="1" t="s">
        <v>7662</v>
      </c>
      <c r="I866" s="311" t="s">
        <v>7663</v>
      </c>
      <c r="J866" s="360">
        <v>41425</v>
      </c>
      <c r="K866" s="361">
        <v>1000000</v>
      </c>
      <c r="L866" s="213" t="s">
        <v>61</v>
      </c>
      <c r="M866" s="1" t="s">
        <v>7458</v>
      </c>
      <c r="N866" s="271" t="s">
        <v>40</v>
      </c>
      <c r="O866" s="213" t="s">
        <v>41</v>
      </c>
      <c r="P866" s="213" t="s">
        <v>42</v>
      </c>
      <c r="Q866" s="271"/>
    </row>
    <row r="867" spans="1:17" ht="54" x14ac:dyDescent="0.25">
      <c r="A867" s="210">
        <v>865</v>
      </c>
      <c r="B867" s="210" t="s">
        <v>4826</v>
      </c>
      <c r="C867" s="210">
        <v>891180084</v>
      </c>
      <c r="D867" s="210">
        <v>2</v>
      </c>
      <c r="E867" s="240" t="s">
        <v>7664</v>
      </c>
      <c r="F867" s="309">
        <v>1075214371</v>
      </c>
      <c r="G867" s="1" t="s">
        <v>5284</v>
      </c>
      <c r="H867" s="315" t="s">
        <v>7665</v>
      </c>
      <c r="I867" s="303" t="s">
        <v>7666</v>
      </c>
      <c r="J867" s="339">
        <v>41431</v>
      </c>
      <c r="K867" s="362">
        <v>4145000</v>
      </c>
      <c r="L867" s="359" t="s">
        <v>61</v>
      </c>
      <c r="M867" s="1" t="s">
        <v>7458</v>
      </c>
      <c r="N867" s="271" t="s">
        <v>40</v>
      </c>
      <c r="O867" s="210" t="s">
        <v>41</v>
      </c>
      <c r="P867" s="210" t="s">
        <v>42</v>
      </c>
      <c r="Q867" s="272" t="s">
        <v>4853</v>
      </c>
    </row>
    <row r="868" spans="1:17" ht="45" x14ac:dyDescent="0.25">
      <c r="A868" s="210">
        <v>866</v>
      </c>
      <c r="B868" s="210" t="s">
        <v>34</v>
      </c>
      <c r="C868" s="210">
        <v>891180084</v>
      </c>
      <c r="D868" s="210">
        <v>2</v>
      </c>
      <c r="E868" s="240" t="s">
        <v>7667</v>
      </c>
      <c r="F868" s="309">
        <v>80240627</v>
      </c>
      <c r="G868" s="1" t="s">
        <v>7507</v>
      </c>
      <c r="H868" s="364" t="s">
        <v>7668</v>
      </c>
      <c r="I868" s="303" t="s">
        <v>7669</v>
      </c>
      <c r="J868" s="339">
        <v>41432</v>
      </c>
      <c r="K868" s="362">
        <v>800000</v>
      </c>
      <c r="L868" s="359" t="s">
        <v>61</v>
      </c>
      <c r="M868" s="1" t="s">
        <v>7458</v>
      </c>
      <c r="N868" s="271" t="s">
        <v>40</v>
      </c>
      <c r="O868" s="210" t="s">
        <v>41</v>
      </c>
      <c r="P868" s="210" t="s">
        <v>42</v>
      </c>
      <c r="Q868" s="272"/>
    </row>
    <row r="869" spans="1:17" ht="99" x14ac:dyDescent="0.25">
      <c r="A869" s="210">
        <v>867</v>
      </c>
      <c r="B869" s="213" t="s">
        <v>34</v>
      </c>
      <c r="C869" s="213">
        <v>891180084</v>
      </c>
      <c r="D869" s="213">
        <v>2</v>
      </c>
      <c r="E869" s="234" t="s">
        <v>5019</v>
      </c>
      <c r="F869" s="356">
        <v>12137954</v>
      </c>
      <c r="G869" s="1" t="s">
        <v>5315</v>
      </c>
      <c r="H869" s="1" t="s">
        <v>7670</v>
      </c>
      <c r="I869" s="311" t="s">
        <v>7671</v>
      </c>
      <c r="J869" s="360">
        <v>41437</v>
      </c>
      <c r="K869" s="361">
        <v>10826550</v>
      </c>
      <c r="L869" s="213" t="s">
        <v>61</v>
      </c>
      <c r="M869" s="1" t="s">
        <v>7458</v>
      </c>
      <c r="N869" s="271" t="s">
        <v>40</v>
      </c>
      <c r="O869" s="213" t="s">
        <v>41</v>
      </c>
      <c r="P869" s="213" t="s">
        <v>42</v>
      </c>
      <c r="Q869" s="271"/>
    </row>
    <row r="870" spans="1:17" ht="90" x14ac:dyDescent="0.25">
      <c r="A870" s="210">
        <v>868</v>
      </c>
      <c r="B870" s="213" t="s">
        <v>34</v>
      </c>
      <c r="C870" s="213">
        <v>891180084</v>
      </c>
      <c r="D870" s="213">
        <v>2</v>
      </c>
      <c r="E870" s="234" t="s">
        <v>7467</v>
      </c>
      <c r="F870" s="356">
        <v>36166000</v>
      </c>
      <c r="G870" s="1" t="s">
        <v>5315</v>
      </c>
      <c r="H870" s="1" t="s">
        <v>7672</v>
      </c>
      <c r="I870" s="311" t="s">
        <v>7673</v>
      </c>
      <c r="J870" s="360">
        <v>41437</v>
      </c>
      <c r="K870" s="361">
        <v>13116600</v>
      </c>
      <c r="L870" s="213" t="s">
        <v>61</v>
      </c>
      <c r="M870" s="1" t="s">
        <v>7458</v>
      </c>
      <c r="N870" s="271" t="s">
        <v>40</v>
      </c>
      <c r="O870" s="213" t="s">
        <v>41</v>
      </c>
      <c r="P870" s="213" t="s">
        <v>42</v>
      </c>
      <c r="Q870" s="271"/>
    </row>
    <row r="871" spans="1:17" ht="189" x14ac:dyDescent="0.25">
      <c r="A871" s="210">
        <v>869</v>
      </c>
      <c r="B871" s="213" t="s">
        <v>34</v>
      </c>
      <c r="C871" s="213">
        <v>891180084</v>
      </c>
      <c r="D871" s="213">
        <v>2</v>
      </c>
      <c r="E871" s="234" t="s">
        <v>5039</v>
      </c>
      <c r="F871" s="356">
        <v>40018522</v>
      </c>
      <c r="G871" s="1" t="s">
        <v>7507</v>
      </c>
      <c r="H871" s="1" t="s">
        <v>7674</v>
      </c>
      <c r="I871" s="311" t="s">
        <v>7675</v>
      </c>
      <c r="J871" s="360">
        <v>41438</v>
      </c>
      <c r="K871" s="361">
        <v>4196094</v>
      </c>
      <c r="L871" s="213" t="s">
        <v>61</v>
      </c>
      <c r="M871" s="1" t="s">
        <v>7458</v>
      </c>
      <c r="N871" s="271" t="s">
        <v>40</v>
      </c>
      <c r="O871" s="213" t="s">
        <v>41</v>
      </c>
      <c r="P871" s="213" t="s">
        <v>42</v>
      </c>
      <c r="Q871" s="271"/>
    </row>
    <row r="872" spans="1:17" ht="51" x14ac:dyDescent="0.25">
      <c r="A872" s="210">
        <v>870</v>
      </c>
      <c r="B872" s="213" t="s">
        <v>4826</v>
      </c>
      <c r="C872" s="213">
        <v>891180084</v>
      </c>
      <c r="D872" s="213">
        <v>2</v>
      </c>
      <c r="E872" s="234" t="s">
        <v>7676</v>
      </c>
      <c r="F872" s="356">
        <v>36303315</v>
      </c>
      <c r="G872" s="1" t="s">
        <v>5422</v>
      </c>
      <c r="H872" s="1" t="s">
        <v>7677</v>
      </c>
      <c r="I872" s="365" t="s">
        <v>7678</v>
      </c>
      <c r="J872" s="353">
        <v>41438</v>
      </c>
      <c r="K872" s="362">
        <v>2400000</v>
      </c>
      <c r="L872" s="213" t="s">
        <v>6521</v>
      </c>
      <c r="M872" s="1" t="s">
        <v>7458</v>
      </c>
      <c r="N872" s="271" t="s">
        <v>40</v>
      </c>
      <c r="O872" s="210" t="s">
        <v>41</v>
      </c>
      <c r="P872" s="210" t="s">
        <v>5340</v>
      </c>
      <c r="Q872" s="272" t="s">
        <v>4853</v>
      </c>
    </row>
    <row r="873" spans="1:17" ht="51" x14ac:dyDescent="0.25">
      <c r="A873" s="210">
        <v>871</v>
      </c>
      <c r="B873" s="213" t="s">
        <v>4826</v>
      </c>
      <c r="C873" s="213">
        <v>891180084</v>
      </c>
      <c r="D873" s="213">
        <v>2</v>
      </c>
      <c r="E873" s="328" t="s">
        <v>4835</v>
      </c>
      <c r="F873" s="366">
        <v>26422914</v>
      </c>
      <c r="G873" s="1" t="s">
        <v>7459</v>
      </c>
      <c r="H873" s="367" t="s">
        <v>7679</v>
      </c>
      <c r="I873" s="311" t="s">
        <v>7680</v>
      </c>
      <c r="J873" s="350">
        <v>41451</v>
      </c>
      <c r="K873" s="358">
        <v>6997200</v>
      </c>
      <c r="L873" s="359" t="s">
        <v>61</v>
      </c>
      <c r="M873" s="1" t="s">
        <v>7458</v>
      </c>
      <c r="N873" s="271" t="s">
        <v>40</v>
      </c>
      <c r="O873" s="213" t="s">
        <v>41</v>
      </c>
      <c r="P873" s="213" t="s">
        <v>4831</v>
      </c>
      <c r="Q873" s="271"/>
    </row>
    <row r="874" spans="1:17" ht="42.75" x14ac:dyDescent="0.25">
      <c r="A874" s="210">
        <v>872</v>
      </c>
      <c r="B874" s="213" t="s">
        <v>4826</v>
      </c>
      <c r="C874" s="213">
        <v>891180084</v>
      </c>
      <c r="D874" s="213">
        <v>2</v>
      </c>
      <c r="E874" s="328" t="s">
        <v>4837</v>
      </c>
      <c r="F874" s="366">
        <v>36179246</v>
      </c>
      <c r="G874" s="1" t="s">
        <v>5295</v>
      </c>
      <c r="H874" s="367" t="s">
        <v>7681</v>
      </c>
      <c r="I874" s="311" t="s">
        <v>7682</v>
      </c>
      <c r="J874" s="350">
        <v>41451</v>
      </c>
      <c r="K874" s="358">
        <v>6199900</v>
      </c>
      <c r="L874" s="359" t="s">
        <v>61</v>
      </c>
      <c r="M874" s="1" t="s">
        <v>7458</v>
      </c>
      <c r="N874" s="271" t="s">
        <v>40</v>
      </c>
      <c r="O874" s="213" t="s">
        <v>41</v>
      </c>
      <c r="P874" s="213" t="s">
        <v>4831</v>
      </c>
      <c r="Q874" s="271"/>
    </row>
    <row r="875" spans="1:17" ht="51" x14ac:dyDescent="0.25">
      <c r="A875" s="210">
        <v>873</v>
      </c>
      <c r="B875" s="213" t="s">
        <v>4826</v>
      </c>
      <c r="C875" s="213">
        <v>891180084</v>
      </c>
      <c r="D875" s="213">
        <v>2</v>
      </c>
      <c r="E875" s="328" t="s">
        <v>4827</v>
      </c>
      <c r="F875" s="366">
        <v>7708808</v>
      </c>
      <c r="G875" s="1" t="s">
        <v>5358</v>
      </c>
      <c r="H875" s="367" t="s">
        <v>7683</v>
      </c>
      <c r="I875" s="311" t="s">
        <v>7684</v>
      </c>
      <c r="J875" s="350">
        <v>41451</v>
      </c>
      <c r="K875" s="358">
        <v>6794900</v>
      </c>
      <c r="L875" s="359" t="s">
        <v>61</v>
      </c>
      <c r="M875" s="1" t="s">
        <v>7458</v>
      </c>
      <c r="N875" s="271" t="s">
        <v>40</v>
      </c>
      <c r="O875" s="213" t="s">
        <v>41</v>
      </c>
      <c r="P875" s="213" t="s">
        <v>4831</v>
      </c>
      <c r="Q875" s="271"/>
    </row>
    <row r="876" spans="1:17" ht="42.75" x14ac:dyDescent="0.25">
      <c r="A876" s="210">
        <v>874</v>
      </c>
      <c r="B876" s="213" t="s">
        <v>4826</v>
      </c>
      <c r="C876" s="213">
        <v>891180084</v>
      </c>
      <c r="D876" s="213">
        <v>2</v>
      </c>
      <c r="E876" s="328" t="s">
        <v>4833</v>
      </c>
      <c r="F876" s="366">
        <v>26428426</v>
      </c>
      <c r="G876" s="1" t="s">
        <v>5422</v>
      </c>
      <c r="H876" s="367" t="s">
        <v>7685</v>
      </c>
      <c r="I876" s="311" t="s">
        <v>7682</v>
      </c>
      <c r="J876" s="350">
        <v>41451</v>
      </c>
      <c r="K876" s="358">
        <v>6199900</v>
      </c>
      <c r="L876" s="359" t="s">
        <v>61</v>
      </c>
      <c r="M876" s="1" t="s">
        <v>7458</v>
      </c>
      <c r="N876" s="271" t="s">
        <v>40</v>
      </c>
      <c r="O876" s="213" t="s">
        <v>41</v>
      </c>
      <c r="P876" s="213" t="s">
        <v>4831</v>
      </c>
      <c r="Q876" s="271"/>
    </row>
    <row r="877" spans="1:17" ht="42.75" x14ac:dyDescent="0.25">
      <c r="A877" s="210">
        <v>875</v>
      </c>
      <c r="B877" s="213" t="s">
        <v>4826</v>
      </c>
      <c r="C877" s="213">
        <v>891180084</v>
      </c>
      <c r="D877" s="213">
        <v>2</v>
      </c>
      <c r="E877" s="328" t="s">
        <v>4839</v>
      </c>
      <c r="F877" s="366">
        <v>7725777</v>
      </c>
      <c r="G877" s="1" t="s">
        <v>5358</v>
      </c>
      <c r="H877" s="367" t="s">
        <v>7686</v>
      </c>
      <c r="I877" s="311" t="s">
        <v>7687</v>
      </c>
      <c r="J877" s="350">
        <v>41451</v>
      </c>
      <c r="K877" s="358">
        <v>6997200</v>
      </c>
      <c r="L877" s="359" t="s">
        <v>61</v>
      </c>
      <c r="M877" s="1" t="s">
        <v>7458</v>
      </c>
      <c r="N877" s="271" t="s">
        <v>40</v>
      </c>
      <c r="O877" s="213" t="s">
        <v>41</v>
      </c>
      <c r="P877" s="213" t="s">
        <v>4831</v>
      </c>
      <c r="Q877" s="271"/>
    </row>
    <row r="878" spans="1:17" ht="162" x14ac:dyDescent="0.25">
      <c r="A878" s="210">
        <v>876</v>
      </c>
      <c r="B878" s="213" t="s">
        <v>34</v>
      </c>
      <c r="C878" s="213">
        <v>891180084</v>
      </c>
      <c r="D878" s="213">
        <v>2</v>
      </c>
      <c r="E878" s="234" t="s">
        <v>4932</v>
      </c>
      <c r="F878" s="356">
        <v>12114696</v>
      </c>
      <c r="G878" s="1" t="s">
        <v>5358</v>
      </c>
      <c r="H878" s="1" t="s">
        <v>7688</v>
      </c>
      <c r="I878" s="311" t="s">
        <v>7689</v>
      </c>
      <c r="J878" s="360">
        <v>41463</v>
      </c>
      <c r="K878" s="361">
        <v>1758036</v>
      </c>
      <c r="L878" s="213" t="s">
        <v>61</v>
      </c>
      <c r="M878" s="1" t="s">
        <v>7458</v>
      </c>
      <c r="N878" s="271" t="s">
        <v>40</v>
      </c>
      <c r="O878" s="213" t="s">
        <v>41</v>
      </c>
      <c r="P878" s="213" t="s">
        <v>42</v>
      </c>
      <c r="Q878" s="271"/>
    </row>
    <row r="879" spans="1:17" ht="108" x14ac:dyDescent="0.25">
      <c r="A879" s="210">
        <v>877</v>
      </c>
      <c r="B879" s="213" t="s">
        <v>34</v>
      </c>
      <c r="C879" s="213">
        <v>891180084</v>
      </c>
      <c r="D879" s="213">
        <v>2</v>
      </c>
      <c r="E879" s="234" t="s">
        <v>7543</v>
      </c>
      <c r="F879" s="356">
        <v>36311332</v>
      </c>
      <c r="G879" s="1" t="s">
        <v>5319</v>
      </c>
      <c r="H879" s="1" t="s">
        <v>7690</v>
      </c>
      <c r="I879" s="311" t="s">
        <v>7691</v>
      </c>
      <c r="J879" s="360">
        <v>41463</v>
      </c>
      <c r="K879" s="361">
        <v>1009080</v>
      </c>
      <c r="L879" s="213" t="s">
        <v>61</v>
      </c>
      <c r="M879" s="1" t="s">
        <v>7458</v>
      </c>
      <c r="N879" s="271" t="s">
        <v>40</v>
      </c>
      <c r="O879" s="213" t="s">
        <v>41</v>
      </c>
      <c r="P879" s="213" t="s">
        <v>42</v>
      </c>
      <c r="Q879" s="271"/>
    </row>
    <row r="880" spans="1:17" ht="54" x14ac:dyDescent="0.25">
      <c r="A880" s="210">
        <v>878</v>
      </c>
      <c r="B880" s="210" t="s">
        <v>4826</v>
      </c>
      <c r="C880" s="210">
        <v>891180084</v>
      </c>
      <c r="D880" s="210">
        <v>2</v>
      </c>
      <c r="E880" s="240" t="s">
        <v>5082</v>
      </c>
      <c r="F880" s="309">
        <v>10752130050</v>
      </c>
      <c r="G880" s="1" t="s">
        <v>5284</v>
      </c>
      <c r="H880" s="315" t="s">
        <v>7692</v>
      </c>
      <c r="I880" s="303" t="s">
        <v>7693</v>
      </c>
      <c r="J880" s="339">
        <v>41465</v>
      </c>
      <c r="K880" s="362">
        <v>12540000</v>
      </c>
      <c r="L880" s="359" t="s">
        <v>61</v>
      </c>
      <c r="M880" s="1" t="s">
        <v>7458</v>
      </c>
      <c r="N880" s="271" t="s">
        <v>40</v>
      </c>
      <c r="O880" s="210" t="s">
        <v>41</v>
      </c>
      <c r="P880" s="210" t="s">
        <v>42</v>
      </c>
      <c r="Q880" s="272" t="s">
        <v>7572</v>
      </c>
    </row>
    <row r="881" spans="1:17" ht="72" x14ac:dyDescent="0.25">
      <c r="A881" s="210">
        <v>879</v>
      </c>
      <c r="B881" s="210" t="s">
        <v>4826</v>
      </c>
      <c r="C881" s="210">
        <v>891180084</v>
      </c>
      <c r="D881" s="210">
        <v>2</v>
      </c>
      <c r="E881" s="240" t="s">
        <v>2361</v>
      </c>
      <c r="F881" s="309">
        <v>7730329</v>
      </c>
      <c r="G881" s="1" t="s">
        <v>5295</v>
      </c>
      <c r="H881" s="315" t="s">
        <v>7694</v>
      </c>
      <c r="I881" s="303" t="s">
        <v>7695</v>
      </c>
      <c r="J881" s="339">
        <v>41465</v>
      </c>
      <c r="K881" s="362">
        <v>10830000</v>
      </c>
      <c r="L881" s="359" t="s">
        <v>61</v>
      </c>
      <c r="M881" s="1" t="s">
        <v>7458</v>
      </c>
      <c r="N881" s="271" t="s">
        <v>40</v>
      </c>
      <c r="O881" s="210" t="s">
        <v>41</v>
      </c>
      <c r="P881" s="210" t="s">
        <v>42</v>
      </c>
      <c r="Q881" s="272" t="s">
        <v>7572</v>
      </c>
    </row>
    <row r="882" spans="1:17" ht="54" x14ac:dyDescent="0.25">
      <c r="A882" s="210">
        <v>880</v>
      </c>
      <c r="B882" s="210" t="s">
        <v>34</v>
      </c>
      <c r="C882" s="210">
        <v>891180084</v>
      </c>
      <c r="D882" s="210">
        <v>2</v>
      </c>
      <c r="E882" s="234" t="s">
        <v>7580</v>
      </c>
      <c r="F882" s="356">
        <v>1075229357</v>
      </c>
      <c r="G882" s="1">
        <v>2</v>
      </c>
      <c r="H882" s="1" t="s">
        <v>7696</v>
      </c>
      <c r="I882" s="311" t="s">
        <v>7697</v>
      </c>
      <c r="J882" s="353">
        <v>41488</v>
      </c>
      <c r="K882" s="362">
        <v>4966667</v>
      </c>
      <c r="L882" s="213" t="s">
        <v>61</v>
      </c>
      <c r="M882" s="1" t="s">
        <v>7458</v>
      </c>
      <c r="N882" s="271" t="s">
        <v>40</v>
      </c>
      <c r="O882" s="210" t="s">
        <v>41</v>
      </c>
      <c r="P882" s="210" t="s">
        <v>42</v>
      </c>
      <c r="Q882" s="272"/>
    </row>
    <row r="883" spans="1:17" ht="51" x14ac:dyDescent="0.25">
      <c r="A883" s="210">
        <v>881</v>
      </c>
      <c r="B883" s="213" t="s">
        <v>4826</v>
      </c>
      <c r="C883" s="213">
        <v>891180084</v>
      </c>
      <c r="D883" s="213">
        <v>2</v>
      </c>
      <c r="E883" s="234" t="s">
        <v>2779</v>
      </c>
      <c r="F883" s="356">
        <v>1075237649</v>
      </c>
      <c r="G883" s="1" t="s">
        <v>5358</v>
      </c>
      <c r="H883" s="1" t="s">
        <v>7698</v>
      </c>
      <c r="I883" s="311" t="s">
        <v>7699</v>
      </c>
      <c r="J883" s="353">
        <v>41492</v>
      </c>
      <c r="K883" s="362">
        <v>8216667</v>
      </c>
      <c r="L883" s="213" t="s">
        <v>6521</v>
      </c>
      <c r="M883" s="1" t="s">
        <v>7458</v>
      </c>
      <c r="N883" s="271" t="s">
        <v>40</v>
      </c>
      <c r="O883" s="210" t="s">
        <v>41</v>
      </c>
      <c r="P883" s="210" t="s">
        <v>5340</v>
      </c>
      <c r="Q883" s="272"/>
    </row>
    <row r="884" spans="1:17" ht="51" x14ac:dyDescent="0.25">
      <c r="A884" s="210">
        <v>882</v>
      </c>
      <c r="B884" s="210" t="s">
        <v>4826</v>
      </c>
      <c r="C884" s="210">
        <v>891180084</v>
      </c>
      <c r="D884" s="210">
        <v>2</v>
      </c>
      <c r="E884" s="240" t="s">
        <v>5099</v>
      </c>
      <c r="F884" s="309">
        <v>16642021</v>
      </c>
      <c r="G884" s="1" t="s">
        <v>7507</v>
      </c>
      <c r="H884" s="315" t="s">
        <v>7700</v>
      </c>
      <c r="I884" s="303" t="s">
        <v>7701</v>
      </c>
      <c r="J884" s="339">
        <v>41494</v>
      </c>
      <c r="K884" s="362">
        <v>3010280</v>
      </c>
      <c r="L884" s="359" t="s">
        <v>61</v>
      </c>
      <c r="M884" s="1" t="s">
        <v>7458</v>
      </c>
      <c r="N884" s="271" t="s">
        <v>40</v>
      </c>
      <c r="O884" s="210" t="s">
        <v>41</v>
      </c>
      <c r="P884" s="210" t="s">
        <v>42</v>
      </c>
      <c r="Q884" s="272" t="s">
        <v>4853</v>
      </c>
    </row>
    <row r="885" spans="1:17" ht="51" x14ac:dyDescent="0.25">
      <c r="A885" s="210">
        <v>883</v>
      </c>
      <c r="B885" s="210" t="s">
        <v>4826</v>
      </c>
      <c r="C885" s="210">
        <v>891180084</v>
      </c>
      <c r="D885" s="210">
        <v>2</v>
      </c>
      <c r="E885" s="240" t="s">
        <v>7649</v>
      </c>
      <c r="F885" s="309">
        <v>52083740</v>
      </c>
      <c r="G885" s="1" t="s">
        <v>5422</v>
      </c>
      <c r="H885" s="315" t="s">
        <v>7702</v>
      </c>
      <c r="I885" s="303" t="s">
        <v>7701</v>
      </c>
      <c r="J885" s="339">
        <v>41494</v>
      </c>
      <c r="K885" s="362">
        <v>3010280</v>
      </c>
      <c r="L885" s="359" t="s">
        <v>61</v>
      </c>
      <c r="M885" s="1" t="s">
        <v>7458</v>
      </c>
      <c r="N885" s="271" t="s">
        <v>40</v>
      </c>
      <c r="O885" s="210" t="s">
        <v>41</v>
      </c>
      <c r="P885" s="210" t="s">
        <v>42</v>
      </c>
      <c r="Q885" s="272" t="s">
        <v>7572</v>
      </c>
    </row>
    <row r="886" spans="1:17" ht="45" x14ac:dyDescent="0.25">
      <c r="A886" s="210">
        <v>884</v>
      </c>
      <c r="B886" s="210" t="s">
        <v>4826</v>
      </c>
      <c r="C886" s="210">
        <v>891180084</v>
      </c>
      <c r="D886" s="210">
        <v>2</v>
      </c>
      <c r="E886" s="240" t="s">
        <v>7703</v>
      </c>
      <c r="F886" s="309">
        <v>93358380</v>
      </c>
      <c r="G886" s="1" t="s">
        <v>5358</v>
      </c>
      <c r="H886" s="315" t="s">
        <v>7704</v>
      </c>
      <c r="I886" s="303" t="s">
        <v>7705</v>
      </c>
      <c r="J886" s="339">
        <v>41494</v>
      </c>
      <c r="K886" s="362">
        <v>3010280</v>
      </c>
      <c r="L886" s="359" t="s">
        <v>61</v>
      </c>
      <c r="M886" s="1" t="s">
        <v>7458</v>
      </c>
      <c r="N886" s="271" t="s">
        <v>40</v>
      </c>
      <c r="O886" s="210" t="s">
        <v>41</v>
      </c>
      <c r="P886" s="210" t="s">
        <v>42</v>
      </c>
      <c r="Q886" s="272" t="s">
        <v>4853</v>
      </c>
    </row>
    <row r="887" spans="1:17" ht="45" x14ac:dyDescent="0.25">
      <c r="A887" s="210">
        <v>885</v>
      </c>
      <c r="B887" s="210" t="s">
        <v>4826</v>
      </c>
      <c r="C887" s="210">
        <v>891180084</v>
      </c>
      <c r="D887" s="210">
        <v>2</v>
      </c>
      <c r="E887" s="240" t="s">
        <v>7706</v>
      </c>
      <c r="F887" s="309">
        <v>19108024</v>
      </c>
      <c r="G887" s="1" t="s">
        <v>5358</v>
      </c>
      <c r="H887" s="315" t="s">
        <v>7707</v>
      </c>
      <c r="I887" s="303" t="s">
        <v>7701</v>
      </c>
      <c r="J887" s="339">
        <v>41494</v>
      </c>
      <c r="K887" s="362">
        <v>2269670</v>
      </c>
      <c r="L887" s="359" t="s">
        <v>61</v>
      </c>
      <c r="M887" s="1" t="s">
        <v>7458</v>
      </c>
      <c r="N887" s="271" t="s">
        <v>40</v>
      </c>
      <c r="O887" s="210" t="s">
        <v>41</v>
      </c>
      <c r="P887" s="210" t="s">
        <v>42</v>
      </c>
      <c r="Q887" s="272" t="s">
        <v>4853</v>
      </c>
    </row>
    <row r="888" spans="1:17" ht="54" x14ac:dyDescent="0.25">
      <c r="A888" s="210">
        <v>886</v>
      </c>
      <c r="B888" s="213" t="s">
        <v>4826</v>
      </c>
      <c r="C888" s="213">
        <v>891180084</v>
      </c>
      <c r="D888" s="213">
        <v>2</v>
      </c>
      <c r="E888" s="247" t="s">
        <v>2374</v>
      </c>
      <c r="F888" s="366">
        <v>26421468</v>
      </c>
      <c r="G888" s="1" t="s">
        <v>5315</v>
      </c>
      <c r="H888" s="368" t="s">
        <v>7708</v>
      </c>
      <c r="I888" s="365" t="s">
        <v>7709</v>
      </c>
      <c r="J888" s="350">
        <v>41520</v>
      </c>
      <c r="K888" s="358">
        <v>2000000</v>
      </c>
      <c r="L888" s="359" t="s">
        <v>61</v>
      </c>
      <c r="M888" s="1" t="s">
        <v>7458</v>
      </c>
      <c r="N888" s="271" t="s">
        <v>40</v>
      </c>
      <c r="O888" s="213" t="s">
        <v>41</v>
      </c>
      <c r="P888" s="213" t="s">
        <v>4831</v>
      </c>
      <c r="Q888" s="271"/>
    </row>
    <row r="889" spans="1:17" ht="126" x14ac:dyDescent="0.25">
      <c r="A889" s="210">
        <v>887</v>
      </c>
      <c r="B889" s="213" t="s">
        <v>34</v>
      </c>
      <c r="C889" s="213">
        <v>891180084</v>
      </c>
      <c r="D889" s="213">
        <v>2</v>
      </c>
      <c r="E889" s="234" t="s">
        <v>7583</v>
      </c>
      <c r="F889" s="356">
        <v>12114117</v>
      </c>
      <c r="G889" s="1" t="s">
        <v>5422</v>
      </c>
      <c r="H889" s="1" t="s">
        <v>7710</v>
      </c>
      <c r="I889" s="311" t="s">
        <v>7711</v>
      </c>
      <c r="J889" s="360">
        <v>41526</v>
      </c>
      <c r="K889" s="361">
        <v>1009080</v>
      </c>
      <c r="L889" s="213" t="s">
        <v>61</v>
      </c>
      <c r="M889" s="1" t="s">
        <v>7458</v>
      </c>
      <c r="N889" s="271" t="s">
        <v>40</v>
      </c>
      <c r="O889" s="213" t="s">
        <v>41</v>
      </c>
      <c r="P889" s="213" t="s">
        <v>42</v>
      </c>
      <c r="Q889" s="271"/>
    </row>
    <row r="890" spans="1:17" ht="42.75" x14ac:dyDescent="0.25">
      <c r="A890" s="210">
        <v>888</v>
      </c>
      <c r="B890" s="210" t="s">
        <v>34</v>
      </c>
      <c r="C890" s="210">
        <v>891180084</v>
      </c>
      <c r="D890" s="210">
        <v>2</v>
      </c>
      <c r="E890" s="369" t="s">
        <v>2726</v>
      </c>
      <c r="F890" s="370">
        <v>36311974</v>
      </c>
      <c r="G890" s="1" t="s">
        <v>5315</v>
      </c>
      <c r="H890" s="371" t="s">
        <v>7712</v>
      </c>
      <c r="I890" s="365" t="s">
        <v>7713</v>
      </c>
      <c r="J890" s="353">
        <v>41527</v>
      </c>
      <c r="K890" s="362">
        <v>12950000</v>
      </c>
      <c r="L890" s="213" t="s">
        <v>6521</v>
      </c>
      <c r="M890" s="1" t="s">
        <v>7458</v>
      </c>
      <c r="N890" s="271" t="s">
        <v>40</v>
      </c>
      <c r="O890" s="210" t="s">
        <v>41</v>
      </c>
      <c r="P890" s="210" t="s">
        <v>42</v>
      </c>
      <c r="Q890" s="372"/>
    </row>
    <row r="891" spans="1:17" ht="51" x14ac:dyDescent="0.25">
      <c r="A891" s="210">
        <v>889</v>
      </c>
      <c r="B891" s="210" t="s">
        <v>34</v>
      </c>
      <c r="C891" s="210">
        <v>891180084</v>
      </c>
      <c r="D891" s="210">
        <v>2</v>
      </c>
      <c r="E891" s="369" t="s">
        <v>7714</v>
      </c>
      <c r="F891" s="370">
        <v>36308380</v>
      </c>
      <c r="G891" s="1" t="s">
        <v>5284</v>
      </c>
      <c r="H891" s="371" t="s">
        <v>7715</v>
      </c>
      <c r="I891" s="365" t="s">
        <v>7716</v>
      </c>
      <c r="J891" s="353">
        <v>41527</v>
      </c>
      <c r="K891" s="362">
        <v>4687500</v>
      </c>
      <c r="L891" s="213" t="s">
        <v>6521</v>
      </c>
      <c r="M891" s="1" t="s">
        <v>7458</v>
      </c>
      <c r="N891" s="271" t="s">
        <v>40</v>
      </c>
      <c r="O891" s="210" t="s">
        <v>41</v>
      </c>
      <c r="P891" s="210" t="s">
        <v>7717</v>
      </c>
      <c r="Q891" s="372"/>
    </row>
    <row r="892" spans="1:17" ht="45" x14ac:dyDescent="0.25">
      <c r="A892" s="210">
        <v>890</v>
      </c>
      <c r="B892" s="210" t="s">
        <v>34</v>
      </c>
      <c r="C892" s="210">
        <v>891180084</v>
      </c>
      <c r="D892" s="210">
        <v>2</v>
      </c>
      <c r="E892" s="369" t="s">
        <v>7718</v>
      </c>
      <c r="F892" s="370">
        <v>7721147</v>
      </c>
      <c r="G892" s="1" t="s">
        <v>7474</v>
      </c>
      <c r="H892" s="371" t="s">
        <v>7719</v>
      </c>
      <c r="I892" s="365" t="s">
        <v>7716</v>
      </c>
      <c r="J892" s="353">
        <v>41527</v>
      </c>
      <c r="K892" s="362">
        <v>4687500</v>
      </c>
      <c r="L892" s="213" t="s">
        <v>6521</v>
      </c>
      <c r="M892" s="1" t="s">
        <v>7458</v>
      </c>
      <c r="N892" s="271" t="s">
        <v>40</v>
      </c>
      <c r="O892" s="210" t="s">
        <v>41</v>
      </c>
      <c r="P892" s="210" t="s">
        <v>7720</v>
      </c>
      <c r="Q892" s="372"/>
    </row>
    <row r="893" spans="1:17" ht="51" x14ac:dyDescent="0.25">
      <c r="A893" s="210">
        <v>891</v>
      </c>
      <c r="B893" s="210" t="s">
        <v>34</v>
      </c>
      <c r="C893" s="210">
        <v>891180084</v>
      </c>
      <c r="D893" s="210">
        <v>2</v>
      </c>
      <c r="E893" s="369" t="s">
        <v>7721</v>
      </c>
      <c r="F893" s="370">
        <v>1079408043</v>
      </c>
      <c r="G893" s="1" t="s">
        <v>5319</v>
      </c>
      <c r="H893" s="371" t="s">
        <v>7722</v>
      </c>
      <c r="I893" s="365" t="s">
        <v>7723</v>
      </c>
      <c r="J893" s="353">
        <v>41527</v>
      </c>
      <c r="K893" s="362">
        <v>5862900</v>
      </c>
      <c r="L893" s="213" t="s">
        <v>6521</v>
      </c>
      <c r="M893" s="1" t="s">
        <v>7458</v>
      </c>
      <c r="N893" s="271" t="s">
        <v>40</v>
      </c>
      <c r="O893" s="210" t="s">
        <v>41</v>
      </c>
      <c r="P893" s="210" t="s">
        <v>7724</v>
      </c>
      <c r="Q893" s="372"/>
    </row>
    <row r="894" spans="1:17" ht="51" x14ac:dyDescent="0.25">
      <c r="A894" s="210">
        <v>892</v>
      </c>
      <c r="B894" s="210" t="s">
        <v>34</v>
      </c>
      <c r="C894" s="210">
        <v>891180084</v>
      </c>
      <c r="D894" s="210">
        <v>2</v>
      </c>
      <c r="E894" s="369" t="s">
        <v>7725</v>
      </c>
      <c r="F894" s="370">
        <v>1079390179</v>
      </c>
      <c r="G894" s="1" t="s">
        <v>5315</v>
      </c>
      <c r="H894" s="371" t="s">
        <v>7726</v>
      </c>
      <c r="I894" s="365" t="s">
        <v>7727</v>
      </c>
      <c r="J894" s="353">
        <v>41527</v>
      </c>
      <c r="K894" s="362">
        <v>5008500</v>
      </c>
      <c r="L894" s="213" t="s">
        <v>6521</v>
      </c>
      <c r="M894" s="1" t="s">
        <v>7458</v>
      </c>
      <c r="N894" s="271" t="s">
        <v>40</v>
      </c>
      <c r="O894" s="210" t="s">
        <v>41</v>
      </c>
      <c r="P894" s="210" t="s">
        <v>7717</v>
      </c>
      <c r="Q894" s="372"/>
    </row>
    <row r="895" spans="1:17" ht="45" x14ac:dyDescent="0.25">
      <c r="A895" s="210">
        <v>893</v>
      </c>
      <c r="B895" s="210" t="s">
        <v>34</v>
      </c>
      <c r="C895" s="210">
        <v>891180084</v>
      </c>
      <c r="D895" s="210">
        <v>2</v>
      </c>
      <c r="E895" s="369" t="s">
        <v>7728</v>
      </c>
      <c r="F895" s="370">
        <v>12259194</v>
      </c>
      <c r="G895" s="1" t="s">
        <v>5422</v>
      </c>
      <c r="H895" s="371" t="s">
        <v>7729</v>
      </c>
      <c r="I895" s="365" t="s">
        <v>7727</v>
      </c>
      <c r="J895" s="353">
        <v>41527</v>
      </c>
      <c r="K895" s="362">
        <v>5008500</v>
      </c>
      <c r="L895" s="213" t="s">
        <v>6521</v>
      </c>
      <c r="M895" s="1" t="s">
        <v>7458</v>
      </c>
      <c r="N895" s="271" t="s">
        <v>40</v>
      </c>
      <c r="O895" s="210" t="s">
        <v>41</v>
      </c>
      <c r="P895" s="210" t="s">
        <v>7730</v>
      </c>
      <c r="Q895" s="372"/>
    </row>
    <row r="896" spans="1:17" ht="51" x14ac:dyDescent="0.25">
      <c r="A896" s="210">
        <v>894</v>
      </c>
      <c r="B896" s="210" t="s">
        <v>34</v>
      </c>
      <c r="C896" s="210">
        <v>891180084</v>
      </c>
      <c r="D896" s="210">
        <v>2</v>
      </c>
      <c r="E896" s="369" t="s">
        <v>7731</v>
      </c>
      <c r="F896" s="370">
        <v>1077850908</v>
      </c>
      <c r="G896" s="1" t="s">
        <v>5358</v>
      </c>
      <c r="H896" s="371" t="s">
        <v>7732</v>
      </c>
      <c r="I896" s="365" t="s">
        <v>7727</v>
      </c>
      <c r="J896" s="353">
        <v>41527</v>
      </c>
      <c r="K896" s="362">
        <v>5008500</v>
      </c>
      <c r="L896" s="213" t="s">
        <v>6521</v>
      </c>
      <c r="M896" s="1" t="s">
        <v>7458</v>
      </c>
      <c r="N896" s="271" t="s">
        <v>40</v>
      </c>
      <c r="O896" s="210" t="s">
        <v>41</v>
      </c>
      <c r="P896" s="210" t="s">
        <v>7730</v>
      </c>
      <c r="Q896" s="372"/>
    </row>
    <row r="897" spans="1:17" ht="51" x14ac:dyDescent="0.25">
      <c r="A897" s="210">
        <v>895</v>
      </c>
      <c r="B897" s="210" t="s">
        <v>34</v>
      </c>
      <c r="C897" s="210">
        <v>891180084</v>
      </c>
      <c r="D897" s="210">
        <v>2</v>
      </c>
      <c r="E897" s="369" t="s">
        <v>7733</v>
      </c>
      <c r="F897" s="370">
        <v>1075269834</v>
      </c>
      <c r="G897" s="1" t="s">
        <v>5358</v>
      </c>
      <c r="H897" s="371" t="s">
        <v>7734</v>
      </c>
      <c r="I897" s="365" t="s">
        <v>7727</v>
      </c>
      <c r="J897" s="353">
        <v>41527</v>
      </c>
      <c r="K897" s="362">
        <v>5008500</v>
      </c>
      <c r="L897" s="213" t="s">
        <v>6521</v>
      </c>
      <c r="M897" s="1" t="s">
        <v>7458</v>
      </c>
      <c r="N897" s="271" t="s">
        <v>40</v>
      </c>
      <c r="O897" s="210" t="s">
        <v>41</v>
      </c>
      <c r="P897" s="210" t="s">
        <v>7735</v>
      </c>
      <c r="Q897" s="372"/>
    </row>
    <row r="898" spans="1:17" ht="45" x14ac:dyDescent="0.25">
      <c r="A898" s="210">
        <v>896</v>
      </c>
      <c r="B898" s="210" t="s">
        <v>34</v>
      </c>
      <c r="C898" s="210">
        <v>891180084</v>
      </c>
      <c r="D898" s="210">
        <v>2</v>
      </c>
      <c r="E898" s="369" t="s">
        <v>7736</v>
      </c>
      <c r="F898" s="370">
        <v>7693145</v>
      </c>
      <c r="G898" s="1" t="s">
        <v>7507</v>
      </c>
      <c r="H898" s="371" t="s">
        <v>7737</v>
      </c>
      <c r="I898" s="365" t="s">
        <v>7727</v>
      </c>
      <c r="J898" s="353">
        <v>41527</v>
      </c>
      <c r="K898" s="362">
        <v>5008500</v>
      </c>
      <c r="L898" s="213" t="s">
        <v>6521</v>
      </c>
      <c r="M898" s="1" t="s">
        <v>7458</v>
      </c>
      <c r="N898" s="271" t="s">
        <v>40</v>
      </c>
      <c r="O898" s="210" t="s">
        <v>41</v>
      </c>
      <c r="P898" s="210" t="s">
        <v>7717</v>
      </c>
      <c r="Q898" s="372"/>
    </row>
    <row r="899" spans="1:17" ht="51" x14ac:dyDescent="0.25">
      <c r="A899" s="210">
        <v>897</v>
      </c>
      <c r="B899" s="210" t="s">
        <v>34</v>
      </c>
      <c r="C899" s="210">
        <v>891180084</v>
      </c>
      <c r="D899" s="210">
        <v>2</v>
      </c>
      <c r="E899" s="369" t="s">
        <v>2762</v>
      </c>
      <c r="F899" s="370">
        <v>55170613</v>
      </c>
      <c r="G899" s="1" t="s">
        <v>7474</v>
      </c>
      <c r="H899" s="371" t="s">
        <v>7738</v>
      </c>
      <c r="I899" s="365" t="s">
        <v>7723</v>
      </c>
      <c r="J899" s="353">
        <v>41527</v>
      </c>
      <c r="K899" s="362">
        <v>5862900</v>
      </c>
      <c r="L899" s="213" t="s">
        <v>6521</v>
      </c>
      <c r="M899" s="1" t="s">
        <v>7458</v>
      </c>
      <c r="N899" s="271" t="s">
        <v>40</v>
      </c>
      <c r="O899" s="210" t="s">
        <v>41</v>
      </c>
      <c r="P899" s="210" t="s">
        <v>7739</v>
      </c>
      <c r="Q899" s="372"/>
    </row>
    <row r="900" spans="1:17" ht="51" x14ac:dyDescent="0.25">
      <c r="A900" s="210">
        <v>898</v>
      </c>
      <c r="B900" s="210" t="s">
        <v>34</v>
      </c>
      <c r="C900" s="210">
        <v>891180084</v>
      </c>
      <c r="D900" s="210">
        <v>2</v>
      </c>
      <c r="E900" s="369" t="s">
        <v>7740</v>
      </c>
      <c r="F900" s="370">
        <v>1075221427</v>
      </c>
      <c r="G900" s="1" t="s">
        <v>5319</v>
      </c>
      <c r="H900" s="371" t="s">
        <v>7741</v>
      </c>
      <c r="I900" s="365" t="s">
        <v>7723</v>
      </c>
      <c r="J900" s="353">
        <v>41527</v>
      </c>
      <c r="K900" s="362">
        <v>5862900</v>
      </c>
      <c r="L900" s="213" t="s">
        <v>6521</v>
      </c>
      <c r="M900" s="1" t="s">
        <v>7458</v>
      </c>
      <c r="N900" s="271" t="s">
        <v>40</v>
      </c>
      <c r="O900" s="210" t="s">
        <v>41</v>
      </c>
      <c r="P900" s="210" t="s">
        <v>7742</v>
      </c>
      <c r="Q900" s="372"/>
    </row>
    <row r="901" spans="1:17" ht="51" x14ac:dyDescent="0.25">
      <c r="A901" s="210">
        <v>899</v>
      </c>
      <c r="B901" s="210" t="s">
        <v>34</v>
      </c>
      <c r="C901" s="210">
        <v>891180084</v>
      </c>
      <c r="D901" s="210">
        <v>2</v>
      </c>
      <c r="E901" s="369" t="s">
        <v>7743</v>
      </c>
      <c r="F901" s="370">
        <v>36174036</v>
      </c>
      <c r="G901" s="1" t="s">
        <v>7459</v>
      </c>
      <c r="H901" s="371" t="s">
        <v>7744</v>
      </c>
      <c r="I901" s="365" t="s">
        <v>7723</v>
      </c>
      <c r="J901" s="353">
        <v>41527</v>
      </c>
      <c r="K901" s="362">
        <v>5862900</v>
      </c>
      <c r="L901" s="213" t="s">
        <v>6521</v>
      </c>
      <c r="M901" s="1" t="s">
        <v>7458</v>
      </c>
      <c r="N901" s="271" t="s">
        <v>40</v>
      </c>
      <c r="O901" s="210" t="s">
        <v>41</v>
      </c>
      <c r="P901" s="210" t="s">
        <v>7745</v>
      </c>
      <c r="Q901" s="372"/>
    </row>
    <row r="902" spans="1:17" ht="42.75" x14ac:dyDescent="0.25">
      <c r="A902" s="210">
        <v>900</v>
      </c>
      <c r="B902" s="210" t="s">
        <v>34</v>
      </c>
      <c r="C902" s="210">
        <v>891180084</v>
      </c>
      <c r="D902" s="210">
        <v>2</v>
      </c>
      <c r="E902" s="369" t="s">
        <v>7746</v>
      </c>
      <c r="F902" s="370">
        <v>36171241</v>
      </c>
      <c r="G902" s="1" t="s">
        <v>7459</v>
      </c>
      <c r="H902" s="371" t="s">
        <v>7747</v>
      </c>
      <c r="I902" s="365" t="s">
        <v>7723</v>
      </c>
      <c r="J902" s="353">
        <v>41527</v>
      </c>
      <c r="K902" s="362">
        <v>5862900</v>
      </c>
      <c r="L902" s="213" t="s">
        <v>6521</v>
      </c>
      <c r="M902" s="1" t="s">
        <v>7458</v>
      </c>
      <c r="N902" s="271" t="s">
        <v>40</v>
      </c>
      <c r="O902" s="210" t="s">
        <v>41</v>
      </c>
      <c r="P902" s="210" t="s">
        <v>7717</v>
      </c>
      <c r="Q902" s="372"/>
    </row>
    <row r="903" spans="1:17" ht="42.75" x14ac:dyDescent="0.25">
      <c r="A903" s="210">
        <v>901</v>
      </c>
      <c r="B903" s="210" t="s">
        <v>34</v>
      </c>
      <c r="C903" s="210">
        <v>891180084</v>
      </c>
      <c r="D903" s="210">
        <v>2</v>
      </c>
      <c r="E903" s="369" t="s">
        <v>7748</v>
      </c>
      <c r="F903" s="370">
        <v>36173192</v>
      </c>
      <c r="G903" s="1" t="s">
        <v>5284</v>
      </c>
      <c r="H903" s="371" t="s">
        <v>7749</v>
      </c>
      <c r="I903" s="365" t="s">
        <v>7723</v>
      </c>
      <c r="J903" s="353">
        <v>41527</v>
      </c>
      <c r="K903" s="362">
        <v>5862900</v>
      </c>
      <c r="L903" s="213" t="s">
        <v>6521</v>
      </c>
      <c r="M903" s="1" t="s">
        <v>7458</v>
      </c>
      <c r="N903" s="271" t="s">
        <v>40</v>
      </c>
      <c r="O903" s="210" t="s">
        <v>41</v>
      </c>
      <c r="P903" s="210" t="s">
        <v>7750</v>
      </c>
      <c r="Q903" s="372"/>
    </row>
    <row r="904" spans="1:17" ht="42.75" x14ac:dyDescent="0.25">
      <c r="A904" s="210">
        <v>902</v>
      </c>
      <c r="B904" s="210" t="s">
        <v>34</v>
      </c>
      <c r="C904" s="210">
        <v>891180084</v>
      </c>
      <c r="D904" s="210">
        <v>2</v>
      </c>
      <c r="E904" s="369" t="s">
        <v>7751</v>
      </c>
      <c r="F904" s="370">
        <v>65829826</v>
      </c>
      <c r="G904" s="1" t="s">
        <v>7459</v>
      </c>
      <c r="H904" s="371" t="s">
        <v>5119</v>
      </c>
      <c r="I904" s="365" t="s">
        <v>7723</v>
      </c>
      <c r="J904" s="353">
        <v>41527</v>
      </c>
      <c r="K904" s="362">
        <v>5862900</v>
      </c>
      <c r="L904" s="213" t="s">
        <v>6521</v>
      </c>
      <c r="M904" s="1" t="s">
        <v>7458</v>
      </c>
      <c r="N904" s="271" t="s">
        <v>40</v>
      </c>
      <c r="O904" s="210" t="s">
        <v>41</v>
      </c>
      <c r="P904" s="210" t="s">
        <v>7752</v>
      </c>
      <c r="Q904" s="372"/>
    </row>
    <row r="905" spans="1:17" ht="42.75" x14ac:dyDescent="0.25">
      <c r="A905" s="210">
        <v>903</v>
      </c>
      <c r="B905" s="210" t="s">
        <v>34</v>
      </c>
      <c r="C905" s="210">
        <v>891180084</v>
      </c>
      <c r="D905" s="210">
        <v>2</v>
      </c>
      <c r="E905" s="369" t="s">
        <v>2708</v>
      </c>
      <c r="F905" s="370">
        <v>39799425</v>
      </c>
      <c r="G905" s="1" t="s">
        <v>7507</v>
      </c>
      <c r="H905" s="371" t="s">
        <v>7753</v>
      </c>
      <c r="I905" s="365" t="s">
        <v>7723</v>
      </c>
      <c r="J905" s="353">
        <v>41527</v>
      </c>
      <c r="K905" s="362">
        <v>5862900</v>
      </c>
      <c r="L905" s="213" t="s">
        <v>6521</v>
      </c>
      <c r="M905" s="1" t="s">
        <v>7458</v>
      </c>
      <c r="N905" s="271" t="s">
        <v>40</v>
      </c>
      <c r="O905" s="210" t="s">
        <v>41</v>
      </c>
      <c r="P905" s="210" t="s">
        <v>7754</v>
      </c>
      <c r="Q905" s="372"/>
    </row>
    <row r="906" spans="1:17" ht="51" x14ac:dyDescent="0.25">
      <c r="A906" s="210">
        <v>904</v>
      </c>
      <c r="B906" s="210" t="s">
        <v>34</v>
      </c>
      <c r="C906" s="210">
        <v>891180084</v>
      </c>
      <c r="D906" s="210">
        <v>2</v>
      </c>
      <c r="E906" s="369" t="s">
        <v>2696</v>
      </c>
      <c r="F906" s="370">
        <v>52967742</v>
      </c>
      <c r="G906" s="1" t="s">
        <v>5319</v>
      </c>
      <c r="H906" s="371" t="s">
        <v>7755</v>
      </c>
      <c r="I906" s="365" t="s">
        <v>7723</v>
      </c>
      <c r="J906" s="353">
        <v>41527</v>
      </c>
      <c r="K906" s="362">
        <v>5862900</v>
      </c>
      <c r="L906" s="213" t="s">
        <v>6521</v>
      </c>
      <c r="M906" s="1" t="s">
        <v>7458</v>
      </c>
      <c r="N906" s="271" t="s">
        <v>40</v>
      </c>
      <c r="O906" s="210" t="s">
        <v>41</v>
      </c>
      <c r="P906" s="210" t="s">
        <v>7756</v>
      </c>
      <c r="Q906" s="372"/>
    </row>
    <row r="907" spans="1:17" ht="51" x14ac:dyDescent="0.25">
      <c r="A907" s="210">
        <v>905</v>
      </c>
      <c r="B907" s="210" t="s">
        <v>34</v>
      </c>
      <c r="C907" s="210">
        <v>891180084</v>
      </c>
      <c r="D907" s="210">
        <v>2</v>
      </c>
      <c r="E907" s="369" t="s">
        <v>7757</v>
      </c>
      <c r="F907" s="370">
        <v>26433811</v>
      </c>
      <c r="G907" s="1" t="s">
        <v>5358</v>
      </c>
      <c r="H907" s="371" t="s">
        <v>7758</v>
      </c>
      <c r="I907" s="365" t="s">
        <v>7723</v>
      </c>
      <c r="J907" s="353">
        <v>41527</v>
      </c>
      <c r="K907" s="362">
        <v>5862900</v>
      </c>
      <c r="L907" s="213" t="s">
        <v>6521</v>
      </c>
      <c r="M907" s="1" t="s">
        <v>7458</v>
      </c>
      <c r="N907" s="271" t="s">
        <v>40</v>
      </c>
      <c r="O907" s="210" t="s">
        <v>41</v>
      </c>
      <c r="P907" s="210" t="s">
        <v>7759</v>
      </c>
      <c r="Q907" s="372"/>
    </row>
    <row r="908" spans="1:17" ht="42.75" x14ac:dyDescent="0.25">
      <c r="A908" s="210">
        <v>906</v>
      </c>
      <c r="B908" s="210" t="s">
        <v>34</v>
      </c>
      <c r="C908" s="210">
        <v>891180084</v>
      </c>
      <c r="D908" s="210">
        <v>2</v>
      </c>
      <c r="E908" s="369" t="s">
        <v>7760</v>
      </c>
      <c r="F908" s="370">
        <v>52436617</v>
      </c>
      <c r="G908" s="1" t="s">
        <v>5295</v>
      </c>
      <c r="H908" s="371" t="s">
        <v>7761</v>
      </c>
      <c r="I908" s="365" t="s">
        <v>7723</v>
      </c>
      <c r="J908" s="353">
        <v>41527</v>
      </c>
      <c r="K908" s="362">
        <v>5862900</v>
      </c>
      <c r="L908" s="213" t="s">
        <v>6521</v>
      </c>
      <c r="M908" s="1" t="s">
        <v>7458</v>
      </c>
      <c r="N908" s="271" t="s">
        <v>40</v>
      </c>
      <c r="O908" s="210" t="s">
        <v>41</v>
      </c>
      <c r="P908" s="210" t="s">
        <v>7762</v>
      </c>
      <c r="Q908" s="372"/>
    </row>
    <row r="909" spans="1:17" ht="135" x14ac:dyDescent="0.25">
      <c r="A909" s="210">
        <v>907</v>
      </c>
      <c r="B909" s="213" t="s">
        <v>34</v>
      </c>
      <c r="C909" s="213">
        <v>891180084</v>
      </c>
      <c r="D909" s="213">
        <v>2</v>
      </c>
      <c r="E909" s="234" t="s">
        <v>5203</v>
      </c>
      <c r="F909" s="356">
        <v>36158427</v>
      </c>
      <c r="G909" s="1" t="s">
        <v>5358</v>
      </c>
      <c r="H909" s="1" t="s">
        <v>5132</v>
      </c>
      <c r="I909" s="311" t="s">
        <v>7763</v>
      </c>
      <c r="J909" s="360">
        <v>41529</v>
      </c>
      <c r="K909" s="361">
        <v>4395908</v>
      </c>
      <c r="L909" s="213" t="s">
        <v>61</v>
      </c>
      <c r="M909" s="1" t="s">
        <v>7458</v>
      </c>
      <c r="N909" s="271" t="s">
        <v>40</v>
      </c>
      <c r="O909" s="213" t="s">
        <v>41</v>
      </c>
      <c r="P909" s="213" t="s">
        <v>42</v>
      </c>
      <c r="Q909" s="271"/>
    </row>
    <row r="910" spans="1:17" ht="108" x14ac:dyDescent="0.25">
      <c r="A910" s="210">
        <v>908</v>
      </c>
      <c r="B910" s="213" t="s">
        <v>34</v>
      </c>
      <c r="C910" s="213">
        <v>891180084</v>
      </c>
      <c r="D910" s="213">
        <v>2</v>
      </c>
      <c r="E910" s="234" t="s">
        <v>4895</v>
      </c>
      <c r="F910" s="356">
        <v>36314509</v>
      </c>
      <c r="G910" s="1" t="s">
        <v>5319</v>
      </c>
      <c r="H910" s="1" t="s">
        <v>7764</v>
      </c>
      <c r="I910" s="311" t="s">
        <v>7765</v>
      </c>
      <c r="J910" s="360">
        <v>41529</v>
      </c>
      <c r="K910" s="361">
        <v>1233320</v>
      </c>
      <c r="L910" s="213" t="s">
        <v>61</v>
      </c>
      <c r="M910" s="1" t="s">
        <v>7458</v>
      </c>
      <c r="N910" s="271" t="s">
        <v>40</v>
      </c>
      <c r="O910" s="213" t="s">
        <v>41</v>
      </c>
      <c r="P910" s="213" t="s">
        <v>42</v>
      </c>
      <c r="Q910" s="271"/>
    </row>
    <row r="911" spans="1:17" ht="171" x14ac:dyDescent="0.25">
      <c r="A911" s="210">
        <v>909</v>
      </c>
      <c r="B911" s="213" t="s">
        <v>34</v>
      </c>
      <c r="C911" s="213">
        <v>891180084</v>
      </c>
      <c r="D911" s="213">
        <v>2</v>
      </c>
      <c r="E911" s="234" t="s">
        <v>7766</v>
      </c>
      <c r="F911" s="356">
        <v>4924220</v>
      </c>
      <c r="G911" s="1" t="s">
        <v>5315</v>
      </c>
      <c r="H911" s="1" t="s">
        <v>7767</v>
      </c>
      <c r="I911" s="311" t="s">
        <v>7768</v>
      </c>
      <c r="J911" s="360">
        <v>41529</v>
      </c>
      <c r="K911" s="361">
        <v>400000</v>
      </c>
      <c r="L911" s="213" t="s">
        <v>61</v>
      </c>
      <c r="M911" s="1" t="s">
        <v>7458</v>
      </c>
      <c r="N911" s="271" t="s">
        <v>40</v>
      </c>
      <c r="O911" s="213" t="s">
        <v>41</v>
      </c>
      <c r="P911" s="213" t="s">
        <v>42</v>
      </c>
      <c r="Q911" s="271"/>
    </row>
    <row r="912" spans="1:17" ht="126" x14ac:dyDescent="0.25">
      <c r="A912" s="210">
        <v>910</v>
      </c>
      <c r="B912" s="213" t="s">
        <v>34</v>
      </c>
      <c r="C912" s="213">
        <v>891180084</v>
      </c>
      <c r="D912" s="213">
        <v>2</v>
      </c>
      <c r="E912" s="234" t="s">
        <v>7769</v>
      </c>
      <c r="F912" s="356">
        <v>7722226</v>
      </c>
      <c r="G912" s="1" t="s">
        <v>5358</v>
      </c>
      <c r="H912" s="1" t="s">
        <v>7770</v>
      </c>
      <c r="I912" s="311" t="s">
        <v>7771</v>
      </c>
      <c r="J912" s="360">
        <v>41529</v>
      </c>
      <c r="K912" s="361">
        <v>400000</v>
      </c>
      <c r="L912" s="213" t="s">
        <v>61</v>
      </c>
      <c r="M912" s="1" t="s">
        <v>7458</v>
      </c>
      <c r="N912" s="271" t="s">
        <v>40</v>
      </c>
      <c r="O912" s="213" t="s">
        <v>41</v>
      </c>
      <c r="P912" s="213" t="s">
        <v>42</v>
      </c>
      <c r="Q912" s="271"/>
    </row>
    <row r="913" spans="1:17" ht="153" x14ac:dyDescent="0.25">
      <c r="A913" s="210">
        <v>911</v>
      </c>
      <c r="B913" s="213" t="s">
        <v>34</v>
      </c>
      <c r="C913" s="213">
        <v>891180084</v>
      </c>
      <c r="D913" s="213">
        <v>2</v>
      </c>
      <c r="E913" s="234" t="s">
        <v>7543</v>
      </c>
      <c r="F913" s="356">
        <v>36311332</v>
      </c>
      <c r="G913" s="1" t="s">
        <v>5319</v>
      </c>
      <c r="H913" s="1" t="s">
        <v>7772</v>
      </c>
      <c r="I913" s="311" t="s">
        <v>7773</v>
      </c>
      <c r="J913" s="360">
        <v>41529</v>
      </c>
      <c r="K913" s="361">
        <v>400000</v>
      </c>
      <c r="L913" s="213" t="s">
        <v>61</v>
      </c>
      <c r="M913" s="1" t="s">
        <v>7458</v>
      </c>
      <c r="N913" s="271" t="s">
        <v>40</v>
      </c>
      <c r="O913" s="213" t="s">
        <v>41</v>
      </c>
      <c r="P913" s="213" t="s">
        <v>42</v>
      </c>
      <c r="Q913" s="271"/>
    </row>
    <row r="914" spans="1:17" ht="63" x14ac:dyDescent="0.25">
      <c r="A914" s="210">
        <v>912</v>
      </c>
      <c r="B914" s="213" t="s">
        <v>34</v>
      </c>
      <c r="C914" s="213">
        <v>891180084</v>
      </c>
      <c r="D914" s="213">
        <v>2</v>
      </c>
      <c r="E914" s="234" t="s">
        <v>7774</v>
      </c>
      <c r="F914" s="356">
        <v>36311968</v>
      </c>
      <c r="G914" s="1" t="s">
        <v>5358</v>
      </c>
      <c r="H914" s="1" t="s">
        <v>7775</v>
      </c>
      <c r="I914" s="311" t="s">
        <v>7776</v>
      </c>
      <c r="J914" s="360">
        <v>41533</v>
      </c>
      <c r="K914" s="361">
        <v>3150000</v>
      </c>
      <c r="L914" s="213" t="s">
        <v>61</v>
      </c>
      <c r="M914" s="1" t="s">
        <v>7458</v>
      </c>
      <c r="N914" s="271" t="s">
        <v>40</v>
      </c>
      <c r="O914" s="213" t="s">
        <v>41</v>
      </c>
      <c r="P914" s="213" t="s">
        <v>42</v>
      </c>
      <c r="Q914" s="271"/>
    </row>
    <row r="915" spans="1:17" ht="72" x14ac:dyDescent="0.25">
      <c r="A915" s="210">
        <v>913</v>
      </c>
      <c r="B915" s="210" t="s">
        <v>34</v>
      </c>
      <c r="C915" s="210">
        <v>891180084</v>
      </c>
      <c r="D915" s="210">
        <v>2</v>
      </c>
      <c r="E915" s="369" t="s">
        <v>2180</v>
      </c>
      <c r="F915" s="370">
        <v>24230438</v>
      </c>
      <c r="G915" s="1" t="s">
        <v>5319</v>
      </c>
      <c r="H915" s="371" t="s">
        <v>7777</v>
      </c>
      <c r="I915" s="365" t="s">
        <v>7778</v>
      </c>
      <c r="J915" s="353">
        <v>41535</v>
      </c>
      <c r="K915" s="362">
        <v>21000000</v>
      </c>
      <c r="L915" s="213" t="s">
        <v>6521</v>
      </c>
      <c r="M915" s="1" t="s">
        <v>7458</v>
      </c>
      <c r="N915" s="271" t="s">
        <v>40</v>
      </c>
      <c r="O915" s="210" t="s">
        <v>41</v>
      </c>
      <c r="P915" s="210" t="s">
        <v>42</v>
      </c>
      <c r="Q915" s="372"/>
    </row>
    <row r="916" spans="1:17" ht="63" x14ac:dyDescent="0.25">
      <c r="A916" s="210">
        <v>914</v>
      </c>
      <c r="B916" s="210" t="s">
        <v>34</v>
      </c>
      <c r="C916" s="210">
        <v>891180084</v>
      </c>
      <c r="D916" s="210">
        <v>2</v>
      </c>
      <c r="E916" s="369" t="s">
        <v>7779</v>
      </c>
      <c r="F916" s="370">
        <v>36309771</v>
      </c>
      <c r="G916" s="1" t="s">
        <v>5358</v>
      </c>
      <c r="H916" s="371" t="s">
        <v>7780</v>
      </c>
      <c r="I916" s="365" t="s">
        <v>7781</v>
      </c>
      <c r="J916" s="353">
        <v>41535</v>
      </c>
      <c r="K916" s="362">
        <v>6000000</v>
      </c>
      <c r="L916" s="213" t="s">
        <v>6521</v>
      </c>
      <c r="M916" s="1" t="s">
        <v>7458</v>
      </c>
      <c r="N916" s="271" t="s">
        <v>40</v>
      </c>
      <c r="O916" s="210" t="s">
        <v>41</v>
      </c>
      <c r="P916" s="210" t="s">
        <v>42</v>
      </c>
      <c r="Q916" s="372"/>
    </row>
    <row r="917" spans="1:17" ht="72" x14ac:dyDescent="0.25">
      <c r="A917" s="210">
        <v>915</v>
      </c>
      <c r="B917" s="210" t="s">
        <v>34</v>
      </c>
      <c r="C917" s="210">
        <v>891180084</v>
      </c>
      <c r="D917" s="210">
        <v>2</v>
      </c>
      <c r="E917" s="369" t="s">
        <v>2855</v>
      </c>
      <c r="F917" s="370">
        <v>26430065</v>
      </c>
      <c r="G917" s="1" t="s">
        <v>7507</v>
      </c>
      <c r="H917" s="371" t="s">
        <v>7782</v>
      </c>
      <c r="I917" s="365" t="s">
        <v>7783</v>
      </c>
      <c r="J917" s="353">
        <v>41535</v>
      </c>
      <c r="K917" s="362">
        <v>7500000</v>
      </c>
      <c r="L917" s="213" t="s">
        <v>6521</v>
      </c>
      <c r="M917" s="1" t="s">
        <v>7458</v>
      </c>
      <c r="N917" s="271" t="s">
        <v>40</v>
      </c>
      <c r="O917" s="210" t="s">
        <v>41</v>
      </c>
      <c r="P917" s="210" t="s">
        <v>42</v>
      </c>
      <c r="Q917" s="372"/>
    </row>
    <row r="918" spans="1:17" ht="72" x14ac:dyDescent="0.25">
      <c r="A918" s="210">
        <v>916</v>
      </c>
      <c r="B918" s="210" t="s">
        <v>34</v>
      </c>
      <c r="C918" s="210">
        <v>891180084</v>
      </c>
      <c r="D918" s="210">
        <v>2</v>
      </c>
      <c r="E918" s="369" t="s">
        <v>7784</v>
      </c>
      <c r="F918" s="370">
        <v>1075239713</v>
      </c>
      <c r="G918" s="1" t="s">
        <v>5358</v>
      </c>
      <c r="H918" s="371" t="s">
        <v>7785</v>
      </c>
      <c r="I918" s="365" t="s">
        <v>7783</v>
      </c>
      <c r="J918" s="353">
        <v>41535</v>
      </c>
      <c r="K918" s="362">
        <v>7500000</v>
      </c>
      <c r="L918" s="213" t="s">
        <v>6521</v>
      </c>
      <c r="M918" s="1" t="s">
        <v>7458</v>
      </c>
      <c r="N918" s="271" t="s">
        <v>40</v>
      </c>
      <c r="O918" s="210" t="s">
        <v>41</v>
      </c>
      <c r="P918" s="210" t="s">
        <v>42</v>
      </c>
      <c r="Q918" s="372"/>
    </row>
    <row r="919" spans="1:17" ht="51" x14ac:dyDescent="0.25">
      <c r="A919" s="210">
        <v>917</v>
      </c>
      <c r="B919" s="210" t="s">
        <v>34</v>
      </c>
      <c r="C919" s="210">
        <v>891180084</v>
      </c>
      <c r="D919" s="210">
        <v>2</v>
      </c>
      <c r="E919" s="369" t="s">
        <v>7786</v>
      </c>
      <c r="F919" s="370">
        <v>1030529643</v>
      </c>
      <c r="G919" s="1" t="s">
        <v>5358</v>
      </c>
      <c r="H919" s="371" t="s">
        <v>5155</v>
      </c>
      <c r="I919" s="365" t="s">
        <v>7787</v>
      </c>
      <c r="J919" s="353">
        <v>41535</v>
      </c>
      <c r="K919" s="362">
        <v>7500000</v>
      </c>
      <c r="L919" s="213" t="s">
        <v>6521</v>
      </c>
      <c r="M919" s="1" t="s">
        <v>7458</v>
      </c>
      <c r="N919" s="271" t="s">
        <v>40</v>
      </c>
      <c r="O919" s="210" t="s">
        <v>41</v>
      </c>
      <c r="P919" s="210" t="s">
        <v>42</v>
      </c>
      <c r="Q919" s="372"/>
    </row>
    <row r="920" spans="1:17" ht="45" x14ac:dyDescent="0.25">
      <c r="A920" s="210">
        <v>918</v>
      </c>
      <c r="B920" s="210" t="s">
        <v>34</v>
      </c>
      <c r="C920" s="210">
        <v>891180084</v>
      </c>
      <c r="D920" s="210">
        <v>2</v>
      </c>
      <c r="E920" s="369" t="s">
        <v>7788</v>
      </c>
      <c r="F920" s="370">
        <v>55059686</v>
      </c>
      <c r="G920" s="1" t="s">
        <v>5422</v>
      </c>
      <c r="H920" s="371" t="s">
        <v>7789</v>
      </c>
      <c r="I920" s="365" t="s">
        <v>7790</v>
      </c>
      <c r="J920" s="353">
        <v>41535</v>
      </c>
      <c r="K920" s="362">
        <v>9600000</v>
      </c>
      <c r="L920" s="213" t="s">
        <v>6521</v>
      </c>
      <c r="M920" s="1" t="s">
        <v>7458</v>
      </c>
      <c r="N920" s="271" t="s">
        <v>40</v>
      </c>
      <c r="O920" s="210" t="s">
        <v>41</v>
      </c>
      <c r="P920" s="210" t="s">
        <v>42</v>
      </c>
      <c r="Q920" s="372"/>
    </row>
    <row r="921" spans="1:17" ht="63" x14ac:dyDescent="0.25">
      <c r="A921" s="210">
        <v>919</v>
      </c>
      <c r="B921" s="210" t="s">
        <v>34</v>
      </c>
      <c r="C921" s="210">
        <v>891180084</v>
      </c>
      <c r="D921" s="210">
        <v>2</v>
      </c>
      <c r="E921" s="369" t="s">
        <v>7791</v>
      </c>
      <c r="F921" s="370">
        <v>36174874</v>
      </c>
      <c r="G921" s="1" t="s">
        <v>7507</v>
      </c>
      <c r="H921" s="371" t="s">
        <v>7792</v>
      </c>
      <c r="I921" s="365" t="s">
        <v>7793</v>
      </c>
      <c r="J921" s="353">
        <v>41535</v>
      </c>
      <c r="K921" s="362">
        <v>9000000</v>
      </c>
      <c r="L921" s="213" t="s">
        <v>6521</v>
      </c>
      <c r="M921" s="1" t="s">
        <v>7458</v>
      </c>
      <c r="N921" s="271" t="s">
        <v>40</v>
      </c>
      <c r="O921" s="210" t="s">
        <v>41</v>
      </c>
      <c r="P921" s="210" t="s">
        <v>42</v>
      </c>
      <c r="Q921" s="372"/>
    </row>
    <row r="922" spans="1:17" ht="81" x14ac:dyDescent="0.25">
      <c r="A922" s="210">
        <v>920</v>
      </c>
      <c r="B922" s="213" t="s">
        <v>4826</v>
      </c>
      <c r="C922" s="213">
        <v>891180084</v>
      </c>
      <c r="D922" s="213">
        <v>2</v>
      </c>
      <c r="E922" s="234" t="s">
        <v>7794</v>
      </c>
      <c r="F922" s="356">
        <v>51606049</v>
      </c>
      <c r="G922" s="1" t="s">
        <v>7507</v>
      </c>
      <c r="H922" s="1" t="s">
        <v>7795</v>
      </c>
      <c r="I922" s="365" t="s">
        <v>7796</v>
      </c>
      <c r="J922" s="353">
        <v>41536</v>
      </c>
      <c r="K922" s="362">
        <v>3792000</v>
      </c>
      <c r="L922" s="213" t="s">
        <v>6521</v>
      </c>
      <c r="M922" s="1" t="s">
        <v>7458</v>
      </c>
      <c r="N922" s="271" t="s">
        <v>40</v>
      </c>
      <c r="O922" s="210" t="s">
        <v>41</v>
      </c>
      <c r="P922" s="210" t="s">
        <v>5340</v>
      </c>
      <c r="Q922" s="272"/>
    </row>
    <row r="923" spans="1:17" ht="117" x14ac:dyDescent="0.25">
      <c r="A923" s="210">
        <v>921</v>
      </c>
      <c r="B923" s="213" t="s">
        <v>34</v>
      </c>
      <c r="C923" s="213">
        <v>891180084</v>
      </c>
      <c r="D923" s="213">
        <v>2</v>
      </c>
      <c r="E923" s="234" t="s">
        <v>5203</v>
      </c>
      <c r="F923" s="356">
        <v>36158427</v>
      </c>
      <c r="G923" s="1" t="s">
        <v>5358</v>
      </c>
      <c r="H923" s="1" t="s">
        <v>7797</v>
      </c>
      <c r="I923" s="311" t="s">
        <v>7798</v>
      </c>
      <c r="J923" s="360">
        <v>41536</v>
      </c>
      <c r="K923" s="361">
        <v>2197954</v>
      </c>
      <c r="L923" s="213" t="s">
        <v>61</v>
      </c>
      <c r="M923" s="1" t="s">
        <v>7458</v>
      </c>
      <c r="N923" s="271" t="s">
        <v>40</v>
      </c>
      <c r="O923" s="213" t="s">
        <v>41</v>
      </c>
      <c r="P923" s="213" t="s">
        <v>42</v>
      </c>
      <c r="Q923" s="271"/>
    </row>
    <row r="924" spans="1:17" ht="63" x14ac:dyDescent="0.25">
      <c r="A924" s="210">
        <v>922</v>
      </c>
      <c r="B924" s="210" t="s">
        <v>4826</v>
      </c>
      <c r="C924" s="210">
        <v>891180084</v>
      </c>
      <c r="D924" s="210">
        <v>2</v>
      </c>
      <c r="E924" s="240" t="s">
        <v>7799</v>
      </c>
      <c r="F924" s="309">
        <v>12282032</v>
      </c>
      <c r="G924" s="1" t="s">
        <v>5284</v>
      </c>
      <c r="H924" s="315" t="s">
        <v>7800</v>
      </c>
      <c r="I924" s="303" t="s">
        <v>7801</v>
      </c>
      <c r="J924" s="339">
        <v>41536</v>
      </c>
      <c r="K924" s="362">
        <v>9999999</v>
      </c>
      <c r="L924" s="359" t="s">
        <v>61</v>
      </c>
      <c r="M924" s="1" t="s">
        <v>7458</v>
      </c>
      <c r="N924" s="271" t="s">
        <v>40</v>
      </c>
      <c r="O924" s="210" t="s">
        <v>41</v>
      </c>
      <c r="P924" s="210" t="s">
        <v>42</v>
      </c>
      <c r="Q924" s="272" t="s">
        <v>7572</v>
      </c>
    </row>
    <row r="925" spans="1:17" ht="45" x14ac:dyDescent="0.25">
      <c r="A925" s="210">
        <v>923</v>
      </c>
      <c r="B925" s="210" t="s">
        <v>4826</v>
      </c>
      <c r="C925" s="210">
        <v>891180084</v>
      </c>
      <c r="D925" s="210">
        <v>2</v>
      </c>
      <c r="E925" s="240" t="s">
        <v>5164</v>
      </c>
      <c r="F925" s="309">
        <v>12997540</v>
      </c>
      <c r="G925" s="1" t="s">
        <v>7507</v>
      </c>
      <c r="H925" s="315" t="s">
        <v>7802</v>
      </c>
      <c r="I925" s="303" t="s">
        <v>7803</v>
      </c>
      <c r="J925" s="339">
        <v>41536</v>
      </c>
      <c r="K925" s="362">
        <v>1560000</v>
      </c>
      <c r="L925" s="359" t="s">
        <v>61</v>
      </c>
      <c r="M925" s="1" t="s">
        <v>7458</v>
      </c>
      <c r="N925" s="271" t="s">
        <v>40</v>
      </c>
      <c r="O925" s="210" t="s">
        <v>41</v>
      </c>
      <c r="P925" s="210" t="s">
        <v>42</v>
      </c>
      <c r="Q925" s="272" t="s">
        <v>7572</v>
      </c>
    </row>
    <row r="926" spans="1:17" ht="126" x14ac:dyDescent="0.25">
      <c r="A926" s="210">
        <v>924</v>
      </c>
      <c r="B926" s="213" t="s">
        <v>34</v>
      </c>
      <c r="C926" s="213">
        <v>891180084</v>
      </c>
      <c r="D926" s="213">
        <v>2</v>
      </c>
      <c r="E926" s="234" t="s">
        <v>4895</v>
      </c>
      <c r="F926" s="356">
        <v>36314509</v>
      </c>
      <c r="G926" s="1" t="s">
        <v>5319</v>
      </c>
      <c r="H926" s="1" t="s">
        <v>7804</v>
      </c>
      <c r="I926" s="311" t="s">
        <v>7805</v>
      </c>
      <c r="J926" s="360">
        <v>41536</v>
      </c>
      <c r="K926" s="361">
        <v>1009080</v>
      </c>
      <c r="L926" s="213" t="s">
        <v>61</v>
      </c>
      <c r="M926" s="1" t="s">
        <v>7458</v>
      </c>
      <c r="N926" s="271" t="s">
        <v>40</v>
      </c>
      <c r="O926" s="213" t="s">
        <v>41</v>
      </c>
      <c r="P926" s="213" t="s">
        <v>42</v>
      </c>
      <c r="Q926" s="271"/>
    </row>
    <row r="927" spans="1:17" ht="180" x14ac:dyDescent="0.25">
      <c r="A927" s="210">
        <v>925</v>
      </c>
      <c r="B927" s="213" t="s">
        <v>34</v>
      </c>
      <c r="C927" s="213">
        <v>891180084</v>
      </c>
      <c r="D927" s="213">
        <v>2</v>
      </c>
      <c r="E927" s="234" t="s">
        <v>7806</v>
      </c>
      <c r="F927" s="356">
        <v>36305802</v>
      </c>
      <c r="G927" s="1" t="s">
        <v>5358</v>
      </c>
      <c r="H927" s="1" t="s">
        <v>7807</v>
      </c>
      <c r="I927" s="311" t="s">
        <v>7808</v>
      </c>
      <c r="J927" s="360">
        <v>41536</v>
      </c>
      <c r="K927" s="361">
        <v>1633320</v>
      </c>
      <c r="L927" s="213" t="s">
        <v>61</v>
      </c>
      <c r="M927" s="1" t="s">
        <v>7458</v>
      </c>
      <c r="N927" s="271" t="s">
        <v>40</v>
      </c>
      <c r="O927" s="213" t="s">
        <v>41</v>
      </c>
      <c r="P927" s="213" t="s">
        <v>42</v>
      </c>
      <c r="Q927" s="271"/>
    </row>
    <row r="928" spans="1:17" ht="42.75" x14ac:dyDescent="0.25">
      <c r="A928" s="210">
        <v>926</v>
      </c>
      <c r="B928" s="210" t="s">
        <v>34</v>
      </c>
      <c r="C928" s="210">
        <v>891180084</v>
      </c>
      <c r="D928" s="210">
        <v>2</v>
      </c>
      <c r="E928" s="369" t="s">
        <v>7809</v>
      </c>
      <c r="F928" s="370">
        <v>1075221745</v>
      </c>
      <c r="G928" s="1" t="s">
        <v>5358</v>
      </c>
      <c r="H928" s="371" t="s">
        <v>7810</v>
      </c>
      <c r="I928" s="365" t="s">
        <v>7723</v>
      </c>
      <c r="J928" s="353">
        <v>41540</v>
      </c>
      <c r="K928" s="362">
        <v>5016037</v>
      </c>
      <c r="L928" s="213" t="s">
        <v>6521</v>
      </c>
      <c r="M928" s="1" t="s">
        <v>7458</v>
      </c>
      <c r="N928" s="271" t="s">
        <v>40</v>
      </c>
      <c r="O928" s="210" t="s">
        <v>41</v>
      </c>
      <c r="P928" s="210" t="s">
        <v>7730</v>
      </c>
      <c r="Q928" s="372"/>
    </row>
    <row r="929" spans="1:17" ht="51" x14ac:dyDescent="0.25">
      <c r="A929" s="210">
        <v>927</v>
      </c>
      <c r="B929" s="210" t="s">
        <v>34</v>
      </c>
      <c r="C929" s="210">
        <v>891180084</v>
      </c>
      <c r="D929" s="210">
        <v>2</v>
      </c>
      <c r="E929" s="369" t="s">
        <v>7811</v>
      </c>
      <c r="F929" s="370">
        <v>36161105</v>
      </c>
      <c r="G929" s="1" t="s">
        <v>5319</v>
      </c>
      <c r="H929" s="371" t="s">
        <v>7812</v>
      </c>
      <c r="I929" s="365" t="s">
        <v>7723</v>
      </c>
      <c r="J929" s="353">
        <v>41540</v>
      </c>
      <c r="K929" s="362">
        <v>5016037</v>
      </c>
      <c r="L929" s="213" t="s">
        <v>6521</v>
      </c>
      <c r="M929" s="1" t="s">
        <v>7458</v>
      </c>
      <c r="N929" s="271" t="s">
        <v>40</v>
      </c>
      <c r="O929" s="210" t="s">
        <v>41</v>
      </c>
      <c r="P929" s="210" t="s">
        <v>7813</v>
      </c>
      <c r="Q929" s="372"/>
    </row>
    <row r="930" spans="1:17" ht="42.75" x14ac:dyDescent="0.25">
      <c r="A930" s="210">
        <v>928</v>
      </c>
      <c r="B930" s="210" t="s">
        <v>34</v>
      </c>
      <c r="C930" s="210">
        <v>891180084</v>
      </c>
      <c r="D930" s="210">
        <v>2</v>
      </c>
      <c r="E930" s="234" t="s">
        <v>5910</v>
      </c>
      <c r="F930" s="356">
        <v>1075259661</v>
      </c>
      <c r="G930" s="1" t="s">
        <v>5358</v>
      </c>
      <c r="H930" s="1" t="s">
        <v>7814</v>
      </c>
      <c r="I930" s="311" t="s">
        <v>7815</v>
      </c>
      <c r="J930" s="353">
        <v>41543</v>
      </c>
      <c r="K930" s="362">
        <v>700000</v>
      </c>
      <c r="L930" s="213" t="s">
        <v>61</v>
      </c>
      <c r="M930" s="1" t="s">
        <v>7458</v>
      </c>
      <c r="N930" s="271" t="s">
        <v>40</v>
      </c>
      <c r="O930" s="210" t="s">
        <v>41</v>
      </c>
      <c r="P930" s="210" t="s">
        <v>42</v>
      </c>
      <c r="Q930" s="272"/>
    </row>
    <row r="931" spans="1:17" ht="45" x14ac:dyDescent="0.25">
      <c r="A931" s="210">
        <v>929</v>
      </c>
      <c r="B931" s="210" t="s">
        <v>4826</v>
      </c>
      <c r="C931" s="210">
        <v>891180084</v>
      </c>
      <c r="D931" s="210">
        <v>2</v>
      </c>
      <c r="E931" s="240" t="s">
        <v>7703</v>
      </c>
      <c r="F931" s="309">
        <v>93358380</v>
      </c>
      <c r="G931" s="1" t="s">
        <v>5358</v>
      </c>
      <c r="H931" s="315" t="s">
        <v>7816</v>
      </c>
      <c r="I931" s="303" t="s">
        <v>7803</v>
      </c>
      <c r="J931" s="339">
        <v>41544</v>
      </c>
      <c r="K931" s="362">
        <v>3120000</v>
      </c>
      <c r="L931" s="359" t="s">
        <v>61</v>
      </c>
      <c r="M931" s="1" t="s">
        <v>7458</v>
      </c>
      <c r="N931" s="271" t="s">
        <v>40</v>
      </c>
      <c r="O931" s="210" t="s">
        <v>41</v>
      </c>
      <c r="P931" s="210" t="s">
        <v>42</v>
      </c>
      <c r="Q931" s="272" t="s">
        <v>7572</v>
      </c>
    </row>
    <row r="932" spans="1:17" ht="45" x14ac:dyDescent="0.25">
      <c r="A932" s="210">
        <v>930</v>
      </c>
      <c r="B932" s="210" t="s">
        <v>4826</v>
      </c>
      <c r="C932" s="210">
        <v>891180084</v>
      </c>
      <c r="D932" s="210">
        <v>2</v>
      </c>
      <c r="E932" s="240" t="s">
        <v>5532</v>
      </c>
      <c r="F932" s="309">
        <v>10548811</v>
      </c>
      <c r="G932" s="1" t="s">
        <v>5319</v>
      </c>
      <c r="H932" s="315" t="s">
        <v>7817</v>
      </c>
      <c r="I932" s="303" t="s">
        <v>7818</v>
      </c>
      <c r="J932" s="339">
        <v>41544</v>
      </c>
      <c r="K932" s="362">
        <v>3010280</v>
      </c>
      <c r="L932" s="359" t="s">
        <v>61</v>
      </c>
      <c r="M932" s="1" t="s">
        <v>7458</v>
      </c>
      <c r="N932" s="271" t="s">
        <v>40</v>
      </c>
      <c r="O932" s="210" t="s">
        <v>41</v>
      </c>
      <c r="P932" s="210" t="s">
        <v>42</v>
      </c>
      <c r="Q932" s="272" t="s">
        <v>7572</v>
      </c>
    </row>
    <row r="933" spans="1:17" ht="45" x14ac:dyDescent="0.25">
      <c r="A933" s="210">
        <v>931</v>
      </c>
      <c r="B933" s="210" t="s">
        <v>4826</v>
      </c>
      <c r="C933" s="210">
        <v>891180084</v>
      </c>
      <c r="D933" s="210">
        <v>2</v>
      </c>
      <c r="E933" s="240" t="s">
        <v>473</v>
      </c>
      <c r="F933" s="309">
        <v>19188486</v>
      </c>
      <c r="G933" s="1" t="s">
        <v>7459</v>
      </c>
      <c r="H933" s="315" t="s">
        <v>7819</v>
      </c>
      <c r="I933" s="303" t="s">
        <v>7803</v>
      </c>
      <c r="J933" s="339">
        <v>41544</v>
      </c>
      <c r="K933" s="362">
        <v>3120000</v>
      </c>
      <c r="L933" s="359" t="s">
        <v>61</v>
      </c>
      <c r="M933" s="1" t="s">
        <v>7458</v>
      </c>
      <c r="N933" s="271" t="s">
        <v>40</v>
      </c>
      <c r="O933" s="210" t="s">
        <v>41</v>
      </c>
      <c r="P933" s="210" t="s">
        <v>42</v>
      </c>
      <c r="Q933" s="272" t="s">
        <v>7572</v>
      </c>
    </row>
    <row r="934" spans="1:17" ht="45" x14ac:dyDescent="0.25">
      <c r="A934" s="210">
        <v>932</v>
      </c>
      <c r="B934" s="210" t="s">
        <v>4826</v>
      </c>
      <c r="C934" s="210">
        <v>891180084</v>
      </c>
      <c r="D934" s="210">
        <v>2</v>
      </c>
      <c r="E934" s="240" t="s">
        <v>4942</v>
      </c>
      <c r="F934" s="309">
        <v>17095514</v>
      </c>
      <c r="G934" s="1" t="s">
        <v>7474</v>
      </c>
      <c r="H934" s="315" t="s">
        <v>7820</v>
      </c>
      <c r="I934" s="303" t="s">
        <v>7821</v>
      </c>
      <c r="J934" s="339">
        <v>41544</v>
      </c>
      <c r="K934" s="362">
        <v>2269670</v>
      </c>
      <c r="L934" s="359" t="s">
        <v>61</v>
      </c>
      <c r="M934" s="1" t="s">
        <v>7458</v>
      </c>
      <c r="N934" s="271" t="s">
        <v>40</v>
      </c>
      <c r="O934" s="210" t="s">
        <v>41</v>
      </c>
      <c r="P934" s="210" t="s">
        <v>42</v>
      </c>
      <c r="Q934" s="272" t="s">
        <v>7572</v>
      </c>
    </row>
    <row r="935" spans="1:17" ht="45" x14ac:dyDescent="0.25">
      <c r="A935" s="210">
        <v>933</v>
      </c>
      <c r="B935" s="210" t="s">
        <v>4826</v>
      </c>
      <c r="C935" s="210">
        <v>891180084</v>
      </c>
      <c r="D935" s="210">
        <v>2</v>
      </c>
      <c r="E935" s="240" t="s">
        <v>7822</v>
      </c>
      <c r="F935" s="309">
        <v>43433168</v>
      </c>
      <c r="G935" s="1" t="s">
        <v>7474</v>
      </c>
      <c r="H935" s="315" t="s">
        <v>7823</v>
      </c>
      <c r="I935" s="303" t="s">
        <v>7824</v>
      </c>
      <c r="J935" s="339">
        <v>41544</v>
      </c>
      <c r="K935" s="362">
        <v>2269670</v>
      </c>
      <c r="L935" s="359" t="s">
        <v>61</v>
      </c>
      <c r="M935" s="1" t="s">
        <v>7458</v>
      </c>
      <c r="N935" s="271" t="s">
        <v>40</v>
      </c>
      <c r="O935" s="210" t="s">
        <v>41</v>
      </c>
      <c r="P935" s="210" t="s">
        <v>42</v>
      </c>
      <c r="Q935" s="272" t="s">
        <v>7572</v>
      </c>
    </row>
    <row r="936" spans="1:17" ht="36" x14ac:dyDescent="0.25">
      <c r="A936" s="210">
        <v>934</v>
      </c>
      <c r="B936" s="213" t="s">
        <v>4826</v>
      </c>
      <c r="C936" s="213">
        <v>891180084</v>
      </c>
      <c r="D936" s="213">
        <v>2</v>
      </c>
      <c r="E936" s="234" t="s">
        <v>310</v>
      </c>
      <c r="F936" s="356">
        <v>900501029</v>
      </c>
      <c r="G936" s="1">
        <v>8</v>
      </c>
      <c r="H936" s="1" t="s">
        <v>7825</v>
      </c>
      <c r="I936" s="365" t="s">
        <v>7826</v>
      </c>
      <c r="J936" s="353">
        <v>41317</v>
      </c>
      <c r="K936" s="362">
        <v>457733</v>
      </c>
      <c r="L936" s="213" t="s">
        <v>89</v>
      </c>
      <c r="M936" s="1" t="s">
        <v>7458</v>
      </c>
      <c r="N936" s="271" t="s">
        <v>40</v>
      </c>
      <c r="O936" s="210" t="s">
        <v>41</v>
      </c>
      <c r="P936" s="210" t="s">
        <v>5340</v>
      </c>
      <c r="Q936" s="272" t="s">
        <v>4853</v>
      </c>
    </row>
    <row r="937" spans="1:17" ht="38.25" x14ac:dyDescent="0.25">
      <c r="A937" s="210">
        <v>935</v>
      </c>
      <c r="B937" s="213" t="s">
        <v>4826</v>
      </c>
      <c r="C937" s="213">
        <v>891180084</v>
      </c>
      <c r="D937" s="213">
        <v>2</v>
      </c>
      <c r="E937" s="234" t="s">
        <v>7827</v>
      </c>
      <c r="F937" s="356">
        <v>900513088</v>
      </c>
      <c r="G937" s="1">
        <v>4</v>
      </c>
      <c r="H937" s="1" t="s">
        <v>7460</v>
      </c>
      <c r="I937" s="365" t="s">
        <v>7828</v>
      </c>
      <c r="J937" s="353">
        <v>41318</v>
      </c>
      <c r="K937" s="362">
        <v>834800</v>
      </c>
      <c r="L937" s="213" t="s">
        <v>113</v>
      </c>
      <c r="M937" s="1" t="s">
        <v>7458</v>
      </c>
      <c r="N937" s="271" t="s">
        <v>40</v>
      </c>
      <c r="O937" s="210" t="s">
        <v>41</v>
      </c>
      <c r="P937" s="210" t="s">
        <v>5340</v>
      </c>
      <c r="Q937" s="272" t="s">
        <v>4853</v>
      </c>
    </row>
    <row r="938" spans="1:17" ht="76.5" x14ac:dyDescent="0.25">
      <c r="A938" s="210">
        <v>936</v>
      </c>
      <c r="B938" s="213" t="s">
        <v>34</v>
      </c>
      <c r="C938" s="213">
        <v>891180084</v>
      </c>
      <c r="D938" s="213">
        <v>2</v>
      </c>
      <c r="E938" s="234" t="s">
        <v>7829</v>
      </c>
      <c r="F938" s="356">
        <v>800078340</v>
      </c>
      <c r="G938" s="1" t="s">
        <v>5422</v>
      </c>
      <c r="H938" s="1" t="s">
        <v>7462</v>
      </c>
      <c r="I938" s="365" t="s">
        <v>7830</v>
      </c>
      <c r="J938" s="353">
        <v>41327</v>
      </c>
      <c r="K938" s="362">
        <v>5440000</v>
      </c>
      <c r="L938" s="213" t="s">
        <v>380</v>
      </c>
      <c r="M938" s="1" t="s">
        <v>7458</v>
      </c>
      <c r="N938" s="271" t="s">
        <v>40</v>
      </c>
      <c r="O938" s="210" t="s">
        <v>41</v>
      </c>
      <c r="P938" s="210" t="s">
        <v>42</v>
      </c>
      <c r="Q938" s="272"/>
    </row>
    <row r="939" spans="1:17" ht="42.75" x14ac:dyDescent="0.25">
      <c r="A939" s="210">
        <v>937</v>
      </c>
      <c r="B939" s="213" t="s">
        <v>34</v>
      </c>
      <c r="C939" s="213">
        <v>891180084</v>
      </c>
      <c r="D939" s="213">
        <v>2</v>
      </c>
      <c r="E939" s="234" t="s">
        <v>310</v>
      </c>
      <c r="F939" s="356">
        <v>900501029</v>
      </c>
      <c r="G939" s="1" t="s">
        <v>7507</v>
      </c>
      <c r="H939" s="1" t="s">
        <v>7464</v>
      </c>
      <c r="I939" s="365" t="s">
        <v>7831</v>
      </c>
      <c r="J939" s="353">
        <v>41327</v>
      </c>
      <c r="K939" s="362">
        <v>3994320</v>
      </c>
      <c r="L939" s="213" t="s">
        <v>380</v>
      </c>
      <c r="M939" s="1" t="s">
        <v>7458</v>
      </c>
      <c r="N939" s="271" t="s">
        <v>40</v>
      </c>
      <c r="O939" s="210" t="s">
        <v>41</v>
      </c>
      <c r="P939" s="210" t="s">
        <v>42</v>
      </c>
      <c r="Q939" s="272"/>
    </row>
    <row r="940" spans="1:17" ht="51" x14ac:dyDescent="0.25">
      <c r="A940" s="210">
        <v>938</v>
      </c>
      <c r="B940" s="213" t="s">
        <v>4826</v>
      </c>
      <c r="C940" s="213">
        <v>891180084</v>
      </c>
      <c r="D940" s="213">
        <v>2</v>
      </c>
      <c r="E940" s="234" t="s">
        <v>2613</v>
      </c>
      <c r="F940" s="356">
        <v>12094697</v>
      </c>
      <c r="G940" s="1" t="s">
        <v>5358</v>
      </c>
      <c r="H940" s="1" t="s">
        <v>7465</v>
      </c>
      <c r="I940" s="365" t="s">
        <v>7832</v>
      </c>
      <c r="J940" s="353">
        <v>41345</v>
      </c>
      <c r="K940" s="362">
        <v>1946118</v>
      </c>
      <c r="L940" s="213" t="s">
        <v>113</v>
      </c>
      <c r="M940" s="1" t="s">
        <v>7458</v>
      </c>
      <c r="N940" s="271" t="s">
        <v>40</v>
      </c>
      <c r="O940" s="210" t="s">
        <v>41</v>
      </c>
      <c r="P940" s="210" t="s">
        <v>5340</v>
      </c>
      <c r="Q940" s="272" t="s">
        <v>4853</v>
      </c>
    </row>
    <row r="941" spans="1:17" ht="36" x14ac:dyDescent="0.25">
      <c r="A941" s="210">
        <v>939</v>
      </c>
      <c r="B941" s="213" t="s">
        <v>4826</v>
      </c>
      <c r="C941" s="213">
        <v>891180084</v>
      </c>
      <c r="D941" s="213">
        <v>2</v>
      </c>
      <c r="E941" s="234" t="s">
        <v>334</v>
      </c>
      <c r="F941" s="356">
        <v>12127303</v>
      </c>
      <c r="G941" s="1" t="s">
        <v>5422</v>
      </c>
      <c r="H941" s="1" t="s">
        <v>7468</v>
      </c>
      <c r="I941" s="365" t="s">
        <v>7833</v>
      </c>
      <c r="J941" s="353" t="s">
        <v>7834</v>
      </c>
      <c r="K941" s="362">
        <v>1500000</v>
      </c>
      <c r="L941" s="213" t="s">
        <v>89</v>
      </c>
      <c r="M941" s="1" t="s">
        <v>7458</v>
      </c>
      <c r="N941" s="271" t="s">
        <v>40</v>
      </c>
      <c r="O941" s="210" t="s">
        <v>41</v>
      </c>
      <c r="P941" s="210" t="s">
        <v>5340</v>
      </c>
      <c r="Q941" s="272" t="s">
        <v>4853</v>
      </c>
    </row>
    <row r="942" spans="1:17" ht="38.25" x14ac:dyDescent="0.25">
      <c r="A942" s="210">
        <v>940</v>
      </c>
      <c r="B942" s="213" t="s">
        <v>4826</v>
      </c>
      <c r="C942" s="213">
        <v>891180084</v>
      </c>
      <c r="D942" s="213">
        <v>2</v>
      </c>
      <c r="E942" s="328" t="s">
        <v>7835</v>
      </c>
      <c r="F942" s="366">
        <v>890103197</v>
      </c>
      <c r="G942" s="1" t="s">
        <v>5315</v>
      </c>
      <c r="H942" s="367" t="s">
        <v>7836</v>
      </c>
      <c r="I942" s="373" t="s">
        <v>7837</v>
      </c>
      <c r="J942" s="350">
        <v>41346</v>
      </c>
      <c r="K942" s="358">
        <v>900000</v>
      </c>
      <c r="L942" s="359" t="s">
        <v>1078</v>
      </c>
      <c r="M942" s="1" t="s">
        <v>7458</v>
      </c>
      <c r="N942" s="271" t="s">
        <v>40</v>
      </c>
      <c r="O942" s="213" t="s">
        <v>41</v>
      </c>
      <c r="P942" s="213" t="s">
        <v>4831</v>
      </c>
      <c r="Q942" s="271"/>
    </row>
    <row r="943" spans="1:17" ht="51" x14ac:dyDescent="0.25">
      <c r="A943" s="210">
        <v>941</v>
      </c>
      <c r="B943" s="213" t="s">
        <v>4826</v>
      </c>
      <c r="C943" s="213">
        <v>891180084</v>
      </c>
      <c r="D943" s="213">
        <v>2</v>
      </c>
      <c r="E943" s="328" t="s">
        <v>2613</v>
      </c>
      <c r="F943" s="366">
        <v>12094697</v>
      </c>
      <c r="G943" s="1" t="s">
        <v>5358</v>
      </c>
      <c r="H943" s="367" t="s">
        <v>7838</v>
      </c>
      <c r="I943" s="303" t="s">
        <v>7839</v>
      </c>
      <c r="J943" s="350">
        <v>41347</v>
      </c>
      <c r="K943" s="358">
        <v>1999905</v>
      </c>
      <c r="L943" s="374" t="s">
        <v>5351</v>
      </c>
      <c r="M943" s="1" t="s">
        <v>7458</v>
      </c>
      <c r="N943" s="271" t="s">
        <v>40</v>
      </c>
      <c r="O943" s="213" t="s">
        <v>41</v>
      </c>
      <c r="P943" s="213" t="s">
        <v>42</v>
      </c>
      <c r="Q943" s="271"/>
    </row>
    <row r="944" spans="1:17" ht="45" x14ac:dyDescent="0.25">
      <c r="A944" s="210">
        <v>942</v>
      </c>
      <c r="B944" s="210" t="s">
        <v>4826</v>
      </c>
      <c r="C944" s="210">
        <v>891180084</v>
      </c>
      <c r="D944" s="210">
        <v>2</v>
      </c>
      <c r="E944" s="328" t="s">
        <v>334</v>
      </c>
      <c r="F944" s="312">
        <v>12127303</v>
      </c>
      <c r="G944" s="1" t="s">
        <v>5422</v>
      </c>
      <c r="H944" s="301" t="s">
        <v>7475</v>
      </c>
      <c r="I944" s="303" t="s">
        <v>7840</v>
      </c>
      <c r="J944" s="344">
        <v>41347</v>
      </c>
      <c r="K944" s="375">
        <v>1132500</v>
      </c>
      <c r="L944" s="374" t="s">
        <v>5351</v>
      </c>
      <c r="M944" s="1" t="s">
        <v>7458</v>
      </c>
      <c r="N944" s="271" t="s">
        <v>40</v>
      </c>
      <c r="O944" s="210" t="s">
        <v>41</v>
      </c>
      <c r="P944" s="210" t="s">
        <v>42</v>
      </c>
      <c r="Q944" s="272"/>
    </row>
    <row r="945" spans="1:17" ht="38.25" x14ac:dyDescent="0.25">
      <c r="A945" s="210">
        <v>943</v>
      </c>
      <c r="B945" s="213" t="s">
        <v>4826</v>
      </c>
      <c r="C945" s="213">
        <v>891180084</v>
      </c>
      <c r="D945" s="213">
        <v>2</v>
      </c>
      <c r="E945" s="328" t="s">
        <v>7841</v>
      </c>
      <c r="F945" s="366">
        <v>12109451</v>
      </c>
      <c r="G945" s="1" t="s">
        <v>7459</v>
      </c>
      <c r="H945" s="367" t="s">
        <v>7478</v>
      </c>
      <c r="I945" s="373" t="s">
        <v>7837</v>
      </c>
      <c r="J945" s="350">
        <v>41347</v>
      </c>
      <c r="K945" s="358">
        <v>900000</v>
      </c>
      <c r="L945" s="359" t="s">
        <v>1078</v>
      </c>
      <c r="M945" s="1" t="s">
        <v>7458</v>
      </c>
      <c r="N945" s="271" t="s">
        <v>40</v>
      </c>
      <c r="O945" s="213" t="s">
        <v>41</v>
      </c>
      <c r="P945" s="213" t="s">
        <v>4831</v>
      </c>
      <c r="Q945" s="271"/>
    </row>
    <row r="946" spans="1:17" ht="126" x14ac:dyDescent="0.25">
      <c r="A946" s="210">
        <v>944</v>
      </c>
      <c r="B946" s="213" t="s">
        <v>34</v>
      </c>
      <c r="C946" s="213">
        <v>891180084</v>
      </c>
      <c r="D946" s="213">
        <v>2</v>
      </c>
      <c r="E946" s="234" t="s">
        <v>5392</v>
      </c>
      <c r="F946" s="356">
        <v>7728828</v>
      </c>
      <c r="G946" s="1" t="s">
        <v>7459</v>
      </c>
      <c r="H946" s="1" t="s">
        <v>7842</v>
      </c>
      <c r="I946" s="311" t="s">
        <v>7843</v>
      </c>
      <c r="J946" s="360">
        <v>41354</v>
      </c>
      <c r="K946" s="361">
        <v>149997</v>
      </c>
      <c r="L946" s="213" t="s">
        <v>1137</v>
      </c>
      <c r="M946" s="1" t="s">
        <v>7458</v>
      </c>
      <c r="N946" s="271" t="s">
        <v>40</v>
      </c>
      <c r="O946" s="213" t="s">
        <v>41</v>
      </c>
      <c r="P946" s="213" t="s">
        <v>42</v>
      </c>
      <c r="Q946" s="271"/>
    </row>
    <row r="947" spans="1:17" ht="51" x14ac:dyDescent="0.25">
      <c r="A947" s="210">
        <v>945</v>
      </c>
      <c r="B947" s="213" t="s">
        <v>4826</v>
      </c>
      <c r="C947" s="213">
        <v>891180084</v>
      </c>
      <c r="D947" s="213">
        <v>2</v>
      </c>
      <c r="E947" s="328" t="s">
        <v>7844</v>
      </c>
      <c r="F947" s="366">
        <v>890903910</v>
      </c>
      <c r="G947" s="1" t="s">
        <v>7459</v>
      </c>
      <c r="H947" s="367" t="s">
        <v>7483</v>
      </c>
      <c r="I947" s="373" t="s">
        <v>7837</v>
      </c>
      <c r="J947" s="350">
        <v>41355</v>
      </c>
      <c r="K947" s="358">
        <v>600000</v>
      </c>
      <c r="L947" s="359" t="s">
        <v>1078</v>
      </c>
      <c r="M947" s="1" t="s">
        <v>7458</v>
      </c>
      <c r="N947" s="271" t="s">
        <v>40</v>
      </c>
      <c r="O947" s="213" t="s">
        <v>41</v>
      </c>
      <c r="P947" s="213" t="s">
        <v>4831</v>
      </c>
      <c r="Q947" s="271"/>
    </row>
    <row r="948" spans="1:17" ht="36" x14ac:dyDescent="0.25">
      <c r="A948" s="210">
        <v>946</v>
      </c>
      <c r="B948" s="213" t="s">
        <v>4826</v>
      </c>
      <c r="C948" s="213">
        <v>891180084</v>
      </c>
      <c r="D948" s="213">
        <v>2</v>
      </c>
      <c r="E948" s="240" t="s">
        <v>950</v>
      </c>
      <c r="F948" s="366">
        <v>813013124</v>
      </c>
      <c r="G948" s="1" t="s">
        <v>5450</v>
      </c>
      <c r="H948" s="313" t="s">
        <v>7485</v>
      </c>
      <c r="I948" s="373" t="s">
        <v>7837</v>
      </c>
      <c r="J948" s="350">
        <v>41355</v>
      </c>
      <c r="K948" s="358">
        <v>900000</v>
      </c>
      <c r="L948" s="359" t="s">
        <v>1078</v>
      </c>
      <c r="M948" s="1" t="s">
        <v>7458</v>
      </c>
      <c r="N948" s="271" t="s">
        <v>40</v>
      </c>
      <c r="O948" s="213" t="s">
        <v>41</v>
      </c>
      <c r="P948" s="213" t="s">
        <v>4831</v>
      </c>
      <c r="Q948" s="271"/>
    </row>
    <row r="949" spans="1:17" ht="38.25" x14ac:dyDescent="0.25">
      <c r="A949" s="210">
        <v>947</v>
      </c>
      <c r="B949" s="210" t="s">
        <v>4826</v>
      </c>
      <c r="C949" s="210">
        <v>891180084</v>
      </c>
      <c r="D949" s="210">
        <v>2</v>
      </c>
      <c r="E949" s="240" t="s">
        <v>6759</v>
      </c>
      <c r="F949" s="309">
        <v>36183257</v>
      </c>
      <c r="G949" s="1" t="s">
        <v>5358</v>
      </c>
      <c r="H949" s="315" t="s">
        <v>7487</v>
      </c>
      <c r="I949" s="303" t="s">
        <v>7845</v>
      </c>
      <c r="J949" s="339">
        <v>41367</v>
      </c>
      <c r="K949" s="362">
        <v>2977945</v>
      </c>
      <c r="L949" s="359" t="s">
        <v>7846</v>
      </c>
      <c r="M949" s="1" t="s">
        <v>7458</v>
      </c>
      <c r="N949" s="271" t="s">
        <v>40</v>
      </c>
      <c r="O949" s="210" t="s">
        <v>41</v>
      </c>
      <c r="P949" s="210" t="s">
        <v>42</v>
      </c>
      <c r="Q949" s="272" t="s">
        <v>4853</v>
      </c>
    </row>
    <row r="950" spans="1:17" ht="63" x14ac:dyDescent="0.25">
      <c r="A950" s="210">
        <v>948</v>
      </c>
      <c r="B950" s="210" t="s">
        <v>34</v>
      </c>
      <c r="C950" s="210">
        <v>891180084</v>
      </c>
      <c r="D950" s="210">
        <v>2</v>
      </c>
      <c r="E950" s="240" t="s">
        <v>7847</v>
      </c>
      <c r="F950" s="309">
        <v>12123460</v>
      </c>
      <c r="G950" s="1" t="s">
        <v>5422</v>
      </c>
      <c r="H950" s="315" t="s">
        <v>7489</v>
      </c>
      <c r="I950" s="303" t="s">
        <v>7848</v>
      </c>
      <c r="J950" s="339">
        <v>41366</v>
      </c>
      <c r="K950" s="362">
        <v>29098600</v>
      </c>
      <c r="L950" s="359" t="s">
        <v>380</v>
      </c>
      <c r="M950" s="1" t="s">
        <v>7849</v>
      </c>
      <c r="N950" s="271" t="s">
        <v>40</v>
      </c>
      <c r="O950" s="210" t="s">
        <v>41</v>
      </c>
      <c r="P950" s="210" t="s">
        <v>42</v>
      </c>
      <c r="Q950" s="272"/>
    </row>
    <row r="951" spans="1:17" ht="63" x14ac:dyDescent="0.25">
      <c r="A951" s="210">
        <v>949</v>
      </c>
      <c r="B951" s="210" t="s">
        <v>34</v>
      </c>
      <c r="C951" s="210">
        <v>891180084</v>
      </c>
      <c r="D951" s="210">
        <v>2</v>
      </c>
      <c r="E951" s="234" t="s">
        <v>2613</v>
      </c>
      <c r="F951" s="309">
        <v>12094697</v>
      </c>
      <c r="G951" s="1" t="s">
        <v>5358</v>
      </c>
      <c r="H951" s="212" t="s">
        <v>7491</v>
      </c>
      <c r="I951" s="311" t="s">
        <v>7850</v>
      </c>
      <c r="J951" s="353">
        <v>41372</v>
      </c>
      <c r="K951" s="362">
        <v>574674</v>
      </c>
      <c r="L951" s="213" t="s">
        <v>380</v>
      </c>
      <c r="M951" s="1" t="s">
        <v>7458</v>
      </c>
      <c r="N951" s="271" t="s">
        <v>40</v>
      </c>
      <c r="O951" s="213" t="s">
        <v>41</v>
      </c>
      <c r="P951" s="213" t="s">
        <v>42</v>
      </c>
      <c r="Q951" s="272"/>
    </row>
    <row r="952" spans="1:17" ht="72" x14ac:dyDescent="0.25">
      <c r="A952" s="210">
        <v>950</v>
      </c>
      <c r="B952" s="210" t="s">
        <v>4826</v>
      </c>
      <c r="C952" s="210">
        <v>891180084</v>
      </c>
      <c r="D952" s="210">
        <v>2</v>
      </c>
      <c r="E952" s="240" t="s">
        <v>6037</v>
      </c>
      <c r="F952" s="312">
        <v>55173717</v>
      </c>
      <c r="G952" s="1" t="s">
        <v>5315</v>
      </c>
      <c r="H952" s="315" t="s">
        <v>7493</v>
      </c>
      <c r="I952" s="303" t="s">
        <v>7851</v>
      </c>
      <c r="J952" s="344">
        <v>41373</v>
      </c>
      <c r="K952" s="375">
        <v>3329006</v>
      </c>
      <c r="L952" s="374" t="s">
        <v>5351</v>
      </c>
      <c r="M952" s="1" t="s">
        <v>7458</v>
      </c>
      <c r="N952" s="271" t="s">
        <v>40</v>
      </c>
      <c r="O952" s="210" t="s">
        <v>41</v>
      </c>
      <c r="P952" s="210" t="s">
        <v>42</v>
      </c>
      <c r="Q952" s="272"/>
    </row>
    <row r="953" spans="1:17" ht="162" x14ac:dyDescent="0.25">
      <c r="A953" s="210">
        <v>951</v>
      </c>
      <c r="B953" s="213" t="s">
        <v>34</v>
      </c>
      <c r="C953" s="213">
        <v>891180084</v>
      </c>
      <c r="D953" s="213">
        <v>2</v>
      </c>
      <c r="E953" s="234" t="s">
        <v>1506</v>
      </c>
      <c r="F953" s="356">
        <v>55153458</v>
      </c>
      <c r="G953" s="1">
        <v>8</v>
      </c>
      <c r="H953" s="1" t="s">
        <v>7852</v>
      </c>
      <c r="I953" s="311" t="s">
        <v>7853</v>
      </c>
      <c r="J953" s="360">
        <v>41374</v>
      </c>
      <c r="K953" s="361">
        <v>4999600</v>
      </c>
      <c r="L953" s="213" t="s">
        <v>1137</v>
      </c>
      <c r="M953" s="1" t="s">
        <v>7458</v>
      </c>
      <c r="N953" s="271" t="s">
        <v>40</v>
      </c>
      <c r="O953" s="213" t="s">
        <v>41</v>
      </c>
      <c r="P953" s="213" t="s">
        <v>42</v>
      </c>
      <c r="Q953" s="271"/>
    </row>
    <row r="954" spans="1:17" ht="36" x14ac:dyDescent="0.25">
      <c r="A954" s="210">
        <v>952</v>
      </c>
      <c r="B954" s="213" t="s">
        <v>4826</v>
      </c>
      <c r="C954" s="213">
        <v>891180084</v>
      </c>
      <c r="D954" s="213">
        <v>2</v>
      </c>
      <c r="E954" s="234" t="s">
        <v>7854</v>
      </c>
      <c r="F954" s="356">
        <v>800128463</v>
      </c>
      <c r="G954" s="1">
        <v>0</v>
      </c>
      <c r="H954" s="376" t="s">
        <v>7855</v>
      </c>
      <c r="I954" s="311" t="s">
        <v>7856</v>
      </c>
      <c r="J954" s="360">
        <v>41374</v>
      </c>
      <c r="K954" s="361">
        <v>28814400</v>
      </c>
      <c r="L954" s="213" t="s">
        <v>1137</v>
      </c>
      <c r="M954" s="1" t="s">
        <v>7458</v>
      </c>
      <c r="N954" s="271" t="s">
        <v>40</v>
      </c>
      <c r="O954" s="213" t="s">
        <v>4963</v>
      </c>
      <c r="P954" s="213" t="s">
        <v>42</v>
      </c>
      <c r="Q954" s="271"/>
    </row>
    <row r="955" spans="1:17" ht="126" x14ac:dyDescent="0.25">
      <c r="A955" s="210">
        <v>953</v>
      </c>
      <c r="B955" s="213" t="s">
        <v>34</v>
      </c>
      <c r="C955" s="213">
        <v>891180084</v>
      </c>
      <c r="D955" s="213">
        <v>2</v>
      </c>
      <c r="E955" s="234" t="s">
        <v>2613</v>
      </c>
      <c r="F955" s="356">
        <v>12094697</v>
      </c>
      <c r="G955" s="1" t="s">
        <v>5358</v>
      </c>
      <c r="H955" s="1" t="s">
        <v>7499</v>
      </c>
      <c r="I955" s="311" t="s">
        <v>7857</v>
      </c>
      <c r="J955" s="360">
        <v>41374</v>
      </c>
      <c r="K955" s="361">
        <v>649999</v>
      </c>
      <c r="L955" s="213" t="s">
        <v>1137</v>
      </c>
      <c r="M955" s="1" t="s">
        <v>7458</v>
      </c>
      <c r="N955" s="271" t="s">
        <v>40</v>
      </c>
      <c r="O955" s="213" t="s">
        <v>41</v>
      </c>
      <c r="P955" s="213" t="s">
        <v>42</v>
      </c>
      <c r="Q955" s="271"/>
    </row>
    <row r="956" spans="1:17" ht="36" x14ac:dyDescent="0.25">
      <c r="A956" s="210">
        <v>954</v>
      </c>
      <c r="B956" s="213" t="s">
        <v>4826</v>
      </c>
      <c r="C956" s="213">
        <v>891180084</v>
      </c>
      <c r="D956" s="213">
        <v>2</v>
      </c>
      <c r="E956" s="240" t="s">
        <v>7858</v>
      </c>
      <c r="F956" s="366">
        <v>900334835</v>
      </c>
      <c r="G956" s="1" t="s">
        <v>5358</v>
      </c>
      <c r="H956" s="313" t="s">
        <v>7500</v>
      </c>
      <c r="I956" s="303" t="s">
        <v>7859</v>
      </c>
      <c r="J956" s="350">
        <v>41374</v>
      </c>
      <c r="K956" s="358">
        <v>999920</v>
      </c>
      <c r="L956" s="359" t="s">
        <v>1078</v>
      </c>
      <c r="M956" s="1" t="s">
        <v>7458</v>
      </c>
      <c r="N956" s="271" t="s">
        <v>40</v>
      </c>
      <c r="O956" s="213" t="s">
        <v>41</v>
      </c>
      <c r="P956" s="213" t="s">
        <v>4831</v>
      </c>
      <c r="Q956" s="271"/>
    </row>
    <row r="957" spans="1:17" ht="51" x14ac:dyDescent="0.25">
      <c r="A957" s="210">
        <v>955</v>
      </c>
      <c r="B957" s="210" t="s">
        <v>4826</v>
      </c>
      <c r="C957" s="210">
        <v>891180084</v>
      </c>
      <c r="D957" s="210">
        <v>2</v>
      </c>
      <c r="E957" s="240" t="s">
        <v>5392</v>
      </c>
      <c r="F957" s="309">
        <v>7728828</v>
      </c>
      <c r="G957" s="1" t="s">
        <v>7459</v>
      </c>
      <c r="H957" s="315" t="s">
        <v>7502</v>
      </c>
      <c r="I957" s="303" t="s">
        <v>7860</v>
      </c>
      <c r="J957" s="339">
        <v>41376</v>
      </c>
      <c r="K957" s="362">
        <v>371983</v>
      </c>
      <c r="L957" s="377" t="s">
        <v>5237</v>
      </c>
      <c r="M957" s="1" t="s">
        <v>7458</v>
      </c>
      <c r="N957" s="271" t="s">
        <v>40</v>
      </c>
      <c r="O957" s="210" t="s">
        <v>41</v>
      </c>
      <c r="P957" s="210" t="s">
        <v>42</v>
      </c>
      <c r="Q957" s="272" t="s">
        <v>4853</v>
      </c>
    </row>
    <row r="958" spans="1:17" ht="63" x14ac:dyDescent="0.25">
      <c r="A958" s="210">
        <v>956</v>
      </c>
      <c r="B958" s="210" t="s">
        <v>4826</v>
      </c>
      <c r="C958" s="210">
        <v>891180084</v>
      </c>
      <c r="D958" s="210">
        <v>2</v>
      </c>
      <c r="E958" s="240" t="s">
        <v>5532</v>
      </c>
      <c r="F958" s="312">
        <v>36172136</v>
      </c>
      <c r="G958" s="1" t="s">
        <v>5358</v>
      </c>
      <c r="H958" s="315" t="s">
        <v>7503</v>
      </c>
      <c r="I958" s="303" t="s">
        <v>7861</v>
      </c>
      <c r="J958" s="344">
        <v>41376</v>
      </c>
      <c r="K958" s="375">
        <v>1000000</v>
      </c>
      <c r="L958" s="374" t="s">
        <v>5351</v>
      </c>
      <c r="M958" s="1" t="s">
        <v>7458</v>
      </c>
      <c r="N958" s="271" t="s">
        <v>40</v>
      </c>
      <c r="O958" s="210" t="s">
        <v>41</v>
      </c>
      <c r="P958" s="210" t="s">
        <v>42</v>
      </c>
      <c r="Q958" s="272"/>
    </row>
    <row r="959" spans="1:17" ht="54" x14ac:dyDescent="0.25">
      <c r="A959" s="210">
        <v>957</v>
      </c>
      <c r="B959" s="210" t="s">
        <v>34</v>
      </c>
      <c r="C959" s="210">
        <v>891180084</v>
      </c>
      <c r="D959" s="210">
        <v>2</v>
      </c>
      <c r="E959" s="240" t="s">
        <v>272</v>
      </c>
      <c r="F959" s="312">
        <v>12222550</v>
      </c>
      <c r="G959" s="1" t="s">
        <v>5319</v>
      </c>
      <c r="H959" s="315" t="s">
        <v>7505</v>
      </c>
      <c r="I959" s="303" t="s">
        <v>7862</v>
      </c>
      <c r="J959" s="344">
        <v>41376</v>
      </c>
      <c r="K959" s="375">
        <v>1781800</v>
      </c>
      <c r="L959" s="374" t="s">
        <v>380</v>
      </c>
      <c r="M959" s="1" t="s">
        <v>7458</v>
      </c>
      <c r="N959" s="271" t="s">
        <v>40</v>
      </c>
      <c r="O959" s="210" t="s">
        <v>41</v>
      </c>
      <c r="P959" s="210" t="s">
        <v>42</v>
      </c>
      <c r="Q959" s="272"/>
    </row>
    <row r="960" spans="1:17" ht="153" x14ac:dyDescent="0.25">
      <c r="A960" s="210">
        <v>958</v>
      </c>
      <c r="B960" s="213" t="s">
        <v>34</v>
      </c>
      <c r="C960" s="213">
        <v>891180084</v>
      </c>
      <c r="D960" s="213">
        <v>2</v>
      </c>
      <c r="E960" s="234" t="s">
        <v>7863</v>
      </c>
      <c r="F960" s="356">
        <v>36181772</v>
      </c>
      <c r="G960" s="1" t="s">
        <v>5315</v>
      </c>
      <c r="H960" s="1" t="s">
        <v>7864</v>
      </c>
      <c r="I960" s="311" t="s">
        <v>7865</v>
      </c>
      <c r="J960" s="360">
        <v>41376</v>
      </c>
      <c r="K960" s="361">
        <v>999990</v>
      </c>
      <c r="L960" s="213" t="s">
        <v>1137</v>
      </c>
      <c r="M960" s="1" t="s">
        <v>7458</v>
      </c>
      <c r="N960" s="271" t="s">
        <v>40</v>
      </c>
      <c r="O960" s="213" t="s">
        <v>41</v>
      </c>
      <c r="P960" s="213" t="s">
        <v>42</v>
      </c>
      <c r="Q960" s="271"/>
    </row>
    <row r="961" spans="1:17" ht="45" x14ac:dyDescent="0.25">
      <c r="A961" s="210">
        <v>959</v>
      </c>
      <c r="B961" s="213" t="s">
        <v>4826</v>
      </c>
      <c r="C961" s="213">
        <v>891180084</v>
      </c>
      <c r="D961" s="213">
        <v>2</v>
      </c>
      <c r="E961" s="234" t="s">
        <v>310</v>
      </c>
      <c r="F961" s="356">
        <v>900501029</v>
      </c>
      <c r="G961" s="1">
        <v>8</v>
      </c>
      <c r="H961" s="1" t="s">
        <v>7508</v>
      </c>
      <c r="I961" s="365" t="s">
        <v>7866</v>
      </c>
      <c r="J961" s="353">
        <v>41382</v>
      </c>
      <c r="K961" s="362">
        <v>415143</v>
      </c>
      <c r="L961" s="213" t="s">
        <v>89</v>
      </c>
      <c r="M961" s="1" t="s">
        <v>7458</v>
      </c>
      <c r="N961" s="271" t="s">
        <v>40</v>
      </c>
      <c r="O961" s="210" t="s">
        <v>41</v>
      </c>
      <c r="P961" s="210" t="s">
        <v>5340</v>
      </c>
      <c r="Q961" s="272" t="s">
        <v>4853</v>
      </c>
    </row>
    <row r="962" spans="1:17" ht="36" x14ac:dyDescent="0.25">
      <c r="A962" s="210">
        <v>960</v>
      </c>
      <c r="B962" s="213" t="s">
        <v>4826</v>
      </c>
      <c r="C962" s="213">
        <v>891180084</v>
      </c>
      <c r="D962" s="213">
        <v>2</v>
      </c>
      <c r="E962" s="234" t="s">
        <v>334</v>
      </c>
      <c r="F962" s="356">
        <v>12127303</v>
      </c>
      <c r="G962" s="1" t="s">
        <v>5422</v>
      </c>
      <c r="H962" s="1" t="s">
        <v>7509</v>
      </c>
      <c r="I962" s="365" t="s">
        <v>7867</v>
      </c>
      <c r="J962" s="353" t="s">
        <v>7868</v>
      </c>
      <c r="K962" s="362">
        <v>3000000</v>
      </c>
      <c r="L962" s="213" t="s">
        <v>113</v>
      </c>
      <c r="M962" s="1" t="s">
        <v>7458</v>
      </c>
      <c r="N962" s="271" t="s">
        <v>40</v>
      </c>
      <c r="O962" s="210" t="s">
        <v>41</v>
      </c>
      <c r="P962" s="210" t="s">
        <v>5340</v>
      </c>
      <c r="Q962" s="272" t="s">
        <v>4853</v>
      </c>
    </row>
    <row r="963" spans="1:17" ht="45" x14ac:dyDescent="0.25">
      <c r="A963" s="210">
        <v>961</v>
      </c>
      <c r="B963" s="210" t="s">
        <v>4826</v>
      </c>
      <c r="C963" s="210">
        <v>891180084</v>
      </c>
      <c r="D963" s="210">
        <v>2</v>
      </c>
      <c r="E963" s="240" t="s">
        <v>1147</v>
      </c>
      <c r="F963" s="309">
        <v>51580461</v>
      </c>
      <c r="G963" s="1" t="s">
        <v>5295</v>
      </c>
      <c r="H963" s="315" t="s">
        <v>7511</v>
      </c>
      <c r="I963" s="303" t="s">
        <v>7869</v>
      </c>
      <c r="J963" s="339">
        <v>41393</v>
      </c>
      <c r="K963" s="362">
        <v>1599988</v>
      </c>
      <c r="L963" s="377" t="s">
        <v>5237</v>
      </c>
      <c r="M963" s="1" t="s">
        <v>7458</v>
      </c>
      <c r="N963" s="271" t="s">
        <v>40</v>
      </c>
      <c r="O963" s="210" t="s">
        <v>41</v>
      </c>
      <c r="P963" s="210" t="s">
        <v>42</v>
      </c>
      <c r="Q963" s="272" t="s">
        <v>4853</v>
      </c>
    </row>
    <row r="964" spans="1:17" ht="54" x14ac:dyDescent="0.25">
      <c r="A964" s="210">
        <v>962</v>
      </c>
      <c r="B964" s="210" t="s">
        <v>34</v>
      </c>
      <c r="C964" s="210">
        <v>891180084</v>
      </c>
      <c r="D964" s="210">
        <v>2</v>
      </c>
      <c r="E964" s="240" t="s">
        <v>676</v>
      </c>
      <c r="F964" s="309">
        <v>36147801</v>
      </c>
      <c r="G964" s="1" t="s">
        <v>5319</v>
      </c>
      <c r="H964" s="315" t="s">
        <v>7512</v>
      </c>
      <c r="I964" s="303" t="s">
        <v>7870</v>
      </c>
      <c r="J964" s="339">
        <v>41397</v>
      </c>
      <c r="K964" s="362">
        <v>1650000</v>
      </c>
      <c r="L964" s="377" t="s">
        <v>1078</v>
      </c>
      <c r="M964" s="1" t="s">
        <v>7458</v>
      </c>
      <c r="N964" s="271" t="s">
        <v>40</v>
      </c>
      <c r="O964" s="210" t="s">
        <v>41</v>
      </c>
      <c r="P964" s="210" t="s">
        <v>42</v>
      </c>
      <c r="Q964" s="272"/>
    </row>
    <row r="965" spans="1:17" ht="126" x14ac:dyDescent="0.25">
      <c r="A965" s="210">
        <v>963</v>
      </c>
      <c r="B965" s="213" t="s">
        <v>34</v>
      </c>
      <c r="C965" s="213">
        <v>891180084</v>
      </c>
      <c r="D965" s="213">
        <v>2</v>
      </c>
      <c r="E965" s="234" t="s">
        <v>1147</v>
      </c>
      <c r="F965" s="356">
        <v>51580461</v>
      </c>
      <c r="G965" s="1" t="s">
        <v>5295</v>
      </c>
      <c r="H965" s="1" t="s">
        <v>7871</v>
      </c>
      <c r="I965" s="311" t="s">
        <v>7872</v>
      </c>
      <c r="J965" s="360">
        <v>41397</v>
      </c>
      <c r="K965" s="361">
        <v>249964</v>
      </c>
      <c r="L965" s="213" t="s">
        <v>1078</v>
      </c>
      <c r="M965" s="1" t="s">
        <v>7458</v>
      </c>
      <c r="N965" s="271" t="s">
        <v>40</v>
      </c>
      <c r="O965" s="213" t="s">
        <v>41</v>
      </c>
      <c r="P965" s="213" t="s">
        <v>42</v>
      </c>
      <c r="Q965" s="271"/>
    </row>
    <row r="966" spans="1:17" ht="63" x14ac:dyDescent="0.25">
      <c r="A966" s="210">
        <v>964</v>
      </c>
      <c r="B966" s="213" t="s">
        <v>4826</v>
      </c>
      <c r="C966" s="213">
        <v>891180084</v>
      </c>
      <c r="D966" s="213">
        <v>2</v>
      </c>
      <c r="E966" s="234" t="s">
        <v>310</v>
      </c>
      <c r="F966" s="356">
        <v>900501029</v>
      </c>
      <c r="G966" s="1">
        <v>8</v>
      </c>
      <c r="H966" s="1" t="s">
        <v>7515</v>
      </c>
      <c r="I966" s="365" t="s">
        <v>7873</v>
      </c>
      <c r="J966" s="353">
        <v>41409</v>
      </c>
      <c r="K966" s="362">
        <v>624570</v>
      </c>
      <c r="L966" s="213" t="s">
        <v>89</v>
      </c>
      <c r="M966" s="1" t="s">
        <v>7458</v>
      </c>
      <c r="N966" s="271" t="s">
        <v>40</v>
      </c>
      <c r="O966" s="210" t="s">
        <v>41</v>
      </c>
      <c r="P966" s="210" t="s">
        <v>5340</v>
      </c>
      <c r="Q966" s="272" t="s">
        <v>4853</v>
      </c>
    </row>
    <row r="967" spans="1:17" ht="38.25" x14ac:dyDescent="0.25">
      <c r="A967" s="210">
        <v>965</v>
      </c>
      <c r="B967" s="213" t="s">
        <v>4826</v>
      </c>
      <c r="C967" s="213">
        <v>891180084</v>
      </c>
      <c r="D967" s="213">
        <v>2</v>
      </c>
      <c r="E967" s="234" t="s">
        <v>7827</v>
      </c>
      <c r="F967" s="356">
        <v>900513088</v>
      </c>
      <c r="G967" s="1" t="s">
        <v>5315</v>
      </c>
      <c r="H967" s="1" t="s">
        <v>7516</v>
      </c>
      <c r="I967" s="365" t="s">
        <v>7874</v>
      </c>
      <c r="J967" s="353">
        <v>41409</v>
      </c>
      <c r="K967" s="362">
        <v>494080</v>
      </c>
      <c r="L967" s="213" t="s">
        <v>113</v>
      </c>
      <c r="M967" s="1" t="s">
        <v>7458</v>
      </c>
      <c r="N967" s="271" t="s">
        <v>40</v>
      </c>
      <c r="O967" s="210" t="s">
        <v>41</v>
      </c>
      <c r="P967" s="210" t="s">
        <v>5340</v>
      </c>
      <c r="Q967" s="272" t="s">
        <v>4853</v>
      </c>
    </row>
    <row r="968" spans="1:17" ht="108" x14ac:dyDescent="0.25">
      <c r="A968" s="210">
        <v>966</v>
      </c>
      <c r="B968" s="213" t="s">
        <v>34</v>
      </c>
      <c r="C968" s="213">
        <v>891180084</v>
      </c>
      <c r="D968" s="213">
        <v>2</v>
      </c>
      <c r="E968" s="234" t="s">
        <v>7875</v>
      </c>
      <c r="F968" s="356">
        <v>38245315</v>
      </c>
      <c r="G968" s="1" t="s">
        <v>5295</v>
      </c>
      <c r="H968" s="1" t="s">
        <v>7517</v>
      </c>
      <c r="I968" s="365" t="s">
        <v>7876</v>
      </c>
      <c r="J968" s="353">
        <v>41411</v>
      </c>
      <c r="K968" s="362">
        <v>210000</v>
      </c>
      <c r="L968" s="213" t="s">
        <v>7877</v>
      </c>
      <c r="M968" s="1" t="s">
        <v>7458</v>
      </c>
      <c r="N968" s="271" t="s">
        <v>40</v>
      </c>
      <c r="O968" s="210" t="s">
        <v>41</v>
      </c>
      <c r="P968" s="210" t="s">
        <v>42</v>
      </c>
      <c r="Q968" s="272"/>
    </row>
    <row r="969" spans="1:17" ht="63" x14ac:dyDescent="0.25">
      <c r="A969" s="210">
        <v>967</v>
      </c>
      <c r="B969" s="210" t="s">
        <v>4826</v>
      </c>
      <c r="C969" s="210">
        <v>891180084</v>
      </c>
      <c r="D969" s="210">
        <v>2</v>
      </c>
      <c r="E969" s="240" t="s">
        <v>6437</v>
      </c>
      <c r="F969" s="309">
        <v>860014923</v>
      </c>
      <c r="G969" s="1" t="s">
        <v>5315</v>
      </c>
      <c r="H969" s="315" t="s">
        <v>7518</v>
      </c>
      <c r="I969" s="303" t="s">
        <v>7878</v>
      </c>
      <c r="J969" s="339">
        <v>41414</v>
      </c>
      <c r="K969" s="362">
        <v>711986</v>
      </c>
      <c r="L969" s="377" t="s">
        <v>5237</v>
      </c>
      <c r="M969" s="1" t="s">
        <v>7458</v>
      </c>
      <c r="N969" s="271" t="s">
        <v>40</v>
      </c>
      <c r="O969" s="210" t="s">
        <v>41</v>
      </c>
      <c r="P969" s="210" t="s">
        <v>42</v>
      </c>
      <c r="Q969" s="272" t="s">
        <v>4853</v>
      </c>
    </row>
    <row r="970" spans="1:17" ht="54" x14ac:dyDescent="0.25">
      <c r="A970" s="210">
        <v>968</v>
      </c>
      <c r="B970" s="210" t="s">
        <v>4826</v>
      </c>
      <c r="C970" s="210">
        <v>891180084</v>
      </c>
      <c r="D970" s="210">
        <v>2</v>
      </c>
      <c r="E970" s="555" t="s">
        <v>5473</v>
      </c>
      <c r="F970" s="309">
        <v>800220327</v>
      </c>
      <c r="G970" s="1" t="s">
        <v>5284</v>
      </c>
      <c r="H970" s="315" t="s">
        <v>7519</v>
      </c>
      <c r="I970" s="303" t="s">
        <v>7879</v>
      </c>
      <c r="J970" s="339">
        <v>41414</v>
      </c>
      <c r="K970" s="362">
        <v>704300</v>
      </c>
      <c r="L970" s="377" t="s">
        <v>5237</v>
      </c>
      <c r="M970" s="1" t="s">
        <v>7458</v>
      </c>
      <c r="N970" s="271" t="s">
        <v>40</v>
      </c>
      <c r="O970" s="210" t="s">
        <v>41</v>
      </c>
      <c r="P970" s="210" t="s">
        <v>42</v>
      </c>
      <c r="Q970" s="272" t="s">
        <v>4853</v>
      </c>
    </row>
    <row r="971" spans="1:17" ht="45" x14ac:dyDescent="0.25">
      <c r="A971" s="210">
        <v>969</v>
      </c>
      <c r="B971" s="210" t="s">
        <v>34</v>
      </c>
      <c r="C971" s="210">
        <v>891180084</v>
      </c>
      <c r="D971" s="210">
        <v>2</v>
      </c>
      <c r="E971" s="240" t="s">
        <v>6910</v>
      </c>
      <c r="F971" s="309">
        <v>4935071</v>
      </c>
      <c r="G971" s="1" t="s">
        <v>5450</v>
      </c>
      <c r="H971" s="315" t="s">
        <v>7521</v>
      </c>
      <c r="I971" s="303" t="s">
        <v>7880</v>
      </c>
      <c r="J971" s="339">
        <v>41414</v>
      </c>
      <c r="K971" s="362">
        <v>5460000</v>
      </c>
      <c r="L971" s="377" t="s">
        <v>380</v>
      </c>
      <c r="M971" s="1" t="s">
        <v>7458</v>
      </c>
      <c r="N971" s="271" t="s">
        <v>40</v>
      </c>
      <c r="O971" s="210" t="s">
        <v>41</v>
      </c>
      <c r="P971" s="210" t="s">
        <v>42</v>
      </c>
      <c r="Q971" s="272"/>
    </row>
    <row r="972" spans="1:17" ht="51" x14ac:dyDescent="0.25">
      <c r="A972" s="210">
        <v>970</v>
      </c>
      <c r="B972" s="210" t="s">
        <v>34</v>
      </c>
      <c r="C972" s="210">
        <v>891180084</v>
      </c>
      <c r="D972" s="210">
        <v>2</v>
      </c>
      <c r="E972" s="240" t="s">
        <v>5392</v>
      </c>
      <c r="F972" s="309">
        <v>7728828</v>
      </c>
      <c r="G972" s="1" t="s">
        <v>7459</v>
      </c>
      <c r="H972" s="315" t="s">
        <v>7522</v>
      </c>
      <c r="I972" s="303" t="s">
        <v>7881</v>
      </c>
      <c r="J972" s="339">
        <v>41414</v>
      </c>
      <c r="K972" s="362">
        <v>877043</v>
      </c>
      <c r="L972" s="377" t="s">
        <v>7882</v>
      </c>
      <c r="M972" s="1" t="s">
        <v>7458</v>
      </c>
      <c r="N972" s="271" t="s">
        <v>40</v>
      </c>
      <c r="O972" s="210" t="s">
        <v>41</v>
      </c>
      <c r="P972" s="210" t="s">
        <v>42</v>
      </c>
      <c r="Q972" s="272"/>
    </row>
    <row r="973" spans="1:17" ht="54" x14ac:dyDescent="0.25">
      <c r="A973" s="210">
        <v>971</v>
      </c>
      <c r="B973" s="210" t="s">
        <v>34</v>
      </c>
      <c r="C973" s="210">
        <v>891180084</v>
      </c>
      <c r="D973" s="210">
        <v>2</v>
      </c>
      <c r="E973" s="240" t="s">
        <v>5532</v>
      </c>
      <c r="F973" s="309">
        <v>36172136</v>
      </c>
      <c r="G973" s="1" t="s">
        <v>5358</v>
      </c>
      <c r="H973" s="315" t="s">
        <v>7883</v>
      </c>
      <c r="I973" s="303" t="s">
        <v>7884</v>
      </c>
      <c r="J973" s="339">
        <v>41414</v>
      </c>
      <c r="K973" s="362">
        <v>3386500</v>
      </c>
      <c r="L973" s="377" t="s">
        <v>380</v>
      </c>
      <c r="M973" s="1" t="s">
        <v>7458</v>
      </c>
      <c r="N973" s="271" t="s">
        <v>40</v>
      </c>
      <c r="O973" s="210" t="s">
        <v>41</v>
      </c>
      <c r="P973" s="210" t="s">
        <v>42</v>
      </c>
      <c r="Q973" s="272"/>
    </row>
    <row r="974" spans="1:17" ht="54" x14ac:dyDescent="0.25">
      <c r="A974" s="210">
        <v>972</v>
      </c>
      <c r="B974" s="210" t="s">
        <v>4826</v>
      </c>
      <c r="C974" s="210">
        <v>891180084</v>
      </c>
      <c r="D974" s="210">
        <v>2</v>
      </c>
      <c r="E974" s="555" t="s">
        <v>1161</v>
      </c>
      <c r="F974" s="309">
        <v>891101933</v>
      </c>
      <c r="G974" s="1" t="s">
        <v>7474</v>
      </c>
      <c r="H974" s="315" t="s">
        <v>7525</v>
      </c>
      <c r="I974" s="303" t="s">
        <v>7885</v>
      </c>
      <c r="J974" s="339">
        <v>41414</v>
      </c>
      <c r="K974" s="362">
        <v>800000</v>
      </c>
      <c r="L974" s="377" t="s">
        <v>5237</v>
      </c>
      <c r="M974" s="1" t="s">
        <v>7458</v>
      </c>
      <c r="N974" s="271" t="s">
        <v>40</v>
      </c>
      <c r="O974" s="210" t="s">
        <v>41</v>
      </c>
      <c r="P974" s="210" t="s">
        <v>42</v>
      </c>
      <c r="Q974" s="272" t="s">
        <v>4853</v>
      </c>
    </row>
    <row r="975" spans="1:17" ht="51" x14ac:dyDescent="0.25">
      <c r="A975" s="210">
        <v>973</v>
      </c>
      <c r="B975" s="210" t="s">
        <v>34</v>
      </c>
      <c r="C975" s="210">
        <v>891180084</v>
      </c>
      <c r="D975" s="210">
        <v>2</v>
      </c>
      <c r="E975" s="234" t="s">
        <v>7886</v>
      </c>
      <c r="F975" s="309">
        <v>80850731</v>
      </c>
      <c r="G975" s="1" t="s">
        <v>7474</v>
      </c>
      <c r="H975" s="212" t="s">
        <v>7526</v>
      </c>
      <c r="I975" s="311" t="s">
        <v>7887</v>
      </c>
      <c r="J975" s="353">
        <v>41414</v>
      </c>
      <c r="K975" s="362">
        <v>500000</v>
      </c>
      <c r="L975" s="213" t="s">
        <v>380</v>
      </c>
      <c r="M975" s="1" t="s">
        <v>7458</v>
      </c>
      <c r="N975" s="271" t="s">
        <v>40</v>
      </c>
      <c r="O975" s="213" t="s">
        <v>41</v>
      </c>
      <c r="P975" s="213" t="s">
        <v>42</v>
      </c>
      <c r="Q975" s="272"/>
    </row>
    <row r="976" spans="1:17" ht="38.25" x14ac:dyDescent="0.25">
      <c r="A976" s="210">
        <v>974</v>
      </c>
      <c r="B976" s="213" t="s">
        <v>4826</v>
      </c>
      <c r="C976" s="213">
        <v>891180084</v>
      </c>
      <c r="D976" s="213">
        <v>2</v>
      </c>
      <c r="E976" s="234" t="s">
        <v>7827</v>
      </c>
      <c r="F976" s="356">
        <v>900513088</v>
      </c>
      <c r="G976" s="1" t="s">
        <v>5315</v>
      </c>
      <c r="H976" s="1" t="s">
        <v>7888</v>
      </c>
      <c r="I976" s="365" t="s">
        <v>7874</v>
      </c>
      <c r="J976" s="353">
        <v>41422</v>
      </c>
      <c r="K976" s="362">
        <v>464000</v>
      </c>
      <c r="L976" s="213" t="s">
        <v>113</v>
      </c>
      <c r="M976" s="1" t="s">
        <v>7458</v>
      </c>
      <c r="N976" s="271" t="s">
        <v>40</v>
      </c>
      <c r="O976" s="210" t="s">
        <v>41</v>
      </c>
      <c r="P976" s="210" t="s">
        <v>5340</v>
      </c>
      <c r="Q976" s="272" t="s">
        <v>4853</v>
      </c>
    </row>
    <row r="977" spans="1:17" ht="45" x14ac:dyDescent="0.25">
      <c r="A977" s="210">
        <v>975</v>
      </c>
      <c r="B977" s="213" t="s">
        <v>4826</v>
      </c>
      <c r="C977" s="213">
        <v>891180084</v>
      </c>
      <c r="D977" s="213">
        <v>2</v>
      </c>
      <c r="E977" s="234" t="s">
        <v>310</v>
      </c>
      <c r="F977" s="356">
        <v>900501029</v>
      </c>
      <c r="G977" s="1">
        <v>8</v>
      </c>
      <c r="H977" s="1" t="s">
        <v>7529</v>
      </c>
      <c r="I977" s="365" t="s">
        <v>7889</v>
      </c>
      <c r="J977" s="353">
        <v>41422</v>
      </c>
      <c r="K977" s="362">
        <v>415143</v>
      </c>
      <c r="L977" s="213" t="s">
        <v>89</v>
      </c>
      <c r="M977" s="1" t="s">
        <v>7458</v>
      </c>
      <c r="N977" s="271" t="s">
        <v>40</v>
      </c>
      <c r="O977" s="210" t="s">
        <v>41</v>
      </c>
      <c r="P977" s="210" t="s">
        <v>5340</v>
      </c>
      <c r="Q977" s="272" t="s">
        <v>4853</v>
      </c>
    </row>
    <row r="978" spans="1:17" ht="38.25" x14ac:dyDescent="0.25">
      <c r="A978" s="210">
        <v>976</v>
      </c>
      <c r="B978" s="213" t="s">
        <v>4826</v>
      </c>
      <c r="C978" s="213">
        <v>891180084</v>
      </c>
      <c r="D978" s="213">
        <v>2</v>
      </c>
      <c r="E978" s="240" t="s">
        <v>7841</v>
      </c>
      <c r="F978" s="366">
        <v>12109451</v>
      </c>
      <c r="G978" s="1" t="s">
        <v>7459</v>
      </c>
      <c r="H978" s="313" t="s">
        <v>7890</v>
      </c>
      <c r="I978" s="373" t="s">
        <v>7891</v>
      </c>
      <c r="J978" s="350">
        <v>41425</v>
      </c>
      <c r="K978" s="358">
        <v>900000</v>
      </c>
      <c r="L978" s="359" t="s">
        <v>1078</v>
      </c>
      <c r="M978" s="1" t="s">
        <v>7458</v>
      </c>
      <c r="N978" s="271" t="s">
        <v>40</v>
      </c>
      <c r="O978" s="213" t="s">
        <v>41</v>
      </c>
      <c r="P978" s="213" t="s">
        <v>4831</v>
      </c>
      <c r="Q978" s="271"/>
    </row>
    <row r="979" spans="1:17" ht="45" x14ac:dyDescent="0.25">
      <c r="A979" s="210">
        <v>977</v>
      </c>
      <c r="B979" s="210" t="s">
        <v>4826</v>
      </c>
      <c r="C979" s="210">
        <v>891180084</v>
      </c>
      <c r="D979" s="210">
        <v>2</v>
      </c>
      <c r="E979" s="240" t="s">
        <v>7892</v>
      </c>
      <c r="F979" s="309">
        <v>36166325</v>
      </c>
      <c r="G979" s="1" t="s">
        <v>7459</v>
      </c>
      <c r="H979" s="315" t="s">
        <v>7532</v>
      </c>
      <c r="I979" s="303" t="s">
        <v>7893</v>
      </c>
      <c r="J979" s="339">
        <v>41425</v>
      </c>
      <c r="K979" s="362">
        <v>3150000</v>
      </c>
      <c r="L979" s="377" t="s">
        <v>7846</v>
      </c>
      <c r="M979" s="1" t="s">
        <v>7458</v>
      </c>
      <c r="N979" s="271" t="s">
        <v>40</v>
      </c>
      <c r="O979" s="210" t="s">
        <v>41</v>
      </c>
      <c r="P979" s="210" t="s">
        <v>42</v>
      </c>
      <c r="Q979" s="272" t="s">
        <v>4853</v>
      </c>
    </row>
    <row r="980" spans="1:17" ht="36" x14ac:dyDescent="0.25">
      <c r="A980" s="210">
        <v>978</v>
      </c>
      <c r="B980" s="213" t="s">
        <v>4826</v>
      </c>
      <c r="C980" s="213">
        <v>891180084</v>
      </c>
      <c r="D980" s="213">
        <v>2</v>
      </c>
      <c r="E980" s="240" t="s">
        <v>950</v>
      </c>
      <c r="F980" s="366">
        <v>813013124</v>
      </c>
      <c r="G980" s="1" t="s">
        <v>5450</v>
      </c>
      <c r="H980" s="313" t="s">
        <v>7534</v>
      </c>
      <c r="I980" s="373" t="s">
        <v>7891</v>
      </c>
      <c r="J980" s="350">
        <v>41431</v>
      </c>
      <c r="K980" s="358">
        <v>1000000</v>
      </c>
      <c r="L980" s="359" t="s">
        <v>1078</v>
      </c>
      <c r="M980" s="1" t="s">
        <v>7458</v>
      </c>
      <c r="N980" s="271" t="s">
        <v>40</v>
      </c>
      <c r="O980" s="213" t="s">
        <v>41</v>
      </c>
      <c r="P980" s="213" t="s">
        <v>4831</v>
      </c>
      <c r="Q980" s="271"/>
    </row>
    <row r="981" spans="1:17" ht="51" x14ac:dyDescent="0.25">
      <c r="A981" s="210">
        <v>979</v>
      </c>
      <c r="B981" s="213" t="s">
        <v>4826</v>
      </c>
      <c r="C981" s="213">
        <v>891180084</v>
      </c>
      <c r="D981" s="213">
        <v>2</v>
      </c>
      <c r="E981" s="234" t="s">
        <v>356</v>
      </c>
      <c r="F981" s="356">
        <v>7694101</v>
      </c>
      <c r="G981" s="1" t="s">
        <v>5284</v>
      </c>
      <c r="H981" s="1" t="s">
        <v>7536</v>
      </c>
      <c r="I981" s="365" t="s">
        <v>7894</v>
      </c>
      <c r="J981" s="353">
        <v>41431</v>
      </c>
      <c r="K981" s="362">
        <v>3341600</v>
      </c>
      <c r="L981" s="213" t="s">
        <v>113</v>
      </c>
      <c r="M981" s="1" t="s">
        <v>7458</v>
      </c>
      <c r="N981" s="271" t="s">
        <v>40</v>
      </c>
      <c r="O981" s="210" t="s">
        <v>41</v>
      </c>
      <c r="P981" s="210" t="s">
        <v>5340</v>
      </c>
      <c r="Q981" s="272" t="s">
        <v>4853</v>
      </c>
    </row>
    <row r="982" spans="1:17" ht="38.25" x14ac:dyDescent="0.25">
      <c r="A982" s="210">
        <v>980</v>
      </c>
      <c r="B982" s="210" t="s">
        <v>4826</v>
      </c>
      <c r="C982" s="210">
        <v>891180084</v>
      </c>
      <c r="D982" s="210">
        <v>2</v>
      </c>
      <c r="E982" s="240" t="s">
        <v>7895</v>
      </c>
      <c r="F982" s="309">
        <v>830053091</v>
      </c>
      <c r="G982" s="1" t="s">
        <v>5284</v>
      </c>
      <c r="H982" s="315" t="s">
        <v>7896</v>
      </c>
      <c r="I982" s="303" t="s">
        <v>7897</v>
      </c>
      <c r="J982" s="339">
        <v>41432</v>
      </c>
      <c r="K982" s="362">
        <v>4114145</v>
      </c>
      <c r="L982" s="377" t="s">
        <v>7846</v>
      </c>
      <c r="M982" s="1" t="s">
        <v>7458</v>
      </c>
      <c r="N982" s="271" t="s">
        <v>40</v>
      </c>
      <c r="O982" s="210" t="s">
        <v>41</v>
      </c>
      <c r="P982" s="210" t="s">
        <v>42</v>
      </c>
      <c r="Q982" s="272" t="s">
        <v>4853</v>
      </c>
    </row>
    <row r="983" spans="1:17" ht="45" x14ac:dyDescent="0.25">
      <c r="A983" s="210">
        <v>981</v>
      </c>
      <c r="B983" s="213" t="s">
        <v>4826</v>
      </c>
      <c r="C983" s="213">
        <v>891180084</v>
      </c>
      <c r="D983" s="213">
        <v>2</v>
      </c>
      <c r="E983" s="328" t="s">
        <v>7835</v>
      </c>
      <c r="F983" s="366">
        <v>890103197</v>
      </c>
      <c r="G983" s="1" t="s">
        <v>5315</v>
      </c>
      <c r="H983" s="367" t="s">
        <v>7541</v>
      </c>
      <c r="I983" s="373" t="s">
        <v>7898</v>
      </c>
      <c r="J983" s="350">
        <v>41436</v>
      </c>
      <c r="K983" s="358">
        <v>900000</v>
      </c>
      <c r="L983" s="359" t="s">
        <v>1078</v>
      </c>
      <c r="M983" s="1" t="s">
        <v>7458</v>
      </c>
      <c r="N983" s="271" t="s">
        <v>40</v>
      </c>
      <c r="O983" s="213" t="s">
        <v>41</v>
      </c>
      <c r="P983" s="213" t="s">
        <v>4831</v>
      </c>
      <c r="Q983" s="271"/>
    </row>
    <row r="984" spans="1:17" ht="45" x14ac:dyDescent="0.25">
      <c r="A984" s="210">
        <v>982</v>
      </c>
      <c r="B984" s="213" t="s">
        <v>7899</v>
      </c>
      <c r="C984" s="213">
        <v>891180084</v>
      </c>
      <c r="D984" s="213">
        <v>2</v>
      </c>
      <c r="E984" s="328" t="s">
        <v>7900</v>
      </c>
      <c r="F984" s="366">
        <v>12126222</v>
      </c>
      <c r="G984" s="1" t="s">
        <v>5315</v>
      </c>
      <c r="H984" s="367" t="s">
        <v>7544</v>
      </c>
      <c r="I984" s="373" t="s">
        <v>7901</v>
      </c>
      <c r="J984" s="350">
        <v>41436</v>
      </c>
      <c r="K984" s="358">
        <v>5195000</v>
      </c>
      <c r="L984" s="359" t="s">
        <v>1078</v>
      </c>
      <c r="M984" s="1" t="s">
        <v>7458</v>
      </c>
      <c r="N984" s="271" t="s">
        <v>40</v>
      </c>
      <c r="O984" s="213" t="s">
        <v>41</v>
      </c>
      <c r="P984" s="213" t="s">
        <v>42</v>
      </c>
      <c r="Q984" s="271"/>
    </row>
    <row r="985" spans="1:17" ht="51" x14ac:dyDescent="0.25">
      <c r="A985" s="210">
        <v>983</v>
      </c>
      <c r="B985" s="210" t="s">
        <v>4826</v>
      </c>
      <c r="C985" s="210">
        <v>891180084</v>
      </c>
      <c r="D985" s="210">
        <v>2</v>
      </c>
      <c r="E985" s="328" t="s">
        <v>5392</v>
      </c>
      <c r="F985" s="312">
        <v>7728828</v>
      </c>
      <c r="G985" s="1" t="s">
        <v>7459</v>
      </c>
      <c r="H985" s="301" t="s">
        <v>7546</v>
      </c>
      <c r="I985" s="303" t="s">
        <v>7902</v>
      </c>
      <c r="J985" s="344">
        <v>41436</v>
      </c>
      <c r="K985" s="375">
        <v>299601</v>
      </c>
      <c r="L985" s="374" t="s">
        <v>5351</v>
      </c>
      <c r="M985" s="1" t="s">
        <v>7458</v>
      </c>
      <c r="N985" s="271" t="s">
        <v>40</v>
      </c>
      <c r="O985" s="210" t="s">
        <v>41</v>
      </c>
      <c r="P985" s="210" t="s">
        <v>42</v>
      </c>
      <c r="Q985" s="272"/>
    </row>
    <row r="986" spans="1:17" ht="54" x14ac:dyDescent="0.25">
      <c r="A986" s="210">
        <v>984</v>
      </c>
      <c r="B986" s="210" t="s">
        <v>4826</v>
      </c>
      <c r="C986" s="210">
        <v>891180084</v>
      </c>
      <c r="D986" s="210">
        <v>2</v>
      </c>
      <c r="E986" s="240" t="s">
        <v>7903</v>
      </c>
      <c r="F986" s="309">
        <v>900449125</v>
      </c>
      <c r="G986" s="1" t="s">
        <v>5295</v>
      </c>
      <c r="H986" s="315" t="s">
        <v>7548</v>
      </c>
      <c r="I986" s="303" t="s">
        <v>7904</v>
      </c>
      <c r="J986" s="339">
        <v>41439</v>
      </c>
      <c r="K986" s="362">
        <v>2977920</v>
      </c>
      <c r="L986" s="377" t="s">
        <v>5237</v>
      </c>
      <c r="M986" s="1" t="s">
        <v>7458</v>
      </c>
      <c r="N986" s="271" t="s">
        <v>40</v>
      </c>
      <c r="O986" s="210" t="s">
        <v>41</v>
      </c>
      <c r="P986" s="210" t="s">
        <v>42</v>
      </c>
      <c r="Q986" s="272" t="s">
        <v>4853</v>
      </c>
    </row>
    <row r="987" spans="1:17" ht="63" x14ac:dyDescent="0.25">
      <c r="A987" s="210">
        <v>985</v>
      </c>
      <c r="B987" s="210" t="s">
        <v>4826</v>
      </c>
      <c r="C987" s="210">
        <v>891180084</v>
      </c>
      <c r="D987" s="210">
        <v>2</v>
      </c>
      <c r="E987" s="328" t="s">
        <v>334</v>
      </c>
      <c r="F987" s="312">
        <v>12127303</v>
      </c>
      <c r="G987" s="1" t="s">
        <v>5422</v>
      </c>
      <c r="H987" s="301" t="s">
        <v>7550</v>
      </c>
      <c r="I987" s="378" t="s">
        <v>7905</v>
      </c>
      <c r="J987" s="344">
        <v>41439</v>
      </c>
      <c r="K987" s="375">
        <v>700000</v>
      </c>
      <c r="L987" s="374" t="s">
        <v>5351</v>
      </c>
      <c r="M987" s="1" t="s">
        <v>7458</v>
      </c>
      <c r="N987" s="271" t="s">
        <v>40</v>
      </c>
      <c r="O987" s="210" t="s">
        <v>41</v>
      </c>
      <c r="P987" s="210" t="s">
        <v>42</v>
      </c>
      <c r="Q987" s="272"/>
    </row>
    <row r="988" spans="1:17" ht="63" x14ac:dyDescent="0.25">
      <c r="A988" s="210">
        <v>986</v>
      </c>
      <c r="B988" s="210" t="s">
        <v>34</v>
      </c>
      <c r="C988" s="210">
        <v>891180084</v>
      </c>
      <c r="D988" s="210">
        <v>2</v>
      </c>
      <c r="E988" s="328" t="s">
        <v>3011</v>
      </c>
      <c r="F988" s="312">
        <v>36300929</v>
      </c>
      <c r="G988" s="1" t="s">
        <v>5295</v>
      </c>
      <c r="H988" s="301" t="s">
        <v>7906</v>
      </c>
      <c r="I988" s="378" t="s">
        <v>7907</v>
      </c>
      <c r="J988" s="344">
        <v>41439</v>
      </c>
      <c r="K988" s="375">
        <v>3999900</v>
      </c>
      <c r="L988" s="374" t="s">
        <v>380</v>
      </c>
      <c r="M988" s="1" t="s">
        <v>7458</v>
      </c>
      <c r="N988" s="271" t="s">
        <v>40</v>
      </c>
      <c r="O988" s="210" t="s">
        <v>41</v>
      </c>
      <c r="P988" s="210" t="s">
        <v>42</v>
      </c>
      <c r="Q988" s="272"/>
    </row>
    <row r="989" spans="1:17" ht="51" x14ac:dyDescent="0.25">
      <c r="A989" s="210">
        <v>987</v>
      </c>
      <c r="B989" s="210" t="s">
        <v>4826</v>
      </c>
      <c r="C989" s="210">
        <v>891180084</v>
      </c>
      <c r="D989" s="210">
        <v>2</v>
      </c>
      <c r="E989" s="328" t="s">
        <v>356</v>
      </c>
      <c r="F989" s="312">
        <v>7694101</v>
      </c>
      <c r="G989" s="1" t="s">
        <v>5284</v>
      </c>
      <c r="H989" s="301" t="s">
        <v>7908</v>
      </c>
      <c r="I989" s="378" t="s">
        <v>7909</v>
      </c>
      <c r="J989" s="344">
        <v>41439</v>
      </c>
      <c r="K989" s="375">
        <v>1999840</v>
      </c>
      <c r="L989" s="374" t="s">
        <v>5351</v>
      </c>
      <c r="M989" s="1" t="s">
        <v>7458</v>
      </c>
      <c r="N989" s="271" t="s">
        <v>40</v>
      </c>
      <c r="O989" s="210" t="s">
        <v>41</v>
      </c>
      <c r="P989" s="210" t="s">
        <v>42</v>
      </c>
      <c r="Q989" s="272"/>
    </row>
    <row r="990" spans="1:17" ht="51" x14ac:dyDescent="0.25">
      <c r="A990" s="210">
        <v>988</v>
      </c>
      <c r="B990" s="210" t="s">
        <v>4826</v>
      </c>
      <c r="C990" s="210">
        <v>891180084</v>
      </c>
      <c r="D990" s="210">
        <v>2</v>
      </c>
      <c r="E990" s="328" t="s">
        <v>2613</v>
      </c>
      <c r="F990" s="312">
        <v>12094697</v>
      </c>
      <c r="G990" s="1" t="s">
        <v>5358</v>
      </c>
      <c r="H990" s="301" t="s">
        <v>7910</v>
      </c>
      <c r="I990" s="378" t="s">
        <v>7911</v>
      </c>
      <c r="J990" s="344">
        <v>41439</v>
      </c>
      <c r="K990" s="375">
        <v>1999997</v>
      </c>
      <c r="L990" s="374" t="s">
        <v>5351</v>
      </c>
      <c r="M990" s="1" t="s">
        <v>7458</v>
      </c>
      <c r="N990" s="271" t="s">
        <v>40</v>
      </c>
      <c r="O990" s="210" t="s">
        <v>41</v>
      </c>
      <c r="P990" s="210" t="s">
        <v>42</v>
      </c>
      <c r="Q990" s="272"/>
    </row>
    <row r="991" spans="1:17" ht="51" x14ac:dyDescent="0.25">
      <c r="A991" s="210">
        <v>989</v>
      </c>
      <c r="B991" s="213" t="s">
        <v>4826</v>
      </c>
      <c r="C991" s="213">
        <v>891180084</v>
      </c>
      <c r="D991" s="213">
        <v>2</v>
      </c>
      <c r="E991" s="328" t="s">
        <v>7844</v>
      </c>
      <c r="F991" s="366">
        <v>890903910</v>
      </c>
      <c r="G991" s="1" t="s">
        <v>7459</v>
      </c>
      <c r="H991" s="367" t="s">
        <v>7560</v>
      </c>
      <c r="I991" s="373" t="s">
        <v>7891</v>
      </c>
      <c r="J991" s="350">
        <v>41439</v>
      </c>
      <c r="K991" s="358">
        <v>500000</v>
      </c>
      <c r="L991" s="359" t="s">
        <v>1078</v>
      </c>
      <c r="M991" s="1" t="s">
        <v>7458</v>
      </c>
      <c r="N991" s="271" t="s">
        <v>40</v>
      </c>
      <c r="O991" s="213" t="s">
        <v>41</v>
      </c>
      <c r="P991" s="213" t="s">
        <v>42</v>
      </c>
      <c r="Q991" s="271"/>
    </row>
    <row r="992" spans="1:17" ht="63" x14ac:dyDescent="0.25">
      <c r="A992" s="210">
        <v>990</v>
      </c>
      <c r="B992" s="210" t="s">
        <v>4826</v>
      </c>
      <c r="C992" s="210">
        <v>891180084</v>
      </c>
      <c r="D992" s="210">
        <v>2</v>
      </c>
      <c r="E992" s="328" t="s">
        <v>5532</v>
      </c>
      <c r="F992" s="312">
        <v>36172136</v>
      </c>
      <c r="G992" s="1" t="s">
        <v>5358</v>
      </c>
      <c r="H992" s="301" t="s">
        <v>7563</v>
      </c>
      <c r="I992" s="378" t="s">
        <v>7912</v>
      </c>
      <c r="J992" s="344">
        <v>41439</v>
      </c>
      <c r="K992" s="375">
        <v>500000</v>
      </c>
      <c r="L992" s="374" t="s">
        <v>5351</v>
      </c>
      <c r="M992" s="1" t="s">
        <v>7458</v>
      </c>
      <c r="N992" s="271" t="s">
        <v>40</v>
      </c>
      <c r="O992" s="210" t="s">
        <v>41</v>
      </c>
      <c r="P992" s="210" t="s">
        <v>42</v>
      </c>
      <c r="Q992" s="272"/>
    </row>
    <row r="993" spans="1:17" ht="45" x14ac:dyDescent="0.25">
      <c r="A993" s="210">
        <v>991</v>
      </c>
      <c r="B993" s="210" t="s">
        <v>4826</v>
      </c>
      <c r="C993" s="210">
        <v>891180084</v>
      </c>
      <c r="D993" s="210">
        <v>2</v>
      </c>
      <c r="E993" s="328" t="s">
        <v>334</v>
      </c>
      <c r="F993" s="312">
        <v>12127303</v>
      </c>
      <c r="G993" s="1" t="s">
        <v>5422</v>
      </c>
      <c r="H993" s="301" t="s">
        <v>7565</v>
      </c>
      <c r="I993" s="378" t="s">
        <v>7913</v>
      </c>
      <c r="J993" s="344">
        <v>41449</v>
      </c>
      <c r="K993" s="375">
        <v>999900</v>
      </c>
      <c r="L993" s="374" t="s">
        <v>5351</v>
      </c>
      <c r="M993" s="1" t="s">
        <v>7458</v>
      </c>
      <c r="N993" s="271" t="s">
        <v>40</v>
      </c>
      <c r="O993" s="210" t="s">
        <v>41</v>
      </c>
      <c r="P993" s="210" t="s">
        <v>42</v>
      </c>
      <c r="Q993" s="272"/>
    </row>
    <row r="994" spans="1:17" ht="36" x14ac:dyDescent="0.25">
      <c r="A994" s="210">
        <v>992</v>
      </c>
      <c r="B994" s="213" t="s">
        <v>4826</v>
      </c>
      <c r="C994" s="213">
        <v>891180084</v>
      </c>
      <c r="D994" s="213">
        <v>2</v>
      </c>
      <c r="E994" s="234" t="s">
        <v>7863</v>
      </c>
      <c r="F994" s="356">
        <v>36181772</v>
      </c>
      <c r="G994" s="1" t="s">
        <v>5315</v>
      </c>
      <c r="H994" s="1" t="s">
        <v>7567</v>
      </c>
      <c r="I994" s="365" t="s">
        <v>7914</v>
      </c>
      <c r="J994" s="353">
        <v>41450</v>
      </c>
      <c r="K994" s="362">
        <v>350000</v>
      </c>
      <c r="L994" s="213" t="s">
        <v>113</v>
      </c>
      <c r="M994" s="1" t="s">
        <v>7458</v>
      </c>
      <c r="N994" s="271" t="s">
        <v>40</v>
      </c>
      <c r="O994" s="210" t="s">
        <v>41</v>
      </c>
      <c r="P994" s="210" t="s">
        <v>5340</v>
      </c>
      <c r="Q994" s="272" t="s">
        <v>4853</v>
      </c>
    </row>
    <row r="995" spans="1:17" ht="51" x14ac:dyDescent="0.25">
      <c r="A995" s="210">
        <v>993</v>
      </c>
      <c r="B995" s="210" t="s">
        <v>34</v>
      </c>
      <c r="C995" s="210">
        <v>891180084</v>
      </c>
      <c r="D995" s="210">
        <v>2</v>
      </c>
      <c r="E995" s="234" t="s">
        <v>2613</v>
      </c>
      <c r="F995" s="309">
        <v>12094697</v>
      </c>
      <c r="G995" s="1" t="s">
        <v>5358</v>
      </c>
      <c r="H995" s="212" t="s">
        <v>7915</v>
      </c>
      <c r="I995" s="311" t="s">
        <v>7916</v>
      </c>
      <c r="J995" s="353">
        <v>41460</v>
      </c>
      <c r="K995" s="362">
        <v>584910</v>
      </c>
      <c r="L995" s="213" t="s">
        <v>380</v>
      </c>
      <c r="M995" s="1" t="s">
        <v>7458</v>
      </c>
      <c r="N995" s="271" t="s">
        <v>40</v>
      </c>
      <c r="O995" s="213" t="s">
        <v>41</v>
      </c>
      <c r="P995" s="213" t="s">
        <v>42</v>
      </c>
      <c r="Q995" s="272"/>
    </row>
    <row r="996" spans="1:17" ht="72" x14ac:dyDescent="0.25">
      <c r="A996" s="210">
        <v>994</v>
      </c>
      <c r="B996" s="213" t="s">
        <v>4826</v>
      </c>
      <c r="C996" s="213">
        <v>891180084</v>
      </c>
      <c r="D996" s="213">
        <v>2</v>
      </c>
      <c r="E996" s="252" t="s">
        <v>5732</v>
      </c>
      <c r="F996" s="356">
        <v>900545793</v>
      </c>
      <c r="G996" s="1">
        <v>6</v>
      </c>
      <c r="H996" s="1" t="s">
        <v>7917</v>
      </c>
      <c r="I996" s="365" t="s">
        <v>7918</v>
      </c>
      <c r="J996" s="353">
        <v>41473</v>
      </c>
      <c r="K996" s="362">
        <v>1552000</v>
      </c>
      <c r="L996" s="213" t="s">
        <v>89</v>
      </c>
      <c r="M996" s="1" t="s">
        <v>7458</v>
      </c>
      <c r="N996" s="271" t="s">
        <v>40</v>
      </c>
      <c r="O996" s="210" t="s">
        <v>41</v>
      </c>
      <c r="P996" s="210" t="s">
        <v>5340</v>
      </c>
      <c r="Q996" s="272" t="s">
        <v>4853</v>
      </c>
    </row>
    <row r="997" spans="1:17" ht="45" x14ac:dyDescent="0.25">
      <c r="A997" s="210">
        <v>995</v>
      </c>
      <c r="B997" s="213" t="s">
        <v>4826</v>
      </c>
      <c r="C997" s="213">
        <v>891180084</v>
      </c>
      <c r="D997" s="213">
        <v>2</v>
      </c>
      <c r="E997" s="234" t="s">
        <v>5646</v>
      </c>
      <c r="F997" s="356">
        <v>12130485</v>
      </c>
      <c r="G997" s="1" t="s">
        <v>5358</v>
      </c>
      <c r="H997" s="1" t="s">
        <v>7919</v>
      </c>
      <c r="I997" s="303" t="s">
        <v>7920</v>
      </c>
      <c r="J997" s="353">
        <v>41474</v>
      </c>
      <c r="K997" s="362">
        <v>2923200</v>
      </c>
      <c r="L997" s="213" t="s">
        <v>113</v>
      </c>
      <c r="M997" s="1" t="s">
        <v>7458</v>
      </c>
      <c r="N997" s="271" t="s">
        <v>40</v>
      </c>
      <c r="O997" s="210" t="s">
        <v>41</v>
      </c>
      <c r="P997" s="210" t="s">
        <v>5340</v>
      </c>
      <c r="Q997" s="272" t="s">
        <v>4853</v>
      </c>
    </row>
    <row r="998" spans="1:17" ht="81" x14ac:dyDescent="0.25">
      <c r="A998" s="210">
        <v>996</v>
      </c>
      <c r="B998" s="213" t="s">
        <v>4826</v>
      </c>
      <c r="C998" s="213">
        <v>891180084</v>
      </c>
      <c r="D998" s="213">
        <v>2</v>
      </c>
      <c r="E998" s="234" t="s">
        <v>334</v>
      </c>
      <c r="F998" s="356">
        <v>12127303</v>
      </c>
      <c r="G998" s="1" t="s">
        <v>5422</v>
      </c>
      <c r="H998" s="1" t="s">
        <v>7921</v>
      </c>
      <c r="I998" s="303" t="s">
        <v>7922</v>
      </c>
      <c r="J998" s="353">
        <v>41478</v>
      </c>
      <c r="K998" s="362">
        <v>2566500</v>
      </c>
      <c r="L998" s="213" t="s">
        <v>113</v>
      </c>
      <c r="M998" s="1" t="s">
        <v>7458</v>
      </c>
      <c r="N998" s="271" t="s">
        <v>40</v>
      </c>
      <c r="O998" s="210" t="s">
        <v>41</v>
      </c>
      <c r="P998" s="210" t="s">
        <v>42</v>
      </c>
      <c r="Q998" s="272"/>
    </row>
    <row r="999" spans="1:17" ht="63" x14ac:dyDescent="0.25">
      <c r="A999" s="210">
        <v>997</v>
      </c>
      <c r="B999" s="210" t="s">
        <v>34</v>
      </c>
      <c r="C999" s="210">
        <v>891180084</v>
      </c>
      <c r="D999" s="210">
        <v>2</v>
      </c>
      <c r="E999" s="234" t="s">
        <v>2613</v>
      </c>
      <c r="F999" s="309">
        <v>12094697</v>
      </c>
      <c r="G999" s="1" t="s">
        <v>5358</v>
      </c>
      <c r="H999" s="212" t="s">
        <v>7923</v>
      </c>
      <c r="I999" s="311" t="s">
        <v>7924</v>
      </c>
      <c r="J999" s="353">
        <v>41479</v>
      </c>
      <c r="K999" s="362">
        <v>1471359</v>
      </c>
      <c r="L999" s="213" t="s">
        <v>380</v>
      </c>
      <c r="M999" s="1" t="s">
        <v>7458</v>
      </c>
      <c r="N999" s="271" t="s">
        <v>40</v>
      </c>
      <c r="O999" s="213" t="s">
        <v>41</v>
      </c>
      <c r="P999" s="213" t="s">
        <v>42</v>
      </c>
      <c r="Q999" s="272"/>
    </row>
    <row r="1000" spans="1:17" ht="42.75" x14ac:dyDescent="0.25">
      <c r="A1000" s="210">
        <v>998</v>
      </c>
      <c r="B1000" s="210" t="s">
        <v>7925</v>
      </c>
      <c r="C1000" s="210">
        <v>891180084</v>
      </c>
      <c r="D1000" s="210">
        <v>2</v>
      </c>
      <c r="E1000" s="234" t="s">
        <v>334</v>
      </c>
      <c r="F1000" s="309">
        <v>12127303</v>
      </c>
      <c r="G1000" s="1" t="s">
        <v>5422</v>
      </c>
      <c r="H1000" s="212" t="s">
        <v>7926</v>
      </c>
      <c r="I1000" s="311" t="s">
        <v>7927</v>
      </c>
      <c r="J1000" s="353">
        <v>41479</v>
      </c>
      <c r="K1000" s="362">
        <v>2500000</v>
      </c>
      <c r="L1000" s="213" t="s">
        <v>380</v>
      </c>
      <c r="M1000" s="1" t="s">
        <v>7458</v>
      </c>
      <c r="N1000" s="271" t="s">
        <v>40</v>
      </c>
      <c r="O1000" s="213" t="s">
        <v>41</v>
      </c>
      <c r="P1000" s="213" t="s">
        <v>42</v>
      </c>
      <c r="Q1000" s="272"/>
    </row>
    <row r="1001" spans="1:17" ht="72" x14ac:dyDescent="0.25">
      <c r="A1001" s="210">
        <v>999</v>
      </c>
      <c r="B1001" s="213" t="s">
        <v>4826</v>
      </c>
      <c r="C1001" s="213">
        <v>891180084</v>
      </c>
      <c r="D1001" s="213">
        <v>2</v>
      </c>
      <c r="E1001" s="234" t="s">
        <v>7661</v>
      </c>
      <c r="F1001" s="356">
        <v>7733242</v>
      </c>
      <c r="G1001" s="1" t="s">
        <v>5422</v>
      </c>
      <c r="H1001" s="1" t="s">
        <v>7587</v>
      </c>
      <c r="I1001" s="379" t="s">
        <v>7928</v>
      </c>
      <c r="J1001" s="353">
        <v>41485</v>
      </c>
      <c r="K1001" s="362">
        <v>650000</v>
      </c>
      <c r="L1001" s="213" t="s">
        <v>113</v>
      </c>
      <c r="M1001" s="1" t="s">
        <v>7458</v>
      </c>
      <c r="N1001" s="271" t="s">
        <v>40</v>
      </c>
      <c r="O1001" s="210" t="s">
        <v>41</v>
      </c>
      <c r="P1001" s="210" t="s">
        <v>5340</v>
      </c>
      <c r="Q1001" s="272" t="s">
        <v>4853</v>
      </c>
    </row>
    <row r="1002" spans="1:17" ht="54" x14ac:dyDescent="0.25">
      <c r="A1002" s="210">
        <v>1000</v>
      </c>
      <c r="B1002" s="210" t="s">
        <v>34</v>
      </c>
      <c r="C1002" s="210">
        <v>891180084</v>
      </c>
      <c r="D1002" s="210">
        <v>2</v>
      </c>
      <c r="E1002" s="234" t="s">
        <v>334</v>
      </c>
      <c r="F1002" s="309">
        <v>12127303</v>
      </c>
      <c r="G1002" s="1" t="s">
        <v>5422</v>
      </c>
      <c r="H1002" s="212" t="s">
        <v>7929</v>
      </c>
      <c r="I1002" s="311" t="s">
        <v>7930</v>
      </c>
      <c r="J1002" s="353">
        <v>41486</v>
      </c>
      <c r="K1002" s="362">
        <v>1200000</v>
      </c>
      <c r="L1002" s="213" t="s">
        <v>380</v>
      </c>
      <c r="M1002" s="1" t="s">
        <v>7458</v>
      </c>
      <c r="N1002" s="271" t="s">
        <v>40</v>
      </c>
      <c r="O1002" s="213" t="s">
        <v>41</v>
      </c>
      <c r="P1002" s="213" t="s">
        <v>42</v>
      </c>
      <c r="Q1002" s="272"/>
    </row>
    <row r="1003" spans="1:17" ht="54" x14ac:dyDescent="0.25">
      <c r="A1003" s="210">
        <v>1001</v>
      </c>
      <c r="B1003" s="210" t="s">
        <v>7931</v>
      </c>
      <c r="C1003" s="210">
        <v>891180084</v>
      </c>
      <c r="D1003" s="210"/>
      <c r="E1003" s="234" t="s">
        <v>7932</v>
      </c>
      <c r="F1003" s="309">
        <v>55176118</v>
      </c>
      <c r="G1003" s="1" t="s">
        <v>5319</v>
      </c>
      <c r="H1003" s="212" t="s">
        <v>7593</v>
      </c>
      <c r="I1003" s="311" t="s">
        <v>7933</v>
      </c>
      <c r="J1003" s="353">
        <v>41487</v>
      </c>
      <c r="K1003" s="362">
        <v>1007000</v>
      </c>
      <c r="L1003" s="213" t="s">
        <v>1078</v>
      </c>
      <c r="M1003" s="1" t="s">
        <v>7458</v>
      </c>
      <c r="N1003" s="271" t="s">
        <v>40</v>
      </c>
      <c r="O1003" s="213" t="s">
        <v>41</v>
      </c>
      <c r="P1003" s="213" t="s">
        <v>42</v>
      </c>
      <c r="Q1003" s="272"/>
    </row>
    <row r="1004" spans="1:17" ht="126" x14ac:dyDescent="0.25">
      <c r="A1004" s="210">
        <v>1002</v>
      </c>
      <c r="B1004" s="210" t="s">
        <v>34</v>
      </c>
      <c r="C1004" s="210">
        <v>891180084</v>
      </c>
      <c r="D1004" s="210">
        <v>2</v>
      </c>
      <c r="E1004" s="234" t="s">
        <v>7934</v>
      </c>
      <c r="F1004" s="309">
        <v>93357820</v>
      </c>
      <c r="G1004" s="1" t="s">
        <v>5315</v>
      </c>
      <c r="H1004" s="212" t="s">
        <v>7935</v>
      </c>
      <c r="I1004" s="311" t="s">
        <v>7936</v>
      </c>
      <c r="J1004" s="353">
        <v>41488</v>
      </c>
      <c r="K1004" s="362">
        <v>12099550</v>
      </c>
      <c r="L1004" s="213" t="s">
        <v>113</v>
      </c>
      <c r="M1004" s="1" t="s">
        <v>7458</v>
      </c>
      <c r="N1004" s="271" t="s">
        <v>40</v>
      </c>
      <c r="O1004" s="213" t="s">
        <v>41</v>
      </c>
      <c r="P1004" s="213" t="s">
        <v>42</v>
      </c>
      <c r="Q1004" s="272"/>
    </row>
    <row r="1005" spans="1:17" ht="81" x14ac:dyDescent="0.25">
      <c r="A1005" s="210">
        <v>1003</v>
      </c>
      <c r="B1005" s="213" t="s">
        <v>34</v>
      </c>
      <c r="C1005" s="213">
        <v>891180084</v>
      </c>
      <c r="D1005" s="213">
        <v>2</v>
      </c>
      <c r="E1005" s="234" t="s">
        <v>2983</v>
      </c>
      <c r="F1005" s="356">
        <v>7724303</v>
      </c>
      <c r="G1005" s="1" t="s">
        <v>5358</v>
      </c>
      <c r="H1005" s="212" t="s">
        <v>7597</v>
      </c>
      <c r="I1005" s="311" t="s">
        <v>7937</v>
      </c>
      <c r="J1005" s="353">
        <v>41488</v>
      </c>
      <c r="K1005" s="362">
        <v>400000</v>
      </c>
      <c r="L1005" s="213" t="s">
        <v>7938</v>
      </c>
      <c r="M1005" s="1" t="s">
        <v>7458</v>
      </c>
      <c r="N1005" s="271" t="s">
        <v>40</v>
      </c>
      <c r="O1005" s="210" t="s">
        <v>41</v>
      </c>
      <c r="P1005" s="210" t="s">
        <v>42</v>
      </c>
      <c r="Q1005" s="272"/>
    </row>
    <row r="1006" spans="1:17" ht="76.5" x14ac:dyDescent="0.25">
      <c r="A1006" s="210">
        <v>1004</v>
      </c>
      <c r="B1006" s="210" t="s">
        <v>4826</v>
      </c>
      <c r="C1006" s="210">
        <v>891180084</v>
      </c>
      <c r="D1006" s="210">
        <v>2</v>
      </c>
      <c r="E1006" s="380" t="s">
        <v>7829</v>
      </c>
      <c r="F1006" s="309">
        <v>800078340</v>
      </c>
      <c r="G1006" s="1" t="s">
        <v>5422</v>
      </c>
      <c r="H1006" s="364" t="s">
        <v>7939</v>
      </c>
      <c r="I1006" s="268" t="s">
        <v>7940</v>
      </c>
      <c r="J1006" s="381">
        <v>41494</v>
      </c>
      <c r="K1006" s="362">
        <v>9517400</v>
      </c>
      <c r="L1006" s="377" t="s">
        <v>5237</v>
      </c>
      <c r="M1006" s="1" t="s">
        <v>7458</v>
      </c>
      <c r="N1006" s="271" t="s">
        <v>40</v>
      </c>
      <c r="O1006" s="210" t="s">
        <v>41</v>
      </c>
      <c r="P1006" s="210" t="s">
        <v>42</v>
      </c>
      <c r="Q1006" s="272" t="s">
        <v>7572</v>
      </c>
    </row>
    <row r="1007" spans="1:17" ht="36" x14ac:dyDescent="0.25">
      <c r="A1007" s="210">
        <v>1005</v>
      </c>
      <c r="B1007" s="210" t="s">
        <v>4826</v>
      </c>
      <c r="C1007" s="210">
        <v>891180084</v>
      </c>
      <c r="D1007" s="210">
        <v>2</v>
      </c>
      <c r="E1007" s="380" t="s">
        <v>7941</v>
      </c>
      <c r="F1007" s="309">
        <v>900481831</v>
      </c>
      <c r="G1007" s="1" t="s">
        <v>5358</v>
      </c>
      <c r="H1007" s="364" t="s">
        <v>7942</v>
      </c>
      <c r="I1007" s="268" t="s">
        <v>5240</v>
      </c>
      <c r="J1007" s="381">
        <v>41494</v>
      </c>
      <c r="K1007" s="362">
        <v>2520000</v>
      </c>
      <c r="L1007" s="377" t="s">
        <v>5237</v>
      </c>
      <c r="M1007" s="1" t="s">
        <v>7458</v>
      </c>
      <c r="N1007" s="271" t="s">
        <v>40</v>
      </c>
      <c r="O1007" s="210" t="s">
        <v>41</v>
      </c>
      <c r="P1007" s="210" t="s">
        <v>42</v>
      </c>
      <c r="Q1007" s="272" t="s">
        <v>7572</v>
      </c>
    </row>
    <row r="1008" spans="1:17" ht="81" x14ac:dyDescent="0.25">
      <c r="A1008" s="210">
        <v>1006</v>
      </c>
      <c r="B1008" s="213" t="s">
        <v>34</v>
      </c>
      <c r="C1008" s="213">
        <v>891180084</v>
      </c>
      <c r="D1008" s="213">
        <v>2</v>
      </c>
      <c r="E1008" s="234" t="s">
        <v>2983</v>
      </c>
      <c r="F1008" s="356">
        <v>7724303</v>
      </c>
      <c r="G1008" s="1" t="s">
        <v>5358</v>
      </c>
      <c r="H1008" s="212" t="s">
        <v>7603</v>
      </c>
      <c r="I1008" s="311" t="s">
        <v>7943</v>
      </c>
      <c r="J1008" s="353">
        <v>41495</v>
      </c>
      <c r="K1008" s="362">
        <v>400000</v>
      </c>
      <c r="L1008" s="213" t="s">
        <v>7938</v>
      </c>
      <c r="M1008" s="1" t="s">
        <v>7458</v>
      </c>
      <c r="N1008" s="271" t="s">
        <v>40</v>
      </c>
      <c r="O1008" s="210" t="s">
        <v>41</v>
      </c>
      <c r="P1008" s="210" t="s">
        <v>42</v>
      </c>
      <c r="Q1008" s="272"/>
    </row>
    <row r="1009" spans="1:17" ht="39" x14ac:dyDescent="0.25">
      <c r="A1009" s="210">
        <v>1007</v>
      </c>
      <c r="B1009" s="210" t="s">
        <v>4826</v>
      </c>
      <c r="C1009" s="210">
        <v>891180084</v>
      </c>
      <c r="D1009" s="210">
        <v>2</v>
      </c>
      <c r="E1009" s="565" t="s">
        <v>5473</v>
      </c>
      <c r="F1009" s="309">
        <v>800220327</v>
      </c>
      <c r="G1009" s="1" t="s">
        <v>5284</v>
      </c>
      <c r="H1009" s="364" t="s">
        <v>7944</v>
      </c>
      <c r="I1009" s="268" t="s">
        <v>7945</v>
      </c>
      <c r="J1009" s="381">
        <v>41499</v>
      </c>
      <c r="K1009" s="362">
        <v>787200</v>
      </c>
      <c r="L1009" s="377" t="s">
        <v>5237</v>
      </c>
      <c r="M1009" s="1" t="s">
        <v>7458</v>
      </c>
      <c r="N1009" s="271" t="s">
        <v>40</v>
      </c>
      <c r="O1009" s="210" t="s">
        <v>41</v>
      </c>
      <c r="P1009" s="210" t="s">
        <v>42</v>
      </c>
      <c r="Q1009" s="272" t="s">
        <v>4853</v>
      </c>
    </row>
    <row r="1010" spans="1:17" ht="51" x14ac:dyDescent="0.25">
      <c r="A1010" s="210">
        <v>1008</v>
      </c>
      <c r="B1010" s="210" t="s">
        <v>4826</v>
      </c>
      <c r="C1010" s="210">
        <v>891180084</v>
      </c>
      <c r="D1010" s="210">
        <v>2</v>
      </c>
      <c r="E1010" s="240" t="s">
        <v>356</v>
      </c>
      <c r="F1010" s="312">
        <v>7694101</v>
      </c>
      <c r="G1010" s="1" t="s">
        <v>5284</v>
      </c>
      <c r="H1010" s="315" t="s">
        <v>7608</v>
      </c>
      <c r="I1010" s="382" t="s">
        <v>7946</v>
      </c>
      <c r="J1010" s="344">
        <v>41499</v>
      </c>
      <c r="K1010" s="375">
        <v>6165400</v>
      </c>
      <c r="L1010" s="374" t="s">
        <v>5351</v>
      </c>
      <c r="M1010" s="1" t="s">
        <v>7458</v>
      </c>
      <c r="N1010" s="271" t="s">
        <v>40</v>
      </c>
      <c r="O1010" s="210" t="s">
        <v>41</v>
      </c>
      <c r="P1010" s="210" t="s">
        <v>42</v>
      </c>
      <c r="Q1010" s="272"/>
    </row>
    <row r="1011" spans="1:17" ht="54" x14ac:dyDescent="0.25">
      <c r="A1011" s="210">
        <v>1009</v>
      </c>
      <c r="B1011" s="210" t="s">
        <v>4826</v>
      </c>
      <c r="C1011" s="210">
        <v>891180084</v>
      </c>
      <c r="D1011" s="210">
        <v>2</v>
      </c>
      <c r="E1011" s="380" t="s">
        <v>6437</v>
      </c>
      <c r="F1011" s="309">
        <v>860014923</v>
      </c>
      <c r="G1011" s="1" t="s">
        <v>5315</v>
      </c>
      <c r="H1011" s="364" t="s">
        <v>7609</v>
      </c>
      <c r="I1011" s="268" t="s">
        <v>7947</v>
      </c>
      <c r="J1011" s="381">
        <v>41499</v>
      </c>
      <c r="K1011" s="362">
        <v>557200</v>
      </c>
      <c r="L1011" s="377" t="s">
        <v>5237</v>
      </c>
      <c r="M1011" s="1" t="s">
        <v>7458</v>
      </c>
      <c r="N1011" s="271" t="s">
        <v>40</v>
      </c>
      <c r="O1011" s="210" t="s">
        <v>41</v>
      </c>
      <c r="P1011" s="210" t="s">
        <v>42</v>
      </c>
      <c r="Q1011" s="272" t="s">
        <v>4853</v>
      </c>
    </row>
    <row r="1012" spans="1:17" ht="72" x14ac:dyDescent="0.25">
      <c r="A1012" s="210">
        <v>1010</v>
      </c>
      <c r="B1012" s="210" t="s">
        <v>4826</v>
      </c>
      <c r="C1012" s="210">
        <v>891180084</v>
      </c>
      <c r="D1012" s="210">
        <v>2</v>
      </c>
      <c r="E1012" s="380" t="s">
        <v>334</v>
      </c>
      <c r="F1012" s="309">
        <v>12127303</v>
      </c>
      <c r="G1012" s="1" t="s">
        <v>5422</v>
      </c>
      <c r="H1012" s="364" t="s">
        <v>7948</v>
      </c>
      <c r="I1012" s="268" t="s">
        <v>7949</v>
      </c>
      <c r="J1012" s="381">
        <v>41500</v>
      </c>
      <c r="K1012" s="362">
        <v>550000</v>
      </c>
      <c r="L1012" s="377" t="s">
        <v>113</v>
      </c>
      <c r="M1012" s="1" t="s">
        <v>7458</v>
      </c>
      <c r="N1012" s="271" t="s">
        <v>40</v>
      </c>
      <c r="O1012" s="210" t="s">
        <v>41</v>
      </c>
      <c r="P1012" s="210" t="s">
        <v>42</v>
      </c>
      <c r="Q1012" s="272"/>
    </row>
    <row r="1013" spans="1:17" ht="45" x14ac:dyDescent="0.25">
      <c r="A1013" s="210">
        <v>1011</v>
      </c>
      <c r="B1013" s="210" t="s">
        <v>34</v>
      </c>
      <c r="C1013" s="210">
        <v>891180084</v>
      </c>
      <c r="D1013" s="210">
        <v>2</v>
      </c>
      <c r="E1013" s="380" t="s">
        <v>7950</v>
      </c>
      <c r="F1013" s="309">
        <v>7688824</v>
      </c>
      <c r="G1013" s="1" t="s">
        <v>5450</v>
      </c>
      <c r="H1013" s="364" t="s">
        <v>7615</v>
      </c>
      <c r="I1013" s="268" t="s">
        <v>7951</v>
      </c>
      <c r="J1013" s="381">
        <v>41500</v>
      </c>
      <c r="K1013" s="362">
        <v>600000</v>
      </c>
      <c r="L1013" s="377" t="s">
        <v>5351</v>
      </c>
      <c r="M1013" s="1" t="s">
        <v>7458</v>
      </c>
      <c r="N1013" s="271" t="s">
        <v>40</v>
      </c>
      <c r="O1013" s="210" t="s">
        <v>41</v>
      </c>
      <c r="P1013" s="210" t="s">
        <v>42</v>
      </c>
      <c r="Q1013" s="272"/>
    </row>
    <row r="1014" spans="1:17" ht="54" x14ac:dyDescent="0.25">
      <c r="A1014" s="210">
        <v>1012</v>
      </c>
      <c r="B1014" s="210" t="s">
        <v>34</v>
      </c>
      <c r="C1014" s="210">
        <v>891180084</v>
      </c>
      <c r="D1014" s="210">
        <v>2</v>
      </c>
      <c r="E1014" s="380" t="s">
        <v>7952</v>
      </c>
      <c r="F1014" s="309">
        <v>93290334</v>
      </c>
      <c r="G1014" s="1" t="s">
        <v>5319</v>
      </c>
      <c r="H1014" s="364" t="s">
        <v>7617</v>
      </c>
      <c r="I1014" s="268" t="s">
        <v>7953</v>
      </c>
      <c r="J1014" s="381">
        <v>41512</v>
      </c>
      <c r="K1014" s="362">
        <v>5106002</v>
      </c>
      <c r="L1014" s="377" t="s">
        <v>113</v>
      </c>
      <c r="M1014" s="1" t="s">
        <v>7458</v>
      </c>
      <c r="N1014" s="271" t="s">
        <v>40</v>
      </c>
      <c r="O1014" s="210" t="s">
        <v>41</v>
      </c>
      <c r="P1014" s="210" t="s">
        <v>42</v>
      </c>
      <c r="Q1014" s="272"/>
    </row>
    <row r="1015" spans="1:17" ht="108" x14ac:dyDescent="0.25">
      <c r="A1015" s="210">
        <v>1013</v>
      </c>
      <c r="B1015" s="213" t="s">
        <v>4826</v>
      </c>
      <c r="C1015" s="213">
        <v>891180084</v>
      </c>
      <c r="D1015" s="213">
        <v>2</v>
      </c>
      <c r="E1015" s="234" t="s">
        <v>7954</v>
      </c>
      <c r="F1015" s="356">
        <v>900225476</v>
      </c>
      <c r="G1015" s="1">
        <v>3</v>
      </c>
      <c r="H1015" s="1" t="s">
        <v>7618</v>
      </c>
      <c r="I1015" s="379" t="s">
        <v>7955</v>
      </c>
      <c r="J1015" s="353">
        <v>41513</v>
      </c>
      <c r="K1015" s="362">
        <v>2500000</v>
      </c>
      <c r="L1015" s="213" t="s">
        <v>113</v>
      </c>
      <c r="M1015" s="1" t="s">
        <v>7458</v>
      </c>
      <c r="N1015" s="271" t="s">
        <v>40</v>
      </c>
      <c r="O1015" s="210" t="s">
        <v>41</v>
      </c>
      <c r="P1015" s="210" t="s">
        <v>5340</v>
      </c>
      <c r="Q1015" s="272"/>
    </row>
    <row r="1016" spans="1:17" ht="38.25" x14ac:dyDescent="0.25">
      <c r="A1016" s="210">
        <v>1014</v>
      </c>
      <c r="B1016" s="210" t="s">
        <v>4826</v>
      </c>
      <c r="C1016" s="210">
        <v>891180084</v>
      </c>
      <c r="D1016" s="210">
        <v>2</v>
      </c>
      <c r="E1016" s="380" t="s">
        <v>7892</v>
      </c>
      <c r="F1016" s="309">
        <v>36166235</v>
      </c>
      <c r="G1016" s="1" t="s">
        <v>7507</v>
      </c>
      <c r="H1016" s="364" t="s">
        <v>7956</v>
      </c>
      <c r="I1016" s="373" t="s">
        <v>7957</v>
      </c>
      <c r="J1016" s="381">
        <v>41520</v>
      </c>
      <c r="K1016" s="362">
        <v>1270000</v>
      </c>
      <c r="L1016" s="377" t="s">
        <v>5237</v>
      </c>
      <c r="M1016" s="1" t="s">
        <v>7458</v>
      </c>
      <c r="N1016" s="271" t="s">
        <v>40</v>
      </c>
      <c r="O1016" s="210" t="s">
        <v>41</v>
      </c>
      <c r="P1016" s="210" t="s">
        <v>42</v>
      </c>
      <c r="Q1016" s="272" t="s">
        <v>4853</v>
      </c>
    </row>
    <row r="1017" spans="1:17" ht="36" x14ac:dyDescent="0.25">
      <c r="A1017" s="210">
        <v>1015</v>
      </c>
      <c r="B1017" s="210" t="s">
        <v>4826</v>
      </c>
      <c r="C1017" s="210">
        <v>891180084</v>
      </c>
      <c r="D1017" s="210">
        <v>2</v>
      </c>
      <c r="E1017" s="240" t="s">
        <v>950</v>
      </c>
      <c r="F1017" s="312">
        <v>813013124</v>
      </c>
      <c r="G1017" s="1" t="s">
        <v>5450</v>
      </c>
      <c r="H1017" s="315" t="s">
        <v>7620</v>
      </c>
      <c r="I1017" s="373" t="s">
        <v>7958</v>
      </c>
      <c r="J1017" s="344">
        <v>41520</v>
      </c>
      <c r="K1017" s="362">
        <v>900000</v>
      </c>
      <c r="L1017" s="359" t="s">
        <v>1078</v>
      </c>
      <c r="M1017" s="1" t="s">
        <v>7458</v>
      </c>
      <c r="N1017" s="271" t="s">
        <v>40</v>
      </c>
      <c r="O1017" s="210" t="s">
        <v>41</v>
      </c>
      <c r="P1017" s="210" t="s">
        <v>42</v>
      </c>
      <c r="Q1017" s="272"/>
    </row>
    <row r="1018" spans="1:17" ht="38.25" x14ac:dyDescent="0.25">
      <c r="A1018" s="210">
        <v>1016</v>
      </c>
      <c r="B1018" s="210" t="s">
        <v>4826</v>
      </c>
      <c r="C1018" s="210">
        <v>891180084</v>
      </c>
      <c r="D1018" s="210">
        <v>2</v>
      </c>
      <c r="E1018" s="240" t="s">
        <v>7841</v>
      </c>
      <c r="F1018" s="312">
        <v>12109451</v>
      </c>
      <c r="G1018" s="1" t="s">
        <v>7459</v>
      </c>
      <c r="H1018" s="315" t="s">
        <v>7621</v>
      </c>
      <c r="I1018" s="373" t="s">
        <v>7958</v>
      </c>
      <c r="J1018" s="344">
        <v>41523</v>
      </c>
      <c r="K1018" s="362">
        <v>900000</v>
      </c>
      <c r="L1018" s="359" t="s">
        <v>1078</v>
      </c>
      <c r="M1018" s="1" t="s">
        <v>7458</v>
      </c>
      <c r="N1018" s="271" t="s">
        <v>40</v>
      </c>
      <c r="O1018" s="210" t="s">
        <v>41</v>
      </c>
      <c r="P1018" s="210" t="s">
        <v>42</v>
      </c>
      <c r="Q1018" s="272"/>
    </row>
    <row r="1019" spans="1:17" ht="54" x14ac:dyDescent="0.25">
      <c r="A1019" s="210">
        <v>1017</v>
      </c>
      <c r="B1019" s="210" t="s">
        <v>4826</v>
      </c>
      <c r="C1019" s="210">
        <v>891180084</v>
      </c>
      <c r="D1019" s="210">
        <v>2</v>
      </c>
      <c r="E1019" s="380" t="s">
        <v>6759</v>
      </c>
      <c r="F1019" s="309">
        <v>36183257</v>
      </c>
      <c r="G1019" s="1" t="s">
        <v>5358</v>
      </c>
      <c r="H1019" s="364" t="s">
        <v>7622</v>
      </c>
      <c r="I1019" s="373" t="s">
        <v>7959</v>
      </c>
      <c r="J1019" s="381">
        <v>40994</v>
      </c>
      <c r="K1019" s="362">
        <v>1720996</v>
      </c>
      <c r="L1019" s="377" t="s">
        <v>5237</v>
      </c>
      <c r="M1019" s="1" t="s">
        <v>7458</v>
      </c>
      <c r="N1019" s="271" t="s">
        <v>40</v>
      </c>
      <c r="O1019" s="210" t="s">
        <v>41</v>
      </c>
      <c r="P1019" s="210" t="s">
        <v>42</v>
      </c>
      <c r="Q1019" s="272" t="s">
        <v>4853</v>
      </c>
    </row>
    <row r="1020" spans="1:17" ht="38.25" x14ac:dyDescent="0.25">
      <c r="A1020" s="210">
        <v>1018</v>
      </c>
      <c r="B1020" s="210" t="s">
        <v>4826</v>
      </c>
      <c r="C1020" s="210">
        <v>891180084</v>
      </c>
      <c r="D1020" s="210">
        <v>2</v>
      </c>
      <c r="E1020" s="240" t="s">
        <v>7835</v>
      </c>
      <c r="F1020" s="312">
        <v>890103197</v>
      </c>
      <c r="G1020" s="1" t="s">
        <v>5315</v>
      </c>
      <c r="H1020" s="315" t="s">
        <v>7624</v>
      </c>
      <c r="I1020" s="373" t="s">
        <v>7958</v>
      </c>
      <c r="J1020" s="344">
        <v>41528</v>
      </c>
      <c r="K1020" s="362">
        <v>900000</v>
      </c>
      <c r="L1020" s="359" t="s">
        <v>1078</v>
      </c>
      <c r="M1020" s="1" t="s">
        <v>7458</v>
      </c>
      <c r="N1020" s="271" t="s">
        <v>40</v>
      </c>
      <c r="O1020" s="210" t="s">
        <v>41</v>
      </c>
      <c r="P1020" s="210" t="s">
        <v>42</v>
      </c>
      <c r="Q1020" s="272"/>
    </row>
    <row r="1021" spans="1:17" ht="54" x14ac:dyDescent="0.25">
      <c r="A1021" s="210">
        <v>1019</v>
      </c>
      <c r="B1021" s="210" t="s">
        <v>4826</v>
      </c>
      <c r="C1021" s="210">
        <v>891180084</v>
      </c>
      <c r="D1021" s="210">
        <v>2</v>
      </c>
      <c r="E1021" s="240" t="s">
        <v>334</v>
      </c>
      <c r="F1021" s="312">
        <v>12127303</v>
      </c>
      <c r="G1021" s="1" t="s">
        <v>5422</v>
      </c>
      <c r="H1021" s="315" t="s">
        <v>7626</v>
      </c>
      <c r="I1021" s="382" t="s">
        <v>7960</v>
      </c>
      <c r="J1021" s="344">
        <v>41528</v>
      </c>
      <c r="K1021" s="375">
        <v>700000</v>
      </c>
      <c r="L1021" s="374" t="s">
        <v>5351</v>
      </c>
      <c r="M1021" s="1" t="s">
        <v>7458</v>
      </c>
      <c r="N1021" s="271" t="s">
        <v>40</v>
      </c>
      <c r="O1021" s="210" t="s">
        <v>41</v>
      </c>
      <c r="P1021" s="210" t="s">
        <v>42</v>
      </c>
      <c r="Q1021" s="272"/>
    </row>
    <row r="1022" spans="1:17" ht="36" x14ac:dyDescent="0.25">
      <c r="A1022" s="210">
        <v>1020</v>
      </c>
      <c r="B1022" s="213" t="s">
        <v>4826</v>
      </c>
      <c r="C1022" s="213">
        <v>891180084</v>
      </c>
      <c r="D1022" s="213">
        <v>2</v>
      </c>
      <c r="E1022" s="234" t="s">
        <v>310</v>
      </c>
      <c r="F1022" s="356">
        <v>900501029</v>
      </c>
      <c r="G1022" s="1">
        <v>8</v>
      </c>
      <c r="H1022" s="1" t="s">
        <v>7627</v>
      </c>
      <c r="I1022" s="365" t="s">
        <v>7961</v>
      </c>
      <c r="J1022" s="353">
        <v>41533</v>
      </c>
      <c r="K1022" s="362">
        <v>2632212</v>
      </c>
      <c r="L1022" s="213" t="s">
        <v>89</v>
      </c>
      <c r="M1022" s="1" t="s">
        <v>7458</v>
      </c>
      <c r="N1022" s="271" t="s">
        <v>40</v>
      </c>
      <c r="O1022" s="210" t="s">
        <v>41</v>
      </c>
      <c r="P1022" s="210" t="s">
        <v>5340</v>
      </c>
      <c r="Q1022" s="272"/>
    </row>
    <row r="1023" spans="1:17" ht="90" x14ac:dyDescent="0.25">
      <c r="A1023" s="210">
        <v>1021</v>
      </c>
      <c r="B1023" s="213" t="s">
        <v>34</v>
      </c>
      <c r="C1023" s="213">
        <v>891180084</v>
      </c>
      <c r="D1023" s="213">
        <v>2</v>
      </c>
      <c r="E1023" s="234" t="s">
        <v>7952</v>
      </c>
      <c r="F1023" s="356">
        <v>93290334</v>
      </c>
      <c r="G1023" s="1" t="s">
        <v>5319</v>
      </c>
      <c r="H1023" s="1" t="s">
        <v>7628</v>
      </c>
      <c r="I1023" s="365" t="s">
        <v>7962</v>
      </c>
      <c r="J1023" s="353">
        <v>41533</v>
      </c>
      <c r="K1023" s="362">
        <v>3400001</v>
      </c>
      <c r="L1023" s="213" t="s">
        <v>380</v>
      </c>
      <c r="M1023" s="1" t="s">
        <v>7458</v>
      </c>
      <c r="N1023" s="271" t="s">
        <v>40</v>
      </c>
      <c r="O1023" s="210" t="s">
        <v>41</v>
      </c>
      <c r="P1023" s="210" t="s">
        <v>42</v>
      </c>
      <c r="Q1023" s="272"/>
    </row>
    <row r="1024" spans="1:17" ht="51" x14ac:dyDescent="0.25">
      <c r="A1024" s="210">
        <v>1022</v>
      </c>
      <c r="B1024" s="210" t="s">
        <v>4826</v>
      </c>
      <c r="C1024" s="210">
        <v>891180084</v>
      </c>
      <c r="D1024" s="210">
        <v>2</v>
      </c>
      <c r="E1024" s="328" t="s">
        <v>7844</v>
      </c>
      <c r="F1024" s="312">
        <v>890903910</v>
      </c>
      <c r="G1024" s="1" t="s">
        <v>7459</v>
      </c>
      <c r="H1024" s="301" t="s">
        <v>7629</v>
      </c>
      <c r="I1024" s="373" t="s">
        <v>7958</v>
      </c>
      <c r="J1024" s="344">
        <v>41533</v>
      </c>
      <c r="K1024" s="362">
        <v>600000</v>
      </c>
      <c r="L1024" s="359" t="s">
        <v>1078</v>
      </c>
      <c r="M1024" s="1" t="s">
        <v>7458</v>
      </c>
      <c r="N1024" s="271" t="s">
        <v>40</v>
      </c>
      <c r="O1024" s="210" t="s">
        <v>41</v>
      </c>
      <c r="P1024" s="210" t="s">
        <v>42</v>
      </c>
      <c r="Q1024" s="272"/>
    </row>
    <row r="1025" spans="1:17" ht="81" x14ac:dyDescent="0.25">
      <c r="A1025" s="210">
        <v>1023</v>
      </c>
      <c r="B1025" s="213" t="s">
        <v>4826</v>
      </c>
      <c r="C1025" s="213">
        <v>891180084</v>
      </c>
      <c r="D1025" s="213">
        <v>2</v>
      </c>
      <c r="E1025" s="234" t="s">
        <v>2775</v>
      </c>
      <c r="F1025" s="356">
        <v>36301583</v>
      </c>
      <c r="G1025" s="1" t="s">
        <v>5295</v>
      </c>
      <c r="H1025" s="1" t="s">
        <v>7630</v>
      </c>
      <c r="I1025" s="365" t="s">
        <v>7963</v>
      </c>
      <c r="J1025" s="353">
        <v>41537</v>
      </c>
      <c r="K1025" s="362">
        <v>3500000</v>
      </c>
      <c r="L1025" s="213" t="s">
        <v>113</v>
      </c>
      <c r="M1025" s="1" t="s">
        <v>7458</v>
      </c>
      <c r="N1025" s="271" t="s">
        <v>40</v>
      </c>
      <c r="O1025" s="210" t="s">
        <v>41</v>
      </c>
      <c r="P1025" s="210" t="s">
        <v>5340</v>
      </c>
      <c r="Q1025" s="272"/>
    </row>
    <row r="1026" spans="1:17" ht="51" x14ac:dyDescent="0.25">
      <c r="A1026" s="210">
        <v>1024</v>
      </c>
      <c r="B1026" s="210" t="s">
        <v>4826</v>
      </c>
      <c r="C1026" s="210">
        <v>891180084</v>
      </c>
      <c r="D1026" s="210">
        <v>2</v>
      </c>
      <c r="E1026" s="328" t="s">
        <v>2613</v>
      </c>
      <c r="F1026" s="312">
        <v>12094697</v>
      </c>
      <c r="G1026" s="1" t="s">
        <v>5358</v>
      </c>
      <c r="H1026" s="301" t="s">
        <v>7964</v>
      </c>
      <c r="I1026" s="378" t="s">
        <v>7911</v>
      </c>
      <c r="J1026" s="344">
        <v>41536</v>
      </c>
      <c r="K1026" s="375">
        <v>1999986</v>
      </c>
      <c r="L1026" s="374" t="s">
        <v>5351</v>
      </c>
      <c r="M1026" s="1" t="s">
        <v>7458</v>
      </c>
      <c r="N1026" s="271" t="s">
        <v>40</v>
      </c>
      <c r="O1026" s="210" t="s">
        <v>41</v>
      </c>
      <c r="P1026" s="210" t="s">
        <v>42</v>
      </c>
      <c r="Q1026" s="272"/>
    </row>
    <row r="1027" spans="1:17" ht="63" x14ac:dyDescent="0.25">
      <c r="A1027" s="210">
        <v>1025</v>
      </c>
      <c r="B1027" s="210" t="s">
        <v>4826</v>
      </c>
      <c r="C1027" s="210">
        <v>891180084</v>
      </c>
      <c r="D1027" s="210">
        <v>2</v>
      </c>
      <c r="E1027" s="328" t="s">
        <v>334</v>
      </c>
      <c r="F1027" s="312">
        <v>12127303</v>
      </c>
      <c r="G1027" s="1" t="s">
        <v>5422</v>
      </c>
      <c r="H1027" s="301" t="s">
        <v>7965</v>
      </c>
      <c r="I1027" s="378" t="s">
        <v>7966</v>
      </c>
      <c r="J1027" s="344">
        <v>41536</v>
      </c>
      <c r="K1027" s="375">
        <v>1182500</v>
      </c>
      <c r="L1027" s="374" t="s">
        <v>5351</v>
      </c>
      <c r="M1027" s="1" t="s">
        <v>7458</v>
      </c>
      <c r="N1027" s="271" t="s">
        <v>40</v>
      </c>
      <c r="O1027" s="210" t="s">
        <v>41</v>
      </c>
      <c r="P1027" s="210" t="s">
        <v>42</v>
      </c>
      <c r="Q1027" s="272"/>
    </row>
    <row r="1028" spans="1:17" ht="51" x14ac:dyDescent="0.25">
      <c r="A1028" s="210">
        <v>1026</v>
      </c>
      <c r="B1028" s="210" t="s">
        <v>34</v>
      </c>
      <c r="C1028" s="210">
        <v>891180084</v>
      </c>
      <c r="D1028" s="210">
        <v>2</v>
      </c>
      <c r="E1028" s="328" t="s">
        <v>5449</v>
      </c>
      <c r="F1028" s="312">
        <v>1032407493</v>
      </c>
      <c r="G1028" s="1" t="s">
        <v>5450</v>
      </c>
      <c r="H1028" s="301" t="s">
        <v>7634</v>
      </c>
      <c r="I1028" s="378" t="s">
        <v>7967</v>
      </c>
      <c r="J1028" s="344">
        <v>41537</v>
      </c>
      <c r="K1028" s="375">
        <v>2483000</v>
      </c>
      <c r="L1028" s="374" t="s">
        <v>380</v>
      </c>
      <c r="M1028" s="1" t="s">
        <v>7458</v>
      </c>
      <c r="N1028" s="271" t="s">
        <v>40</v>
      </c>
      <c r="O1028" s="210" t="s">
        <v>41</v>
      </c>
      <c r="P1028" s="210" t="s">
        <v>42</v>
      </c>
      <c r="Q1028" s="272"/>
    </row>
    <row r="1029" spans="1:17" ht="42.75" x14ac:dyDescent="0.25">
      <c r="A1029" s="210">
        <v>1027</v>
      </c>
      <c r="B1029" s="210" t="s">
        <v>7968</v>
      </c>
      <c r="C1029" s="210">
        <v>891180084</v>
      </c>
      <c r="D1029" s="210">
        <v>2</v>
      </c>
      <c r="E1029" s="328" t="s">
        <v>5577</v>
      </c>
      <c r="F1029" s="312">
        <v>1075241426</v>
      </c>
      <c r="G1029" s="1" t="s">
        <v>5295</v>
      </c>
      <c r="H1029" s="301" t="s">
        <v>7637</v>
      </c>
      <c r="I1029" s="378" t="s">
        <v>7969</v>
      </c>
      <c r="J1029" s="344">
        <v>41537</v>
      </c>
      <c r="K1029" s="375">
        <v>3000000</v>
      </c>
      <c r="L1029" s="374" t="s">
        <v>380</v>
      </c>
      <c r="M1029" s="1" t="s">
        <v>7458</v>
      </c>
      <c r="N1029" s="271" t="s">
        <v>40</v>
      </c>
      <c r="O1029" s="210" t="s">
        <v>41</v>
      </c>
      <c r="P1029" s="210" t="s">
        <v>42</v>
      </c>
      <c r="Q1029" s="272"/>
    </row>
    <row r="1030" spans="1:17" ht="54" x14ac:dyDescent="0.25">
      <c r="A1030" s="210">
        <v>1028</v>
      </c>
      <c r="B1030" s="213" t="s">
        <v>4826</v>
      </c>
      <c r="C1030" s="213">
        <v>891180084</v>
      </c>
      <c r="D1030" s="213">
        <v>2</v>
      </c>
      <c r="E1030" s="234" t="s">
        <v>334</v>
      </c>
      <c r="F1030" s="356">
        <v>12127303</v>
      </c>
      <c r="G1030" s="1" t="s">
        <v>5422</v>
      </c>
      <c r="H1030" s="1" t="s">
        <v>7638</v>
      </c>
      <c r="I1030" s="311" t="s">
        <v>7970</v>
      </c>
      <c r="J1030" s="353">
        <v>41540</v>
      </c>
      <c r="K1030" s="362">
        <v>1000000</v>
      </c>
      <c r="L1030" s="213" t="s">
        <v>113</v>
      </c>
      <c r="M1030" s="1" t="s">
        <v>7458</v>
      </c>
      <c r="N1030" s="271" t="s">
        <v>40</v>
      </c>
      <c r="O1030" s="210" t="s">
        <v>41</v>
      </c>
      <c r="P1030" s="210" t="s">
        <v>5340</v>
      </c>
      <c r="Q1030" s="272"/>
    </row>
    <row r="1031" spans="1:17" ht="63" x14ac:dyDescent="0.25">
      <c r="A1031" s="210">
        <v>1029</v>
      </c>
      <c r="B1031" s="213" t="s">
        <v>34</v>
      </c>
      <c r="C1031" s="213">
        <v>891180084</v>
      </c>
      <c r="D1031" s="213">
        <v>2</v>
      </c>
      <c r="E1031" s="234" t="s">
        <v>7661</v>
      </c>
      <c r="F1031" s="356">
        <v>7733242</v>
      </c>
      <c r="G1031" s="1" t="s">
        <v>5422</v>
      </c>
      <c r="H1031" s="1" t="s">
        <v>7640</v>
      </c>
      <c r="I1031" s="311" t="s">
        <v>7971</v>
      </c>
      <c r="J1031" s="353">
        <v>41540</v>
      </c>
      <c r="K1031" s="362">
        <v>1920000</v>
      </c>
      <c r="L1031" s="213" t="s">
        <v>380</v>
      </c>
      <c r="M1031" s="1" t="s">
        <v>7458</v>
      </c>
      <c r="N1031" s="271" t="s">
        <v>40</v>
      </c>
      <c r="O1031" s="210" t="s">
        <v>41</v>
      </c>
      <c r="P1031" s="210" t="s">
        <v>42</v>
      </c>
      <c r="Q1031" s="272"/>
    </row>
    <row r="1032" spans="1:17" ht="45" x14ac:dyDescent="0.25">
      <c r="A1032" s="210">
        <v>1030</v>
      </c>
      <c r="B1032" s="213" t="s">
        <v>4826</v>
      </c>
      <c r="C1032" s="213">
        <v>891180084</v>
      </c>
      <c r="D1032" s="213">
        <v>2</v>
      </c>
      <c r="E1032" s="234" t="s">
        <v>5577</v>
      </c>
      <c r="F1032" s="356">
        <v>1075241426</v>
      </c>
      <c r="G1032" s="1" t="s">
        <v>5295</v>
      </c>
      <c r="H1032" s="1" t="s">
        <v>7642</v>
      </c>
      <c r="I1032" s="365" t="s">
        <v>7972</v>
      </c>
      <c r="J1032" s="353">
        <v>41541</v>
      </c>
      <c r="K1032" s="362">
        <v>999960</v>
      </c>
      <c r="L1032" s="213" t="s">
        <v>89</v>
      </c>
      <c r="M1032" s="1" t="s">
        <v>7458</v>
      </c>
      <c r="N1032" s="271" t="s">
        <v>40</v>
      </c>
      <c r="O1032" s="210" t="s">
        <v>41</v>
      </c>
      <c r="P1032" s="210" t="s">
        <v>5340</v>
      </c>
      <c r="Q1032" s="272"/>
    </row>
    <row r="1033" spans="1:17" ht="51" x14ac:dyDescent="0.25">
      <c r="A1033" s="210">
        <v>1031</v>
      </c>
      <c r="B1033" s="213" t="s">
        <v>34</v>
      </c>
      <c r="C1033" s="213">
        <v>891180084</v>
      </c>
      <c r="D1033" s="213">
        <v>2</v>
      </c>
      <c r="E1033" s="234" t="s">
        <v>5392</v>
      </c>
      <c r="F1033" s="356">
        <v>7728828</v>
      </c>
      <c r="G1033" s="1" t="s">
        <v>7459</v>
      </c>
      <c r="H1033" s="1" t="s">
        <v>7973</v>
      </c>
      <c r="I1033" s="365" t="s">
        <v>7974</v>
      </c>
      <c r="J1033" s="353">
        <v>41542</v>
      </c>
      <c r="K1033" s="362">
        <v>298751</v>
      </c>
      <c r="L1033" s="213" t="s">
        <v>380</v>
      </c>
      <c r="M1033" s="1" t="s">
        <v>7458</v>
      </c>
      <c r="N1033" s="271" t="s">
        <v>40</v>
      </c>
      <c r="O1033" s="210" t="s">
        <v>41</v>
      </c>
      <c r="P1033" s="210" t="s">
        <v>42</v>
      </c>
      <c r="Q1033" s="272"/>
    </row>
    <row r="1034" spans="1:17" ht="117" x14ac:dyDescent="0.25">
      <c r="A1034" s="210">
        <v>1032</v>
      </c>
      <c r="B1034" s="213" t="s">
        <v>34</v>
      </c>
      <c r="C1034" s="213">
        <v>891180084</v>
      </c>
      <c r="D1034" s="213">
        <v>2</v>
      </c>
      <c r="E1034" s="234" t="s">
        <v>1147</v>
      </c>
      <c r="F1034" s="356">
        <v>51580461</v>
      </c>
      <c r="G1034" s="1" t="s">
        <v>5295</v>
      </c>
      <c r="H1034" s="1" t="s">
        <v>7647</v>
      </c>
      <c r="I1034" s="311" t="s">
        <v>7975</v>
      </c>
      <c r="J1034" s="360">
        <v>41544</v>
      </c>
      <c r="K1034" s="361">
        <v>499980</v>
      </c>
      <c r="L1034" s="213" t="s">
        <v>1078</v>
      </c>
      <c r="M1034" s="1" t="s">
        <v>7458</v>
      </c>
      <c r="N1034" s="271" t="s">
        <v>40</v>
      </c>
      <c r="O1034" s="213" t="s">
        <v>41</v>
      </c>
      <c r="P1034" s="213" t="s">
        <v>42</v>
      </c>
      <c r="Q1034" s="271"/>
    </row>
    <row r="1035" spans="1:17" ht="45" x14ac:dyDescent="0.25">
      <c r="A1035" s="210">
        <v>1033</v>
      </c>
      <c r="B1035" s="210" t="s">
        <v>4826</v>
      </c>
      <c r="C1035" s="210">
        <v>891180084</v>
      </c>
      <c r="D1035" s="210">
        <v>2</v>
      </c>
      <c r="E1035" s="380" t="s">
        <v>6759</v>
      </c>
      <c r="F1035" s="309">
        <v>36183257</v>
      </c>
      <c r="G1035" s="1" t="s">
        <v>5358</v>
      </c>
      <c r="H1035" s="364" t="s">
        <v>7976</v>
      </c>
      <c r="I1035" s="373" t="s">
        <v>7977</v>
      </c>
      <c r="J1035" s="381">
        <v>41544</v>
      </c>
      <c r="K1035" s="362">
        <v>1999980</v>
      </c>
      <c r="L1035" s="377" t="s">
        <v>5237</v>
      </c>
      <c r="M1035" s="1" t="s">
        <v>7458</v>
      </c>
      <c r="N1035" s="271" t="s">
        <v>40</v>
      </c>
      <c r="O1035" s="210" t="s">
        <v>41</v>
      </c>
      <c r="P1035" s="210" t="s">
        <v>42</v>
      </c>
      <c r="Q1035" s="272" t="s">
        <v>7572</v>
      </c>
    </row>
    <row r="1036" spans="1:17" ht="51" x14ac:dyDescent="0.25">
      <c r="A1036" s="210">
        <v>1034</v>
      </c>
      <c r="B1036" s="210" t="s">
        <v>34</v>
      </c>
      <c r="C1036" s="210">
        <v>891180084</v>
      </c>
      <c r="D1036" s="210">
        <v>2</v>
      </c>
      <c r="E1036" s="234" t="s">
        <v>2613</v>
      </c>
      <c r="F1036" s="309">
        <v>12094697</v>
      </c>
      <c r="G1036" s="1" t="s">
        <v>5358</v>
      </c>
      <c r="H1036" s="212" t="s">
        <v>7978</v>
      </c>
      <c r="I1036" s="311" t="s">
        <v>7979</v>
      </c>
      <c r="J1036" s="353">
        <v>41544</v>
      </c>
      <c r="K1036" s="362">
        <v>589200</v>
      </c>
      <c r="L1036" s="213" t="s">
        <v>380</v>
      </c>
      <c r="M1036" s="1" t="s">
        <v>7458</v>
      </c>
      <c r="N1036" s="271" t="s">
        <v>40</v>
      </c>
      <c r="O1036" s="213" t="s">
        <v>41</v>
      </c>
      <c r="P1036" s="213" t="s">
        <v>42</v>
      </c>
      <c r="Q1036" s="272"/>
    </row>
    <row r="1037" spans="1:17" ht="102.75" x14ac:dyDescent="0.25">
      <c r="A1037" s="210">
        <v>1035</v>
      </c>
      <c r="B1037" s="234" t="s">
        <v>4826</v>
      </c>
      <c r="C1037" s="234">
        <v>891180084</v>
      </c>
      <c r="D1037" s="234">
        <v>2</v>
      </c>
      <c r="E1037" s="234" t="s">
        <v>7661</v>
      </c>
      <c r="F1037" s="234">
        <v>7733242</v>
      </c>
      <c r="G1037" s="235">
        <v>7</v>
      </c>
      <c r="H1037" s="235" t="s">
        <v>7980</v>
      </c>
      <c r="I1037" s="252" t="s">
        <v>7981</v>
      </c>
      <c r="J1037" s="236">
        <v>41550</v>
      </c>
      <c r="K1037" s="383">
        <v>1580000</v>
      </c>
      <c r="L1037" s="384" t="s">
        <v>5351</v>
      </c>
      <c r="M1037" s="235" t="s">
        <v>7982</v>
      </c>
      <c r="N1037" s="238" t="s">
        <v>40</v>
      </c>
      <c r="O1037" s="234" t="s">
        <v>41</v>
      </c>
      <c r="P1037" s="234" t="s">
        <v>42</v>
      </c>
      <c r="Q1037" s="238"/>
    </row>
    <row r="1038" spans="1:17" ht="79.5" x14ac:dyDescent="0.25">
      <c r="A1038" s="210">
        <v>1036</v>
      </c>
      <c r="B1038" s="385" t="s">
        <v>4826</v>
      </c>
      <c r="C1038" s="385">
        <v>891180084</v>
      </c>
      <c r="D1038" s="385">
        <v>2</v>
      </c>
      <c r="E1038" s="464" t="s">
        <v>7841</v>
      </c>
      <c r="F1038" s="386">
        <v>12109451</v>
      </c>
      <c r="G1038" s="387">
        <v>2</v>
      </c>
      <c r="H1038" s="388" t="s">
        <v>7983</v>
      </c>
      <c r="I1038" s="389" t="s">
        <v>7984</v>
      </c>
      <c r="J1038" s="390">
        <v>41551</v>
      </c>
      <c r="K1038" s="383">
        <v>900000</v>
      </c>
      <c r="L1038" s="391" t="s">
        <v>61</v>
      </c>
      <c r="M1038" s="392" t="s">
        <v>7985</v>
      </c>
      <c r="N1038" s="393" t="s">
        <v>40</v>
      </c>
      <c r="O1038" s="385" t="s">
        <v>41</v>
      </c>
      <c r="P1038" s="394" t="s">
        <v>4831</v>
      </c>
      <c r="Q1038" s="238"/>
    </row>
    <row r="1039" spans="1:17" ht="79.5" x14ac:dyDescent="0.25">
      <c r="A1039" s="210">
        <v>1037</v>
      </c>
      <c r="B1039" s="385" t="s">
        <v>4826</v>
      </c>
      <c r="C1039" s="385">
        <v>891180084</v>
      </c>
      <c r="D1039" s="385">
        <v>2</v>
      </c>
      <c r="E1039" s="566" t="s">
        <v>334</v>
      </c>
      <c r="F1039" s="386">
        <v>12127303</v>
      </c>
      <c r="G1039" s="387">
        <v>7</v>
      </c>
      <c r="H1039" s="388" t="s">
        <v>5054</v>
      </c>
      <c r="I1039" s="389" t="s">
        <v>7986</v>
      </c>
      <c r="J1039" s="390">
        <v>41551</v>
      </c>
      <c r="K1039" s="383">
        <v>700000</v>
      </c>
      <c r="L1039" s="395" t="s">
        <v>5351</v>
      </c>
      <c r="M1039" s="392" t="s">
        <v>7985</v>
      </c>
      <c r="N1039" s="393" t="s">
        <v>40</v>
      </c>
      <c r="O1039" s="385" t="s">
        <v>41</v>
      </c>
      <c r="P1039" s="394" t="s">
        <v>4831</v>
      </c>
      <c r="Q1039" s="238"/>
    </row>
    <row r="1040" spans="1:17" ht="79.5" x14ac:dyDescent="0.25">
      <c r="A1040" s="210">
        <v>1038</v>
      </c>
      <c r="B1040" s="385" t="s">
        <v>4826</v>
      </c>
      <c r="C1040" s="385">
        <v>891180084</v>
      </c>
      <c r="D1040" s="385">
        <v>2</v>
      </c>
      <c r="E1040" s="464" t="s">
        <v>7987</v>
      </c>
      <c r="F1040" s="386">
        <v>890103197</v>
      </c>
      <c r="G1040" s="387">
        <v>4</v>
      </c>
      <c r="H1040" s="388" t="s">
        <v>5055</v>
      </c>
      <c r="I1040" s="389" t="s">
        <v>7984</v>
      </c>
      <c r="J1040" s="390">
        <v>41551</v>
      </c>
      <c r="K1040" s="383">
        <v>900000</v>
      </c>
      <c r="L1040" s="396" t="s">
        <v>61</v>
      </c>
      <c r="M1040" s="392" t="s">
        <v>7985</v>
      </c>
      <c r="N1040" s="393" t="s">
        <v>40</v>
      </c>
      <c r="O1040" s="385" t="s">
        <v>41</v>
      </c>
      <c r="P1040" s="394" t="s">
        <v>4831</v>
      </c>
      <c r="Q1040" s="238"/>
    </row>
    <row r="1041" spans="1:17" ht="79.5" x14ac:dyDescent="0.25">
      <c r="A1041" s="210">
        <v>1039</v>
      </c>
      <c r="B1041" s="385" t="s">
        <v>4826</v>
      </c>
      <c r="C1041" s="385">
        <v>891180084</v>
      </c>
      <c r="D1041" s="385">
        <v>2</v>
      </c>
      <c r="E1041" s="403" t="s">
        <v>7988</v>
      </c>
      <c r="F1041" s="397" t="s">
        <v>7989</v>
      </c>
      <c r="G1041" s="398">
        <v>3</v>
      </c>
      <c r="H1041" s="388" t="s">
        <v>5056</v>
      </c>
      <c r="I1041" s="389" t="s">
        <v>7990</v>
      </c>
      <c r="J1041" s="390">
        <v>41555</v>
      </c>
      <c r="K1041" s="383">
        <v>144000</v>
      </c>
      <c r="L1041" s="396" t="s">
        <v>61</v>
      </c>
      <c r="M1041" s="392" t="s">
        <v>7985</v>
      </c>
      <c r="N1041" s="393" t="s">
        <v>40</v>
      </c>
      <c r="O1041" s="385" t="s">
        <v>41</v>
      </c>
      <c r="P1041" s="385" t="s">
        <v>4955</v>
      </c>
      <c r="Q1041" s="238"/>
    </row>
    <row r="1042" spans="1:17" ht="79.5" x14ac:dyDescent="0.25">
      <c r="A1042" s="210">
        <v>1040</v>
      </c>
      <c r="B1042" s="385" t="s">
        <v>4826</v>
      </c>
      <c r="C1042" s="385">
        <v>891180084</v>
      </c>
      <c r="D1042" s="385">
        <v>2</v>
      </c>
      <c r="E1042" s="464" t="s">
        <v>950</v>
      </c>
      <c r="F1042" s="386">
        <v>813013124</v>
      </c>
      <c r="G1042" s="387">
        <v>0</v>
      </c>
      <c r="H1042" s="388" t="s">
        <v>5057</v>
      </c>
      <c r="I1042" s="389" t="s">
        <v>7984</v>
      </c>
      <c r="J1042" s="390">
        <v>41555</v>
      </c>
      <c r="K1042" s="383">
        <v>900000</v>
      </c>
      <c r="L1042" s="396" t="s">
        <v>61</v>
      </c>
      <c r="M1042" s="392" t="s">
        <v>7985</v>
      </c>
      <c r="N1042" s="393" t="s">
        <v>40</v>
      </c>
      <c r="O1042" s="385" t="s">
        <v>41</v>
      </c>
      <c r="P1042" s="385" t="s">
        <v>4831</v>
      </c>
      <c r="Q1042" s="238"/>
    </row>
    <row r="1043" spans="1:17" ht="102" x14ac:dyDescent="0.25">
      <c r="A1043" s="210">
        <v>1041</v>
      </c>
      <c r="B1043" s="385" t="s">
        <v>4826</v>
      </c>
      <c r="C1043" s="385">
        <v>891180084</v>
      </c>
      <c r="D1043" s="385">
        <v>2</v>
      </c>
      <c r="E1043" s="403" t="s">
        <v>334</v>
      </c>
      <c r="F1043" s="399">
        <v>12127303</v>
      </c>
      <c r="G1043" s="387">
        <v>7</v>
      </c>
      <c r="H1043" s="388" t="s">
        <v>7991</v>
      </c>
      <c r="I1043" s="389" t="s">
        <v>7992</v>
      </c>
      <c r="J1043" s="390">
        <v>41555</v>
      </c>
      <c r="K1043" s="383">
        <v>3750000</v>
      </c>
      <c r="L1043" s="400" t="s">
        <v>5351</v>
      </c>
      <c r="M1043" s="392" t="s">
        <v>7985</v>
      </c>
      <c r="N1043" s="393" t="s">
        <v>40</v>
      </c>
      <c r="O1043" s="385" t="s">
        <v>41</v>
      </c>
      <c r="P1043" s="385" t="s">
        <v>4831</v>
      </c>
      <c r="Q1043" s="238"/>
    </row>
    <row r="1044" spans="1:17" ht="147" x14ac:dyDescent="0.25">
      <c r="A1044" s="210">
        <v>1042</v>
      </c>
      <c r="B1044" s="385" t="s">
        <v>4826</v>
      </c>
      <c r="C1044" s="385">
        <v>891180084</v>
      </c>
      <c r="D1044" s="385">
        <v>2</v>
      </c>
      <c r="E1044" s="403" t="s">
        <v>7135</v>
      </c>
      <c r="F1044" s="399">
        <v>36183257</v>
      </c>
      <c r="G1044" s="401">
        <v>1</v>
      </c>
      <c r="H1044" s="388" t="s">
        <v>7993</v>
      </c>
      <c r="I1044" s="389" t="s">
        <v>7994</v>
      </c>
      <c r="J1044" s="390">
        <v>41556</v>
      </c>
      <c r="K1044" s="383">
        <v>1829965</v>
      </c>
      <c r="L1044" s="396" t="s">
        <v>1133</v>
      </c>
      <c r="M1044" s="392" t="s">
        <v>7985</v>
      </c>
      <c r="N1044" s="393" t="s">
        <v>40</v>
      </c>
      <c r="O1044" s="385" t="s">
        <v>41</v>
      </c>
      <c r="P1044" s="385" t="s">
        <v>4831</v>
      </c>
      <c r="Q1044" s="238"/>
    </row>
    <row r="1045" spans="1:17" ht="113.25" x14ac:dyDescent="0.25">
      <c r="A1045" s="210">
        <v>1043</v>
      </c>
      <c r="B1045" s="385" t="s">
        <v>4826</v>
      </c>
      <c r="C1045" s="385">
        <v>891180084</v>
      </c>
      <c r="D1045" s="385">
        <v>2</v>
      </c>
      <c r="E1045" s="394" t="s">
        <v>3396</v>
      </c>
      <c r="F1045" s="402">
        <v>813009274</v>
      </c>
      <c r="G1045" s="392">
        <v>1</v>
      </c>
      <c r="H1045" s="388" t="s">
        <v>7995</v>
      </c>
      <c r="I1045" s="389" t="s">
        <v>7996</v>
      </c>
      <c r="J1045" s="390">
        <v>41562</v>
      </c>
      <c r="K1045" s="383">
        <v>3400000</v>
      </c>
      <c r="L1045" s="396" t="s">
        <v>1137</v>
      </c>
      <c r="M1045" s="392" t="s">
        <v>7985</v>
      </c>
      <c r="N1045" s="393" t="s">
        <v>40</v>
      </c>
      <c r="O1045" s="385" t="s">
        <v>41</v>
      </c>
      <c r="P1045" s="385" t="s">
        <v>4831</v>
      </c>
      <c r="Q1045" s="238"/>
    </row>
    <row r="1046" spans="1:17" ht="225.75" x14ac:dyDescent="0.25">
      <c r="A1046" s="210">
        <v>1044</v>
      </c>
      <c r="B1046" s="385" t="s">
        <v>4826</v>
      </c>
      <c r="C1046" s="385">
        <v>891180084</v>
      </c>
      <c r="D1046" s="385">
        <v>2</v>
      </c>
      <c r="E1046" s="389" t="s">
        <v>5732</v>
      </c>
      <c r="F1046" s="402">
        <v>900545793</v>
      </c>
      <c r="G1046" s="392">
        <v>6</v>
      </c>
      <c r="H1046" s="388" t="s">
        <v>7997</v>
      </c>
      <c r="I1046" s="389" t="s">
        <v>7998</v>
      </c>
      <c r="J1046" s="390">
        <v>41562</v>
      </c>
      <c r="K1046" s="383">
        <v>1496880</v>
      </c>
      <c r="L1046" s="396" t="s">
        <v>1078</v>
      </c>
      <c r="M1046" s="392" t="s">
        <v>7985</v>
      </c>
      <c r="N1046" s="393" t="s">
        <v>40</v>
      </c>
      <c r="O1046" s="385" t="s">
        <v>41</v>
      </c>
      <c r="P1046" s="385" t="s">
        <v>4831</v>
      </c>
      <c r="Q1046" s="238"/>
    </row>
    <row r="1047" spans="1:17" ht="113.25" x14ac:dyDescent="0.25">
      <c r="A1047" s="210">
        <v>1045</v>
      </c>
      <c r="B1047" s="385" t="s">
        <v>4826</v>
      </c>
      <c r="C1047" s="385">
        <v>891180084</v>
      </c>
      <c r="D1047" s="385">
        <v>2</v>
      </c>
      <c r="E1047" s="394" t="s">
        <v>7135</v>
      </c>
      <c r="F1047" s="402">
        <v>36183257</v>
      </c>
      <c r="G1047" s="392">
        <v>1</v>
      </c>
      <c r="H1047" s="388" t="s">
        <v>7999</v>
      </c>
      <c r="I1047" s="389" t="s">
        <v>8000</v>
      </c>
      <c r="J1047" s="390">
        <v>41562</v>
      </c>
      <c r="K1047" s="383">
        <v>999999</v>
      </c>
      <c r="L1047" s="396" t="s">
        <v>1133</v>
      </c>
      <c r="M1047" s="392" t="s">
        <v>7985</v>
      </c>
      <c r="N1047" s="393" t="s">
        <v>40</v>
      </c>
      <c r="O1047" s="385" t="s">
        <v>41</v>
      </c>
      <c r="P1047" s="385" t="s">
        <v>4831</v>
      </c>
      <c r="Q1047" s="238"/>
    </row>
    <row r="1048" spans="1:17" ht="90.75" x14ac:dyDescent="0.25">
      <c r="A1048" s="210">
        <v>1046</v>
      </c>
      <c r="B1048" s="385" t="s">
        <v>4826</v>
      </c>
      <c r="C1048" s="385">
        <v>891180084</v>
      </c>
      <c r="D1048" s="385">
        <v>2</v>
      </c>
      <c r="E1048" s="403" t="s">
        <v>6049</v>
      </c>
      <c r="F1048" s="402">
        <v>813009199</v>
      </c>
      <c r="G1048" s="404">
        <v>7</v>
      </c>
      <c r="H1048" s="388" t="s">
        <v>5064</v>
      </c>
      <c r="I1048" s="389" t="s">
        <v>8001</v>
      </c>
      <c r="J1048" s="390">
        <v>41562</v>
      </c>
      <c r="K1048" s="383">
        <v>10900000</v>
      </c>
      <c r="L1048" s="391" t="s">
        <v>61</v>
      </c>
      <c r="M1048" s="392" t="s">
        <v>7985</v>
      </c>
      <c r="N1048" s="393" t="s">
        <v>40</v>
      </c>
      <c r="O1048" s="385" t="s">
        <v>41</v>
      </c>
      <c r="P1048" s="385" t="s">
        <v>4831</v>
      </c>
      <c r="Q1048" s="238"/>
    </row>
    <row r="1049" spans="1:17" ht="68.25" x14ac:dyDescent="0.25">
      <c r="A1049" s="210">
        <v>1047</v>
      </c>
      <c r="B1049" s="394" t="s">
        <v>34</v>
      </c>
      <c r="C1049" s="394">
        <v>891180084</v>
      </c>
      <c r="D1049" s="394">
        <v>2</v>
      </c>
      <c r="E1049" s="394" t="s">
        <v>5392</v>
      </c>
      <c r="F1049" s="402">
        <v>7728828</v>
      </c>
      <c r="G1049" s="392">
        <v>2</v>
      </c>
      <c r="H1049" s="392" t="s">
        <v>8002</v>
      </c>
      <c r="I1049" s="389" t="s">
        <v>8003</v>
      </c>
      <c r="J1049" s="405">
        <v>41562</v>
      </c>
      <c r="K1049" s="383">
        <v>299999</v>
      </c>
      <c r="L1049" s="394" t="s">
        <v>1137</v>
      </c>
      <c r="M1049" s="392" t="s">
        <v>7985</v>
      </c>
      <c r="N1049" s="393" t="s">
        <v>40</v>
      </c>
      <c r="O1049" s="394" t="s">
        <v>41</v>
      </c>
      <c r="P1049" s="394" t="s">
        <v>4831</v>
      </c>
      <c r="Q1049" s="238"/>
    </row>
    <row r="1050" spans="1:17" ht="79.5" x14ac:dyDescent="0.25">
      <c r="A1050" s="210">
        <v>1048</v>
      </c>
      <c r="B1050" s="394" t="s">
        <v>34</v>
      </c>
      <c r="C1050" s="394">
        <v>891180084</v>
      </c>
      <c r="D1050" s="394">
        <v>2</v>
      </c>
      <c r="E1050" s="394" t="s">
        <v>7135</v>
      </c>
      <c r="F1050" s="402">
        <v>36183257</v>
      </c>
      <c r="G1050" s="392">
        <v>1</v>
      </c>
      <c r="H1050" s="392" t="s">
        <v>8004</v>
      </c>
      <c r="I1050" s="389" t="s">
        <v>8005</v>
      </c>
      <c r="J1050" s="405">
        <v>41562</v>
      </c>
      <c r="K1050" s="383">
        <v>3956749</v>
      </c>
      <c r="L1050" s="394" t="s">
        <v>1137</v>
      </c>
      <c r="M1050" s="392" t="s">
        <v>7985</v>
      </c>
      <c r="N1050" s="393" t="s">
        <v>40</v>
      </c>
      <c r="O1050" s="394" t="s">
        <v>41</v>
      </c>
      <c r="P1050" s="394" t="s">
        <v>4831</v>
      </c>
      <c r="Q1050" s="238"/>
    </row>
    <row r="1051" spans="1:17" ht="45" x14ac:dyDescent="0.25">
      <c r="A1051" s="210">
        <v>1049</v>
      </c>
      <c r="B1051" s="394" t="s">
        <v>34</v>
      </c>
      <c r="C1051" s="394">
        <v>891180084</v>
      </c>
      <c r="D1051" s="394">
        <v>2</v>
      </c>
      <c r="E1051" s="394" t="s">
        <v>6100</v>
      </c>
      <c r="F1051" s="394">
        <v>860002400</v>
      </c>
      <c r="G1051" s="392">
        <v>2</v>
      </c>
      <c r="H1051" s="392" t="s">
        <v>5067</v>
      </c>
      <c r="I1051" s="406" t="s">
        <v>8006</v>
      </c>
      <c r="J1051" s="405">
        <v>41571</v>
      </c>
      <c r="K1051" s="383">
        <v>2871299</v>
      </c>
      <c r="L1051" s="394" t="s">
        <v>89</v>
      </c>
      <c r="M1051" s="392" t="s">
        <v>7982</v>
      </c>
      <c r="N1051" s="393" t="s">
        <v>40</v>
      </c>
      <c r="O1051" s="385" t="s">
        <v>41</v>
      </c>
      <c r="P1051" s="407" t="s">
        <v>42</v>
      </c>
      <c r="Q1051" s="408"/>
    </row>
    <row r="1052" spans="1:17" ht="79.5" x14ac:dyDescent="0.25">
      <c r="A1052" s="210">
        <v>1050</v>
      </c>
      <c r="B1052" s="394" t="s">
        <v>34</v>
      </c>
      <c r="C1052" s="394">
        <v>891180084</v>
      </c>
      <c r="D1052" s="394">
        <v>2</v>
      </c>
      <c r="E1052" s="394" t="s">
        <v>85</v>
      </c>
      <c r="F1052" s="394">
        <v>1075241426</v>
      </c>
      <c r="G1052" s="392">
        <v>1</v>
      </c>
      <c r="H1052" s="392" t="s">
        <v>8007</v>
      </c>
      <c r="I1052" s="389" t="s">
        <v>8008</v>
      </c>
      <c r="J1052" s="405">
        <v>41576</v>
      </c>
      <c r="K1052" s="383">
        <v>899976</v>
      </c>
      <c r="L1052" s="394" t="s">
        <v>380</v>
      </c>
      <c r="M1052" s="392" t="s">
        <v>7985</v>
      </c>
      <c r="N1052" s="393" t="s">
        <v>40</v>
      </c>
      <c r="O1052" s="394" t="s">
        <v>41</v>
      </c>
      <c r="P1052" s="394" t="s">
        <v>4831</v>
      </c>
      <c r="Q1052" s="238"/>
    </row>
    <row r="1053" spans="1:17" ht="124.5" x14ac:dyDescent="0.25">
      <c r="A1053" s="210">
        <v>1051</v>
      </c>
      <c r="B1053" s="394" t="s">
        <v>34</v>
      </c>
      <c r="C1053" s="394">
        <v>891180084</v>
      </c>
      <c r="D1053" s="394">
        <v>2</v>
      </c>
      <c r="E1053" s="394" t="s">
        <v>8009</v>
      </c>
      <c r="F1053" s="394">
        <v>7732821</v>
      </c>
      <c r="G1053" s="392">
        <v>7</v>
      </c>
      <c r="H1053" s="235" t="s">
        <v>5070</v>
      </c>
      <c r="I1053" s="389" t="s">
        <v>8010</v>
      </c>
      <c r="J1053" s="405">
        <v>41575</v>
      </c>
      <c r="K1053" s="383">
        <v>1000000</v>
      </c>
      <c r="L1053" s="394" t="s">
        <v>380</v>
      </c>
      <c r="M1053" s="392" t="s">
        <v>7985</v>
      </c>
      <c r="N1053" s="393" t="s">
        <v>40</v>
      </c>
      <c r="O1053" s="394" t="s">
        <v>41</v>
      </c>
      <c r="P1053" s="394" t="s">
        <v>4831</v>
      </c>
      <c r="Q1053" s="238"/>
    </row>
    <row r="1054" spans="1:17" ht="79.5" x14ac:dyDescent="0.25">
      <c r="A1054" s="210">
        <v>1052</v>
      </c>
      <c r="B1054" s="394" t="s">
        <v>34</v>
      </c>
      <c r="C1054" s="394">
        <v>891180084</v>
      </c>
      <c r="D1054" s="394">
        <v>2</v>
      </c>
      <c r="E1054" s="394" t="s">
        <v>8011</v>
      </c>
      <c r="F1054" s="394">
        <v>83226708</v>
      </c>
      <c r="G1054" s="392">
        <v>9</v>
      </c>
      <c r="H1054" s="235" t="s">
        <v>5071</v>
      </c>
      <c r="I1054" s="389" t="s">
        <v>8012</v>
      </c>
      <c r="J1054" s="405">
        <v>41577</v>
      </c>
      <c r="K1054" s="383">
        <v>500000</v>
      </c>
      <c r="L1054" s="394" t="s">
        <v>89</v>
      </c>
      <c r="M1054" s="392" t="s">
        <v>7985</v>
      </c>
      <c r="N1054" s="393" t="s">
        <v>40</v>
      </c>
      <c r="O1054" s="394" t="s">
        <v>41</v>
      </c>
      <c r="P1054" s="394" t="s">
        <v>4831</v>
      </c>
      <c r="Q1054" s="238"/>
    </row>
    <row r="1055" spans="1:17" ht="90.75" x14ac:dyDescent="0.25">
      <c r="A1055" s="210">
        <v>1053</v>
      </c>
      <c r="B1055" s="394" t="s">
        <v>34</v>
      </c>
      <c r="C1055" s="394">
        <v>891180084</v>
      </c>
      <c r="D1055" s="394">
        <v>2</v>
      </c>
      <c r="E1055" s="394" t="s">
        <v>8013</v>
      </c>
      <c r="F1055" s="394">
        <v>55158434</v>
      </c>
      <c r="G1055" s="392">
        <v>2</v>
      </c>
      <c r="H1055" s="235" t="s">
        <v>5072</v>
      </c>
      <c r="I1055" s="389" t="s">
        <v>8014</v>
      </c>
      <c r="J1055" s="405">
        <v>41577</v>
      </c>
      <c r="K1055" s="383">
        <v>2400000</v>
      </c>
      <c r="L1055" s="394" t="s">
        <v>8015</v>
      </c>
      <c r="M1055" s="392" t="s">
        <v>7985</v>
      </c>
      <c r="N1055" s="393" t="s">
        <v>40</v>
      </c>
      <c r="O1055" s="394" t="s">
        <v>41</v>
      </c>
      <c r="P1055" s="394" t="s">
        <v>4831</v>
      </c>
      <c r="Q1055" s="238"/>
    </row>
    <row r="1056" spans="1:17" ht="147" x14ac:dyDescent="0.25">
      <c r="A1056" s="210">
        <v>1054</v>
      </c>
      <c r="B1056" s="394" t="s">
        <v>34</v>
      </c>
      <c r="C1056" s="394">
        <v>891180084</v>
      </c>
      <c r="D1056" s="394">
        <v>2</v>
      </c>
      <c r="E1056" s="394" t="s">
        <v>2983</v>
      </c>
      <c r="F1056" s="394">
        <v>7724303</v>
      </c>
      <c r="G1056" s="387">
        <v>1</v>
      </c>
      <c r="H1056" s="275" t="s">
        <v>8016</v>
      </c>
      <c r="I1056" s="389" t="s">
        <v>8017</v>
      </c>
      <c r="J1056" s="409">
        <v>41578</v>
      </c>
      <c r="K1056" s="383">
        <v>500000</v>
      </c>
      <c r="L1056" s="394" t="s">
        <v>8015</v>
      </c>
      <c r="M1056" s="392" t="s">
        <v>7985</v>
      </c>
      <c r="N1056" s="393" t="s">
        <v>40</v>
      </c>
      <c r="O1056" s="394" t="s">
        <v>41</v>
      </c>
      <c r="P1056" s="394" t="s">
        <v>4831</v>
      </c>
      <c r="Q1056" s="238"/>
    </row>
    <row r="1057" spans="1:17" ht="195" x14ac:dyDescent="0.25">
      <c r="A1057" s="210">
        <v>1055</v>
      </c>
      <c r="B1057" s="410" t="s">
        <v>34</v>
      </c>
      <c r="C1057" s="410">
        <v>891180084</v>
      </c>
      <c r="D1057" s="410">
        <v>2</v>
      </c>
      <c r="E1057" s="410" t="s">
        <v>8018</v>
      </c>
      <c r="F1057" s="410">
        <v>36301583</v>
      </c>
      <c r="G1057" s="411">
        <v>5</v>
      </c>
      <c r="H1057" s="412" t="s">
        <v>8019</v>
      </c>
      <c r="I1057" s="410" t="s">
        <v>8020</v>
      </c>
      <c r="J1057" s="413">
        <v>41579</v>
      </c>
      <c r="K1057" s="383">
        <v>40000000</v>
      </c>
      <c r="L1057" s="410" t="s">
        <v>61</v>
      </c>
      <c r="M1057" s="411" t="s">
        <v>7985</v>
      </c>
      <c r="N1057" s="414" t="s">
        <v>40</v>
      </c>
      <c r="O1057" s="410" t="s">
        <v>41</v>
      </c>
      <c r="P1057" s="415" t="s">
        <v>42</v>
      </c>
      <c r="Q1057" s="416"/>
    </row>
    <row r="1058" spans="1:17" ht="165" x14ac:dyDescent="0.25">
      <c r="A1058" s="210">
        <v>1056</v>
      </c>
      <c r="B1058" s="410" t="s">
        <v>34</v>
      </c>
      <c r="C1058" s="410">
        <v>891180084</v>
      </c>
      <c r="D1058" s="410">
        <v>2</v>
      </c>
      <c r="E1058" s="417" t="s">
        <v>8021</v>
      </c>
      <c r="F1058" s="418">
        <v>52967742</v>
      </c>
      <c r="G1058" s="411">
        <v>6</v>
      </c>
      <c r="H1058" s="411" t="s">
        <v>8022</v>
      </c>
      <c r="I1058" s="410" t="s">
        <v>8023</v>
      </c>
      <c r="J1058" s="419">
        <v>41583</v>
      </c>
      <c r="K1058" s="383" t="s">
        <v>8024</v>
      </c>
      <c r="L1058" s="410" t="s">
        <v>61</v>
      </c>
      <c r="M1058" s="411" t="s">
        <v>7985</v>
      </c>
      <c r="N1058" s="414" t="s">
        <v>40</v>
      </c>
      <c r="O1058" s="410" t="s">
        <v>41</v>
      </c>
      <c r="P1058" s="410" t="s">
        <v>8025</v>
      </c>
      <c r="Q1058" s="416"/>
    </row>
    <row r="1059" spans="1:17" ht="255" x14ac:dyDescent="0.25">
      <c r="A1059" s="210">
        <v>1057</v>
      </c>
      <c r="B1059" s="410" t="s">
        <v>4826</v>
      </c>
      <c r="C1059" s="410">
        <v>891180084</v>
      </c>
      <c r="D1059" s="410">
        <v>2</v>
      </c>
      <c r="E1059" s="410" t="s">
        <v>8026</v>
      </c>
      <c r="F1059" s="418">
        <v>900604142</v>
      </c>
      <c r="G1059" s="411">
        <v>5</v>
      </c>
      <c r="H1059" s="420" t="s">
        <v>8027</v>
      </c>
      <c r="I1059" s="410" t="s">
        <v>8028</v>
      </c>
      <c r="J1059" s="419">
        <v>41584</v>
      </c>
      <c r="K1059" s="383">
        <v>477000</v>
      </c>
      <c r="L1059" s="410" t="s">
        <v>61</v>
      </c>
      <c r="M1059" s="411" t="s">
        <v>7985</v>
      </c>
      <c r="N1059" s="414" t="s">
        <v>40</v>
      </c>
      <c r="O1059" s="410" t="s">
        <v>41</v>
      </c>
      <c r="P1059" s="410" t="s">
        <v>42</v>
      </c>
      <c r="Q1059" s="416"/>
    </row>
    <row r="1060" spans="1:17" ht="105" x14ac:dyDescent="0.25">
      <c r="A1060" s="210">
        <v>1058</v>
      </c>
      <c r="B1060" s="410" t="s">
        <v>4826</v>
      </c>
      <c r="C1060" s="410">
        <v>891180084</v>
      </c>
      <c r="D1060" s="410">
        <v>2</v>
      </c>
      <c r="E1060" s="421" t="s">
        <v>356</v>
      </c>
      <c r="F1060" s="418">
        <v>7694101</v>
      </c>
      <c r="G1060" s="411">
        <v>9</v>
      </c>
      <c r="H1060" s="411" t="s">
        <v>8029</v>
      </c>
      <c r="I1060" s="410" t="s">
        <v>8030</v>
      </c>
      <c r="J1060" s="419">
        <v>41584</v>
      </c>
      <c r="K1060" s="383">
        <v>14554440</v>
      </c>
      <c r="L1060" s="410" t="s">
        <v>1137</v>
      </c>
      <c r="M1060" s="411" t="s">
        <v>7985</v>
      </c>
      <c r="N1060" s="414" t="s">
        <v>40</v>
      </c>
      <c r="O1060" s="410" t="s">
        <v>41</v>
      </c>
      <c r="P1060" s="410" t="s">
        <v>42</v>
      </c>
      <c r="Q1060" s="416"/>
    </row>
    <row r="1061" spans="1:17" ht="150.75" x14ac:dyDescent="0.25">
      <c r="A1061" s="210">
        <v>1059</v>
      </c>
      <c r="B1061" s="415" t="s">
        <v>34</v>
      </c>
      <c r="C1061" s="415">
        <v>891180084</v>
      </c>
      <c r="D1061" s="415">
        <v>2</v>
      </c>
      <c r="E1061" s="567" t="s">
        <v>8031</v>
      </c>
      <c r="F1061" s="422">
        <v>1075241426</v>
      </c>
      <c r="G1061" s="423">
        <v>1</v>
      </c>
      <c r="H1061" s="420" t="s">
        <v>8032</v>
      </c>
      <c r="I1061" s="424" t="s">
        <v>8033</v>
      </c>
      <c r="J1061" s="425">
        <v>41586</v>
      </c>
      <c r="K1061" s="383">
        <v>3999996</v>
      </c>
      <c r="L1061" s="426" t="s">
        <v>8034</v>
      </c>
      <c r="M1061" s="411" t="s">
        <v>7985</v>
      </c>
      <c r="N1061" s="427" t="s">
        <v>40</v>
      </c>
      <c r="O1061" s="415" t="s">
        <v>41</v>
      </c>
      <c r="P1061" s="415" t="s">
        <v>42</v>
      </c>
      <c r="Q1061" s="416"/>
    </row>
    <row r="1062" spans="1:17" ht="240.75" x14ac:dyDescent="0.25">
      <c r="A1062" s="210">
        <v>1060</v>
      </c>
      <c r="B1062" s="410" t="s">
        <v>34</v>
      </c>
      <c r="C1062" s="410">
        <v>891180084</v>
      </c>
      <c r="D1062" s="410">
        <v>2</v>
      </c>
      <c r="E1062" s="428" t="s">
        <v>3688</v>
      </c>
      <c r="F1062" s="418">
        <v>12094697</v>
      </c>
      <c r="G1062" s="411">
        <v>1</v>
      </c>
      <c r="H1062" s="411" t="s">
        <v>8035</v>
      </c>
      <c r="I1062" s="429" t="s">
        <v>8036</v>
      </c>
      <c r="J1062" s="419">
        <v>41590</v>
      </c>
      <c r="K1062" s="430">
        <v>1443483</v>
      </c>
      <c r="L1062" s="431" t="s">
        <v>8037</v>
      </c>
      <c r="M1062" s="411" t="s">
        <v>7985</v>
      </c>
      <c r="N1062" s="414" t="s">
        <v>40</v>
      </c>
      <c r="O1062" s="410" t="s">
        <v>41</v>
      </c>
      <c r="P1062" s="410" t="s">
        <v>42</v>
      </c>
      <c r="Q1062" s="416"/>
    </row>
    <row r="1063" spans="1:17" ht="225" x14ac:dyDescent="0.25">
      <c r="A1063" s="210">
        <v>1061</v>
      </c>
      <c r="B1063" s="410" t="s">
        <v>34</v>
      </c>
      <c r="C1063" s="410">
        <v>891180084</v>
      </c>
      <c r="D1063" s="410">
        <v>2</v>
      </c>
      <c r="E1063" s="428" t="s">
        <v>8038</v>
      </c>
      <c r="F1063" s="418">
        <v>97600866</v>
      </c>
      <c r="G1063" s="411">
        <v>9</v>
      </c>
      <c r="H1063" s="411" t="s">
        <v>8039</v>
      </c>
      <c r="I1063" s="410" t="s">
        <v>8040</v>
      </c>
      <c r="J1063" s="432">
        <v>41590</v>
      </c>
      <c r="K1063" s="430" t="s">
        <v>8041</v>
      </c>
      <c r="L1063" s="410" t="s">
        <v>61</v>
      </c>
      <c r="M1063" s="411" t="s">
        <v>7985</v>
      </c>
      <c r="N1063" s="414" t="s">
        <v>40</v>
      </c>
      <c r="O1063" s="410" t="s">
        <v>8042</v>
      </c>
      <c r="P1063" s="410" t="s">
        <v>8043</v>
      </c>
      <c r="Q1063" s="416"/>
    </row>
    <row r="1064" spans="1:17" ht="240" x14ac:dyDescent="0.25">
      <c r="A1064" s="210">
        <v>1062</v>
      </c>
      <c r="B1064" s="410" t="s">
        <v>34</v>
      </c>
      <c r="C1064" s="433">
        <v>891180084</v>
      </c>
      <c r="D1064" s="433">
        <v>2</v>
      </c>
      <c r="E1064" s="442" t="s">
        <v>334</v>
      </c>
      <c r="F1064" s="434">
        <v>12127303</v>
      </c>
      <c r="G1064" s="435">
        <v>7</v>
      </c>
      <c r="H1064" s="411" t="s">
        <v>8044</v>
      </c>
      <c r="I1064" s="436" t="s">
        <v>8045</v>
      </c>
      <c r="J1064" s="437">
        <v>41590</v>
      </c>
      <c r="K1064" s="438">
        <v>10400000</v>
      </c>
      <c r="L1064" s="439" t="s">
        <v>1137</v>
      </c>
      <c r="M1064" s="411" t="s">
        <v>7985</v>
      </c>
      <c r="N1064" s="440" t="s">
        <v>40</v>
      </c>
      <c r="O1064" s="433" t="s">
        <v>41</v>
      </c>
      <c r="P1064" s="433" t="s">
        <v>42</v>
      </c>
      <c r="Q1064" s="416"/>
    </row>
    <row r="1065" spans="1:17" ht="405" x14ac:dyDescent="0.25">
      <c r="A1065" s="210">
        <v>1063</v>
      </c>
      <c r="B1065" s="415" t="s">
        <v>34</v>
      </c>
      <c r="C1065" s="433">
        <v>891180084</v>
      </c>
      <c r="D1065" s="433">
        <v>2</v>
      </c>
      <c r="E1065" s="410" t="s">
        <v>8046</v>
      </c>
      <c r="F1065" s="418">
        <v>52430291</v>
      </c>
      <c r="G1065" s="411">
        <v>0</v>
      </c>
      <c r="H1065" s="411" t="s">
        <v>8047</v>
      </c>
      <c r="I1065" s="410" t="s">
        <v>8048</v>
      </c>
      <c r="J1065" s="437">
        <v>41591</v>
      </c>
      <c r="K1065" s="441" t="s">
        <v>8049</v>
      </c>
      <c r="L1065" s="439" t="s">
        <v>1137</v>
      </c>
      <c r="M1065" s="411" t="s">
        <v>7985</v>
      </c>
      <c r="N1065" s="414" t="s">
        <v>40</v>
      </c>
      <c r="O1065" s="410" t="s">
        <v>41</v>
      </c>
      <c r="P1065" s="410" t="s">
        <v>42</v>
      </c>
      <c r="Q1065" s="416"/>
    </row>
    <row r="1066" spans="1:17" ht="165" x14ac:dyDescent="0.25">
      <c r="A1066" s="210">
        <v>1064</v>
      </c>
      <c r="B1066" s="415" t="s">
        <v>34</v>
      </c>
      <c r="C1066" s="410">
        <v>891180084</v>
      </c>
      <c r="D1066" s="433">
        <v>2</v>
      </c>
      <c r="E1066" s="442" t="s">
        <v>8050</v>
      </c>
      <c r="F1066" s="434">
        <v>900604142</v>
      </c>
      <c r="G1066" s="435">
        <v>5</v>
      </c>
      <c r="H1066" s="411" t="s">
        <v>8051</v>
      </c>
      <c r="I1066" s="436" t="s">
        <v>8052</v>
      </c>
      <c r="J1066" s="437">
        <v>41591</v>
      </c>
      <c r="K1066" s="438">
        <v>342000</v>
      </c>
      <c r="L1066" s="410" t="s">
        <v>61</v>
      </c>
      <c r="M1066" s="411" t="s">
        <v>7985</v>
      </c>
      <c r="N1066" s="414" t="s">
        <v>40</v>
      </c>
      <c r="O1066" s="410" t="s">
        <v>41</v>
      </c>
      <c r="P1066" s="410" t="s">
        <v>42</v>
      </c>
      <c r="Q1066" s="416"/>
    </row>
    <row r="1067" spans="1:17" ht="375" x14ac:dyDescent="0.25">
      <c r="A1067" s="210">
        <v>1065</v>
      </c>
      <c r="B1067" s="415" t="s">
        <v>34</v>
      </c>
      <c r="C1067" s="415">
        <v>891180084</v>
      </c>
      <c r="D1067" s="433">
        <v>2</v>
      </c>
      <c r="E1067" s="442" t="s">
        <v>8053</v>
      </c>
      <c r="F1067" s="434">
        <v>1075241426</v>
      </c>
      <c r="G1067" s="435">
        <v>1</v>
      </c>
      <c r="H1067" s="420" t="s">
        <v>8054</v>
      </c>
      <c r="I1067" s="436" t="s">
        <v>8055</v>
      </c>
      <c r="J1067" s="437">
        <v>41591</v>
      </c>
      <c r="K1067" s="438">
        <v>7749980</v>
      </c>
      <c r="L1067" s="410" t="s">
        <v>61</v>
      </c>
      <c r="M1067" s="411" t="s">
        <v>7985</v>
      </c>
      <c r="N1067" s="414" t="s">
        <v>40</v>
      </c>
      <c r="O1067" s="410" t="s">
        <v>41</v>
      </c>
      <c r="P1067" s="410" t="s">
        <v>42</v>
      </c>
      <c r="Q1067" s="416"/>
    </row>
    <row r="1068" spans="1:17" ht="255" x14ac:dyDescent="0.25">
      <c r="A1068" s="210">
        <v>1066</v>
      </c>
      <c r="B1068" s="415" t="s">
        <v>34</v>
      </c>
      <c r="C1068" s="415">
        <v>891180084</v>
      </c>
      <c r="D1068" s="410">
        <v>2</v>
      </c>
      <c r="E1068" s="410" t="s">
        <v>8056</v>
      </c>
      <c r="F1068" s="418">
        <v>1110447677</v>
      </c>
      <c r="G1068" s="411">
        <v>5</v>
      </c>
      <c r="H1068" s="411" t="s">
        <v>8057</v>
      </c>
      <c r="I1068" s="410" t="s">
        <v>8058</v>
      </c>
      <c r="J1068" s="432">
        <v>41593</v>
      </c>
      <c r="K1068" s="443" t="s">
        <v>8059</v>
      </c>
      <c r="L1068" s="410" t="s">
        <v>61</v>
      </c>
      <c r="M1068" s="411" t="s">
        <v>7985</v>
      </c>
      <c r="N1068" s="414" t="s">
        <v>40</v>
      </c>
      <c r="O1068" s="410" t="s">
        <v>8060</v>
      </c>
      <c r="P1068" s="410" t="s">
        <v>8061</v>
      </c>
      <c r="Q1068" s="416"/>
    </row>
    <row r="1069" spans="1:17" ht="240" x14ac:dyDescent="0.25">
      <c r="A1069" s="210">
        <v>1067</v>
      </c>
      <c r="B1069" s="415" t="s">
        <v>34</v>
      </c>
      <c r="C1069" s="415">
        <v>891180084</v>
      </c>
      <c r="D1069" s="410">
        <v>2</v>
      </c>
      <c r="E1069" s="410" t="s">
        <v>8062</v>
      </c>
      <c r="F1069" s="418">
        <v>13219282</v>
      </c>
      <c r="G1069" s="411">
        <v>1</v>
      </c>
      <c r="H1069" s="411" t="s">
        <v>8063</v>
      </c>
      <c r="I1069" s="410" t="s">
        <v>8064</v>
      </c>
      <c r="J1069" s="432">
        <v>41593</v>
      </c>
      <c r="K1069" s="443" t="s">
        <v>8065</v>
      </c>
      <c r="L1069" s="410" t="s">
        <v>61</v>
      </c>
      <c r="M1069" s="411" t="s">
        <v>7985</v>
      </c>
      <c r="N1069" s="414" t="s">
        <v>40</v>
      </c>
      <c r="O1069" s="410" t="s">
        <v>8066</v>
      </c>
      <c r="P1069" s="410" t="s">
        <v>8067</v>
      </c>
      <c r="Q1069" s="416"/>
    </row>
    <row r="1070" spans="1:17" ht="240" x14ac:dyDescent="0.25">
      <c r="A1070" s="210">
        <v>1068</v>
      </c>
      <c r="B1070" s="415" t="s">
        <v>34</v>
      </c>
      <c r="C1070" s="415">
        <v>891180084</v>
      </c>
      <c r="D1070" s="410">
        <v>2</v>
      </c>
      <c r="E1070" s="410" t="s">
        <v>8068</v>
      </c>
      <c r="F1070" s="418">
        <v>26422036</v>
      </c>
      <c r="G1070" s="411">
        <v>5</v>
      </c>
      <c r="H1070" s="411" t="s">
        <v>8069</v>
      </c>
      <c r="I1070" s="410" t="s">
        <v>8070</v>
      </c>
      <c r="J1070" s="432">
        <v>41593</v>
      </c>
      <c r="K1070" s="443" t="s">
        <v>8071</v>
      </c>
      <c r="L1070" s="410" t="s">
        <v>61</v>
      </c>
      <c r="M1070" s="411" t="s">
        <v>7985</v>
      </c>
      <c r="N1070" s="414" t="s">
        <v>40</v>
      </c>
      <c r="O1070" s="410" t="s">
        <v>8072</v>
      </c>
      <c r="P1070" s="410" t="s">
        <v>8073</v>
      </c>
      <c r="Q1070" s="416"/>
    </row>
    <row r="1071" spans="1:17" ht="225" x14ac:dyDescent="0.25">
      <c r="A1071" s="210">
        <v>1069</v>
      </c>
      <c r="B1071" s="415" t="s">
        <v>34</v>
      </c>
      <c r="C1071" s="415">
        <v>891180084</v>
      </c>
      <c r="D1071" s="410">
        <v>2</v>
      </c>
      <c r="E1071" s="410" t="s">
        <v>8074</v>
      </c>
      <c r="F1071" s="418">
        <v>830056264</v>
      </c>
      <c r="G1071" s="411">
        <v>1</v>
      </c>
      <c r="H1071" s="411" t="s">
        <v>8075</v>
      </c>
      <c r="I1071" s="410" t="s">
        <v>8076</v>
      </c>
      <c r="J1071" s="432">
        <v>41593</v>
      </c>
      <c r="K1071" s="443" t="s">
        <v>8077</v>
      </c>
      <c r="L1071" s="410" t="s">
        <v>61</v>
      </c>
      <c r="M1071" s="411" t="s">
        <v>7985</v>
      </c>
      <c r="N1071" s="414" t="s">
        <v>40</v>
      </c>
      <c r="O1071" s="410" t="s">
        <v>8060</v>
      </c>
      <c r="P1071" s="410" t="s">
        <v>8078</v>
      </c>
      <c r="Q1071" s="416"/>
    </row>
    <row r="1072" spans="1:17" ht="240" x14ac:dyDescent="0.25">
      <c r="A1072" s="210">
        <v>1070</v>
      </c>
      <c r="B1072" s="415" t="s">
        <v>34</v>
      </c>
      <c r="C1072" s="415">
        <v>891180084</v>
      </c>
      <c r="D1072" s="410">
        <v>2</v>
      </c>
      <c r="E1072" s="410" t="s">
        <v>8079</v>
      </c>
      <c r="F1072" s="418">
        <v>52699175</v>
      </c>
      <c r="G1072" s="411">
        <v>1</v>
      </c>
      <c r="H1072" s="411" t="s">
        <v>8080</v>
      </c>
      <c r="I1072" s="444" t="s">
        <v>8081</v>
      </c>
      <c r="J1072" s="432">
        <v>41593</v>
      </c>
      <c r="K1072" s="443" t="s">
        <v>8082</v>
      </c>
      <c r="L1072" s="410" t="s">
        <v>61</v>
      </c>
      <c r="M1072" s="411" t="s">
        <v>7985</v>
      </c>
      <c r="N1072" s="414" t="s">
        <v>40</v>
      </c>
      <c r="O1072" s="410" t="s">
        <v>41</v>
      </c>
      <c r="P1072" s="410" t="s">
        <v>42</v>
      </c>
      <c r="Q1072" s="416"/>
    </row>
    <row r="1073" spans="1:17" ht="225" x14ac:dyDescent="0.25">
      <c r="A1073" s="210">
        <v>1071</v>
      </c>
      <c r="B1073" s="415" t="s">
        <v>34</v>
      </c>
      <c r="C1073" s="415">
        <v>891180084</v>
      </c>
      <c r="D1073" s="415">
        <v>2</v>
      </c>
      <c r="E1073" s="410" t="s">
        <v>8083</v>
      </c>
      <c r="F1073" s="418">
        <v>860029924</v>
      </c>
      <c r="G1073" s="411">
        <v>7</v>
      </c>
      <c r="H1073" s="411" t="s">
        <v>8084</v>
      </c>
      <c r="I1073" s="410" t="s">
        <v>8085</v>
      </c>
      <c r="J1073" s="432">
        <v>41596</v>
      </c>
      <c r="K1073" s="443" t="s">
        <v>8086</v>
      </c>
      <c r="L1073" s="410" t="s">
        <v>61</v>
      </c>
      <c r="M1073" s="411" t="s">
        <v>7985</v>
      </c>
      <c r="N1073" s="414" t="s">
        <v>40</v>
      </c>
      <c r="O1073" s="410" t="s">
        <v>41</v>
      </c>
      <c r="P1073" s="410" t="s">
        <v>42</v>
      </c>
      <c r="Q1073" s="416"/>
    </row>
    <row r="1074" spans="1:17" ht="300" x14ac:dyDescent="0.25">
      <c r="A1074" s="210">
        <v>1072</v>
      </c>
      <c r="B1074" s="415" t="s">
        <v>34</v>
      </c>
      <c r="C1074" s="415">
        <v>891180084</v>
      </c>
      <c r="D1074" s="415">
        <v>2</v>
      </c>
      <c r="E1074" s="445" t="s">
        <v>8053</v>
      </c>
      <c r="F1074" s="418">
        <v>1075241426</v>
      </c>
      <c r="G1074" s="411">
        <v>1</v>
      </c>
      <c r="H1074" s="411" t="s">
        <v>5111</v>
      </c>
      <c r="I1074" s="410" t="s">
        <v>8087</v>
      </c>
      <c r="J1074" s="432">
        <v>41597</v>
      </c>
      <c r="K1074" s="443">
        <v>16650000</v>
      </c>
      <c r="L1074" s="410" t="s">
        <v>1137</v>
      </c>
      <c r="M1074" s="411" t="s">
        <v>7985</v>
      </c>
      <c r="N1074" s="414" t="s">
        <v>40</v>
      </c>
      <c r="O1074" s="410" t="s">
        <v>41</v>
      </c>
      <c r="P1074" s="410" t="s">
        <v>42</v>
      </c>
      <c r="Q1074" s="416"/>
    </row>
    <row r="1075" spans="1:17" ht="409.6" x14ac:dyDescent="0.25">
      <c r="A1075" s="210">
        <v>1073</v>
      </c>
      <c r="B1075" s="446" t="s">
        <v>34</v>
      </c>
      <c r="C1075" s="410">
        <v>891180084</v>
      </c>
      <c r="D1075" s="410">
        <v>2</v>
      </c>
      <c r="E1075" s="447" t="s">
        <v>2696</v>
      </c>
      <c r="F1075" s="448">
        <v>52967742</v>
      </c>
      <c r="G1075" s="449">
        <v>6</v>
      </c>
      <c r="H1075" s="411" t="s">
        <v>5113</v>
      </c>
      <c r="I1075" s="450" t="s">
        <v>8088</v>
      </c>
      <c r="J1075" s="451">
        <v>41600</v>
      </c>
      <c r="K1075" s="452">
        <v>21759600</v>
      </c>
      <c r="L1075" s="453" t="s">
        <v>61</v>
      </c>
      <c r="M1075" s="411" t="s">
        <v>7985</v>
      </c>
      <c r="N1075" s="414" t="s">
        <v>40</v>
      </c>
      <c r="O1075" s="410" t="s">
        <v>41</v>
      </c>
      <c r="P1075" s="446" t="s">
        <v>8089</v>
      </c>
      <c r="Q1075" s="416"/>
    </row>
    <row r="1076" spans="1:17" ht="225" x14ac:dyDescent="0.25">
      <c r="A1076" s="210">
        <v>1074</v>
      </c>
      <c r="B1076" s="410" t="s">
        <v>34</v>
      </c>
      <c r="C1076" s="410">
        <v>891180084</v>
      </c>
      <c r="D1076" s="410">
        <v>2</v>
      </c>
      <c r="E1076" s="410" t="s">
        <v>8090</v>
      </c>
      <c r="F1076" s="454">
        <v>7695236</v>
      </c>
      <c r="G1076" s="412">
        <v>9</v>
      </c>
      <c r="H1076" s="420" t="s">
        <v>5115</v>
      </c>
      <c r="I1076" s="455" t="s">
        <v>8091</v>
      </c>
      <c r="J1076" s="456">
        <v>41607</v>
      </c>
      <c r="K1076" s="457">
        <v>550</v>
      </c>
      <c r="L1076" s="431" t="s">
        <v>8037</v>
      </c>
      <c r="M1076" s="411" t="s">
        <v>7985</v>
      </c>
      <c r="N1076" s="414" t="s">
        <v>40</v>
      </c>
      <c r="O1076" s="410" t="s">
        <v>41</v>
      </c>
      <c r="P1076" s="454" t="s">
        <v>5340</v>
      </c>
      <c r="Q1076" s="416"/>
    </row>
    <row r="1077" spans="1:17" ht="240" x14ac:dyDescent="0.25">
      <c r="A1077" s="210">
        <v>1075</v>
      </c>
      <c r="B1077" s="446" t="s">
        <v>34</v>
      </c>
      <c r="C1077" s="410">
        <v>891180084</v>
      </c>
      <c r="D1077" s="410">
        <v>2</v>
      </c>
      <c r="E1077" s="410" t="s">
        <v>8092</v>
      </c>
      <c r="F1077" s="418">
        <v>900206119</v>
      </c>
      <c r="G1077" s="411">
        <v>8</v>
      </c>
      <c r="H1077" s="411" t="s">
        <v>8093</v>
      </c>
      <c r="I1077" s="410" t="s">
        <v>8094</v>
      </c>
      <c r="J1077" s="432">
        <v>41607</v>
      </c>
      <c r="K1077" s="443" t="s">
        <v>8095</v>
      </c>
      <c r="L1077" s="410" t="s">
        <v>61</v>
      </c>
      <c r="M1077" s="411" t="s">
        <v>7985</v>
      </c>
      <c r="N1077" s="414" t="s">
        <v>40</v>
      </c>
      <c r="O1077" s="410" t="s">
        <v>8072</v>
      </c>
      <c r="P1077" s="410" t="s">
        <v>8096</v>
      </c>
      <c r="Q1077" s="416"/>
    </row>
    <row r="1078" spans="1:17" ht="225" x14ac:dyDescent="0.25">
      <c r="A1078" s="210">
        <v>1076</v>
      </c>
      <c r="B1078" s="410" t="s">
        <v>34</v>
      </c>
      <c r="C1078" s="410">
        <v>891180084</v>
      </c>
      <c r="D1078" s="410">
        <v>2</v>
      </c>
      <c r="E1078" s="410" t="s">
        <v>8097</v>
      </c>
      <c r="F1078" s="418">
        <v>65828899</v>
      </c>
      <c r="G1078" s="411">
        <v>5</v>
      </c>
      <c r="H1078" s="411" t="s">
        <v>8098</v>
      </c>
      <c r="I1078" s="410" t="s">
        <v>8099</v>
      </c>
      <c r="J1078" s="432">
        <v>41607</v>
      </c>
      <c r="K1078" s="443" t="s">
        <v>8100</v>
      </c>
      <c r="L1078" s="410" t="s">
        <v>61</v>
      </c>
      <c r="M1078" s="411" t="s">
        <v>7985</v>
      </c>
      <c r="N1078" s="414" t="s">
        <v>40</v>
      </c>
      <c r="O1078" s="410" t="s">
        <v>8060</v>
      </c>
      <c r="P1078" s="410" t="s">
        <v>8101</v>
      </c>
      <c r="Q1078" s="416"/>
    </row>
    <row r="1079" spans="1:17" ht="225" x14ac:dyDescent="0.25">
      <c r="A1079" s="210">
        <v>1077</v>
      </c>
      <c r="B1079" s="446" t="s">
        <v>34</v>
      </c>
      <c r="C1079" s="410">
        <v>891180084</v>
      </c>
      <c r="D1079" s="410">
        <v>2</v>
      </c>
      <c r="E1079" s="410" t="s">
        <v>8102</v>
      </c>
      <c r="F1079" s="418">
        <v>28727605</v>
      </c>
      <c r="G1079" s="411">
        <v>9</v>
      </c>
      <c r="H1079" s="411" t="s">
        <v>8103</v>
      </c>
      <c r="I1079" s="410" t="s">
        <v>8104</v>
      </c>
      <c r="J1079" s="432">
        <v>41576</v>
      </c>
      <c r="K1079" s="443" t="s">
        <v>8105</v>
      </c>
      <c r="L1079" s="410" t="s">
        <v>61</v>
      </c>
      <c r="M1079" s="411" t="s">
        <v>7985</v>
      </c>
      <c r="N1079" s="414" t="s">
        <v>40</v>
      </c>
      <c r="O1079" s="410" t="s">
        <v>8060</v>
      </c>
      <c r="P1079" s="410" t="s">
        <v>8106</v>
      </c>
      <c r="Q1079" s="416"/>
    </row>
    <row r="1080" spans="1:17" ht="255" x14ac:dyDescent="0.25">
      <c r="A1080" s="210">
        <v>1078</v>
      </c>
      <c r="B1080" s="410" t="s">
        <v>34</v>
      </c>
      <c r="C1080" s="410">
        <v>891180084</v>
      </c>
      <c r="D1080" s="410">
        <v>2</v>
      </c>
      <c r="E1080" s="410" t="s">
        <v>8107</v>
      </c>
      <c r="F1080" s="418">
        <v>844003392</v>
      </c>
      <c r="G1080" s="411">
        <v>8</v>
      </c>
      <c r="H1080" s="411" t="s">
        <v>8108</v>
      </c>
      <c r="I1080" s="410" t="s">
        <v>8109</v>
      </c>
      <c r="J1080" s="432">
        <v>41607</v>
      </c>
      <c r="K1080" s="443" t="s">
        <v>8110</v>
      </c>
      <c r="L1080" s="410" t="s">
        <v>61</v>
      </c>
      <c r="M1080" s="411" t="s">
        <v>7985</v>
      </c>
      <c r="N1080" s="414" t="s">
        <v>40</v>
      </c>
      <c r="O1080" s="410" t="s">
        <v>8066</v>
      </c>
      <c r="P1080" s="410" t="s">
        <v>8111</v>
      </c>
      <c r="Q1080" s="416"/>
    </row>
    <row r="1081" spans="1:17" ht="225" x14ac:dyDescent="0.25">
      <c r="A1081" s="210">
        <v>1079</v>
      </c>
      <c r="B1081" s="446" t="s">
        <v>34</v>
      </c>
      <c r="C1081" s="410">
        <v>891180084</v>
      </c>
      <c r="D1081" s="410">
        <v>2</v>
      </c>
      <c r="E1081" s="410" t="s">
        <v>8112</v>
      </c>
      <c r="F1081" s="418">
        <v>55176673</v>
      </c>
      <c r="G1081" s="411">
        <v>2</v>
      </c>
      <c r="H1081" s="411" t="s">
        <v>5126</v>
      </c>
      <c r="I1081" s="410" t="s">
        <v>8113</v>
      </c>
      <c r="J1081" s="432">
        <v>41607</v>
      </c>
      <c r="K1081" s="443" t="s">
        <v>8114</v>
      </c>
      <c r="L1081" s="410" t="s">
        <v>61</v>
      </c>
      <c r="M1081" s="411" t="s">
        <v>7985</v>
      </c>
      <c r="N1081" s="414" t="s">
        <v>40</v>
      </c>
      <c r="O1081" s="410" t="s">
        <v>8115</v>
      </c>
      <c r="P1081" s="410" t="s">
        <v>8116</v>
      </c>
      <c r="Q1081" s="458"/>
    </row>
    <row r="1082" spans="1:17" ht="240" x14ac:dyDescent="0.25">
      <c r="A1082" s="210">
        <v>1080</v>
      </c>
      <c r="B1082" s="410" t="s">
        <v>34</v>
      </c>
      <c r="C1082" s="410">
        <v>891180084</v>
      </c>
      <c r="D1082" s="410">
        <v>2</v>
      </c>
      <c r="E1082" s="410" t="s">
        <v>8117</v>
      </c>
      <c r="F1082" s="418">
        <v>21172688</v>
      </c>
      <c r="G1082" s="411">
        <v>0</v>
      </c>
      <c r="H1082" s="411" t="s">
        <v>5129</v>
      </c>
      <c r="I1082" s="410" t="s">
        <v>8118</v>
      </c>
      <c r="J1082" s="432">
        <v>41607</v>
      </c>
      <c r="K1082" s="443" t="s">
        <v>8119</v>
      </c>
      <c r="L1082" s="410" t="s">
        <v>61</v>
      </c>
      <c r="M1082" s="411" t="s">
        <v>7985</v>
      </c>
      <c r="N1082" s="414" t="s">
        <v>40</v>
      </c>
      <c r="O1082" s="410" t="s">
        <v>8072</v>
      </c>
      <c r="P1082" s="410" t="s">
        <v>8120</v>
      </c>
      <c r="Q1082" s="458"/>
    </row>
    <row r="1083" spans="1:17" ht="270" x14ac:dyDescent="0.25">
      <c r="A1083" s="210">
        <v>1081</v>
      </c>
      <c r="B1083" s="446" t="s">
        <v>34</v>
      </c>
      <c r="C1083" s="410">
        <v>891180084</v>
      </c>
      <c r="D1083" s="410">
        <v>2</v>
      </c>
      <c r="E1083" s="410" t="s">
        <v>8121</v>
      </c>
      <c r="F1083" s="418">
        <v>14211870</v>
      </c>
      <c r="G1083" s="411">
        <v>8</v>
      </c>
      <c r="H1083" s="411" t="s">
        <v>8122</v>
      </c>
      <c r="I1083" s="410" t="s">
        <v>8123</v>
      </c>
      <c r="J1083" s="432">
        <v>41607</v>
      </c>
      <c r="K1083" s="443" t="s">
        <v>8124</v>
      </c>
      <c r="L1083" s="410" t="s">
        <v>61</v>
      </c>
      <c r="M1083" s="411" t="s">
        <v>7985</v>
      </c>
      <c r="N1083" s="414" t="s">
        <v>40</v>
      </c>
      <c r="O1083" s="410" t="s">
        <v>8115</v>
      </c>
      <c r="P1083" s="410" t="s">
        <v>8125</v>
      </c>
      <c r="Q1083" s="458"/>
    </row>
    <row r="1084" spans="1:17" ht="210" x14ac:dyDescent="0.25">
      <c r="A1084" s="210">
        <v>1082</v>
      </c>
      <c r="B1084" s="410" t="s">
        <v>34</v>
      </c>
      <c r="C1084" s="410">
        <v>891180084</v>
      </c>
      <c r="D1084" s="410">
        <v>2</v>
      </c>
      <c r="E1084" s="410" t="s">
        <v>8126</v>
      </c>
      <c r="F1084" s="418">
        <v>1083901402</v>
      </c>
      <c r="G1084" s="411">
        <v>7</v>
      </c>
      <c r="H1084" s="411" t="s">
        <v>5134</v>
      </c>
      <c r="I1084" s="410" t="s">
        <v>8127</v>
      </c>
      <c r="J1084" s="432">
        <v>41576</v>
      </c>
      <c r="K1084" s="443" t="s">
        <v>8128</v>
      </c>
      <c r="L1084" s="410" t="s">
        <v>61</v>
      </c>
      <c r="M1084" s="411" t="s">
        <v>7985</v>
      </c>
      <c r="N1084" s="414" t="s">
        <v>40</v>
      </c>
      <c r="O1084" s="410" t="s">
        <v>41</v>
      </c>
      <c r="P1084" s="410" t="s">
        <v>4955</v>
      </c>
      <c r="Q1084" s="458"/>
    </row>
    <row r="1085" spans="1:17" ht="300" x14ac:dyDescent="0.25">
      <c r="A1085" s="210">
        <v>1083</v>
      </c>
      <c r="B1085" s="446" t="s">
        <v>34</v>
      </c>
      <c r="C1085" s="410">
        <v>891180084</v>
      </c>
      <c r="D1085" s="410">
        <v>2</v>
      </c>
      <c r="E1085" s="410" t="s">
        <v>8129</v>
      </c>
      <c r="F1085" s="418">
        <v>900075425</v>
      </c>
      <c r="G1085" s="411">
        <v>3</v>
      </c>
      <c r="H1085" s="411" t="s">
        <v>5136</v>
      </c>
      <c r="I1085" s="410" t="s">
        <v>8130</v>
      </c>
      <c r="J1085" s="432">
        <v>41576</v>
      </c>
      <c r="K1085" s="443" t="s">
        <v>8065</v>
      </c>
      <c r="L1085" s="410" t="s">
        <v>61</v>
      </c>
      <c r="M1085" s="411" t="s">
        <v>7985</v>
      </c>
      <c r="N1085" s="414" t="s">
        <v>40</v>
      </c>
      <c r="O1085" s="410" t="s">
        <v>8060</v>
      </c>
      <c r="P1085" s="410" t="s">
        <v>8131</v>
      </c>
      <c r="Q1085" s="458"/>
    </row>
    <row r="1086" spans="1:17" ht="210" x14ac:dyDescent="0.25">
      <c r="A1086" s="210">
        <v>1084</v>
      </c>
      <c r="B1086" s="410" t="s">
        <v>34</v>
      </c>
      <c r="C1086" s="410">
        <v>891180084</v>
      </c>
      <c r="D1086" s="410">
        <v>2</v>
      </c>
      <c r="E1086" s="410" t="s">
        <v>8132</v>
      </c>
      <c r="F1086" s="418">
        <v>890700642</v>
      </c>
      <c r="G1086" s="411">
        <v>1</v>
      </c>
      <c r="H1086" s="411" t="s">
        <v>5139</v>
      </c>
      <c r="I1086" s="410" t="s">
        <v>8133</v>
      </c>
      <c r="J1086" s="432">
        <v>41607</v>
      </c>
      <c r="K1086" s="443" t="s">
        <v>8134</v>
      </c>
      <c r="L1086" s="410" t="s">
        <v>61</v>
      </c>
      <c r="M1086" s="411" t="s">
        <v>7985</v>
      </c>
      <c r="N1086" s="414" t="s">
        <v>40</v>
      </c>
      <c r="O1086" s="410" t="s">
        <v>8060</v>
      </c>
      <c r="P1086" s="410" t="s">
        <v>8106</v>
      </c>
      <c r="Q1086" s="458"/>
    </row>
    <row r="1087" spans="1:17" ht="225" x14ac:dyDescent="0.25">
      <c r="A1087" s="210">
        <v>1085</v>
      </c>
      <c r="B1087" s="446" t="s">
        <v>34</v>
      </c>
      <c r="C1087" s="410">
        <v>891180084</v>
      </c>
      <c r="D1087" s="410">
        <v>2</v>
      </c>
      <c r="E1087" s="410" t="s">
        <v>8135</v>
      </c>
      <c r="F1087" s="418">
        <v>800194897</v>
      </c>
      <c r="G1087" s="411">
        <v>3</v>
      </c>
      <c r="H1087" s="411" t="s">
        <v>5142</v>
      </c>
      <c r="I1087" s="410" t="s">
        <v>8136</v>
      </c>
      <c r="J1087" s="432">
        <v>41576</v>
      </c>
      <c r="K1087" s="443" t="s">
        <v>8137</v>
      </c>
      <c r="L1087" s="410" t="s">
        <v>61</v>
      </c>
      <c r="M1087" s="411" t="s">
        <v>7985</v>
      </c>
      <c r="N1087" s="414" t="s">
        <v>40</v>
      </c>
      <c r="O1087" s="410" t="s">
        <v>8060</v>
      </c>
      <c r="P1087" s="410" t="s">
        <v>8138</v>
      </c>
      <c r="Q1087" s="458"/>
    </row>
    <row r="1088" spans="1:17" ht="225" x14ac:dyDescent="0.25">
      <c r="A1088" s="210">
        <v>1086</v>
      </c>
      <c r="B1088" s="410" t="s">
        <v>34</v>
      </c>
      <c r="C1088" s="410">
        <v>891180084</v>
      </c>
      <c r="D1088" s="410">
        <v>2</v>
      </c>
      <c r="E1088" s="410" t="s">
        <v>8139</v>
      </c>
      <c r="F1088" s="418">
        <v>55130922</v>
      </c>
      <c r="G1088" s="411">
        <v>3</v>
      </c>
      <c r="H1088" s="411" t="s">
        <v>5144</v>
      </c>
      <c r="I1088" s="410" t="s">
        <v>8140</v>
      </c>
      <c r="J1088" s="432">
        <v>41576</v>
      </c>
      <c r="K1088" s="443" t="s">
        <v>8119</v>
      </c>
      <c r="L1088" s="410" t="s">
        <v>61</v>
      </c>
      <c r="M1088" s="411" t="s">
        <v>7985</v>
      </c>
      <c r="N1088" s="414" t="s">
        <v>40</v>
      </c>
      <c r="O1088" s="410" t="s">
        <v>41</v>
      </c>
      <c r="P1088" s="410" t="s">
        <v>7730</v>
      </c>
      <c r="Q1088" s="458"/>
    </row>
    <row r="1089" spans="1:17" ht="255" x14ac:dyDescent="0.25">
      <c r="A1089" s="210">
        <v>1087</v>
      </c>
      <c r="B1089" s="446" t="s">
        <v>34</v>
      </c>
      <c r="C1089" s="410">
        <v>891180084</v>
      </c>
      <c r="D1089" s="410">
        <v>2</v>
      </c>
      <c r="E1089" s="410" t="s">
        <v>8141</v>
      </c>
      <c r="F1089" s="418">
        <v>1004225233</v>
      </c>
      <c r="G1089" s="411">
        <v>1</v>
      </c>
      <c r="H1089" s="411" t="s">
        <v>8142</v>
      </c>
      <c r="I1089" s="410" t="s">
        <v>8143</v>
      </c>
      <c r="J1089" s="432">
        <v>41576</v>
      </c>
      <c r="K1089" s="443" t="s">
        <v>8119</v>
      </c>
      <c r="L1089" s="410" t="s">
        <v>61</v>
      </c>
      <c r="M1089" s="411" t="s">
        <v>7985</v>
      </c>
      <c r="N1089" s="414" t="s">
        <v>40</v>
      </c>
      <c r="O1089" s="410" t="s">
        <v>8115</v>
      </c>
      <c r="P1089" s="410" t="s">
        <v>8144</v>
      </c>
      <c r="Q1089" s="458"/>
    </row>
    <row r="1090" spans="1:17" ht="390" x14ac:dyDescent="0.25">
      <c r="A1090" s="210">
        <v>1088</v>
      </c>
      <c r="B1090" s="415" t="s">
        <v>34</v>
      </c>
      <c r="C1090" s="410">
        <v>891180084</v>
      </c>
      <c r="D1090" s="410">
        <v>2</v>
      </c>
      <c r="E1090" s="410" t="s">
        <v>8145</v>
      </c>
      <c r="F1090" s="418">
        <v>81300298</v>
      </c>
      <c r="G1090" s="411">
        <v>7</v>
      </c>
      <c r="H1090" s="411" t="s">
        <v>5149</v>
      </c>
      <c r="I1090" s="410" t="s">
        <v>8146</v>
      </c>
      <c r="J1090" s="432">
        <v>41576</v>
      </c>
      <c r="K1090" s="443" t="s">
        <v>8147</v>
      </c>
      <c r="L1090" s="410" t="s">
        <v>61</v>
      </c>
      <c r="M1090" s="411" t="s">
        <v>7985</v>
      </c>
      <c r="N1090" s="414" t="s">
        <v>40</v>
      </c>
      <c r="O1090" s="410" t="s">
        <v>8148</v>
      </c>
      <c r="P1090" s="410" t="s">
        <v>8149</v>
      </c>
      <c r="Q1090" s="458"/>
    </row>
    <row r="1091" spans="1:17" ht="225" x14ac:dyDescent="0.25">
      <c r="A1091" s="210">
        <v>1089</v>
      </c>
      <c r="B1091" s="415" t="s">
        <v>34</v>
      </c>
      <c r="C1091" s="410">
        <v>891180084</v>
      </c>
      <c r="D1091" s="410">
        <v>2</v>
      </c>
      <c r="E1091" s="410" t="s">
        <v>8150</v>
      </c>
      <c r="F1091" s="418">
        <v>800060288</v>
      </c>
      <c r="G1091" s="411">
        <v>2</v>
      </c>
      <c r="H1091" s="411" t="s">
        <v>5151</v>
      </c>
      <c r="I1091" s="410" t="s">
        <v>8151</v>
      </c>
      <c r="J1091" s="432">
        <v>41576</v>
      </c>
      <c r="K1091" s="443" t="s">
        <v>8152</v>
      </c>
      <c r="L1091" s="410" t="s">
        <v>61</v>
      </c>
      <c r="M1091" s="411" t="s">
        <v>7985</v>
      </c>
      <c r="N1091" s="414" t="s">
        <v>40</v>
      </c>
      <c r="O1091" s="410" t="s">
        <v>8060</v>
      </c>
      <c r="P1091" s="410" t="s">
        <v>8153</v>
      </c>
      <c r="Q1091" s="458"/>
    </row>
    <row r="1092" spans="1:17" ht="112.5" x14ac:dyDescent="0.25">
      <c r="A1092" s="210">
        <v>1090</v>
      </c>
      <c r="B1092" s="394" t="s">
        <v>4826</v>
      </c>
      <c r="C1092" s="394">
        <v>891180084</v>
      </c>
      <c r="D1092" s="394">
        <v>2</v>
      </c>
      <c r="E1092" s="394" t="s">
        <v>8154</v>
      </c>
      <c r="F1092" s="402">
        <v>1081152457</v>
      </c>
      <c r="G1092" s="392">
        <v>1</v>
      </c>
      <c r="H1092" s="392" t="s">
        <v>5153</v>
      </c>
      <c r="I1092" s="394" t="s">
        <v>8155</v>
      </c>
      <c r="J1092" s="405">
        <v>41611</v>
      </c>
      <c r="K1092" s="459">
        <v>18735000</v>
      </c>
      <c r="L1092" s="394" t="s">
        <v>61</v>
      </c>
      <c r="M1092" s="392" t="s">
        <v>7985</v>
      </c>
      <c r="N1092" s="393" t="s">
        <v>40</v>
      </c>
      <c r="O1092" s="394" t="s">
        <v>8156</v>
      </c>
      <c r="P1092" s="394" t="s">
        <v>8072</v>
      </c>
      <c r="Q1092" s="460" t="s">
        <v>8157</v>
      </c>
    </row>
    <row r="1093" spans="1:17" ht="101.25" x14ac:dyDescent="0.25">
      <c r="A1093" s="210">
        <v>1091</v>
      </c>
      <c r="B1093" s="394" t="s">
        <v>4826</v>
      </c>
      <c r="C1093" s="394">
        <v>891180084</v>
      </c>
      <c r="D1093" s="394">
        <v>2</v>
      </c>
      <c r="E1093" s="394" t="s">
        <v>8158</v>
      </c>
      <c r="F1093" s="402">
        <v>26458939</v>
      </c>
      <c r="G1093" s="392">
        <v>1</v>
      </c>
      <c r="H1093" s="392" t="s">
        <v>8159</v>
      </c>
      <c r="I1093" s="394" t="s">
        <v>8160</v>
      </c>
      <c r="J1093" s="405">
        <v>41612</v>
      </c>
      <c r="K1093" s="459">
        <v>18735000</v>
      </c>
      <c r="L1093" s="394" t="s">
        <v>61</v>
      </c>
      <c r="M1093" s="392" t="s">
        <v>7985</v>
      </c>
      <c r="N1093" s="393" t="s">
        <v>40</v>
      </c>
      <c r="O1093" s="394" t="s">
        <v>8161</v>
      </c>
      <c r="P1093" s="394" t="s">
        <v>8066</v>
      </c>
      <c r="Q1093" s="460" t="s">
        <v>8162</v>
      </c>
    </row>
    <row r="1094" spans="1:17" ht="101.25" x14ac:dyDescent="0.25">
      <c r="A1094" s="210">
        <v>1092</v>
      </c>
      <c r="B1094" s="394" t="s">
        <v>4826</v>
      </c>
      <c r="C1094" s="394">
        <v>891180084</v>
      </c>
      <c r="D1094" s="394">
        <v>2</v>
      </c>
      <c r="E1094" s="394" t="s">
        <v>5577</v>
      </c>
      <c r="F1094" s="402">
        <v>1075241426</v>
      </c>
      <c r="G1094" s="392">
        <v>1</v>
      </c>
      <c r="H1094" s="392" t="s">
        <v>8163</v>
      </c>
      <c r="I1094" s="394" t="s">
        <v>8164</v>
      </c>
      <c r="J1094" s="405">
        <v>41614</v>
      </c>
      <c r="K1094" s="459">
        <v>16278480</v>
      </c>
      <c r="L1094" s="394" t="s">
        <v>1925</v>
      </c>
      <c r="M1094" s="392" t="s">
        <v>7985</v>
      </c>
      <c r="N1094" s="393" t="s">
        <v>40</v>
      </c>
      <c r="O1094" s="394" t="s">
        <v>41</v>
      </c>
      <c r="P1094" s="394" t="s">
        <v>42</v>
      </c>
      <c r="Q1094" s="460" t="s">
        <v>8157</v>
      </c>
    </row>
    <row r="1095" spans="1:17" ht="33.75" x14ac:dyDescent="0.25">
      <c r="A1095" s="210">
        <v>1093</v>
      </c>
      <c r="B1095" s="394" t="s">
        <v>4826</v>
      </c>
      <c r="C1095" s="394">
        <v>891180084</v>
      </c>
      <c r="D1095" s="394">
        <v>2</v>
      </c>
      <c r="E1095" s="394" t="s">
        <v>8165</v>
      </c>
      <c r="F1095" s="461">
        <v>12134107</v>
      </c>
      <c r="G1095" s="387">
        <v>9</v>
      </c>
      <c r="H1095" s="387" t="s">
        <v>8166</v>
      </c>
      <c r="I1095" s="394" t="s">
        <v>8167</v>
      </c>
      <c r="J1095" s="409">
        <v>41617</v>
      </c>
      <c r="K1095" s="459">
        <v>8200000</v>
      </c>
      <c r="L1095" s="394" t="s">
        <v>8037</v>
      </c>
      <c r="M1095" s="392" t="s">
        <v>7985</v>
      </c>
      <c r="N1095" s="393" t="s">
        <v>40</v>
      </c>
      <c r="O1095" s="394" t="s">
        <v>41</v>
      </c>
      <c r="P1095" s="407" t="s">
        <v>5340</v>
      </c>
      <c r="Q1095" s="460" t="s">
        <v>8162</v>
      </c>
    </row>
    <row r="1096" spans="1:17" ht="67.5" x14ac:dyDescent="0.25">
      <c r="A1096" s="210">
        <v>1094</v>
      </c>
      <c r="B1096" s="394" t="s">
        <v>4826</v>
      </c>
      <c r="C1096" s="394">
        <v>891180084</v>
      </c>
      <c r="D1096" s="394">
        <v>2</v>
      </c>
      <c r="E1096" s="394" t="s">
        <v>8168</v>
      </c>
      <c r="F1096" s="461">
        <v>36157074</v>
      </c>
      <c r="G1096" s="387">
        <v>0</v>
      </c>
      <c r="H1096" s="387" t="s">
        <v>5162</v>
      </c>
      <c r="I1096" s="394" t="s">
        <v>8169</v>
      </c>
      <c r="J1096" s="409">
        <v>41617</v>
      </c>
      <c r="K1096" s="462">
        <v>5899000</v>
      </c>
      <c r="L1096" s="394" t="s">
        <v>6521</v>
      </c>
      <c r="M1096" s="392" t="s">
        <v>7985</v>
      </c>
      <c r="N1096" s="393" t="s">
        <v>40</v>
      </c>
      <c r="O1096" s="394" t="s">
        <v>4963</v>
      </c>
      <c r="P1096" s="407" t="s">
        <v>5340</v>
      </c>
      <c r="Q1096" s="460" t="s">
        <v>8157</v>
      </c>
    </row>
    <row r="1097" spans="1:17" ht="90.75" x14ac:dyDescent="0.25">
      <c r="A1097" s="210">
        <v>1095</v>
      </c>
      <c r="B1097" s="394" t="s">
        <v>4826</v>
      </c>
      <c r="C1097" s="394">
        <v>891180084</v>
      </c>
      <c r="D1097" s="394">
        <v>2</v>
      </c>
      <c r="E1097" s="394" t="s">
        <v>8170</v>
      </c>
      <c r="F1097" s="402">
        <v>55176673</v>
      </c>
      <c r="G1097" s="392">
        <v>2</v>
      </c>
      <c r="H1097" s="388" t="s">
        <v>8171</v>
      </c>
      <c r="I1097" s="389" t="s">
        <v>8172</v>
      </c>
      <c r="J1097" s="390">
        <v>41617</v>
      </c>
      <c r="K1097" s="430">
        <v>3000000</v>
      </c>
      <c r="L1097" s="394" t="s">
        <v>6521</v>
      </c>
      <c r="M1097" s="392" t="s">
        <v>7985</v>
      </c>
      <c r="N1097" s="393" t="s">
        <v>40</v>
      </c>
      <c r="O1097" s="394" t="s">
        <v>41</v>
      </c>
      <c r="P1097" s="394" t="s">
        <v>42</v>
      </c>
      <c r="Q1097" s="460" t="s">
        <v>8162</v>
      </c>
    </row>
    <row r="1098" spans="1:17" ht="113.25" x14ac:dyDescent="0.25">
      <c r="A1098" s="210">
        <v>1096</v>
      </c>
      <c r="B1098" s="394" t="s">
        <v>4826</v>
      </c>
      <c r="C1098" s="394">
        <v>891180084</v>
      </c>
      <c r="D1098" s="394">
        <v>2</v>
      </c>
      <c r="E1098" s="394" t="s">
        <v>8173</v>
      </c>
      <c r="F1098" s="402">
        <v>80853005</v>
      </c>
      <c r="G1098" s="392">
        <v>1</v>
      </c>
      <c r="H1098" s="388" t="s">
        <v>5168</v>
      </c>
      <c r="I1098" s="389" t="s">
        <v>8174</v>
      </c>
      <c r="J1098" s="390">
        <v>41617</v>
      </c>
      <c r="K1098" s="430">
        <v>6175000</v>
      </c>
      <c r="L1098" s="394" t="s">
        <v>6521</v>
      </c>
      <c r="M1098" s="392" t="s">
        <v>7985</v>
      </c>
      <c r="N1098" s="393" t="s">
        <v>40</v>
      </c>
      <c r="O1098" s="394" t="s">
        <v>41</v>
      </c>
      <c r="P1098" s="394" t="s">
        <v>42</v>
      </c>
      <c r="Q1098" s="460" t="s">
        <v>8157</v>
      </c>
    </row>
    <row r="1099" spans="1:17" ht="113.25" x14ac:dyDescent="0.25">
      <c r="A1099" s="210">
        <v>1097</v>
      </c>
      <c r="B1099" s="394" t="s">
        <v>4826</v>
      </c>
      <c r="C1099" s="394">
        <v>891180084</v>
      </c>
      <c r="D1099" s="394">
        <v>2</v>
      </c>
      <c r="E1099" s="394" t="s">
        <v>356</v>
      </c>
      <c r="F1099" s="402">
        <v>7694101</v>
      </c>
      <c r="G1099" s="392">
        <v>9</v>
      </c>
      <c r="H1099" s="388" t="s">
        <v>5169</v>
      </c>
      <c r="I1099" s="389" t="s">
        <v>8175</v>
      </c>
      <c r="J1099" s="390">
        <v>41617</v>
      </c>
      <c r="K1099" s="443">
        <v>4955600</v>
      </c>
      <c r="L1099" s="396" t="s">
        <v>8037</v>
      </c>
      <c r="M1099" s="392" t="s">
        <v>7985</v>
      </c>
      <c r="N1099" s="393" t="s">
        <v>40</v>
      </c>
      <c r="O1099" s="394" t="s">
        <v>41</v>
      </c>
      <c r="P1099" s="394" t="s">
        <v>42</v>
      </c>
      <c r="Q1099" s="460" t="s">
        <v>8162</v>
      </c>
    </row>
    <row r="1100" spans="1:17" ht="112.5" x14ac:dyDescent="0.25">
      <c r="A1100" s="210">
        <v>1098</v>
      </c>
      <c r="B1100" s="394" t="s">
        <v>4826</v>
      </c>
      <c r="C1100" s="394">
        <v>891180084</v>
      </c>
      <c r="D1100" s="394">
        <v>2</v>
      </c>
      <c r="E1100" s="394" t="s">
        <v>8176</v>
      </c>
      <c r="F1100" s="402">
        <v>52430291</v>
      </c>
      <c r="G1100" s="392">
        <v>0</v>
      </c>
      <c r="H1100" s="388" t="s">
        <v>8177</v>
      </c>
      <c r="I1100" s="394" t="s">
        <v>8178</v>
      </c>
      <c r="J1100" s="390">
        <v>41617</v>
      </c>
      <c r="K1100" s="443">
        <v>999836</v>
      </c>
      <c r="L1100" s="396" t="s">
        <v>7226</v>
      </c>
      <c r="M1100" s="392" t="s">
        <v>7985</v>
      </c>
      <c r="N1100" s="393" t="s">
        <v>40</v>
      </c>
      <c r="O1100" s="394" t="s">
        <v>41</v>
      </c>
      <c r="P1100" s="394" t="s">
        <v>42</v>
      </c>
      <c r="Q1100" s="460" t="s">
        <v>8157</v>
      </c>
    </row>
    <row r="1101" spans="1:17" ht="51.75" x14ac:dyDescent="0.25">
      <c r="A1101" s="210">
        <v>1099</v>
      </c>
      <c r="B1101" s="385" t="s">
        <v>4826</v>
      </c>
      <c r="C1101" s="385">
        <v>891180084</v>
      </c>
      <c r="D1101" s="385">
        <v>2</v>
      </c>
      <c r="E1101" s="394" t="s">
        <v>8179</v>
      </c>
      <c r="F1101" s="402">
        <v>26420934</v>
      </c>
      <c r="G1101" s="392">
        <v>0</v>
      </c>
      <c r="H1101" s="388" t="s">
        <v>8180</v>
      </c>
      <c r="I1101" s="252" t="s">
        <v>8181</v>
      </c>
      <c r="J1101" s="390">
        <v>41548</v>
      </c>
      <c r="K1101" s="383">
        <v>4494890</v>
      </c>
      <c r="L1101" s="396" t="s">
        <v>8182</v>
      </c>
      <c r="M1101" s="463" t="s">
        <v>8182</v>
      </c>
      <c r="N1101" s="393" t="s">
        <v>40</v>
      </c>
      <c r="O1101" s="394" t="s">
        <v>41</v>
      </c>
      <c r="P1101" s="394" t="s">
        <v>4831</v>
      </c>
      <c r="Q1101" s="238"/>
    </row>
    <row r="1102" spans="1:17" ht="90.75" x14ac:dyDescent="0.25">
      <c r="A1102" s="210">
        <v>1100</v>
      </c>
      <c r="B1102" s="385" t="s">
        <v>4826</v>
      </c>
      <c r="C1102" s="385">
        <v>891180084</v>
      </c>
      <c r="D1102" s="385">
        <v>2</v>
      </c>
      <c r="E1102" s="394" t="s">
        <v>8183</v>
      </c>
      <c r="F1102" s="402">
        <v>41436012</v>
      </c>
      <c r="G1102" s="392">
        <v>1</v>
      </c>
      <c r="H1102" s="388" t="s">
        <v>8184</v>
      </c>
      <c r="I1102" s="389" t="s">
        <v>8185</v>
      </c>
      <c r="J1102" s="390">
        <v>41550</v>
      </c>
      <c r="K1102" s="383">
        <v>3010280</v>
      </c>
      <c r="L1102" s="396" t="s">
        <v>8182</v>
      </c>
      <c r="M1102" s="463" t="s">
        <v>8182</v>
      </c>
      <c r="N1102" s="393" t="s">
        <v>40</v>
      </c>
      <c r="O1102" s="394" t="s">
        <v>41</v>
      </c>
      <c r="P1102" s="394" t="s">
        <v>4831</v>
      </c>
      <c r="Q1102" s="238"/>
    </row>
    <row r="1103" spans="1:17" ht="124.5" x14ac:dyDescent="0.25">
      <c r="A1103" s="210">
        <v>1101</v>
      </c>
      <c r="B1103" s="385" t="s">
        <v>4826</v>
      </c>
      <c r="C1103" s="385">
        <v>891180084</v>
      </c>
      <c r="D1103" s="385">
        <v>2</v>
      </c>
      <c r="E1103" s="394" t="s">
        <v>7661</v>
      </c>
      <c r="F1103" s="402">
        <v>7733242</v>
      </c>
      <c r="G1103" s="392">
        <v>7</v>
      </c>
      <c r="H1103" s="388" t="s">
        <v>8186</v>
      </c>
      <c r="I1103" s="389" t="s">
        <v>8187</v>
      </c>
      <c r="J1103" s="390">
        <v>41550</v>
      </c>
      <c r="K1103" s="383">
        <v>500000</v>
      </c>
      <c r="L1103" s="396" t="s">
        <v>8182</v>
      </c>
      <c r="M1103" s="392" t="s">
        <v>7985</v>
      </c>
      <c r="N1103" s="393" t="s">
        <v>40</v>
      </c>
      <c r="O1103" s="385" t="s">
        <v>41</v>
      </c>
      <c r="P1103" s="394" t="s">
        <v>42</v>
      </c>
      <c r="Q1103" s="238"/>
    </row>
    <row r="1104" spans="1:17" ht="169.5" x14ac:dyDescent="0.25">
      <c r="A1104" s="210">
        <v>1102</v>
      </c>
      <c r="B1104" s="385" t="s">
        <v>4826</v>
      </c>
      <c r="C1104" s="385">
        <v>891180084</v>
      </c>
      <c r="D1104" s="385">
        <v>2</v>
      </c>
      <c r="E1104" s="394" t="s">
        <v>2180</v>
      </c>
      <c r="F1104" s="402">
        <v>24230438</v>
      </c>
      <c r="G1104" s="392">
        <v>6</v>
      </c>
      <c r="H1104" s="388" t="s">
        <v>8188</v>
      </c>
      <c r="I1104" s="389" t="s">
        <v>8189</v>
      </c>
      <c r="J1104" s="390">
        <v>41551</v>
      </c>
      <c r="K1104" s="383">
        <v>1798326</v>
      </c>
      <c r="L1104" s="396" t="s">
        <v>8182</v>
      </c>
      <c r="M1104" s="392" t="s">
        <v>7985</v>
      </c>
      <c r="N1104" s="393" t="s">
        <v>40</v>
      </c>
      <c r="O1104" s="385" t="s">
        <v>41</v>
      </c>
      <c r="P1104" s="394" t="s">
        <v>42</v>
      </c>
      <c r="Q1104" s="238"/>
    </row>
    <row r="1105" spans="1:17" ht="169.5" x14ac:dyDescent="0.25">
      <c r="A1105" s="210">
        <v>1103</v>
      </c>
      <c r="B1105" s="385" t="s">
        <v>4826</v>
      </c>
      <c r="C1105" s="385">
        <v>891180084</v>
      </c>
      <c r="D1105" s="385">
        <v>2</v>
      </c>
      <c r="E1105" s="394" t="s">
        <v>4992</v>
      </c>
      <c r="F1105" s="402">
        <v>12138722</v>
      </c>
      <c r="G1105" s="392">
        <v>7</v>
      </c>
      <c r="H1105" s="388" t="s">
        <v>8190</v>
      </c>
      <c r="I1105" s="389" t="s">
        <v>8191</v>
      </c>
      <c r="J1105" s="390">
        <v>41551</v>
      </c>
      <c r="K1105" s="383">
        <v>1798326</v>
      </c>
      <c r="L1105" s="396" t="s">
        <v>8182</v>
      </c>
      <c r="M1105" s="392" t="s">
        <v>7985</v>
      </c>
      <c r="N1105" s="393" t="s">
        <v>40</v>
      </c>
      <c r="O1105" s="385" t="s">
        <v>41</v>
      </c>
      <c r="P1105" s="394" t="s">
        <v>42</v>
      </c>
      <c r="Q1105" s="238"/>
    </row>
    <row r="1106" spans="1:17" ht="169.5" x14ac:dyDescent="0.25">
      <c r="A1106" s="210">
        <v>1104</v>
      </c>
      <c r="B1106" s="385" t="s">
        <v>4826</v>
      </c>
      <c r="C1106" s="385">
        <v>891180084</v>
      </c>
      <c r="D1106" s="385">
        <v>2</v>
      </c>
      <c r="E1106" s="394" t="s">
        <v>5159</v>
      </c>
      <c r="F1106" s="402">
        <v>12116996</v>
      </c>
      <c r="G1106" s="392">
        <v>3</v>
      </c>
      <c r="H1106" s="388" t="s">
        <v>8192</v>
      </c>
      <c r="I1106" s="389" t="s">
        <v>8193</v>
      </c>
      <c r="J1106" s="390">
        <v>41551</v>
      </c>
      <c r="K1106" s="383">
        <v>1798326</v>
      </c>
      <c r="L1106" s="396" t="s">
        <v>8182</v>
      </c>
      <c r="M1106" s="392" t="s">
        <v>7985</v>
      </c>
      <c r="N1106" s="393" t="s">
        <v>40</v>
      </c>
      <c r="O1106" s="385" t="s">
        <v>41</v>
      </c>
      <c r="P1106" s="394" t="s">
        <v>42</v>
      </c>
      <c r="Q1106" s="238"/>
    </row>
    <row r="1107" spans="1:17" ht="192" x14ac:dyDescent="0.25">
      <c r="A1107" s="210">
        <v>1105</v>
      </c>
      <c r="B1107" s="385" t="s">
        <v>4826</v>
      </c>
      <c r="C1107" s="385">
        <v>891180084</v>
      </c>
      <c r="D1107" s="385">
        <v>2</v>
      </c>
      <c r="E1107" s="394" t="s">
        <v>8194</v>
      </c>
      <c r="F1107" s="402">
        <v>34567474</v>
      </c>
      <c r="G1107" s="392">
        <v>5</v>
      </c>
      <c r="H1107" s="388" t="s">
        <v>8195</v>
      </c>
      <c r="I1107" s="252" t="s">
        <v>8196</v>
      </c>
      <c r="J1107" s="390">
        <v>41554</v>
      </c>
      <c r="K1107" s="383">
        <v>4200000</v>
      </c>
      <c r="L1107" s="396" t="s">
        <v>8182</v>
      </c>
      <c r="M1107" s="392" t="s">
        <v>7985</v>
      </c>
      <c r="N1107" s="393" t="s">
        <v>40</v>
      </c>
      <c r="O1107" s="394" t="s">
        <v>41</v>
      </c>
      <c r="P1107" s="394" t="s">
        <v>4831</v>
      </c>
      <c r="Q1107" s="238"/>
    </row>
    <row r="1108" spans="1:17" ht="77.25" x14ac:dyDescent="0.25">
      <c r="A1108" s="210">
        <v>1106</v>
      </c>
      <c r="B1108" s="385" t="s">
        <v>4826</v>
      </c>
      <c r="C1108" s="385">
        <v>891180084</v>
      </c>
      <c r="D1108" s="385">
        <v>2</v>
      </c>
      <c r="E1108" s="394" t="s">
        <v>4835</v>
      </c>
      <c r="F1108" s="461">
        <v>26422914</v>
      </c>
      <c r="G1108" s="387">
        <v>2</v>
      </c>
      <c r="H1108" s="388" t="s">
        <v>8197</v>
      </c>
      <c r="I1108" s="252" t="s">
        <v>8198</v>
      </c>
      <c r="J1108" s="390">
        <v>41554</v>
      </c>
      <c r="K1108" s="383">
        <v>3500000</v>
      </c>
      <c r="L1108" s="396" t="s">
        <v>8182</v>
      </c>
      <c r="M1108" s="392" t="s">
        <v>7985</v>
      </c>
      <c r="N1108" s="393" t="s">
        <v>40</v>
      </c>
      <c r="O1108" s="385" t="s">
        <v>41</v>
      </c>
      <c r="P1108" s="394" t="s">
        <v>4831</v>
      </c>
      <c r="Q1108" s="238"/>
    </row>
    <row r="1109" spans="1:17" ht="51.75" x14ac:dyDescent="0.25">
      <c r="A1109" s="210">
        <v>1107</v>
      </c>
      <c r="B1109" s="385" t="s">
        <v>4826</v>
      </c>
      <c r="C1109" s="385">
        <v>891180084</v>
      </c>
      <c r="D1109" s="385">
        <v>2</v>
      </c>
      <c r="E1109" s="394" t="s">
        <v>8199</v>
      </c>
      <c r="F1109" s="461">
        <v>36179246</v>
      </c>
      <c r="G1109" s="387">
        <v>5</v>
      </c>
      <c r="H1109" s="388" t="s">
        <v>8200</v>
      </c>
      <c r="I1109" s="252" t="s">
        <v>8201</v>
      </c>
      <c r="J1109" s="390">
        <v>41554</v>
      </c>
      <c r="K1109" s="383">
        <v>3100000</v>
      </c>
      <c r="L1109" s="396" t="s">
        <v>8182</v>
      </c>
      <c r="M1109" s="392" t="s">
        <v>7985</v>
      </c>
      <c r="N1109" s="393" t="s">
        <v>40</v>
      </c>
      <c r="O1109" s="385" t="s">
        <v>41</v>
      </c>
      <c r="P1109" s="394" t="s">
        <v>4831</v>
      </c>
      <c r="Q1109" s="238"/>
    </row>
    <row r="1110" spans="1:17" ht="77.25" x14ac:dyDescent="0.25">
      <c r="A1110" s="210">
        <v>1108</v>
      </c>
      <c r="B1110" s="385" t="s">
        <v>4826</v>
      </c>
      <c r="C1110" s="385">
        <v>891180084</v>
      </c>
      <c r="D1110" s="385">
        <v>2</v>
      </c>
      <c r="E1110" s="394" t="s">
        <v>4839</v>
      </c>
      <c r="F1110" s="461">
        <v>7725777</v>
      </c>
      <c r="G1110" s="387">
        <v>1</v>
      </c>
      <c r="H1110" s="388" t="s">
        <v>8202</v>
      </c>
      <c r="I1110" s="252" t="s">
        <v>8203</v>
      </c>
      <c r="J1110" s="390">
        <v>41554</v>
      </c>
      <c r="K1110" s="383">
        <v>3500000</v>
      </c>
      <c r="L1110" s="396" t="s">
        <v>8182</v>
      </c>
      <c r="M1110" s="392" t="s">
        <v>7985</v>
      </c>
      <c r="N1110" s="393" t="s">
        <v>40</v>
      </c>
      <c r="O1110" s="385" t="s">
        <v>41</v>
      </c>
      <c r="P1110" s="394" t="s">
        <v>4831</v>
      </c>
      <c r="Q1110" s="238"/>
    </row>
    <row r="1111" spans="1:17" ht="51.75" x14ac:dyDescent="0.25">
      <c r="A1111" s="210">
        <v>1109</v>
      </c>
      <c r="B1111" s="385" t="s">
        <v>4826</v>
      </c>
      <c r="C1111" s="385">
        <v>891180084</v>
      </c>
      <c r="D1111" s="385">
        <v>2</v>
      </c>
      <c r="E1111" s="394" t="s">
        <v>4833</v>
      </c>
      <c r="F1111" s="461">
        <v>26428426</v>
      </c>
      <c r="G1111" s="387">
        <v>7</v>
      </c>
      <c r="H1111" s="388" t="s">
        <v>8204</v>
      </c>
      <c r="I1111" s="252" t="s">
        <v>8201</v>
      </c>
      <c r="J1111" s="390">
        <v>41554</v>
      </c>
      <c r="K1111" s="383">
        <v>3100000</v>
      </c>
      <c r="L1111" s="396" t="s">
        <v>8182</v>
      </c>
      <c r="M1111" s="392" t="s">
        <v>7985</v>
      </c>
      <c r="N1111" s="393" t="s">
        <v>40</v>
      </c>
      <c r="O1111" s="385" t="s">
        <v>41</v>
      </c>
      <c r="P1111" s="394" t="s">
        <v>4831</v>
      </c>
      <c r="Q1111" s="238"/>
    </row>
    <row r="1112" spans="1:17" ht="77.25" x14ac:dyDescent="0.25">
      <c r="A1112" s="210">
        <v>1110</v>
      </c>
      <c r="B1112" s="385" t="s">
        <v>4826</v>
      </c>
      <c r="C1112" s="385">
        <v>891180084</v>
      </c>
      <c r="D1112" s="385">
        <v>2</v>
      </c>
      <c r="E1112" s="394" t="s">
        <v>4827</v>
      </c>
      <c r="F1112" s="461">
        <v>7708808</v>
      </c>
      <c r="G1112" s="387">
        <v>1</v>
      </c>
      <c r="H1112" s="388" t="s">
        <v>8205</v>
      </c>
      <c r="I1112" s="252" t="s">
        <v>8206</v>
      </c>
      <c r="J1112" s="390">
        <v>41554</v>
      </c>
      <c r="K1112" s="383">
        <v>3400000</v>
      </c>
      <c r="L1112" s="396" t="s">
        <v>8182</v>
      </c>
      <c r="M1112" s="392" t="s">
        <v>7985</v>
      </c>
      <c r="N1112" s="393" t="s">
        <v>40</v>
      </c>
      <c r="O1112" s="385" t="s">
        <v>41</v>
      </c>
      <c r="P1112" s="394" t="s">
        <v>4831</v>
      </c>
      <c r="Q1112" s="238"/>
    </row>
    <row r="1113" spans="1:17" ht="135.75" x14ac:dyDescent="0.25">
      <c r="A1113" s="210">
        <v>1111</v>
      </c>
      <c r="B1113" s="385" t="s">
        <v>4826</v>
      </c>
      <c r="C1113" s="385">
        <v>891180084</v>
      </c>
      <c r="D1113" s="385">
        <v>2</v>
      </c>
      <c r="E1113" s="394" t="s">
        <v>7540</v>
      </c>
      <c r="F1113" s="402">
        <v>12258496</v>
      </c>
      <c r="G1113" s="392">
        <v>1</v>
      </c>
      <c r="H1113" s="388" t="s">
        <v>8207</v>
      </c>
      <c r="I1113" s="389" t="s">
        <v>8208</v>
      </c>
      <c r="J1113" s="390">
        <v>41555</v>
      </c>
      <c r="K1113" s="383">
        <v>1200000</v>
      </c>
      <c r="L1113" s="396" t="s">
        <v>8182</v>
      </c>
      <c r="M1113" s="392" t="s">
        <v>7985</v>
      </c>
      <c r="N1113" s="393" t="s">
        <v>40</v>
      </c>
      <c r="O1113" s="385" t="s">
        <v>41</v>
      </c>
      <c r="P1113" s="394" t="s">
        <v>4831</v>
      </c>
      <c r="Q1113" s="238"/>
    </row>
    <row r="1114" spans="1:17" ht="34.5" x14ac:dyDescent="0.25">
      <c r="A1114" s="210">
        <v>1112</v>
      </c>
      <c r="B1114" s="385" t="s">
        <v>4826</v>
      </c>
      <c r="C1114" s="385">
        <v>891180084</v>
      </c>
      <c r="D1114" s="385">
        <v>6</v>
      </c>
      <c r="E1114" s="394" t="s">
        <v>8209</v>
      </c>
      <c r="F1114" s="402">
        <v>55153481</v>
      </c>
      <c r="G1114" s="392">
        <v>6</v>
      </c>
      <c r="H1114" s="388" t="s">
        <v>8210</v>
      </c>
      <c r="I1114" s="389" t="s">
        <v>8181</v>
      </c>
      <c r="J1114" s="390">
        <v>41556</v>
      </c>
      <c r="K1114" s="383">
        <v>3973743</v>
      </c>
      <c r="L1114" s="396" t="s">
        <v>8182</v>
      </c>
      <c r="M1114" s="392" t="s">
        <v>7985</v>
      </c>
      <c r="N1114" s="393" t="s">
        <v>40</v>
      </c>
      <c r="O1114" s="385" t="s">
        <v>41</v>
      </c>
      <c r="P1114" s="394" t="s">
        <v>4831</v>
      </c>
      <c r="Q1114" s="238"/>
    </row>
    <row r="1115" spans="1:17" ht="192" x14ac:dyDescent="0.25">
      <c r="A1115" s="210">
        <v>1113</v>
      </c>
      <c r="B1115" s="385" t="s">
        <v>4826</v>
      </c>
      <c r="C1115" s="385">
        <v>891180084</v>
      </c>
      <c r="D1115" s="385">
        <v>2</v>
      </c>
      <c r="E1115" s="394" t="s">
        <v>8211</v>
      </c>
      <c r="F1115" s="402">
        <v>1075245361</v>
      </c>
      <c r="G1115" s="392">
        <v>1</v>
      </c>
      <c r="H1115" s="388" t="s">
        <v>8212</v>
      </c>
      <c r="I1115" s="389" t="s">
        <v>8213</v>
      </c>
      <c r="J1115" s="390">
        <v>41556</v>
      </c>
      <c r="K1115" s="383">
        <v>3500000</v>
      </c>
      <c r="L1115" s="396" t="s">
        <v>8182</v>
      </c>
      <c r="M1115" s="392" t="s">
        <v>7985</v>
      </c>
      <c r="N1115" s="393" t="s">
        <v>40</v>
      </c>
      <c r="O1115" s="385" t="s">
        <v>41</v>
      </c>
      <c r="P1115" s="394" t="s">
        <v>4831</v>
      </c>
      <c r="Q1115" s="238"/>
    </row>
    <row r="1116" spans="1:17" ht="192" x14ac:dyDescent="0.25">
      <c r="A1116" s="210">
        <v>1114</v>
      </c>
      <c r="B1116" s="385" t="s">
        <v>4826</v>
      </c>
      <c r="C1116" s="385">
        <v>891180084</v>
      </c>
      <c r="D1116" s="385">
        <v>2</v>
      </c>
      <c r="E1116" s="464" t="s">
        <v>8214</v>
      </c>
      <c r="F1116" s="402">
        <v>36154696</v>
      </c>
      <c r="G1116" s="392">
        <v>8</v>
      </c>
      <c r="H1116" s="388" t="s">
        <v>8215</v>
      </c>
      <c r="I1116" s="389" t="s">
        <v>8216</v>
      </c>
      <c r="J1116" s="390">
        <v>41556</v>
      </c>
      <c r="K1116" s="383">
        <v>8000000</v>
      </c>
      <c r="L1116" s="396" t="s">
        <v>8182</v>
      </c>
      <c r="M1116" s="392" t="s">
        <v>7985</v>
      </c>
      <c r="N1116" s="393" t="s">
        <v>40</v>
      </c>
      <c r="O1116" s="385" t="s">
        <v>41</v>
      </c>
      <c r="P1116" s="394" t="s">
        <v>4831</v>
      </c>
      <c r="Q1116" s="238"/>
    </row>
    <row r="1117" spans="1:17" ht="79.5" x14ac:dyDescent="0.25">
      <c r="A1117" s="210">
        <v>1115</v>
      </c>
      <c r="B1117" s="385" t="s">
        <v>4826</v>
      </c>
      <c r="C1117" s="385">
        <v>891180084</v>
      </c>
      <c r="D1117" s="385">
        <v>2</v>
      </c>
      <c r="E1117" s="394" t="s">
        <v>8217</v>
      </c>
      <c r="F1117" s="402">
        <v>36065821</v>
      </c>
      <c r="G1117" s="392">
        <v>0</v>
      </c>
      <c r="H1117" s="388" t="s">
        <v>5219</v>
      </c>
      <c r="I1117" s="389" t="s">
        <v>8218</v>
      </c>
      <c r="J1117" s="390">
        <v>41558</v>
      </c>
      <c r="K1117" s="383">
        <v>4992000</v>
      </c>
      <c r="L1117" s="396" t="s">
        <v>8182</v>
      </c>
      <c r="M1117" s="392" t="s">
        <v>7985</v>
      </c>
      <c r="N1117" s="393" t="s">
        <v>40</v>
      </c>
      <c r="O1117" s="385" t="s">
        <v>41</v>
      </c>
      <c r="P1117" s="394" t="s">
        <v>4831</v>
      </c>
      <c r="Q1117" s="238"/>
    </row>
    <row r="1118" spans="1:17" ht="147" x14ac:dyDescent="0.25">
      <c r="A1118" s="210">
        <v>1116</v>
      </c>
      <c r="B1118" s="385" t="s">
        <v>4826</v>
      </c>
      <c r="C1118" s="385">
        <v>891180084</v>
      </c>
      <c r="D1118" s="385">
        <v>2</v>
      </c>
      <c r="E1118" s="464" t="s">
        <v>8219</v>
      </c>
      <c r="F1118" s="461">
        <v>813013037</v>
      </c>
      <c r="G1118" s="387">
        <v>8</v>
      </c>
      <c r="H1118" s="388" t="s">
        <v>8220</v>
      </c>
      <c r="I1118" s="389" t="s">
        <v>8221</v>
      </c>
      <c r="J1118" s="390">
        <v>41562</v>
      </c>
      <c r="K1118" s="383">
        <v>51990000</v>
      </c>
      <c r="L1118" s="396" t="s">
        <v>8182</v>
      </c>
      <c r="M1118" s="392" t="s">
        <v>7985</v>
      </c>
      <c r="N1118" s="393" t="s">
        <v>40</v>
      </c>
      <c r="O1118" s="385" t="s">
        <v>41</v>
      </c>
      <c r="P1118" s="394" t="s">
        <v>4831</v>
      </c>
      <c r="Q1118" s="238"/>
    </row>
    <row r="1119" spans="1:17" ht="147" x14ac:dyDescent="0.25">
      <c r="A1119" s="210">
        <v>1117</v>
      </c>
      <c r="B1119" s="385" t="s">
        <v>4826</v>
      </c>
      <c r="C1119" s="385">
        <v>891180084</v>
      </c>
      <c r="D1119" s="385">
        <v>2</v>
      </c>
      <c r="E1119" s="394" t="s">
        <v>7612</v>
      </c>
      <c r="F1119" s="402">
        <v>41536335</v>
      </c>
      <c r="G1119" s="392">
        <v>2</v>
      </c>
      <c r="H1119" s="388" t="s">
        <v>5223</v>
      </c>
      <c r="I1119" s="389" t="s">
        <v>8222</v>
      </c>
      <c r="J1119" s="390">
        <v>41562</v>
      </c>
      <c r="K1119" s="383">
        <v>3875796</v>
      </c>
      <c r="L1119" s="396" t="s">
        <v>8182</v>
      </c>
      <c r="M1119" s="392" t="s">
        <v>7985</v>
      </c>
      <c r="N1119" s="393" t="s">
        <v>40</v>
      </c>
      <c r="O1119" s="385" t="s">
        <v>41</v>
      </c>
      <c r="P1119" s="394" t="s">
        <v>4831</v>
      </c>
      <c r="Q1119" s="238"/>
    </row>
    <row r="1120" spans="1:17" ht="203.25" x14ac:dyDescent="0.25">
      <c r="A1120" s="210">
        <v>1118</v>
      </c>
      <c r="B1120" s="385" t="s">
        <v>4826</v>
      </c>
      <c r="C1120" s="385">
        <v>891180084</v>
      </c>
      <c r="D1120" s="385">
        <v>2</v>
      </c>
      <c r="E1120" s="394" t="s">
        <v>8223</v>
      </c>
      <c r="F1120" s="402">
        <v>26421468</v>
      </c>
      <c r="G1120" s="392">
        <v>4</v>
      </c>
      <c r="H1120" s="388" t="s">
        <v>8224</v>
      </c>
      <c r="I1120" s="389" t="s">
        <v>8225</v>
      </c>
      <c r="J1120" s="390">
        <v>41562</v>
      </c>
      <c r="K1120" s="383">
        <v>2772000</v>
      </c>
      <c r="L1120" s="396" t="s">
        <v>8182</v>
      </c>
      <c r="M1120" s="392" t="s">
        <v>7985</v>
      </c>
      <c r="N1120" s="393" t="s">
        <v>40</v>
      </c>
      <c r="O1120" s="385" t="s">
        <v>41</v>
      </c>
      <c r="P1120" s="394" t="s">
        <v>4831</v>
      </c>
      <c r="Q1120" s="238"/>
    </row>
    <row r="1121" spans="1:17" ht="203.25" x14ac:dyDescent="0.25">
      <c r="A1121" s="210">
        <v>1119</v>
      </c>
      <c r="B1121" s="385" t="s">
        <v>4826</v>
      </c>
      <c r="C1121" s="385">
        <v>891180084</v>
      </c>
      <c r="D1121" s="385">
        <v>2</v>
      </c>
      <c r="E1121" s="394" t="s">
        <v>8226</v>
      </c>
      <c r="F1121" s="402">
        <v>1075213878</v>
      </c>
      <c r="G1121" s="392">
        <v>8</v>
      </c>
      <c r="H1121" s="388" t="s">
        <v>8227</v>
      </c>
      <c r="I1121" s="389" t="s">
        <v>8228</v>
      </c>
      <c r="J1121" s="390">
        <v>41562</v>
      </c>
      <c r="K1121" s="383">
        <v>3528000</v>
      </c>
      <c r="L1121" s="396" t="s">
        <v>8182</v>
      </c>
      <c r="M1121" s="392" t="s">
        <v>7985</v>
      </c>
      <c r="N1121" s="393" t="s">
        <v>40</v>
      </c>
      <c r="O1121" s="385" t="s">
        <v>41</v>
      </c>
      <c r="P1121" s="394" t="s">
        <v>4831</v>
      </c>
      <c r="Q1121" s="238"/>
    </row>
    <row r="1122" spans="1:17" ht="202.5" x14ac:dyDescent="0.25">
      <c r="A1122" s="210">
        <v>1120</v>
      </c>
      <c r="B1122" s="385" t="s">
        <v>4826</v>
      </c>
      <c r="C1122" s="385">
        <v>891180084</v>
      </c>
      <c r="D1122" s="385">
        <v>2</v>
      </c>
      <c r="E1122" s="394" t="s">
        <v>8229</v>
      </c>
      <c r="F1122" s="402">
        <v>36067028</v>
      </c>
      <c r="G1122" s="392">
        <v>5</v>
      </c>
      <c r="H1122" s="388" t="s">
        <v>8230</v>
      </c>
      <c r="I1122" s="394" t="s">
        <v>8231</v>
      </c>
      <c r="J1122" s="390">
        <v>41562</v>
      </c>
      <c r="K1122" s="383">
        <v>3528000</v>
      </c>
      <c r="L1122" s="396" t="s">
        <v>8182</v>
      </c>
      <c r="M1122" s="392" t="s">
        <v>7985</v>
      </c>
      <c r="N1122" s="393" t="s">
        <v>40</v>
      </c>
      <c r="O1122" s="385" t="s">
        <v>41</v>
      </c>
      <c r="P1122" s="394" t="s">
        <v>4831</v>
      </c>
      <c r="Q1122" s="238"/>
    </row>
    <row r="1123" spans="1:17" ht="79.5" x14ac:dyDescent="0.25">
      <c r="A1123" s="210">
        <v>1121</v>
      </c>
      <c r="B1123" s="385" t="s">
        <v>4826</v>
      </c>
      <c r="C1123" s="385">
        <v>891180084</v>
      </c>
      <c r="D1123" s="385">
        <v>2</v>
      </c>
      <c r="E1123" s="394" t="s">
        <v>7589</v>
      </c>
      <c r="F1123" s="402">
        <v>41510692</v>
      </c>
      <c r="G1123" s="392">
        <v>4</v>
      </c>
      <c r="H1123" s="388" t="s">
        <v>8232</v>
      </c>
      <c r="I1123" s="389" t="s">
        <v>8233</v>
      </c>
      <c r="J1123" s="390">
        <v>41562</v>
      </c>
      <c r="K1123" s="383">
        <v>1320000</v>
      </c>
      <c r="L1123" s="396" t="s">
        <v>8182</v>
      </c>
      <c r="M1123" s="392" t="s">
        <v>7985</v>
      </c>
      <c r="N1123" s="393" t="s">
        <v>40</v>
      </c>
      <c r="O1123" s="385" t="s">
        <v>41</v>
      </c>
      <c r="P1123" s="394" t="s">
        <v>4831</v>
      </c>
      <c r="Q1123" s="238"/>
    </row>
    <row r="1124" spans="1:17" ht="90.75" x14ac:dyDescent="0.25">
      <c r="A1124" s="210">
        <v>1122</v>
      </c>
      <c r="B1124" s="385" t="s">
        <v>4826</v>
      </c>
      <c r="C1124" s="385">
        <v>891180084</v>
      </c>
      <c r="D1124" s="385">
        <v>2</v>
      </c>
      <c r="E1124" s="394" t="s">
        <v>8234</v>
      </c>
      <c r="F1124" s="402">
        <v>6300473</v>
      </c>
      <c r="G1124" s="392">
        <v>1</v>
      </c>
      <c r="H1124" s="388" t="s">
        <v>8235</v>
      </c>
      <c r="I1124" s="389" t="s">
        <v>8236</v>
      </c>
      <c r="J1124" s="390">
        <v>41562</v>
      </c>
      <c r="K1124" s="383">
        <v>3010280</v>
      </c>
      <c r="L1124" s="396" t="s">
        <v>8182</v>
      </c>
      <c r="M1124" s="392" t="s">
        <v>7985</v>
      </c>
      <c r="N1124" s="393" t="s">
        <v>40</v>
      </c>
      <c r="O1124" s="385" t="s">
        <v>41</v>
      </c>
      <c r="P1124" s="394" t="s">
        <v>4831</v>
      </c>
      <c r="Q1124" s="238"/>
    </row>
    <row r="1125" spans="1:17" ht="90.75" x14ac:dyDescent="0.25">
      <c r="A1125" s="210">
        <v>1123</v>
      </c>
      <c r="B1125" s="394" t="s">
        <v>4826</v>
      </c>
      <c r="C1125" s="394">
        <v>891180084</v>
      </c>
      <c r="D1125" s="394">
        <v>2</v>
      </c>
      <c r="E1125" s="394" t="s">
        <v>5164</v>
      </c>
      <c r="F1125" s="402">
        <v>12997540</v>
      </c>
      <c r="G1125" s="392">
        <v>8</v>
      </c>
      <c r="H1125" s="388" t="s">
        <v>8237</v>
      </c>
      <c r="I1125" s="389" t="s">
        <v>8238</v>
      </c>
      <c r="J1125" s="390">
        <v>41576</v>
      </c>
      <c r="K1125" s="383">
        <v>16666667</v>
      </c>
      <c r="L1125" s="396" t="s">
        <v>61</v>
      </c>
      <c r="M1125" s="392" t="s">
        <v>7982</v>
      </c>
      <c r="N1125" s="393" t="s">
        <v>40</v>
      </c>
      <c r="O1125" s="394" t="s">
        <v>8239</v>
      </c>
      <c r="P1125" s="394" t="s">
        <v>8240</v>
      </c>
      <c r="Q1125" s="238"/>
    </row>
    <row r="1126" spans="1:17" ht="79.5" x14ac:dyDescent="0.25">
      <c r="A1126" s="210">
        <v>1124</v>
      </c>
      <c r="B1126" s="394" t="s">
        <v>4826</v>
      </c>
      <c r="C1126" s="394">
        <v>891180084</v>
      </c>
      <c r="D1126" s="394">
        <v>2</v>
      </c>
      <c r="E1126" s="394" t="s">
        <v>2726</v>
      </c>
      <c r="F1126" s="402">
        <v>36311974</v>
      </c>
      <c r="G1126" s="392">
        <v>4</v>
      </c>
      <c r="H1126" s="388" t="s">
        <v>8241</v>
      </c>
      <c r="I1126" s="389" t="s">
        <v>8242</v>
      </c>
      <c r="J1126" s="390">
        <v>41576</v>
      </c>
      <c r="K1126" s="383">
        <v>13333333</v>
      </c>
      <c r="L1126" s="396" t="s">
        <v>61</v>
      </c>
      <c r="M1126" s="392" t="s">
        <v>7982</v>
      </c>
      <c r="N1126" s="393" t="s">
        <v>40</v>
      </c>
      <c r="O1126" s="394" t="s">
        <v>8243</v>
      </c>
      <c r="P1126" s="394" t="s">
        <v>8244</v>
      </c>
      <c r="Q1126" s="238"/>
    </row>
    <row r="1127" spans="1:17" ht="79.5" x14ac:dyDescent="0.25">
      <c r="A1127" s="210">
        <v>1125</v>
      </c>
      <c r="B1127" s="394" t="s">
        <v>4826</v>
      </c>
      <c r="C1127" s="394">
        <v>891180084</v>
      </c>
      <c r="D1127" s="394">
        <v>2</v>
      </c>
      <c r="E1127" s="394" t="s">
        <v>8245</v>
      </c>
      <c r="F1127" s="402">
        <v>52910242</v>
      </c>
      <c r="G1127" s="392">
        <v>1</v>
      </c>
      <c r="H1127" s="388" t="s">
        <v>8246</v>
      </c>
      <c r="I1127" s="389" t="s">
        <v>8247</v>
      </c>
      <c r="J1127" s="390">
        <v>41576</v>
      </c>
      <c r="K1127" s="383">
        <v>16666667</v>
      </c>
      <c r="L1127" s="396" t="s">
        <v>61</v>
      </c>
      <c r="M1127" s="392" t="s">
        <v>7982</v>
      </c>
      <c r="N1127" s="393" t="s">
        <v>40</v>
      </c>
      <c r="O1127" s="394" t="s">
        <v>8248</v>
      </c>
      <c r="P1127" s="394" t="s">
        <v>8249</v>
      </c>
      <c r="Q1127" s="238"/>
    </row>
    <row r="1128" spans="1:17" ht="90.75" x14ac:dyDescent="0.25">
      <c r="A1128" s="210">
        <v>1126</v>
      </c>
      <c r="B1128" s="394" t="s">
        <v>4826</v>
      </c>
      <c r="C1128" s="394">
        <v>891180084</v>
      </c>
      <c r="D1128" s="394">
        <v>2</v>
      </c>
      <c r="E1128" s="394" t="s">
        <v>8250</v>
      </c>
      <c r="F1128" s="402">
        <v>55152914</v>
      </c>
      <c r="G1128" s="392">
        <v>9</v>
      </c>
      <c r="H1128" s="388" t="s">
        <v>8251</v>
      </c>
      <c r="I1128" s="389" t="s">
        <v>8252</v>
      </c>
      <c r="J1128" s="390">
        <v>41576</v>
      </c>
      <c r="K1128" s="383">
        <v>15000000</v>
      </c>
      <c r="L1128" s="396" t="s">
        <v>61</v>
      </c>
      <c r="M1128" s="392" t="s">
        <v>7982</v>
      </c>
      <c r="N1128" s="393" t="s">
        <v>40</v>
      </c>
      <c r="O1128" s="394" t="s">
        <v>8253</v>
      </c>
      <c r="P1128" s="394" t="s">
        <v>42</v>
      </c>
      <c r="Q1128" s="238"/>
    </row>
    <row r="1129" spans="1:17" ht="102" x14ac:dyDescent="0.25">
      <c r="A1129" s="210">
        <v>1127</v>
      </c>
      <c r="B1129" s="394" t="s">
        <v>4826</v>
      </c>
      <c r="C1129" s="394">
        <v>891180084</v>
      </c>
      <c r="D1129" s="394">
        <v>2</v>
      </c>
      <c r="E1129" s="394" t="s">
        <v>8254</v>
      </c>
      <c r="F1129" s="402">
        <v>26430703</v>
      </c>
      <c r="G1129" s="392">
        <v>9</v>
      </c>
      <c r="H1129" s="388" t="s">
        <v>8255</v>
      </c>
      <c r="I1129" s="389" t="s">
        <v>8256</v>
      </c>
      <c r="J1129" s="390">
        <v>41576</v>
      </c>
      <c r="K1129" s="383">
        <v>16666667</v>
      </c>
      <c r="L1129" s="396" t="s">
        <v>61</v>
      </c>
      <c r="M1129" s="392" t="s">
        <v>7982</v>
      </c>
      <c r="N1129" s="393" t="s">
        <v>40</v>
      </c>
      <c r="O1129" s="394" t="s">
        <v>8257</v>
      </c>
      <c r="P1129" s="394" t="s">
        <v>8258</v>
      </c>
      <c r="Q1129" s="238"/>
    </row>
    <row r="1130" spans="1:17" ht="102" x14ac:dyDescent="0.25">
      <c r="A1130" s="210">
        <v>1128</v>
      </c>
      <c r="B1130" s="394" t="s">
        <v>4826</v>
      </c>
      <c r="C1130" s="394">
        <v>891180084</v>
      </c>
      <c r="D1130" s="394">
        <v>2</v>
      </c>
      <c r="E1130" s="394" t="s">
        <v>8259</v>
      </c>
      <c r="F1130" s="402">
        <v>36068815</v>
      </c>
      <c r="G1130" s="392">
        <v>1</v>
      </c>
      <c r="H1130" s="388" t="s">
        <v>8260</v>
      </c>
      <c r="I1130" s="389" t="s">
        <v>8261</v>
      </c>
      <c r="J1130" s="390">
        <v>41576</v>
      </c>
      <c r="K1130" s="383">
        <v>16666667</v>
      </c>
      <c r="L1130" s="396" t="s">
        <v>61</v>
      </c>
      <c r="M1130" s="392" t="s">
        <v>7982</v>
      </c>
      <c r="N1130" s="393" t="s">
        <v>40</v>
      </c>
      <c r="O1130" s="394" t="s">
        <v>8257</v>
      </c>
      <c r="P1130" s="394" t="s">
        <v>8258</v>
      </c>
      <c r="Q1130" s="238"/>
    </row>
    <row r="1131" spans="1:17" ht="90.75" x14ac:dyDescent="0.25">
      <c r="A1131" s="210">
        <v>1129</v>
      </c>
      <c r="B1131" s="385" t="s">
        <v>4826</v>
      </c>
      <c r="C1131" s="385">
        <v>891180084</v>
      </c>
      <c r="D1131" s="385">
        <v>2</v>
      </c>
      <c r="E1131" s="394" t="s">
        <v>7791</v>
      </c>
      <c r="F1131" s="402">
        <v>36174874</v>
      </c>
      <c r="G1131" s="392">
        <v>8</v>
      </c>
      <c r="H1131" s="388" t="s">
        <v>8262</v>
      </c>
      <c r="I1131" s="389" t="s">
        <v>8263</v>
      </c>
      <c r="J1131" s="390">
        <v>41576</v>
      </c>
      <c r="K1131" s="383">
        <v>10000000</v>
      </c>
      <c r="L1131" s="396" t="s">
        <v>61</v>
      </c>
      <c r="M1131" s="392" t="s">
        <v>7982</v>
      </c>
      <c r="N1131" s="393" t="s">
        <v>40</v>
      </c>
      <c r="O1131" s="394" t="s">
        <v>41</v>
      </c>
      <c r="P1131" s="394" t="s">
        <v>42</v>
      </c>
      <c r="Q1131" s="238"/>
    </row>
    <row r="1132" spans="1:17" ht="79.5" x14ac:dyDescent="0.25">
      <c r="A1132" s="210">
        <v>1130</v>
      </c>
      <c r="B1132" s="385" t="s">
        <v>4826</v>
      </c>
      <c r="C1132" s="385">
        <v>891180084</v>
      </c>
      <c r="D1132" s="385">
        <v>2</v>
      </c>
      <c r="E1132" s="394" t="s">
        <v>8264</v>
      </c>
      <c r="F1132" s="402">
        <v>26560019</v>
      </c>
      <c r="G1132" s="392">
        <v>6</v>
      </c>
      <c r="H1132" s="392" t="s">
        <v>8265</v>
      </c>
      <c r="I1132" s="389" t="s">
        <v>8266</v>
      </c>
      <c r="J1132" s="405">
        <v>41576</v>
      </c>
      <c r="K1132" s="383">
        <v>6666667</v>
      </c>
      <c r="L1132" s="394" t="s">
        <v>61</v>
      </c>
      <c r="M1132" s="392" t="s">
        <v>7982</v>
      </c>
      <c r="N1132" s="393" t="s">
        <v>40</v>
      </c>
      <c r="O1132" s="394" t="s">
        <v>4963</v>
      </c>
      <c r="P1132" s="394" t="s">
        <v>42</v>
      </c>
      <c r="Q1132" s="238"/>
    </row>
    <row r="1133" spans="1:17" ht="140.25" x14ac:dyDescent="0.25">
      <c r="A1133" s="210">
        <v>1131</v>
      </c>
      <c r="B1133" s="234" t="s">
        <v>34</v>
      </c>
      <c r="C1133" s="234">
        <v>891180084</v>
      </c>
      <c r="D1133" s="234">
        <v>2</v>
      </c>
      <c r="E1133" s="234" t="s">
        <v>8267</v>
      </c>
      <c r="F1133" s="234">
        <v>55153499</v>
      </c>
      <c r="G1133" s="235">
        <v>8</v>
      </c>
      <c r="H1133" s="235" t="s">
        <v>8268</v>
      </c>
      <c r="I1133" s="465" t="s">
        <v>8269</v>
      </c>
      <c r="J1133" s="236">
        <v>41576</v>
      </c>
      <c r="K1133" s="383">
        <v>10666667</v>
      </c>
      <c r="L1133" s="234" t="s">
        <v>61</v>
      </c>
      <c r="M1133" s="235" t="s">
        <v>7982</v>
      </c>
      <c r="N1133" s="238" t="s">
        <v>40</v>
      </c>
      <c r="O1133" s="234" t="s">
        <v>8072</v>
      </c>
      <c r="P1133" s="234" t="s">
        <v>8073</v>
      </c>
      <c r="Q1133" s="238"/>
    </row>
    <row r="1134" spans="1:17" ht="140.25" x14ac:dyDescent="0.25">
      <c r="A1134" s="210">
        <v>1132</v>
      </c>
      <c r="B1134" s="234" t="s">
        <v>34</v>
      </c>
      <c r="C1134" s="234">
        <v>891180084</v>
      </c>
      <c r="D1134" s="234">
        <v>2</v>
      </c>
      <c r="E1134" s="234" t="s">
        <v>8270</v>
      </c>
      <c r="F1134" s="234">
        <v>55069898</v>
      </c>
      <c r="G1134" s="235">
        <v>4</v>
      </c>
      <c r="H1134" s="235" t="s">
        <v>8271</v>
      </c>
      <c r="I1134" s="234" t="s">
        <v>8272</v>
      </c>
      <c r="J1134" s="236">
        <v>41576</v>
      </c>
      <c r="K1134" s="383">
        <v>10666667</v>
      </c>
      <c r="L1134" s="234" t="s">
        <v>61</v>
      </c>
      <c r="M1134" s="235" t="s">
        <v>7982</v>
      </c>
      <c r="N1134" s="238" t="s">
        <v>40</v>
      </c>
      <c r="O1134" s="234" t="s">
        <v>8273</v>
      </c>
      <c r="P1134" s="234" t="s">
        <v>8061</v>
      </c>
      <c r="Q1134" s="238"/>
    </row>
    <row r="1135" spans="1:17" ht="140.25" x14ac:dyDescent="0.25">
      <c r="A1135" s="210">
        <v>1133</v>
      </c>
      <c r="B1135" s="234" t="s">
        <v>34</v>
      </c>
      <c r="C1135" s="234">
        <v>891180084</v>
      </c>
      <c r="D1135" s="234">
        <v>2</v>
      </c>
      <c r="E1135" s="234" t="s">
        <v>8274</v>
      </c>
      <c r="F1135" s="234">
        <v>36301465</v>
      </c>
      <c r="G1135" s="235">
        <v>4</v>
      </c>
      <c r="H1135" s="235" t="s">
        <v>8275</v>
      </c>
      <c r="I1135" s="234" t="s">
        <v>8272</v>
      </c>
      <c r="J1135" s="236">
        <v>41576</v>
      </c>
      <c r="K1135" s="383">
        <v>10666667</v>
      </c>
      <c r="L1135" s="234" t="s">
        <v>61</v>
      </c>
      <c r="M1135" s="235" t="s">
        <v>7982</v>
      </c>
      <c r="N1135" s="238" t="s">
        <v>40</v>
      </c>
      <c r="O1135" s="234" t="s">
        <v>8276</v>
      </c>
      <c r="P1135" s="234" t="s">
        <v>8111</v>
      </c>
      <c r="Q1135" s="238"/>
    </row>
    <row r="1136" spans="1:17" ht="140.25" x14ac:dyDescent="0.25">
      <c r="A1136" s="210">
        <v>1134</v>
      </c>
      <c r="B1136" s="234" t="s">
        <v>4826</v>
      </c>
      <c r="C1136" s="234">
        <v>891180084</v>
      </c>
      <c r="D1136" s="234">
        <v>2</v>
      </c>
      <c r="E1136" s="234" t="s">
        <v>8277</v>
      </c>
      <c r="F1136" s="234">
        <v>1075226107</v>
      </c>
      <c r="G1136" s="235">
        <v>4</v>
      </c>
      <c r="H1136" s="235" t="s">
        <v>8278</v>
      </c>
      <c r="I1136" s="234" t="s">
        <v>8272</v>
      </c>
      <c r="J1136" s="236">
        <v>41576</v>
      </c>
      <c r="K1136" s="383">
        <v>10666667</v>
      </c>
      <c r="L1136" s="234" t="s">
        <v>61</v>
      </c>
      <c r="M1136" s="235" t="s">
        <v>7982</v>
      </c>
      <c r="N1136" s="238" t="s">
        <v>40</v>
      </c>
      <c r="O1136" s="234" t="s">
        <v>41</v>
      </c>
      <c r="P1136" s="234" t="s">
        <v>7717</v>
      </c>
      <c r="Q1136" s="238"/>
    </row>
    <row r="1137" spans="1:17" ht="140.25" x14ac:dyDescent="0.25">
      <c r="A1137" s="210">
        <v>1135</v>
      </c>
      <c r="B1137" s="234" t="s">
        <v>4826</v>
      </c>
      <c r="C1137" s="234">
        <v>891180084</v>
      </c>
      <c r="D1137" s="234">
        <v>2</v>
      </c>
      <c r="E1137" s="234" t="s">
        <v>8279</v>
      </c>
      <c r="F1137" s="234">
        <v>1078856150</v>
      </c>
      <c r="G1137" s="235">
        <v>5</v>
      </c>
      <c r="H1137" s="235" t="s">
        <v>8280</v>
      </c>
      <c r="I1137" s="234" t="s">
        <v>8272</v>
      </c>
      <c r="J1137" s="236">
        <v>41576</v>
      </c>
      <c r="K1137" s="383">
        <v>10666667</v>
      </c>
      <c r="L1137" s="234" t="s">
        <v>61</v>
      </c>
      <c r="M1137" s="235" t="s">
        <v>7982</v>
      </c>
      <c r="N1137" s="238" t="s">
        <v>40</v>
      </c>
      <c r="O1137" s="234" t="s">
        <v>8115</v>
      </c>
      <c r="P1137" s="234" t="s">
        <v>8116</v>
      </c>
      <c r="Q1137" s="238"/>
    </row>
    <row r="1138" spans="1:17" ht="140.25" x14ac:dyDescent="0.25">
      <c r="A1138" s="210">
        <v>1136</v>
      </c>
      <c r="B1138" s="234" t="s">
        <v>4826</v>
      </c>
      <c r="C1138" s="234">
        <v>891180084</v>
      </c>
      <c r="D1138" s="234">
        <v>2</v>
      </c>
      <c r="E1138" s="234" t="s">
        <v>8281</v>
      </c>
      <c r="F1138" s="234">
        <v>7729198</v>
      </c>
      <c r="G1138" s="235">
        <v>5</v>
      </c>
      <c r="H1138" s="235" t="s">
        <v>8282</v>
      </c>
      <c r="I1138" s="234" t="s">
        <v>8272</v>
      </c>
      <c r="J1138" s="236">
        <v>41576</v>
      </c>
      <c r="K1138" s="383">
        <v>10666667</v>
      </c>
      <c r="L1138" s="234" t="s">
        <v>61</v>
      </c>
      <c r="M1138" s="235" t="s">
        <v>7982</v>
      </c>
      <c r="N1138" s="238" t="s">
        <v>40</v>
      </c>
      <c r="O1138" s="234" t="s">
        <v>8060</v>
      </c>
      <c r="P1138" s="234" t="s">
        <v>8131</v>
      </c>
      <c r="Q1138" s="238"/>
    </row>
    <row r="1139" spans="1:17" ht="140.25" x14ac:dyDescent="0.25">
      <c r="A1139" s="210">
        <v>1137</v>
      </c>
      <c r="B1139" s="234" t="s">
        <v>4826</v>
      </c>
      <c r="C1139" s="234">
        <v>891180084</v>
      </c>
      <c r="D1139" s="234">
        <v>2</v>
      </c>
      <c r="E1139" s="234" t="s">
        <v>2678</v>
      </c>
      <c r="F1139" s="234">
        <v>12133203</v>
      </c>
      <c r="G1139" s="235">
        <v>3</v>
      </c>
      <c r="H1139" s="235" t="s">
        <v>8283</v>
      </c>
      <c r="I1139" s="234" t="s">
        <v>8272</v>
      </c>
      <c r="J1139" s="236">
        <v>41576</v>
      </c>
      <c r="K1139" s="383">
        <v>10666667</v>
      </c>
      <c r="L1139" s="234" t="s">
        <v>61</v>
      </c>
      <c r="M1139" s="235" t="s">
        <v>7982</v>
      </c>
      <c r="N1139" s="238" t="s">
        <v>40</v>
      </c>
      <c r="O1139" s="234" t="s">
        <v>41</v>
      </c>
      <c r="P1139" s="234" t="s">
        <v>4955</v>
      </c>
      <c r="Q1139" s="238"/>
    </row>
    <row r="1140" spans="1:17" ht="140.25" x14ac:dyDescent="0.25">
      <c r="A1140" s="210">
        <v>1138</v>
      </c>
      <c r="B1140" s="234" t="s">
        <v>4826</v>
      </c>
      <c r="C1140" s="234">
        <v>891180084</v>
      </c>
      <c r="D1140" s="234">
        <v>2</v>
      </c>
      <c r="E1140" s="234" t="s">
        <v>8284</v>
      </c>
      <c r="F1140" s="234">
        <v>7708671</v>
      </c>
      <c r="G1140" s="235">
        <v>8</v>
      </c>
      <c r="H1140" s="235" t="s">
        <v>8285</v>
      </c>
      <c r="I1140" s="234" t="s">
        <v>8272</v>
      </c>
      <c r="J1140" s="236">
        <v>41576</v>
      </c>
      <c r="K1140" s="383">
        <v>10666667</v>
      </c>
      <c r="L1140" s="234" t="s">
        <v>61</v>
      </c>
      <c r="M1140" s="235" t="s">
        <v>7982</v>
      </c>
      <c r="N1140" s="238" t="s">
        <v>40</v>
      </c>
      <c r="O1140" s="234" t="s">
        <v>41</v>
      </c>
      <c r="P1140" s="234" t="s">
        <v>4955</v>
      </c>
      <c r="Q1140" s="238"/>
    </row>
    <row r="1141" spans="1:17" ht="140.25" x14ac:dyDescent="0.25">
      <c r="A1141" s="210">
        <v>1139</v>
      </c>
      <c r="B1141" s="234" t="s">
        <v>4826</v>
      </c>
      <c r="C1141" s="234">
        <v>891180084</v>
      </c>
      <c r="D1141" s="234">
        <v>2</v>
      </c>
      <c r="E1141" s="234" t="s">
        <v>8286</v>
      </c>
      <c r="F1141" s="234">
        <v>55171621</v>
      </c>
      <c r="G1141" s="235">
        <v>7</v>
      </c>
      <c r="H1141" s="235" t="s">
        <v>8287</v>
      </c>
      <c r="I1141" s="234" t="s">
        <v>8272</v>
      </c>
      <c r="J1141" s="236">
        <v>41576</v>
      </c>
      <c r="K1141" s="383">
        <v>10666667</v>
      </c>
      <c r="L1141" s="234" t="s">
        <v>61</v>
      </c>
      <c r="M1141" s="235" t="s">
        <v>7982</v>
      </c>
      <c r="N1141" s="238" t="s">
        <v>40</v>
      </c>
      <c r="O1141" s="234" t="s">
        <v>8066</v>
      </c>
      <c r="P1141" s="234" t="s">
        <v>8111</v>
      </c>
      <c r="Q1141" s="238"/>
    </row>
    <row r="1142" spans="1:17" ht="140.25" x14ac:dyDescent="0.25">
      <c r="A1142" s="210">
        <v>1140</v>
      </c>
      <c r="B1142" s="234" t="s">
        <v>4826</v>
      </c>
      <c r="C1142" s="234">
        <v>891180084</v>
      </c>
      <c r="D1142" s="234">
        <v>2</v>
      </c>
      <c r="E1142" s="234" t="s">
        <v>2967</v>
      </c>
      <c r="F1142" s="234">
        <v>1075209507</v>
      </c>
      <c r="G1142" s="235">
        <v>5</v>
      </c>
      <c r="H1142" s="235" t="s">
        <v>8288</v>
      </c>
      <c r="I1142" s="234" t="s">
        <v>8272</v>
      </c>
      <c r="J1142" s="236">
        <v>41576</v>
      </c>
      <c r="K1142" s="383">
        <v>10666667</v>
      </c>
      <c r="L1142" s="234" t="s">
        <v>61</v>
      </c>
      <c r="M1142" s="235" t="s">
        <v>7982</v>
      </c>
      <c r="N1142" s="238" t="s">
        <v>40</v>
      </c>
      <c r="O1142" s="234" t="s">
        <v>8060</v>
      </c>
      <c r="P1142" s="234" t="s">
        <v>8106</v>
      </c>
      <c r="Q1142" s="238"/>
    </row>
    <row r="1143" spans="1:17" ht="140.25" x14ac:dyDescent="0.25">
      <c r="A1143" s="210">
        <v>1141</v>
      </c>
      <c r="B1143" s="234" t="s">
        <v>4826</v>
      </c>
      <c r="C1143" s="234">
        <v>891180084</v>
      </c>
      <c r="D1143" s="234">
        <v>2</v>
      </c>
      <c r="E1143" s="234" t="s">
        <v>2760</v>
      </c>
      <c r="F1143" s="234">
        <v>26430063</v>
      </c>
      <c r="G1143" s="235">
        <v>3</v>
      </c>
      <c r="H1143" s="235" t="s">
        <v>8289</v>
      </c>
      <c r="I1143" s="234" t="s">
        <v>8272</v>
      </c>
      <c r="J1143" s="236">
        <v>41576</v>
      </c>
      <c r="K1143" s="383">
        <v>10666667</v>
      </c>
      <c r="L1143" s="234" t="s">
        <v>61</v>
      </c>
      <c r="M1143" s="235" t="s">
        <v>7982</v>
      </c>
      <c r="N1143" s="238" t="s">
        <v>40</v>
      </c>
      <c r="O1143" s="234" t="s">
        <v>8060</v>
      </c>
      <c r="P1143" s="234" t="s">
        <v>8138</v>
      </c>
      <c r="Q1143" s="238"/>
    </row>
    <row r="1144" spans="1:17" ht="140.25" x14ac:dyDescent="0.25">
      <c r="A1144" s="210">
        <v>1142</v>
      </c>
      <c r="B1144" s="234" t="s">
        <v>4826</v>
      </c>
      <c r="C1144" s="234">
        <v>891180084</v>
      </c>
      <c r="D1144" s="234">
        <v>2</v>
      </c>
      <c r="E1144" s="234" t="s">
        <v>8154</v>
      </c>
      <c r="F1144" s="234">
        <v>1081152457</v>
      </c>
      <c r="G1144" s="235">
        <v>1</v>
      </c>
      <c r="H1144" s="235" t="s">
        <v>8290</v>
      </c>
      <c r="I1144" s="234" t="s">
        <v>8272</v>
      </c>
      <c r="J1144" s="236">
        <v>41576</v>
      </c>
      <c r="K1144" s="383">
        <v>10666667</v>
      </c>
      <c r="L1144" s="234" t="s">
        <v>61</v>
      </c>
      <c r="M1144" s="235" t="s">
        <v>7982</v>
      </c>
      <c r="N1144" s="238" t="s">
        <v>40</v>
      </c>
      <c r="O1144" s="234" t="s">
        <v>8042</v>
      </c>
      <c r="P1144" s="234" t="s">
        <v>8043</v>
      </c>
      <c r="Q1144" s="238"/>
    </row>
    <row r="1145" spans="1:17" ht="140.25" x14ac:dyDescent="0.25">
      <c r="A1145" s="210">
        <v>1143</v>
      </c>
      <c r="B1145" s="234" t="s">
        <v>4826</v>
      </c>
      <c r="C1145" s="234">
        <v>891180084</v>
      </c>
      <c r="D1145" s="234">
        <v>2</v>
      </c>
      <c r="E1145" s="234" t="s">
        <v>8291</v>
      </c>
      <c r="F1145" s="234">
        <v>55181891</v>
      </c>
      <c r="G1145" s="235">
        <v>1</v>
      </c>
      <c r="H1145" s="235" t="s">
        <v>8292</v>
      </c>
      <c r="I1145" s="234" t="s">
        <v>8272</v>
      </c>
      <c r="J1145" s="236">
        <v>41576</v>
      </c>
      <c r="K1145" s="383">
        <v>10666667</v>
      </c>
      <c r="L1145" s="234" t="s">
        <v>61</v>
      </c>
      <c r="M1145" s="235" t="s">
        <v>7982</v>
      </c>
      <c r="N1145" s="238" t="s">
        <v>40</v>
      </c>
      <c r="O1145" s="234" t="s">
        <v>8042</v>
      </c>
      <c r="P1145" s="234" t="s">
        <v>8043</v>
      </c>
      <c r="Q1145" s="238"/>
    </row>
    <row r="1146" spans="1:17" ht="140.25" x14ac:dyDescent="0.25">
      <c r="A1146" s="210">
        <v>1144</v>
      </c>
      <c r="B1146" s="234" t="s">
        <v>4826</v>
      </c>
      <c r="C1146" s="234">
        <v>891180084</v>
      </c>
      <c r="D1146" s="234">
        <v>2</v>
      </c>
      <c r="E1146" s="234" t="s">
        <v>8293</v>
      </c>
      <c r="F1146" s="234">
        <v>12264292</v>
      </c>
      <c r="G1146" s="235">
        <v>0</v>
      </c>
      <c r="H1146" s="235" t="s">
        <v>8294</v>
      </c>
      <c r="I1146" s="234" t="s">
        <v>8272</v>
      </c>
      <c r="J1146" s="236">
        <v>41576</v>
      </c>
      <c r="K1146" s="383">
        <v>10666667</v>
      </c>
      <c r="L1146" s="234" t="s">
        <v>61</v>
      </c>
      <c r="M1146" s="235" t="s">
        <v>7982</v>
      </c>
      <c r="N1146" s="238" t="s">
        <v>40</v>
      </c>
      <c r="O1146" s="234" t="s">
        <v>8115</v>
      </c>
      <c r="P1146" s="234" t="s">
        <v>8125</v>
      </c>
      <c r="Q1146" s="238"/>
    </row>
    <row r="1147" spans="1:17" ht="140.25" x14ac:dyDescent="0.25">
      <c r="A1147" s="210">
        <v>1145</v>
      </c>
      <c r="B1147" s="234" t="s">
        <v>4826</v>
      </c>
      <c r="C1147" s="234">
        <v>891180084</v>
      </c>
      <c r="D1147" s="234">
        <v>2</v>
      </c>
      <c r="E1147" s="234" t="s">
        <v>8295</v>
      </c>
      <c r="F1147" s="234">
        <v>26421660</v>
      </c>
      <c r="G1147" s="235">
        <v>2</v>
      </c>
      <c r="H1147" s="235" t="s">
        <v>8296</v>
      </c>
      <c r="I1147" s="234" t="s">
        <v>8272</v>
      </c>
      <c r="J1147" s="236">
        <v>41576</v>
      </c>
      <c r="K1147" s="383">
        <v>10666667</v>
      </c>
      <c r="L1147" s="234" t="s">
        <v>61</v>
      </c>
      <c r="M1147" s="235" t="s">
        <v>7982</v>
      </c>
      <c r="N1147" s="238" t="s">
        <v>40</v>
      </c>
      <c r="O1147" s="234" t="s">
        <v>8066</v>
      </c>
      <c r="P1147" s="234" t="s">
        <v>8067</v>
      </c>
      <c r="Q1147" s="238"/>
    </row>
    <row r="1148" spans="1:17" ht="140.25" x14ac:dyDescent="0.25">
      <c r="A1148" s="210">
        <v>1146</v>
      </c>
      <c r="B1148" s="234" t="s">
        <v>4826</v>
      </c>
      <c r="C1148" s="234">
        <v>891180084</v>
      </c>
      <c r="D1148" s="234">
        <v>2</v>
      </c>
      <c r="E1148" s="234" t="s">
        <v>8297</v>
      </c>
      <c r="F1148" s="234">
        <v>26420934</v>
      </c>
      <c r="G1148" s="235">
        <v>0</v>
      </c>
      <c r="H1148" s="235" t="s">
        <v>8298</v>
      </c>
      <c r="I1148" s="234" t="s">
        <v>8272</v>
      </c>
      <c r="J1148" s="236">
        <v>41576</v>
      </c>
      <c r="K1148" s="383">
        <v>10666667</v>
      </c>
      <c r="L1148" s="234" t="s">
        <v>61</v>
      </c>
      <c r="M1148" s="235" t="s">
        <v>7982</v>
      </c>
      <c r="N1148" s="238" t="s">
        <v>40</v>
      </c>
      <c r="O1148" s="234" t="s">
        <v>8072</v>
      </c>
      <c r="P1148" s="234" t="s">
        <v>8096</v>
      </c>
      <c r="Q1148" s="238"/>
    </row>
    <row r="1149" spans="1:17" ht="140.25" x14ac:dyDescent="0.25">
      <c r="A1149" s="210">
        <v>1147</v>
      </c>
      <c r="B1149" s="234" t="s">
        <v>4826</v>
      </c>
      <c r="C1149" s="234">
        <v>891180084</v>
      </c>
      <c r="D1149" s="234">
        <v>2</v>
      </c>
      <c r="E1149" s="234" t="s">
        <v>8299</v>
      </c>
      <c r="F1149" s="234">
        <v>55168994</v>
      </c>
      <c r="G1149" s="235">
        <v>8</v>
      </c>
      <c r="H1149" s="235" t="s">
        <v>8300</v>
      </c>
      <c r="I1149" s="234" t="s">
        <v>8272</v>
      </c>
      <c r="J1149" s="236">
        <v>41576</v>
      </c>
      <c r="K1149" s="383">
        <v>10666667</v>
      </c>
      <c r="L1149" s="234" t="s">
        <v>61</v>
      </c>
      <c r="M1149" s="235" t="s">
        <v>7982</v>
      </c>
      <c r="N1149" s="238" t="s">
        <v>40</v>
      </c>
      <c r="O1149" s="234" t="s">
        <v>8060</v>
      </c>
      <c r="P1149" s="234" t="s">
        <v>8153</v>
      </c>
      <c r="Q1149" s="238"/>
    </row>
    <row r="1150" spans="1:17" ht="140.25" x14ac:dyDescent="0.25">
      <c r="A1150" s="210">
        <v>1148</v>
      </c>
      <c r="B1150" s="234" t="s">
        <v>4826</v>
      </c>
      <c r="C1150" s="234">
        <v>891180084</v>
      </c>
      <c r="D1150" s="234">
        <v>2</v>
      </c>
      <c r="E1150" s="234" t="s">
        <v>2937</v>
      </c>
      <c r="F1150" s="234">
        <v>26422061</v>
      </c>
      <c r="G1150" s="235">
        <v>5</v>
      </c>
      <c r="H1150" s="235" t="s">
        <v>8301</v>
      </c>
      <c r="I1150" s="234" t="s">
        <v>8272</v>
      </c>
      <c r="J1150" s="236">
        <v>41576</v>
      </c>
      <c r="K1150" s="383">
        <v>10666667</v>
      </c>
      <c r="L1150" s="234" t="s">
        <v>61</v>
      </c>
      <c r="M1150" s="235" t="s">
        <v>7982</v>
      </c>
      <c r="N1150" s="238" t="s">
        <v>40</v>
      </c>
      <c r="O1150" s="234" t="s">
        <v>8072</v>
      </c>
      <c r="P1150" s="234" t="s">
        <v>8120</v>
      </c>
      <c r="Q1150" s="238"/>
    </row>
    <row r="1151" spans="1:17" ht="140.25" x14ac:dyDescent="0.25">
      <c r="A1151" s="210">
        <v>1149</v>
      </c>
      <c r="B1151" s="234" t="s">
        <v>4826</v>
      </c>
      <c r="C1151" s="234">
        <v>891180084</v>
      </c>
      <c r="D1151" s="234">
        <v>2</v>
      </c>
      <c r="E1151" s="234" t="s">
        <v>2762</v>
      </c>
      <c r="F1151" s="234">
        <v>55170613</v>
      </c>
      <c r="G1151" s="235">
        <v>3</v>
      </c>
      <c r="H1151" s="235" t="s">
        <v>8302</v>
      </c>
      <c r="I1151" s="234" t="s">
        <v>8272</v>
      </c>
      <c r="J1151" s="236">
        <v>41576</v>
      </c>
      <c r="K1151" s="383">
        <v>10666667</v>
      </c>
      <c r="L1151" s="234" t="s">
        <v>61</v>
      </c>
      <c r="M1151" s="235" t="s">
        <v>7982</v>
      </c>
      <c r="N1151" s="238" t="s">
        <v>40</v>
      </c>
      <c r="O1151" s="234" t="s">
        <v>41</v>
      </c>
      <c r="P1151" s="234" t="s">
        <v>8303</v>
      </c>
      <c r="Q1151" s="238"/>
    </row>
    <row r="1152" spans="1:17" ht="140.25" x14ac:dyDescent="0.25">
      <c r="A1152" s="210">
        <v>1150</v>
      </c>
      <c r="B1152" s="234" t="s">
        <v>4826</v>
      </c>
      <c r="C1152" s="234">
        <v>891180084</v>
      </c>
      <c r="D1152" s="234">
        <v>2</v>
      </c>
      <c r="E1152" s="234" t="s">
        <v>2708</v>
      </c>
      <c r="F1152" s="234">
        <v>39799425</v>
      </c>
      <c r="G1152" s="235">
        <v>8</v>
      </c>
      <c r="H1152" s="235" t="s">
        <v>8304</v>
      </c>
      <c r="I1152" s="234" t="s">
        <v>8272</v>
      </c>
      <c r="J1152" s="236">
        <v>41576</v>
      </c>
      <c r="K1152" s="383">
        <v>10666667</v>
      </c>
      <c r="L1152" s="234" t="s">
        <v>61</v>
      </c>
      <c r="M1152" s="235" t="s">
        <v>7982</v>
      </c>
      <c r="N1152" s="238" t="s">
        <v>40</v>
      </c>
      <c r="O1152" s="234" t="s">
        <v>41</v>
      </c>
      <c r="P1152" s="234" t="s">
        <v>42</v>
      </c>
      <c r="Q1152" s="238"/>
    </row>
    <row r="1153" spans="1:17" ht="140.25" x14ac:dyDescent="0.25">
      <c r="A1153" s="210">
        <v>1151</v>
      </c>
      <c r="B1153" s="234" t="s">
        <v>4826</v>
      </c>
      <c r="C1153" s="234">
        <v>891180084</v>
      </c>
      <c r="D1153" s="234">
        <v>2</v>
      </c>
      <c r="E1153" s="234" t="s">
        <v>2684</v>
      </c>
      <c r="F1153" s="234">
        <v>7719795</v>
      </c>
      <c r="G1153" s="235">
        <v>1</v>
      </c>
      <c r="H1153" s="235" t="s">
        <v>8305</v>
      </c>
      <c r="I1153" s="234" t="s">
        <v>8272</v>
      </c>
      <c r="J1153" s="236">
        <v>41576</v>
      </c>
      <c r="K1153" s="383">
        <v>10666667</v>
      </c>
      <c r="L1153" s="234" t="s">
        <v>61</v>
      </c>
      <c r="M1153" s="235" t="s">
        <v>7982</v>
      </c>
      <c r="N1153" s="238" t="s">
        <v>40</v>
      </c>
      <c r="O1153" s="234" t="s">
        <v>8060</v>
      </c>
      <c r="P1153" s="234" t="s">
        <v>8138</v>
      </c>
      <c r="Q1153" s="238"/>
    </row>
    <row r="1154" spans="1:17" ht="140.25" x14ac:dyDescent="0.25">
      <c r="A1154" s="210">
        <v>1152</v>
      </c>
      <c r="B1154" s="234" t="s">
        <v>4826</v>
      </c>
      <c r="C1154" s="234">
        <v>891180084</v>
      </c>
      <c r="D1154" s="234">
        <v>2</v>
      </c>
      <c r="E1154" s="234" t="s">
        <v>2717</v>
      </c>
      <c r="F1154" s="234">
        <v>37721213</v>
      </c>
      <c r="G1154" s="235">
        <v>0</v>
      </c>
      <c r="H1154" s="235" t="s">
        <v>8306</v>
      </c>
      <c r="I1154" s="234" t="s">
        <v>8272</v>
      </c>
      <c r="J1154" s="236">
        <v>41576</v>
      </c>
      <c r="K1154" s="383">
        <v>10666667</v>
      </c>
      <c r="L1154" s="234" t="s">
        <v>61</v>
      </c>
      <c r="M1154" s="235" t="s">
        <v>7982</v>
      </c>
      <c r="N1154" s="238" t="s">
        <v>40</v>
      </c>
      <c r="O1154" s="234" t="s">
        <v>8072</v>
      </c>
      <c r="P1154" s="234" t="s">
        <v>8073</v>
      </c>
      <c r="Q1154" s="238"/>
    </row>
    <row r="1155" spans="1:17" ht="140.25" x14ac:dyDescent="0.25">
      <c r="A1155" s="210">
        <v>1153</v>
      </c>
      <c r="B1155" s="234" t="s">
        <v>4826</v>
      </c>
      <c r="C1155" s="234">
        <v>891180084</v>
      </c>
      <c r="D1155" s="234">
        <v>2</v>
      </c>
      <c r="E1155" s="234" t="s">
        <v>8307</v>
      </c>
      <c r="F1155" s="234">
        <v>36067057</v>
      </c>
      <c r="G1155" s="235">
        <v>9</v>
      </c>
      <c r="H1155" s="235" t="s">
        <v>8308</v>
      </c>
      <c r="I1155" s="234" t="s">
        <v>8272</v>
      </c>
      <c r="J1155" s="236">
        <v>41576</v>
      </c>
      <c r="K1155" s="383">
        <v>10666667</v>
      </c>
      <c r="L1155" s="234" t="s">
        <v>61</v>
      </c>
      <c r="M1155" s="235" t="s">
        <v>7982</v>
      </c>
      <c r="N1155" s="238" t="s">
        <v>40</v>
      </c>
      <c r="O1155" s="234" t="s">
        <v>41</v>
      </c>
      <c r="P1155" s="234" t="s">
        <v>7730</v>
      </c>
      <c r="Q1155" s="238"/>
    </row>
    <row r="1156" spans="1:17" ht="140.25" x14ac:dyDescent="0.25">
      <c r="A1156" s="210">
        <v>1154</v>
      </c>
      <c r="B1156" s="234" t="s">
        <v>4826</v>
      </c>
      <c r="C1156" s="234">
        <v>891180084</v>
      </c>
      <c r="D1156" s="234">
        <v>2</v>
      </c>
      <c r="E1156" s="234" t="s">
        <v>8309</v>
      </c>
      <c r="F1156" s="234">
        <v>36309604</v>
      </c>
      <c r="G1156" s="235">
        <v>8</v>
      </c>
      <c r="H1156" s="235" t="s">
        <v>8310</v>
      </c>
      <c r="I1156" s="234" t="s">
        <v>8272</v>
      </c>
      <c r="J1156" s="236">
        <v>41576</v>
      </c>
      <c r="K1156" s="383">
        <v>10666667</v>
      </c>
      <c r="L1156" s="234" t="s">
        <v>61</v>
      </c>
      <c r="M1156" s="235" t="s">
        <v>7982</v>
      </c>
      <c r="N1156" s="238" t="s">
        <v>40</v>
      </c>
      <c r="O1156" s="234" t="s">
        <v>8072</v>
      </c>
      <c r="P1156" s="234" t="s">
        <v>8073</v>
      </c>
      <c r="Q1156" s="238"/>
    </row>
    <row r="1157" spans="1:17" ht="140.25" x14ac:dyDescent="0.25">
      <c r="A1157" s="210">
        <v>1155</v>
      </c>
      <c r="B1157" s="234" t="s">
        <v>4826</v>
      </c>
      <c r="C1157" s="234">
        <v>891180084</v>
      </c>
      <c r="D1157" s="234">
        <v>2</v>
      </c>
      <c r="E1157" s="234" t="s">
        <v>8311</v>
      </c>
      <c r="F1157" s="234">
        <v>26515239</v>
      </c>
      <c r="G1157" s="235">
        <v>9</v>
      </c>
      <c r="H1157" s="235" t="s">
        <v>8312</v>
      </c>
      <c r="I1157" s="234" t="s">
        <v>8272</v>
      </c>
      <c r="J1157" s="236">
        <v>41576</v>
      </c>
      <c r="K1157" s="383">
        <v>10666667</v>
      </c>
      <c r="L1157" s="234" t="s">
        <v>61</v>
      </c>
      <c r="M1157" s="235" t="s">
        <v>7982</v>
      </c>
      <c r="N1157" s="238" t="s">
        <v>8313</v>
      </c>
      <c r="O1157" s="234" t="s">
        <v>8072</v>
      </c>
      <c r="P1157" s="234" t="s">
        <v>8138</v>
      </c>
      <c r="Q1157" s="238"/>
    </row>
    <row r="1158" spans="1:17" ht="140.25" x14ac:dyDescent="0.25">
      <c r="A1158" s="210">
        <v>1156</v>
      </c>
      <c r="B1158" s="234" t="s">
        <v>4826</v>
      </c>
      <c r="C1158" s="234">
        <v>891180084</v>
      </c>
      <c r="D1158" s="234">
        <v>2</v>
      </c>
      <c r="E1158" s="234" t="s">
        <v>8314</v>
      </c>
      <c r="F1158" s="234">
        <v>26433937</v>
      </c>
      <c r="G1158" s="235">
        <v>9</v>
      </c>
      <c r="H1158" s="235" t="s">
        <v>8315</v>
      </c>
      <c r="I1158" s="234" t="s">
        <v>8272</v>
      </c>
      <c r="J1158" s="236">
        <v>41576</v>
      </c>
      <c r="K1158" s="383">
        <v>10666667</v>
      </c>
      <c r="L1158" s="234" t="s">
        <v>61</v>
      </c>
      <c r="M1158" s="235" t="s">
        <v>7982</v>
      </c>
      <c r="N1158" s="238" t="s">
        <v>40</v>
      </c>
      <c r="O1158" s="234" t="s">
        <v>8060</v>
      </c>
      <c r="P1158" s="234" t="s">
        <v>8101</v>
      </c>
      <c r="Q1158" s="238"/>
    </row>
    <row r="1159" spans="1:17" ht="140.25" x14ac:dyDescent="0.25">
      <c r="A1159" s="210">
        <v>1157</v>
      </c>
      <c r="B1159" s="234" t="s">
        <v>4826</v>
      </c>
      <c r="C1159" s="234">
        <v>891180084</v>
      </c>
      <c r="D1159" s="234">
        <v>2</v>
      </c>
      <c r="E1159" s="234" t="s">
        <v>8316</v>
      </c>
      <c r="F1159" s="234">
        <v>36175106</v>
      </c>
      <c r="G1159" s="235">
        <v>4</v>
      </c>
      <c r="H1159" s="235" t="s">
        <v>8317</v>
      </c>
      <c r="I1159" s="234" t="s">
        <v>8272</v>
      </c>
      <c r="J1159" s="236">
        <v>41576</v>
      </c>
      <c r="K1159" s="383">
        <v>10666667</v>
      </c>
      <c r="L1159" s="234" t="s">
        <v>61</v>
      </c>
      <c r="M1159" s="235" t="s">
        <v>7982</v>
      </c>
      <c r="N1159" s="238" t="s">
        <v>40</v>
      </c>
      <c r="O1159" s="234" t="s">
        <v>8060</v>
      </c>
      <c r="P1159" s="234" t="s">
        <v>8078</v>
      </c>
      <c r="Q1159" s="238"/>
    </row>
    <row r="1160" spans="1:17" ht="140.25" x14ac:dyDescent="0.25">
      <c r="A1160" s="210">
        <v>1158</v>
      </c>
      <c r="B1160" s="234" t="s">
        <v>4826</v>
      </c>
      <c r="C1160" s="234">
        <v>891180084</v>
      </c>
      <c r="D1160" s="234">
        <v>2</v>
      </c>
      <c r="E1160" s="234" t="s">
        <v>2737</v>
      </c>
      <c r="F1160" s="234">
        <v>36174858</v>
      </c>
      <c r="G1160" s="235">
        <v>1</v>
      </c>
      <c r="H1160" s="235" t="s">
        <v>8318</v>
      </c>
      <c r="I1160" s="234" t="s">
        <v>8272</v>
      </c>
      <c r="J1160" s="236">
        <v>41576</v>
      </c>
      <c r="K1160" s="383">
        <v>10666667</v>
      </c>
      <c r="L1160" s="234" t="s">
        <v>61</v>
      </c>
      <c r="M1160" s="235" t="s">
        <v>7982</v>
      </c>
      <c r="N1160" s="238" t="s">
        <v>40</v>
      </c>
      <c r="O1160" s="234" t="s">
        <v>5246</v>
      </c>
      <c r="P1160" s="234" t="s">
        <v>42</v>
      </c>
      <c r="Q1160" s="238"/>
    </row>
    <row r="1161" spans="1:17" ht="140.25" x14ac:dyDescent="0.25">
      <c r="A1161" s="210">
        <v>1159</v>
      </c>
      <c r="B1161" s="234" t="s">
        <v>4826</v>
      </c>
      <c r="C1161" s="234">
        <v>891180084</v>
      </c>
      <c r="D1161" s="234">
        <v>2</v>
      </c>
      <c r="E1161" s="234" t="s">
        <v>8319</v>
      </c>
      <c r="F1161" s="234">
        <v>55189942</v>
      </c>
      <c r="G1161" s="235">
        <v>5</v>
      </c>
      <c r="H1161" s="235" t="s">
        <v>8320</v>
      </c>
      <c r="I1161" s="234" t="s">
        <v>8272</v>
      </c>
      <c r="J1161" s="236">
        <v>41576</v>
      </c>
      <c r="K1161" s="383">
        <v>10666667</v>
      </c>
      <c r="L1161" s="234" t="s">
        <v>61</v>
      </c>
      <c r="M1161" s="235" t="s">
        <v>7982</v>
      </c>
      <c r="N1161" s="238" t="s">
        <v>40</v>
      </c>
      <c r="O1161" s="234" t="s">
        <v>8072</v>
      </c>
      <c r="P1161" s="234" t="s">
        <v>8156</v>
      </c>
      <c r="Q1161" s="238"/>
    </row>
    <row r="1162" spans="1:17" ht="115.5" x14ac:dyDescent="0.25">
      <c r="A1162" s="210">
        <v>1160</v>
      </c>
      <c r="B1162" s="234" t="s">
        <v>4826</v>
      </c>
      <c r="C1162" s="234">
        <v>891180084</v>
      </c>
      <c r="D1162" s="234">
        <v>2</v>
      </c>
      <c r="E1162" s="234" t="s">
        <v>8321</v>
      </c>
      <c r="F1162" s="234">
        <v>7731181</v>
      </c>
      <c r="G1162" s="235">
        <v>7</v>
      </c>
      <c r="H1162" s="235" t="s">
        <v>8322</v>
      </c>
      <c r="I1162" s="466" t="s">
        <v>8323</v>
      </c>
      <c r="J1162" s="236">
        <v>41577</v>
      </c>
      <c r="K1162" s="383">
        <v>9900000</v>
      </c>
      <c r="L1162" s="234" t="s">
        <v>61</v>
      </c>
      <c r="M1162" s="235" t="s">
        <v>7982</v>
      </c>
      <c r="N1162" s="238" t="s">
        <v>40</v>
      </c>
      <c r="O1162" s="234" t="s">
        <v>41</v>
      </c>
      <c r="P1162" s="234" t="s">
        <v>42</v>
      </c>
      <c r="Q1162" s="238"/>
    </row>
    <row r="1163" spans="1:17" ht="225" x14ac:dyDescent="0.25">
      <c r="A1163" s="210">
        <v>1161</v>
      </c>
      <c r="B1163" s="410" t="s">
        <v>4826</v>
      </c>
      <c r="C1163" s="410">
        <v>891180084</v>
      </c>
      <c r="D1163" s="410">
        <v>2</v>
      </c>
      <c r="E1163" s="410" t="s">
        <v>2724</v>
      </c>
      <c r="F1163" s="418">
        <v>1075227359</v>
      </c>
      <c r="G1163" s="411">
        <v>8</v>
      </c>
      <c r="H1163" s="420" t="s">
        <v>8324</v>
      </c>
      <c r="I1163" s="410" t="s">
        <v>8325</v>
      </c>
      <c r="J1163" s="419">
        <v>41579</v>
      </c>
      <c r="K1163" s="383" t="s">
        <v>8326</v>
      </c>
      <c r="L1163" s="431" t="s">
        <v>61</v>
      </c>
      <c r="M1163" s="411" t="s">
        <v>7985</v>
      </c>
      <c r="N1163" s="414" t="s">
        <v>40</v>
      </c>
      <c r="O1163" s="410" t="s">
        <v>8060</v>
      </c>
      <c r="P1163" s="410" t="s">
        <v>8101</v>
      </c>
      <c r="Q1163" s="238"/>
    </row>
    <row r="1164" spans="1:17" ht="225" x14ac:dyDescent="0.25">
      <c r="A1164" s="210">
        <v>1162</v>
      </c>
      <c r="B1164" s="410" t="s">
        <v>4826</v>
      </c>
      <c r="C1164" s="410">
        <v>891180084</v>
      </c>
      <c r="D1164" s="410">
        <v>2</v>
      </c>
      <c r="E1164" s="410" t="s">
        <v>2675</v>
      </c>
      <c r="F1164" s="418">
        <v>83233911</v>
      </c>
      <c r="G1164" s="411">
        <v>7</v>
      </c>
      <c r="H1164" s="420" t="s">
        <v>8327</v>
      </c>
      <c r="I1164" s="410" t="s">
        <v>8325</v>
      </c>
      <c r="J1164" s="419">
        <v>41579</v>
      </c>
      <c r="K1164" s="383" t="s">
        <v>8326</v>
      </c>
      <c r="L1164" s="431" t="s">
        <v>61</v>
      </c>
      <c r="M1164" s="411" t="s">
        <v>7985</v>
      </c>
      <c r="N1164" s="414" t="s">
        <v>40</v>
      </c>
      <c r="O1164" s="410" t="s">
        <v>41</v>
      </c>
      <c r="P1164" s="410" t="s">
        <v>7730</v>
      </c>
      <c r="Q1164" s="238"/>
    </row>
    <row r="1165" spans="1:17" ht="225" x14ac:dyDescent="0.25">
      <c r="A1165" s="210">
        <v>1163</v>
      </c>
      <c r="B1165" s="410" t="s">
        <v>4826</v>
      </c>
      <c r="C1165" s="410">
        <v>891180084</v>
      </c>
      <c r="D1165" s="410">
        <v>2</v>
      </c>
      <c r="E1165" s="410" t="s">
        <v>8328</v>
      </c>
      <c r="F1165" s="418">
        <v>52765140</v>
      </c>
      <c r="G1165" s="411">
        <v>5</v>
      </c>
      <c r="H1165" s="420" t="s">
        <v>8329</v>
      </c>
      <c r="I1165" s="410" t="s">
        <v>8325</v>
      </c>
      <c r="J1165" s="419">
        <v>41579</v>
      </c>
      <c r="K1165" s="383" t="s">
        <v>8326</v>
      </c>
      <c r="L1165" s="431" t="s">
        <v>61</v>
      </c>
      <c r="M1165" s="411" t="s">
        <v>7985</v>
      </c>
      <c r="N1165" s="414" t="s">
        <v>40</v>
      </c>
      <c r="O1165" s="410" t="s">
        <v>8072</v>
      </c>
      <c r="P1165" s="410" t="s">
        <v>8120</v>
      </c>
      <c r="Q1165" s="238"/>
    </row>
    <row r="1166" spans="1:17" ht="225" x14ac:dyDescent="0.25">
      <c r="A1166" s="210">
        <v>1164</v>
      </c>
      <c r="B1166" s="410" t="s">
        <v>4826</v>
      </c>
      <c r="C1166" s="410">
        <v>891180084</v>
      </c>
      <c r="D1166" s="410">
        <v>2</v>
      </c>
      <c r="E1166" s="410" t="s">
        <v>8330</v>
      </c>
      <c r="F1166" s="418">
        <v>35891958</v>
      </c>
      <c r="G1166" s="411">
        <v>1</v>
      </c>
      <c r="H1166" s="420" t="s">
        <v>8331</v>
      </c>
      <c r="I1166" s="410" t="s">
        <v>8325</v>
      </c>
      <c r="J1166" s="419">
        <v>41579</v>
      </c>
      <c r="K1166" s="383" t="s">
        <v>8326</v>
      </c>
      <c r="L1166" s="431" t="s">
        <v>61</v>
      </c>
      <c r="M1166" s="411" t="s">
        <v>7985</v>
      </c>
      <c r="N1166" s="414" t="s">
        <v>40</v>
      </c>
      <c r="O1166" s="410" t="s">
        <v>8115</v>
      </c>
      <c r="P1166" s="410" t="s">
        <v>8332</v>
      </c>
      <c r="Q1166" s="238"/>
    </row>
    <row r="1167" spans="1:17" ht="225" x14ac:dyDescent="0.25">
      <c r="A1167" s="210">
        <v>1165</v>
      </c>
      <c r="B1167" s="410" t="s">
        <v>4826</v>
      </c>
      <c r="C1167" s="410">
        <v>891180084</v>
      </c>
      <c r="D1167" s="410">
        <v>2</v>
      </c>
      <c r="E1167" s="410" t="s">
        <v>8333</v>
      </c>
      <c r="F1167" s="418">
        <v>55212256</v>
      </c>
      <c r="G1167" s="411">
        <v>9</v>
      </c>
      <c r="H1167" s="420" t="s">
        <v>8334</v>
      </c>
      <c r="I1167" s="410" t="s">
        <v>8272</v>
      </c>
      <c r="J1167" s="419">
        <v>41579</v>
      </c>
      <c r="K1167" s="383" t="s">
        <v>8326</v>
      </c>
      <c r="L1167" s="431" t="s">
        <v>61</v>
      </c>
      <c r="M1167" s="411" t="s">
        <v>7985</v>
      </c>
      <c r="N1167" s="414" t="s">
        <v>40</v>
      </c>
      <c r="O1167" s="410" t="s">
        <v>8066</v>
      </c>
      <c r="P1167" s="410" t="s">
        <v>8066</v>
      </c>
      <c r="Q1167" s="238"/>
    </row>
    <row r="1168" spans="1:17" ht="225" x14ac:dyDescent="0.25">
      <c r="A1168" s="210">
        <v>1166</v>
      </c>
      <c r="B1168" s="410" t="s">
        <v>34</v>
      </c>
      <c r="C1168" s="410">
        <v>891180084</v>
      </c>
      <c r="D1168" s="410">
        <v>2</v>
      </c>
      <c r="E1168" s="410" t="s">
        <v>8335</v>
      </c>
      <c r="F1168" s="418">
        <v>1077439049</v>
      </c>
      <c r="G1168" s="411">
        <v>7</v>
      </c>
      <c r="H1168" s="420" t="s">
        <v>8336</v>
      </c>
      <c r="I1168" s="410" t="s">
        <v>8325</v>
      </c>
      <c r="J1168" s="419">
        <v>41583</v>
      </c>
      <c r="K1168" s="383" t="s">
        <v>8337</v>
      </c>
      <c r="L1168" s="431" t="s">
        <v>61</v>
      </c>
      <c r="M1168" s="411" t="s">
        <v>7985</v>
      </c>
      <c r="N1168" s="414" t="s">
        <v>40</v>
      </c>
      <c r="O1168" s="410" t="s">
        <v>8115</v>
      </c>
      <c r="P1168" s="410" t="s">
        <v>8116</v>
      </c>
      <c r="Q1168" s="238"/>
    </row>
    <row r="1169" spans="1:17" ht="225" x14ac:dyDescent="0.25">
      <c r="A1169" s="210">
        <v>1167</v>
      </c>
      <c r="B1169" s="410" t="s">
        <v>4826</v>
      </c>
      <c r="C1169" s="410">
        <v>891180084</v>
      </c>
      <c r="D1169" s="410">
        <v>2</v>
      </c>
      <c r="E1169" s="410" t="s">
        <v>2758</v>
      </c>
      <c r="F1169" s="418">
        <v>55190640</v>
      </c>
      <c r="G1169" s="411">
        <v>8</v>
      </c>
      <c r="H1169" s="420" t="s">
        <v>8338</v>
      </c>
      <c r="I1169" s="410" t="s">
        <v>8325</v>
      </c>
      <c r="J1169" s="419">
        <v>41583</v>
      </c>
      <c r="K1169" s="383" t="s">
        <v>8339</v>
      </c>
      <c r="L1169" s="431" t="s">
        <v>61</v>
      </c>
      <c r="M1169" s="411" t="s">
        <v>7985</v>
      </c>
      <c r="N1169" s="414" t="s">
        <v>40</v>
      </c>
      <c r="O1169" s="410" t="s">
        <v>41</v>
      </c>
      <c r="P1169" s="410" t="s">
        <v>7717</v>
      </c>
      <c r="Q1169" s="238"/>
    </row>
    <row r="1170" spans="1:17" ht="90" x14ac:dyDescent="0.25">
      <c r="A1170" s="210">
        <v>1168</v>
      </c>
      <c r="B1170" s="410" t="s">
        <v>4826</v>
      </c>
      <c r="C1170" s="410">
        <v>891180084</v>
      </c>
      <c r="D1170" s="410">
        <v>2</v>
      </c>
      <c r="E1170" s="410" t="s">
        <v>8340</v>
      </c>
      <c r="F1170" s="418">
        <v>1075215684</v>
      </c>
      <c r="G1170" s="411">
        <v>5</v>
      </c>
      <c r="H1170" s="420" t="s">
        <v>8341</v>
      </c>
      <c r="I1170" s="410" t="s">
        <v>8342</v>
      </c>
      <c r="J1170" s="419">
        <v>41585</v>
      </c>
      <c r="K1170" s="383">
        <v>1778400</v>
      </c>
      <c r="L1170" s="431" t="s">
        <v>61</v>
      </c>
      <c r="M1170" s="411" t="s">
        <v>7985</v>
      </c>
      <c r="N1170" s="414" t="s">
        <v>40</v>
      </c>
      <c r="O1170" s="410" t="s">
        <v>41</v>
      </c>
      <c r="P1170" s="410" t="s">
        <v>42</v>
      </c>
      <c r="Q1170" s="238"/>
    </row>
    <row r="1171" spans="1:17" ht="360" x14ac:dyDescent="0.25">
      <c r="A1171" s="210">
        <v>1169</v>
      </c>
      <c r="B1171" s="454" t="s">
        <v>4826</v>
      </c>
      <c r="C1171" s="454">
        <v>891180084</v>
      </c>
      <c r="D1171" s="454">
        <v>2</v>
      </c>
      <c r="E1171" s="410" t="s">
        <v>7150</v>
      </c>
      <c r="F1171" s="467">
        <v>12111428</v>
      </c>
      <c r="G1171" s="412">
        <v>9</v>
      </c>
      <c r="H1171" s="468" t="s">
        <v>8343</v>
      </c>
      <c r="I1171" s="410" t="s">
        <v>8344</v>
      </c>
      <c r="J1171" s="469">
        <v>41586</v>
      </c>
      <c r="K1171" s="383">
        <v>6000000</v>
      </c>
      <c r="L1171" s="431" t="s">
        <v>61</v>
      </c>
      <c r="M1171" s="411" t="s">
        <v>7985</v>
      </c>
      <c r="N1171" s="414" t="s">
        <v>40</v>
      </c>
      <c r="O1171" s="410" t="s">
        <v>41</v>
      </c>
      <c r="P1171" s="410" t="s">
        <v>8345</v>
      </c>
      <c r="Q1171" s="238"/>
    </row>
    <row r="1172" spans="1:17" ht="300.75" x14ac:dyDescent="0.25">
      <c r="A1172" s="210">
        <v>1170</v>
      </c>
      <c r="B1172" s="410" t="s">
        <v>34</v>
      </c>
      <c r="C1172" s="410">
        <v>891180084</v>
      </c>
      <c r="D1172" s="410">
        <v>2</v>
      </c>
      <c r="E1172" s="470" t="s">
        <v>8346</v>
      </c>
      <c r="F1172" s="418">
        <v>860016627</v>
      </c>
      <c r="G1172" s="411">
        <v>8</v>
      </c>
      <c r="H1172" s="420" t="s">
        <v>8347</v>
      </c>
      <c r="I1172" s="429" t="s">
        <v>8348</v>
      </c>
      <c r="J1172" s="419">
        <v>41586</v>
      </c>
      <c r="K1172" s="383">
        <v>18540000</v>
      </c>
      <c r="L1172" s="431" t="s">
        <v>61</v>
      </c>
      <c r="M1172" s="411" t="s">
        <v>7982</v>
      </c>
      <c r="N1172" s="414" t="s">
        <v>40</v>
      </c>
      <c r="O1172" s="410" t="s">
        <v>41</v>
      </c>
      <c r="P1172" s="410" t="s">
        <v>8349</v>
      </c>
      <c r="Q1172" s="238"/>
    </row>
    <row r="1173" spans="1:17" ht="225" x14ac:dyDescent="0.25">
      <c r="A1173" s="210">
        <v>1171</v>
      </c>
      <c r="B1173" s="410" t="s">
        <v>34</v>
      </c>
      <c r="C1173" s="410">
        <v>891180084</v>
      </c>
      <c r="D1173" s="410">
        <v>2</v>
      </c>
      <c r="E1173" s="410" t="s">
        <v>8350</v>
      </c>
      <c r="F1173" s="418">
        <v>1082125938</v>
      </c>
      <c r="G1173" s="411">
        <v>1</v>
      </c>
      <c r="H1173" s="420" t="s">
        <v>8351</v>
      </c>
      <c r="I1173" s="410" t="s">
        <v>8325</v>
      </c>
      <c r="J1173" s="419">
        <v>41590</v>
      </c>
      <c r="K1173" s="383" t="s">
        <v>8352</v>
      </c>
      <c r="L1173" s="431" t="s">
        <v>61</v>
      </c>
      <c r="M1173" s="411" t="s">
        <v>7985</v>
      </c>
      <c r="N1173" s="414" t="s">
        <v>40</v>
      </c>
      <c r="O1173" s="410" t="s">
        <v>8115</v>
      </c>
      <c r="P1173" s="410" t="s">
        <v>8116</v>
      </c>
      <c r="Q1173" s="238"/>
    </row>
    <row r="1174" spans="1:17" ht="409.5" x14ac:dyDescent="0.25">
      <c r="A1174" s="210">
        <v>1172</v>
      </c>
      <c r="B1174" s="410" t="s">
        <v>34</v>
      </c>
      <c r="C1174" s="410">
        <v>891180084</v>
      </c>
      <c r="D1174" s="410">
        <v>2</v>
      </c>
      <c r="E1174" s="410" t="s">
        <v>8353</v>
      </c>
      <c r="F1174" s="418">
        <v>36342552</v>
      </c>
      <c r="G1174" s="411">
        <v>2</v>
      </c>
      <c r="H1174" s="420" t="s">
        <v>8354</v>
      </c>
      <c r="I1174" s="410" t="s">
        <v>8355</v>
      </c>
      <c r="J1174" s="419">
        <v>41604</v>
      </c>
      <c r="K1174" s="383">
        <v>2800000</v>
      </c>
      <c r="L1174" s="431" t="s">
        <v>61</v>
      </c>
      <c r="M1174" s="411" t="s">
        <v>7985</v>
      </c>
      <c r="N1174" s="414" t="s">
        <v>40</v>
      </c>
      <c r="O1174" s="410" t="s">
        <v>41</v>
      </c>
      <c r="P1174" s="410" t="s">
        <v>7730</v>
      </c>
      <c r="Q1174" s="238"/>
    </row>
    <row r="1175" spans="1:17" ht="409.6" x14ac:dyDescent="0.25">
      <c r="A1175" s="210">
        <v>1173</v>
      </c>
      <c r="B1175" s="410" t="s">
        <v>34</v>
      </c>
      <c r="C1175" s="410">
        <v>891180084</v>
      </c>
      <c r="D1175" s="410">
        <v>2</v>
      </c>
      <c r="E1175" s="410" t="s">
        <v>8356</v>
      </c>
      <c r="F1175" s="418">
        <v>12180536</v>
      </c>
      <c r="G1175" s="411">
        <v>0</v>
      </c>
      <c r="H1175" s="420" t="s">
        <v>8357</v>
      </c>
      <c r="I1175" s="429" t="s">
        <v>8358</v>
      </c>
      <c r="J1175" s="419">
        <v>41604</v>
      </c>
      <c r="K1175" s="383">
        <v>2800000</v>
      </c>
      <c r="L1175" s="431" t="s">
        <v>61</v>
      </c>
      <c r="M1175" s="411" t="s">
        <v>7985</v>
      </c>
      <c r="N1175" s="414" t="s">
        <v>40</v>
      </c>
      <c r="O1175" s="410" t="s">
        <v>41</v>
      </c>
      <c r="P1175" s="410" t="s">
        <v>8359</v>
      </c>
      <c r="Q1175" s="238"/>
    </row>
    <row r="1176" spans="1:17" ht="409.6" x14ac:dyDescent="0.25">
      <c r="A1176" s="210">
        <v>1174</v>
      </c>
      <c r="B1176" s="410" t="s">
        <v>34</v>
      </c>
      <c r="C1176" s="410">
        <v>891180084</v>
      </c>
      <c r="D1176" s="410">
        <v>2</v>
      </c>
      <c r="E1176" s="410" t="s">
        <v>8360</v>
      </c>
      <c r="F1176" s="418">
        <v>55178602</v>
      </c>
      <c r="G1176" s="411">
        <v>9</v>
      </c>
      <c r="H1176" s="420" t="s">
        <v>8361</v>
      </c>
      <c r="I1176" s="429" t="s">
        <v>8362</v>
      </c>
      <c r="J1176" s="419">
        <v>41604</v>
      </c>
      <c r="K1176" s="383">
        <v>2800000</v>
      </c>
      <c r="L1176" s="431" t="s">
        <v>61</v>
      </c>
      <c r="M1176" s="411" t="s">
        <v>7985</v>
      </c>
      <c r="N1176" s="414" t="s">
        <v>40</v>
      </c>
      <c r="O1176" s="410" t="s">
        <v>41</v>
      </c>
      <c r="P1176" s="410" t="s">
        <v>42</v>
      </c>
      <c r="Q1176" s="408"/>
    </row>
    <row r="1177" spans="1:17" ht="409.6" x14ac:dyDescent="0.25">
      <c r="A1177" s="210">
        <v>1175</v>
      </c>
      <c r="B1177" s="410" t="s">
        <v>34</v>
      </c>
      <c r="C1177" s="410">
        <v>891180084</v>
      </c>
      <c r="D1177" s="410">
        <v>2</v>
      </c>
      <c r="E1177" s="410" t="s">
        <v>8363</v>
      </c>
      <c r="F1177" s="418">
        <v>7718196</v>
      </c>
      <c r="G1177" s="411">
        <v>3</v>
      </c>
      <c r="H1177" s="420" t="s">
        <v>8364</v>
      </c>
      <c r="I1177" s="429" t="s">
        <v>8365</v>
      </c>
      <c r="J1177" s="419">
        <v>41604</v>
      </c>
      <c r="K1177" s="383">
        <v>2800000</v>
      </c>
      <c r="L1177" s="431" t="s">
        <v>61</v>
      </c>
      <c r="M1177" s="411" t="s">
        <v>7985</v>
      </c>
      <c r="N1177" s="414" t="s">
        <v>40</v>
      </c>
      <c r="O1177" s="410" t="s">
        <v>41</v>
      </c>
      <c r="P1177" s="410" t="s">
        <v>7750</v>
      </c>
      <c r="Q1177" s="408"/>
    </row>
    <row r="1178" spans="1:17" ht="150.75" x14ac:dyDescent="0.25">
      <c r="A1178" s="210">
        <v>1176</v>
      </c>
      <c r="B1178" s="410" t="s">
        <v>34</v>
      </c>
      <c r="C1178" s="410">
        <v>891180084</v>
      </c>
      <c r="D1178" s="410">
        <v>2</v>
      </c>
      <c r="E1178" s="410" t="s">
        <v>8366</v>
      </c>
      <c r="F1178" s="418">
        <v>900367348</v>
      </c>
      <c r="G1178" s="411">
        <v>8</v>
      </c>
      <c r="H1178" s="420" t="s">
        <v>8367</v>
      </c>
      <c r="I1178" s="429" t="s">
        <v>8368</v>
      </c>
      <c r="J1178" s="419">
        <v>41606</v>
      </c>
      <c r="K1178" s="383">
        <v>2000000</v>
      </c>
      <c r="L1178" s="431" t="s">
        <v>61</v>
      </c>
      <c r="M1178" s="411" t="s">
        <v>7985</v>
      </c>
      <c r="N1178" s="414" t="s">
        <v>40</v>
      </c>
      <c r="O1178" s="410" t="s">
        <v>41</v>
      </c>
      <c r="P1178" s="410" t="s">
        <v>8369</v>
      </c>
      <c r="Q1178" s="408"/>
    </row>
    <row r="1179" spans="1:17" ht="345.75" x14ac:dyDescent="0.25">
      <c r="A1179" s="210">
        <v>1177</v>
      </c>
      <c r="B1179" s="410" t="s">
        <v>34</v>
      </c>
      <c r="C1179" s="410">
        <v>891180084</v>
      </c>
      <c r="D1179" s="410">
        <v>2</v>
      </c>
      <c r="E1179" s="410" t="s">
        <v>8370</v>
      </c>
      <c r="F1179" s="418">
        <v>1075234619</v>
      </c>
      <c r="G1179" s="411">
        <v>7</v>
      </c>
      <c r="H1179" s="420" t="s">
        <v>8371</v>
      </c>
      <c r="I1179" s="471" t="s">
        <v>8372</v>
      </c>
      <c r="J1179" s="419">
        <v>41605</v>
      </c>
      <c r="K1179" s="383">
        <v>3000000</v>
      </c>
      <c r="L1179" s="431" t="s">
        <v>61</v>
      </c>
      <c r="M1179" s="411" t="s">
        <v>7985</v>
      </c>
      <c r="N1179" s="414" t="s">
        <v>40</v>
      </c>
      <c r="O1179" s="410" t="s">
        <v>41</v>
      </c>
      <c r="P1179" s="410" t="s">
        <v>42</v>
      </c>
      <c r="Q1179" s="408"/>
    </row>
    <row r="1180" spans="1:17" ht="360.75" x14ac:dyDescent="0.25">
      <c r="A1180" s="210">
        <v>1178</v>
      </c>
      <c r="B1180" s="410" t="s">
        <v>34</v>
      </c>
      <c r="C1180" s="410">
        <v>891180084</v>
      </c>
      <c r="D1180" s="410">
        <v>2</v>
      </c>
      <c r="E1180" s="410" t="s">
        <v>5164</v>
      </c>
      <c r="F1180" s="418">
        <v>12997540</v>
      </c>
      <c r="G1180" s="411">
        <v>8</v>
      </c>
      <c r="H1180" s="420" t="s">
        <v>8373</v>
      </c>
      <c r="I1180" s="472" t="s">
        <v>8374</v>
      </c>
      <c r="J1180" s="432">
        <v>41605</v>
      </c>
      <c r="K1180" s="383">
        <v>6000000</v>
      </c>
      <c r="L1180" s="431" t="s">
        <v>61</v>
      </c>
      <c r="M1180" s="411" t="s">
        <v>7985</v>
      </c>
      <c r="N1180" s="414" t="s">
        <v>40</v>
      </c>
      <c r="O1180" s="410" t="s">
        <v>41</v>
      </c>
      <c r="P1180" s="410" t="s">
        <v>42</v>
      </c>
      <c r="Q1180" s="408"/>
    </row>
    <row r="1181" spans="1:17" ht="60" x14ac:dyDescent="0.25">
      <c r="A1181" s="210">
        <v>1179</v>
      </c>
      <c r="B1181" s="473" t="s">
        <v>34</v>
      </c>
      <c r="C1181" s="473">
        <v>891180084</v>
      </c>
      <c r="D1181" s="473">
        <v>2</v>
      </c>
      <c r="E1181" s="474" t="s">
        <v>2169</v>
      </c>
      <c r="F1181" s="475">
        <v>7714642</v>
      </c>
      <c r="G1181" s="476">
        <v>9</v>
      </c>
      <c r="H1181" s="476" t="s">
        <v>8375</v>
      </c>
      <c r="I1181" s="477" t="s">
        <v>8376</v>
      </c>
      <c r="J1181" s="478">
        <v>41296</v>
      </c>
      <c r="K1181" s="479">
        <v>7899607</v>
      </c>
      <c r="L1181" s="473" t="s">
        <v>8377</v>
      </c>
      <c r="M1181" s="476" t="s">
        <v>2156</v>
      </c>
      <c r="N1181" s="480" t="s">
        <v>6089</v>
      </c>
      <c r="O1181" s="473" t="s">
        <v>41</v>
      </c>
      <c r="P1181" s="473" t="s">
        <v>42</v>
      </c>
      <c r="Q1181" s="480"/>
    </row>
    <row r="1182" spans="1:17" ht="72" x14ac:dyDescent="0.25">
      <c r="A1182" s="210">
        <v>1180</v>
      </c>
      <c r="B1182" s="473" t="s">
        <v>34</v>
      </c>
      <c r="C1182" s="473">
        <v>891180084</v>
      </c>
      <c r="D1182" s="473">
        <v>2</v>
      </c>
      <c r="E1182" s="474" t="s">
        <v>2342</v>
      </c>
      <c r="F1182" s="475">
        <v>1075263157</v>
      </c>
      <c r="G1182" s="476">
        <v>1</v>
      </c>
      <c r="H1182" s="476" t="s">
        <v>8378</v>
      </c>
      <c r="I1182" s="477" t="s">
        <v>8379</v>
      </c>
      <c r="J1182" s="478">
        <v>41296</v>
      </c>
      <c r="K1182" s="479">
        <v>5650147</v>
      </c>
      <c r="L1182" s="473" t="s">
        <v>8377</v>
      </c>
      <c r="M1182" s="476" t="s">
        <v>2156</v>
      </c>
      <c r="N1182" s="480" t="s">
        <v>6089</v>
      </c>
      <c r="O1182" s="473" t="s">
        <v>41</v>
      </c>
      <c r="P1182" s="473" t="s">
        <v>42</v>
      </c>
      <c r="Q1182" s="480"/>
    </row>
    <row r="1183" spans="1:17" ht="84" x14ac:dyDescent="0.25">
      <c r="A1183" s="210">
        <v>1181</v>
      </c>
      <c r="B1183" s="473" t="s">
        <v>34</v>
      </c>
      <c r="C1183" s="473">
        <v>891180084</v>
      </c>
      <c r="D1183" s="473">
        <v>2</v>
      </c>
      <c r="E1183" s="474" t="s">
        <v>8380</v>
      </c>
      <c r="F1183" s="475">
        <v>79526344</v>
      </c>
      <c r="G1183" s="476">
        <v>4</v>
      </c>
      <c r="H1183" s="476" t="s">
        <v>8381</v>
      </c>
      <c r="I1183" s="477" t="s">
        <v>8382</v>
      </c>
      <c r="J1183" s="478">
        <v>41302</v>
      </c>
      <c r="K1183" s="479">
        <v>7899610</v>
      </c>
      <c r="L1183" s="473" t="s">
        <v>8377</v>
      </c>
      <c r="M1183" s="476" t="s">
        <v>2156</v>
      </c>
      <c r="N1183" s="480" t="s">
        <v>6089</v>
      </c>
      <c r="O1183" s="473" t="s">
        <v>41</v>
      </c>
      <c r="P1183" s="473" t="s">
        <v>42</v>
      </c>
      <c r="Q1183" s="480"/>
    </row>
    <row r="1184" spans="1:17" ht="48" x14ac:dyDescent="0.25">
      <c r="A1184" s="210">
        <v>1182</v>
      </c>
      <c r="B1184" s="473" t="s">
        <v>34</v>
      </c>
      <c r="C1184" s="473">
        <v>891180084</v>
      </c>
      <c r="D1184" s="473">
        <v>2</v>
      </c>
      <c r="E1184" s="474" t="s">
        <v>2166</v>
      </c>
      <c r="F1184" s="475">
        <v>51858743</v>
      </c>
      <c r="G1184" s="476">
        <v>2</v>
      </c>
      <c r="H1184" s="476" t="s">
        <v>8383</v>
      </c>
      <c r="I1184" s="477" t="s">
        <v>8384</v>
      </c>
      <c r="J1184" s="478">
        <v>41302</v>
      </c>
      <c r="K1184" s="479">
        <v>8000000</v>
      </c>
      <c r="L1184" s="473" t="s">
        <v>8377</v>
      </c>
      <c r="M1184" s="476" t="s">
        <v>2156</v>
      </c>
      <c r="N1184" s="480" t="s">
        <v>6089</v>
      </c>
      <c r="O1184" s="473" t="s">
        <v>41</v>
      </c>
      <c r="P1184" s="473" t="s">
        <v>42</v>
      </c>
      <c r="Q1184" s="480"/>
    </row>
    <row r="1185" spans="1:17" ht="84" x14ac:dyDescent="0.25">
      <c r="A1185" s="210">
        <v>1183</v>
      </c>
      <c r="B1185" s="473" t="s">
        <v>34</v>
      </c>
      <c r="C1185" s="473">
        <v>891180084</v>
      </c>
      <c r="D1185" s="473">
        <v>2</v>
      </c>
      <c r="E1185" s="474" t="s">
        <v>8385</v>
      </c>
      <c r="F1185" s="475">
        <v>36089668</v>
      </c>
      <c r="G1185" s="476">
        <v>3</v>
      </c>
      <c r="H1185" s="476" t="s">
        <v>8386</v>
      </c>
      <c r="I1185" s="477" t="s">
        <v>8387</v>
      </c>
      <c r="J1185" s="478">
        <v>41303</v>
      </c>
      <c r="K1185" s="479">
        <v>8856180</v>
      </c>
      <c r="L1185" s="473" t="s">
        <v>8377</v>
      </c>
      <c r="M1185" s="476" t="s">
        <v>2156</v>
      </c>
      <c r="N1185" s="480" t="s">
        <v>6089</v>
      </c>
      <c r="O1185" s="473" t="s">
        <v>41</v>
      </c>
      <c r="P1185" s="473" t="s">
        <v>42</v>
      </c>
      <c r="Q1185" s="480"/>
    </row>
    <row r="1186" spans="1:17" ht="72" x14ac:dyDescent="0.25">
      <c r="A1186" s="210">
        <v>1184</v>
      </c>
      <c r="B1186" s="473" t="s">
        <v>34</v>
      </c>
      <c r="C1186" s="473">
        <v>891180084</v>
      </c>
      <c r="D1186" s="473">
        <v>2</v>
      </c>
      <c r="E1186" s="474" t="s">
        <v>8388</v>
      </c>
      <c r="F1186" s="481">
        <v>52818227</v>
      </c>
      <c r="G1186" s="476">
        <v>6</v>
      </c>
      <c r="H1186" s="476" t="s">
        <v>8389</v>
      </c>
      <c r="I1186" s="477" t="s">
        <v>8390</v>
      </c>
      <c r="J1186" s="482">
        <v>41306</v>
      </c>
      <c r="K1186" s="483">
        <v>12000000</v>
      </c>
      <c r="L1186" s="473" t="s">
        <v>8377</v>
      </c>
      <c r="M1186" s="476" t="s">
        <v>2156</v>
      </c>
      <c r="N1186" s="480" t="s">
        <v>6089</v>
      </c>
      <c r="O1186" s="473" t="s">
        <v>41</v>
      </c>
      <c r="P1186" s="473" t="s">
        <v>42</v>
      </c>
      <c r="Q1186" s="480"/>
    </row>
    <row r="1187" spans="1:17" ht="96" x14ac:dyDescent="0.25">
      <c r="A1187" s="210">
        <v>1185</v>
      </c>
      <c r="B1187" s="473" t="s">
        <v>34</v>
      </c>
      <c r="C1187" s="473">
        <v>891180084</v>
      </c>
      <c r="D1187" s="473">
        <v>2</v>
      </c>
      <c r="E1187" s="474" t="s">
        <v>8391</v>
      </c>
      <c r="F1187" s="484">
        <v>7717598</v>
      </c>
      <c r="G1187" s="476">
        <v>6</v>
      </c>
      <c r="H1187" s="476" t="s">
        <v>8392</v>
      </c>
      <c r="I1187" s="477" t="s">
        <v>8393</v>
      </c>
      <c r="J1187" s="482">
        <v>41306</v>
      </c>
      <c r="K1187" s="479">
        <v>29600000</v>
      </c>
      <c r="L1187" s="473" t="s">
        <v>8377</v>
      </c>
      <c r="M1187" s="476" t="s">
        <v>2156</v>
      </c>
      <c r="N1187" s="480" t="s">
        <v>6089</v>
      </c>
      <c r="O1187" s="473" t="s">
        <v>41</v>
      </c>
      <c r="P1187" s="473" t="s">
        <v>42</v>
      </c>
      <c r="Q1187" s="480"/>
    </row>
    <row r="1188" spans="1:17" ht="84" x14ac:dyDescent="0.25">
      <c r="A1188" s="210">
        <v>1186</v>
      </c>
      <c r="B1188" s="473" t="s">
        <v>34</v>
      </c>
      <c r="C1188" s="473">
        <v>891180084</v>
      </c>
      <c r="D1188" s="473">
        <v>2</v>
      </c>
      <c r="E1188" s="474" t="s">
        <v>2347</v>
      </c>
      <c r="F1188" s="481">
        <v>7726591</v>
      </c>
      <c r="G1188" s="476">
        <v>3</v>
      </c>
      <c r="H1188" s="476" t="s">
        <v>8394</v>
      </c>
      <c r="I1188" s="485" t="s">
        <v>8395</v>
      </c>
      <c r="J1188" s="482">
        <v>41306</v>
      </c>
      <c r="K1188" s="479">
        <v>69599992</v>
      </c>
      <c r="L1188" s="473" t="s">
        <v>8377</v>
      </c>
      <c r="M1188" s="476" t="s">
        <v>2156</v>
      </c>
      <c r="N1188" s="480" t="s">
        <v>6089</v>
      </c>
      <c r="O1188" s="473" t="s">
        <v>41</v>
      </c>
      <c r="P1188" s="473" t="s">
        <v>42</v>
      </c>
      <c r="Q1188" s="480"/>
    </row>
    <row r="1189" spans="1:17" ht="84" x14ac:dyDescent="0.25">
      <c r="A1189" s="210">
        <v>1187</v>
      </c>
      <c r="B1189" s="473" t="s">
        <v>34</v>
      </c>
      <c r="C1189" s="473">
        <v>891180084</v>
      </c>
      <c r="D1189" s="473">
        <v>2</v>
      </c>
      <c r="E1189" s="474" t="s">
        <v>2264</v>
      </c>
      <c r="F1189" s="481">
        <v>1075215818</v>
      </c>
      <c r="G1189" s="476">
        <v>5</v>
      </c>
      <c r="H1189" s="476" t="s">
        <v>8396</v>
      </c>
      <c r="I1189" s="485" t="s">
        <v>8397</v>
      </c>
      <c r="J1189" s="482">
        <v>41306</v>
      </c>
      <c r="K1189" s="479">
        <v>9600000</v>
      </c>
      <c r="L1189" s="473" t="s">
        <v>8377</v>
      </c>
      <c r="M1189" s="476" t="s">
        <v>2156</v>
      </c>
      <c r="N1189" s="480" t="s">
        <v>6089</v>
      </c>
      <c r="O1189" s="473" t="s">
        <v>41</v>
      </c>
      <c r="P1189" s="473" t="s">
        <v>42</v>
      </c>
      <c r="Q1189" s="480"/>
    </row>
    <row r="1190" spans="1:17" ht="72" x14ac:dyDescent="0.25">
      <c r="A1190" s="210">
        <v>1188</v>
      </c>
      <c r="B1190" s="473" t="s">
        <v>34</v>
      </c>
      <c r="C1190" s="473">
        <v>891180084</v>
      </c>
      <c r="D1190" s="473">
        <v>2</v>
      </c>
      <c r="E1190" s="474" t="s">
        <v>2358</v>
      </c>
      <c r="F1190" s="481">
        <v>80245202</v>
      </c>
      <c r="G1190" s="476">
        <v>4</v>
      </c>
      <c r="H1190" s="476" t="s">
        <v>8398</v>
      </c>
      <c r="I1190" s="485" t="s">
        <v>8399</v>
      </c>
      <c r="J1190" s="482">
        <v>41306</v>
      </c>
      <c r="K1190" s="479">
        <v>32800000</v>
      </c>
      <c r="L1190" s="473" t="s">
        <v>8377</v>
      </c>
      <c r="M1190" s="476" t="s">
        <v>2156</v>
      </c>
      <c r="N1190" s="480" t="s">
        <v>6089</v>
      </c>
      <c r="O1190" s="473" t="s">
        <v>41</v>
      </c>
      <c r="P1190" s="473" t="s">
        <v>42</v>
      </c>
      <c r="Q1190" s="480"/>
    </row>
    <row r="1191" spans="1:17" ht="120" x14ac:dyDescent="0.25">
      <c r="A1191" s="210">
        <v>1189</v>
      </c>
      <c r="B1191" s="473" t="s">
        <v>34</v>
      </c>
      <c r="C1191" s="473">
        <v>891180084</v>
      </c>
      <c r="D1191" s="473">
        <v>2</v>
      </c>
      <c r="E1191" s="474" t="s">
        <v>2355</v>
      </c>
      <c r="F1191" s="481">
        <v>36293463</v>
      </c>
      <c r="G1191" s="476">
        <v>4</v>
      </c>
      <c r="H1191" s="476" t="s">
        <v>8400</v>
      </c>
      <c r="I1191" s="485" t="s">
        <v>8401</v>
      </c>
      <c r="J1191" s="482">
        <v>41306</v>
      </c>
      <c r="K1191" s="479">
        <v>32800000</v>
      </c>
      <c r="L1191" s="473" t="s">
        <v>8377</v>
      </c>
      <c r="M1191" s="476" t="s">
        <v>2156</v>
      </c>
      <c r="N1191" s="480" t="s">
        <v>6089</v>
      </c>
      <c r="O1191" s="473" t="s">
        <v>41</v>
      </c>
      <c r="P1191" s="473" t="s">
        <v>42</v>
      </c>
      <c r="Q1191" s="480"/>
    </row>
    <row r="1192" spans="1:17" ht="120" x14ac:dyDescent="0.25">
      <c r="A1192" s="210">
        <v>1190</v>
      </c>
      <c r="B1192" s="473" t="s">
        <v>34</v>
      </c>
      <c r="C1192" s="473">
        <v>891180084</v>
      </c>
      <c r="D1192" s="473">
        <v>2</v>
      </c>
      <c r="E1192" s="474" t="s">
        <v>2967</v>
      </c>
      <c r="F1192" s="481">
        <v>1075209507</v>
      </c>
      <c r="G1192" s="476">
        <v>5</v>
      </c>
      <c r="H1192" s="476" t="s">
        <v>8402</v>
      </c>
      <c r="I1192" s="485" t="s">
        <v>8403</v>
      </c>
      <c r="J1192" s="482">
        <v>41306</v>
      </c>
      <c r="K1192" s="479">
        <v>3000000</v>
      </c>
      <c r="L1192" s="473" t="s">
        <v>8377</v>
      </c>
      <c r="M1192" s="476" t="s">
        <v>2156</v>
      </c>
      <c r="N1192" s="480" t="s">
        <v>6089</v>
      </c>
      <c r="O1192" s="473" t="s">
        <v>41</v>
      </c>
      <c r="P1192" s="473" t="s">
        <v>42</v>
      </c>
      <c r="Q1192" s="480"/>
    </row>
    <row r="1193" spans="1:17" ht="144" x14ac:dyDescent="0.25">
      <c r="A1193" s="210">
        <v>1191</v>
      </c>
      <c r="B1193" s="473" t="s">
        <v>34</v>
      </c>
      <c r="C1193" s="473">
        <v>891180084</v>
      </c>
      <c r="D1193" s="473">
        <v>2</v>
      </c>
      <c r="E1193" s="473" t="s">
        <v>3137</v>
      </c>
      <c r="F1193" s="475">
        <v>80094599</v>
      </c>
      <c r="G1193" s="476">
        <v>3</v>
      </c>
      <c r="H1193" s="476" t="s">
        <v>8404</v>
      </c>
      <c r="I1193" s="477" t="s">
        <v>8405</v>
      </c>
      <c r="J1193" s="482">
        <v>41306</v>
      </c>
      <c r="K1193" s="483">
        <v>14875000</v>
      </c>
      <c r="L1193" s="473" t="s">
        <v>8377</v>
      </c>
      <c r="M1193" s="476" t="s">
        <v>2156</v>
      </c>
      <c r="N1193" s="480" t="s">
        <v>6089</v>
      </c>
      <c r="O1193" s="473" t="s">
        <v>41</v>
      </c>
      <c r="P1193" s="473" t="s">
        <v>42</v>
      </c>
      <c r="Q1193" s="480"/>
    </row>
    <row r="1194" spans="1:17" ht="84" x14ac:dyDescent="0.25">
      <c r="A1194" s="210">
        <v>1192</v>
      </c>
      <c r="B1194" s="473" t="s">
        <v>34</v>
      </c>
      <c r="C1194" s="473">
        <v>891180084</v>
      </c>
      <c r="D1194" s="473">
        <v>2</v>
      </c>
      <c r="E1194" s="473" t="s">
        <v>8406</v>
      </c>
      <c r="F1194" s="475">
        <v>80779575</v>
      </c>
      <c r="G1194" s="476">
        <v>8</v>
      </c>
      <c r="H1194" s="476" t="s">
        <v>8407</v>
      </c>
      <c r="I1194" s="485" t="s">
        <v>8408</v>
      </c>
      <c r="J1194" s="482">
        <v>41306</v>
      </c>
      <c r="K1194" s="483">
        <v>2000000</v>
      </c>
      <c r="L1194" s="473" t="s">
        <v>8377</v>
      </c>
      <c r="M1194" s="476" t="s">
        <v>2156</v>
      </c>
      <c r="N1194" s="480" t="s">
        <v>6089</v>
      </c>
      <c r="O1194" s="473" t="s">
        <v>41</v>
      </c>
      <c r="P1194" s="473" t="s">
        <v>42</v>
      </c>
      <c r="Q1194" s="480"/>
    </row>
    <row r="1195" spans="1:17" ht="72" x14ac:dyDescent="0.25">
      <c r="A1195" s="210">
        <v>1193</v>
      </c>
      <c r="B1195" s="473" t="s">
        <v>34</v>
      </c>
      <c r="C1195" s="473">
        <v>891180084</v>
      </c>
      <c r="D1195" s="473">
        <v>2</v>
      </c>
      <c r="E1195" s="473" t="s">
        <v>3270</v>
      </c>
      <c r="F1195" s="475">
        <v>1075251985</v>
      </c>
      <c r="G1195" s="476">
        <v>1</v>
      </c>
      <c r="H1195" s="476" t="s">
        <v>8409</v>
      </c>
      <c r="I1195" s="485" t="s">
        <v>8410</v>
      </c>
      <c r="J1195" s="482">
        <v>41306</v>
      </c>
      <c r="K1195" s="483">
        <v>1700000</v>
      </c>
      <c r="L1195" s="473" t="s">
        <v>8377</v>
      </c>
      <c r="M1195" s="476" t="s">
        <v>2156</v>
      </c>
      <c r="N1195" s="480" t="s">
        <v>6089</v>
      </c>
      <c r="O1195" s="473" t="s">
        <v>41</v>
      </c>
      <c r="P1195" s="473" t="s">
        <v>42</v>
      </c>
      <c r="Q1195" s="480"/>
    </row>
    <row r="1196" spans="1:17" ht="84" x14ac:dyDescent="0.25">
      <c r="A1196" s="210">
        <v>1194</v>
      </c>
      <c r="B1196" s="473" t="s">
        <v>34</v>
      </c>
      <c r="C1196" s="473">
        <v>891180084</v>
      </c>
      <c r="D1196" s="473">
        <v>2</v>
      </c>
      <c r="E1196" s="473" t="s">
        <v>8411</v>
      </c>
      <c r="F1196" s="475">
        <v>43903734</v>
      </c>
      <c r="G1196" s="476">
        <v>1</v>
      </c>
      <c r="H1196" s="476" t="s">
        <v>8412</v>
      </c>
      <c r="I1196" s="485" t="s">
        <v>8413</v>
      </c>
      <c r="J1196" s="482">
        <v>41306</v>
      </c>
      <c r="K1196" s="483">
        <v>6000000</v>
      </c>
      <c r="L1196" s="473" t="s">
        <v>8377</v>
      </c>
      <c r="M1196" s="476" t="s">
        <v>2156</v>
      </c>
      <c r="N1196" s="480" t="s">
        <v>6089</v>
      </c>
      <c r="O1196" s="473" t="s">
        <v>41</v>
      </c>
      <c r="P1196" s="473" t="s">
        <v>42</v>
      </c>
      <c r="Q1196" s="480"/>
    </row>
    <row r="1197" spans="1:17" ht="72" x14ac:dyDescent="0.25">
      <c r="A1197" s="210">
        <v>1195</v>
      </c>
      <c r="B1197" s="473" t="s">
        <v>34</v>
      </c>
      <c r="C1197" s="473">
        <v>891180084</v>
      </c>
      <c r="D1197" s="473">
        <v>2</v>
      </c>
      <c r="E1197" s="473" t="s">
        <v>8414</v>
      </c>
      <c r="F1197" s="475">
        <v>7730060</v>
      </c>
      <c r="G1197" s="476">
        <v>1</v>
      </c>
      <c r="H1197" s="476" t="s">
        <v>8415</v>
      </c>
      <c r="I1197" s="485" t="s">
        <v>8416</v>
      </c>
      <c r="J1197" s="482">
        <v>41306</v>
      </c>
      <c r="K1197" s="483">
        <v>2635000</v>
      </c>
      <c r="L1197" s="473" t="s">
        <v>8377</v>
      </c>
      <c r="M1197" s="476" t="s">
        <v>2156</v>
      </c>
      <c r="N1197" s="480" t="s">
        <v>6089</v>
      </c>
      <c r="O1197" s="473" t="s">
        <v>41</v>
      </c>
      <c r="P1197" s="473" t="s">
        <v>42</v>
      </c>
      <c r="Q1197" s="480"/>
    </row>
    <row r="1198" spans="1:17" ht="72" x14ac:dyDescent="0.25">
      <c r="A1198" s="210">
        <v>1196</v>
      </c>
      <c r="B1198" s="473" t="s">
        <v>34</v>
      </c>
      <c r="C1198" s="473">
        <v>891180084</v>
      </c>
      <c r="D1198" s="473">
        <v>2</v>
      </c>
      <c r="E1198" s="473" t="s">
        <v>2996</v>
      </c>
      <c r="F1198" s="475">
        <v>7732411</v>
      </c>
      <c r="G1198" s="476">
        <v>0</v>
      </c>
      <c r="H1198" s="476" t="s">
        <v>8417</v>
      </c>
      <c r="I1198" s="485" t="s">
        <v>8418</v>
      </c>
      <c r="J1198" s="482">
        <v>41306</v>
      </c>
      <c r="K1198" s="483">
        <v>4800000</v>
      </c>
      <c r="L1198" s="473" t="s">
        <v>8377</v>
      </c>
      <c r="M1198" s="476" t="s">
        <v>2156</v>
      </c>
      <c r="N1198" s="480" t="s">
        <v>6089</v>
      </c>
      <c r="O1198" s="473" t="s">
        <v>41</v>
      </c>
      <c r="P1198" s="473" t="s">
        <v>42</v>
      </c>
      <c r="Q1198" s="480"/>
    </row>
    <row r="1199" spans="1:17" ht="108" x14ac:dyDescent="0.25">
      <c r="A1199" s="210">
        <v>1197</v>
      </c>
      <c r="B1199" s="473" t="s">
        <v>34</v>
      </c>
      <c r="C1199" s="473">
        <v>891180084</v>
      </c>
      <c r="D1199" s="473">
        <v>2</v>
      </c>
      <c r="E1199" s="473" t="s">
        <v>8419</v>
      </c>
      <c r="F1199" s="475">
        <v>1075237649</v>
      </c>
      <c r="G1199" s="476">
        <v>1</v>
      </c>
      <c r="H1199" s="476" t="s">
        <v>8420</v>
      </c>
      <c r="I1199" s="485" t="s">
        <v>8421</v>
      </c>
      <c r="J1199" s="482">
        <v>41306</v>
      </c>
      <c r="K1199" s="483">
        <v>3500000</v>
      </c>
      <c r="L1199" s="473" t="s">
        <v>8377</v>
      </c>
      <c r="M1199" s="476" t="s">
        <v>2156</v>
      </c>
      <c r="N1199" s="480" t="s">
        <v>6089</v>
      </c>
      <c r="O1199" s="473" t="s">
        <v>41</v>
      </c>
      <c r="P1199" s="473" t="s">
        <v>42</v>
      </c>
      <c r="Q1199" s="480"/>
    </row>
    <row r="1200" spans="1:17" ht="84" x14ac:dyDescent="0.25">
      <c r="A1200" s="210">
        <v>1198</v>
      </c>
      <c r="B1200" s="473" t="s">
        <v>34</v>
      </c>
      <c r="C1200" s="473">
        <v>891180084</v>
      </c>
      <c r="D1200" s="473">
        <v>2</v>
      </c>
      <c r="E1200" s="473" t="s">
        <v>2443</v>
      </c>
      <c r="F1200" s="475">
        <v>51960703</v>
      </c>
      <c r="G1200" s="476">
        <v>3</v>
      </c>
      <c r="H1200" s="476" t="s">
        <v>8422</v>
      </c>
      <c r="I1200" s="485" t="s">
        <v>8423</v>
      </c>
      <c r="J1200" s="482">
        <v>41306</v>
      </c>
      <c r="K1200" s="483">
        <v>5000000</v>
      </c>
      <c r="L1200" s="473" t="s">
        <v>8377</v>
      </c>
      <c r="M1200" s="476" t="s">
        <v>2156</v>
      </c>
      <c r="N1200" s="480" t="s">
        <v>6089</v>
      </c>
      <c r="O1200" s="473" t="s">
        <v>41</v>
      </c>
      <c r="P1200" s="473" t="s">
        <v>42</v>
      </c>
      <c r="Q1200" s="480"/>
    </row>
    <row r="1201" spans="1:17" ht="84" x14ac:dyDescent="0.25">
      <c r="A1201" s="210">
        <v>1199</v>
      </c>
      <c r="B1201" s="473" t="s">
        <v>34</v>
      </c>
      <c r="C1201" s="473">
        <v>891180084</v>
      </c>
      <c r="D1201" s="473">
        <v>2</v>
      </c>
      <c r="E1201" s="473" t="s">
        <v>3359</v>
      </c>
      <c r="F1201" s="475">
        <v>55160074</v>
      </c>
      <c r="G1201" s="476">
        <v>0</v>
      </c>
      <c r="H1201" s="476" t="s">
        <v>8424</v>
      </c>
      <c r="I1201" s="485" t="s">
        <v>8425</v>
      </c>
      <c r="J1201" s="482">
        <v>41306</v>
      </c>
      <c r="K1201" s="483">
        <v>2500000</v>
      </c>
      <c r="L1201" s="473" t="s">
        <v>8377</v>
      </c>
      <c r="M1201" s="476" t="s">
        <v>2156</v>
      </c>
      <c r="N1201" s="480" t="s">
        <v>6089</v>
      </c>
      <c r="O1201" s="473" t="s">
        <v>41</v>
      </c>
      <c r="P1201" s="473" t="s">
        <v>42</v>
      </c>
      <c r="Q1201" s="480"/>
    </row>
    <row r="1202" spans="1:17" ht="96" x14ac:dyDescent="0.25">
      <c r="A1202" s="210">
        <v>1200</v>
      </c>
      <c r="B1202" s="473" t="s">
        <v>34</v>
      </c>
      <c r="C1202" s="473">
        <v>891180084</v>
      </c>
      <c r="D1202" s="473">
        <v>2</v>
      </c>
      <c r="E1202" s="474" t="s">
        <v>8426</v>
      </c>
      <c r="F1202" s="481">
        <v>26431932</v>
      </c>
      <c r="G1202" s="476">
        <v>3</v>
      </c>
      <c r="H1202" s="476" t="s">
        <v>8427</v>
      </c>
      <c r="I1202" s="474" t="s">
        <v>8428</v>
      </c>
      <c r="J1202" s="482">
        <v>41306</v>
      </c>
      <c r="K1202" s="479">
        <v>3500000</v>
      </c>
      <c r="L1202" s="473" t="s">
        <v>8377</v>
      </c>
      <c r="M1202" s="476" t="s">
        <v>2156</v>
      </c>
      <c r="N1202" s="480" t="s">
        <v>6089</v>
      </c>
      <c r="O1202" s="473" t="s">
        <v>41</v>
      </c>
      <c r="P1202" s="473" t="s">
        <v>42</v>
      </c>
      <c r="Q1202" s="480"/>
    </row>
    <row r="1203" spans="1:17" ht="84" x14ac:dyDescent="0.25">
      <c r="A1203" s="210">
        <v>1201</v>
      </c>
      <c r="B1203" s="473" t="s">
        <v>34</v>
      </c>
      <c r="C1203" s="473">
        <v>891180084</v>
      </c>
      <c r="D1203" s="473">
        <v>2</v>
      </c>
      <c r="E1203" s="474" t="s">
        <v>3267</v>
      </c>
      <c r="F1203" s="481">
        <v>67029229</v>
      </c>
      <c r="G1203" s="476">
        <v>1</v>
      </c>
      <c r="H1203" s="476" t="s">
        <v>8429</v>
      </c>
      <c r="I1203" s="474" t="s">
        <v>8430</v>
      </c>
      <c r="J1203" s="482">
        <v>41306</v>
      </c>
      <c r="K1203" s="479">
        <v>4000000</v>
      </c>
      <c r="L1203" s="473" t="s">
        <v>8377</v>
      </c>
      <c r="M1203" s="476" t="s">
        <v>2156</v>
      </c>
      <c r="N1203" s="480" t="s">
        <v>6089</v>
      </c>
      <c r="O1203" s="473" t="s">
        <v>41</v>
      </c>
      <c r="P1203" s="473" t="s">
        <v>42</v>
      </c>
      <c r="Q1203" s="480"/>
    </row>
    <row r="1204" spans="1:17" ht="108" x14ac:dyDescent="0.25">
      <c r="A1204" s="210">
        <v>1202</v>
      </c>
      <c r="B1204" s="473" t="s">
        <v>34</v>
      </c>
      <c r="C1204" s="473">
        <v>891180084</v>
      </c>
      <c r="D1204" s="473">
        <v>2</v>
      </c>
      <c r="E1204" s="473" t="s">
        <v>8431</v>
      </c>
      <c r="F1204" s="475">
        <v>1075210819</v>
      </c>
      <c r="G1204" s="476">
        <v>1</v>
      </c>
      <c r="H1204" s="476" t="s">
        <v>8432</v>
      </c>
      <c r="I1204" s="485" t="s">
        <v>8433</v>
      </c>
      <c r="J1204" s="482">
        <v>41306</v>
      </c>
      <c r="K1204" s="483">
        <v>9600000</v>
      </c>
      <c r="L1204" s="473" t="s">
        <v>8377</v>
      </c>
      <c r="M1204" s="476" t="s">
        <v>2156</v>
      </c>
      <c r="N1204" s="480" t="s">
        <v>6089</v>
      </c>
      <c r="O1204" s="473" t="s">
        <v>41</v>
      </c>
      <c r="P1204" s="473" t="s">
        <v>42</v>
      </c>
      <c r="Q1204" s="480"/>
    </row>
    <row r="1205" spans="1:17" ht="96" x14ac:dyDescent="0.25">
      <c r="A1205" s="210">
        <v>1203</v>
      </c>
      <c r="B1205" s="473" t="s">
        <v>34</v>
      </c>
      <c r="C1205" s="473">
        <v>891180084</v>
      </c>
      <c r="D1205" s="473">
        <v>2</v>
      </c>
      <c r="E1205" s="473" t="s">
        <v>3174</v>
      </c>
      <c r="F1205" s="475">
        <v>1075221307</v>
      </c>
      <c r="G1205" s="476">
        <v>8</v>
      </c>
      <c r="H1205" s="476" t="s">
        <v>8434</v>
      </c>
      <c r="I1205" s="485" t="s">
        <v>8435</v>
      </c>
      <c r="J1205" s="482">
        <v>41306</v>
      </c>
      <c r="K1205" s="483">
        <v>14875000</v>
      </c>
      <c r="L1205" s="473" t="s">
        <v>8377</v>
      </c>
      <c r="M1205" s="476" t="s">
        <v>2156</v>
      </c>
      <c r="N1205" s="480" t="s">
        <v>6089</v>
      </c>
      <c r="O1205" s="473" t="s">
        <v>41</v>
      </c>
      <c r="P1205" s="473" t="s">
        <v>42</v>
      </c>
      <c r="Q1205" s="480"/>
    </row>
    <row r="1206" spans="1:17" ht="204" x14ac:dyDescent="0.25">
      <c r="A1206" s="210">
        <v>1204</v>
      </c>
      <c r="B1206" s="473" t="s">
        <v>34</v>
      </c>
      <c r="C1206" s="473">
        <v>891180084</v>
      </c>
      <c r="D1206" s="473">
        <v>2</v>
      </c>
      <c r="E1206" s="474" t="s">
        <v>2428</v>
      </c>
      <c r="F1206" s="481">
        <v>1075220016</v>
      </c>
      <c r="G1206" s="476">
        <v>5</v>
      </c>
      <c r="H1206" s="476" t="s">
        <v>8436</v>
      </c>
      <c r="I1206" s="473" t="s">
        <v>8437</v>
      </c>
      <c r="J1206" s="482">
        <v>41309</v>
      </c>
      <c r="K1206" s="479">
        <v>10000000</v>
      </c>
      <c r="L1206" s="473" t="s">
        <v>8377</v>
      </c>
      <c r="M1206" s="476" t="s">
        <v>2156</v>
      </c>
      <c r="N1206" s="480" t="s">
        <v>6089</v>
      </c>
      <c r="O1206" s="473" t="s">
        <v>41</v>
      </c>
      <c r="P1206" s="473" t="s">
        <v>42</v>
      </c>
      <c r="Q1206" s="480"/>
    </row>
    <row r="1207" spans="1:17" ht="216" x14ac:dyDescent="0.25">
      <c r="A1207" s="210">
        <v>1205</v>
      </c>
      <c r="B1207" s="473" t="s">
        <v>34</v>
      </c>
      <c r="C1207" s="473">
        <v>891180084</v>
      </c>
      <c r="D1207" s="473">
        <v>2</v>
      </c>
      <c r="E1207" s="474" t="s">
        <v>8438</v>
      </c>
      <c r="F1207" s="481">
        <v>1075226363</v>
      </c>
      <c r="G1207" s="476">
        <v>3</v>
      </c>
      <c r="H1207" s="476" t="s">
        <v>8439</v>
      </c>
      <c r="I1207" s="473" t="s">
        <v>8440</v>
      </c>
      <c r="J1207" s="482">
        <v>41309</v>
      </c>
      <c r="K1207" s="479">
        <v>10000000</v>
      </c>
      <c r="L1207" s="473" t="s">
        <v>8377</v>
      </c>
      <c r="M1207" s="476" t="s">
        <v>2156</v>
      </c>
      <c r="N1207" s="480" t="s">
        <v>6089</v>
      </c>
      <c r="O1207" s="473" t="s">
        <v>41</v>
      </c>
      <c r="P1207" s="473" t="s">
        <v>42</v>
      </c>
      <c r="Q1207" s="480"/>
    </row>
    <row r="1208" spans="1:17" ht="60" x14ac:dyDescent="0.25">
      <c r="A1208" s="210">
        <v>1206</v>
      </c>
      <c r="B1208" s="473" t="s">
        <v>34</v>
      </c>
      <c r="C1208" s="473">
        <v>891180084</v>
      </c>
      <c r="D1208" s="473">
        <v>2</v>
      </c>
      <c r="E1208" s="473" t="s">
        <v>8441</v>
      </c>
      <c r="F1208" s="475">
        <v>38360887</v>
      </c>
      <c r="G1208" s="476">
        <v>8</v>
      </c>
      <c r="H1208" s="476" t="s">
        <v>8442</v>
      </c>
      <c r="I1208" s="473" t="s">
        <v>8443</v>
      </c>
      <c r="J1208" s="482">
        <v>41310</v>
      </c>
      <c r="K1208" s="483">
        <v>2999000</v>
      </c>
      <c r="L1208" s="473" t="s">
        <v>8377</v>
      </c>
      <c r="M1208" s="476" t="s">
        <v>2156</v>
      </c>
      <c r="N1208" s="480" t="s">
        <v>6089</v>
      </c>
      <c r="O1208" s="473" t="s">
        <v>41</v>
      </c>
      <c r="P1208" s="473" t="s">
        <v>42</v>
      </c>
      <c r="Q1208" s="480"/>
    </row>
    <row r="1209" spans="1:17" ht="72" x14ac:dyDescent="0.25">
      <c r="A1209" s="210">
        <v>1207</v>
      </c>
      <c r="B1209" s="473" t="s">
        <v>34</v>
      </c>
      <c r="C1209" s="473">
        <v>891180084</v>
      </c>
      <c r="D1209" s="473">
        <v>2</v>
      </c>
      <c r="E1209" s="474" t="s">
        <v>2866</v>
      </c>
      <c r="F1209" s="481">
        <v>79581056</v>
      </c>
      <c r="G1209" s="476">
        <v>1</v>
      </c>
      <c r="H1209" s="476" t="s">
        <v>8444</v>
      </c>
      <c r="I1209" s="473" t="s">
        <v>8445</v>
      </c>
      <c r="J1209" s="478">
        <v>41311</v>
      </c>
      <c r="K1209" s="479">
        <v>30549960</v>
      </c>
      <c r="L1209" s="473" t="s">
        <v>8377</v>
      </c>
      <c r="M1209" s="476" t="s">
        <v>2156</v>
      </c>
      <c r="N1209" s="480" t="s">
        <v>6089</v>
      </c>
      <c r="O1209" s="473" t="s">
        <v>41</v>
      </c>
      <c r="P1209" s="473" t="s">
        <v>42</v>
      </c>
      <c r="Q1209" s="480"/>
    </row>
    <row r="1210" spans="1:17" ht="84" x14ac:dyDescent="0.25">
      <c r="A1210" s="210">
        <v>1208</v>
      </c>
      <c r="B1210" s="473" t="s">
        <v>34</v>
      </c>
      <c r="C1210" s="473">
        <v>891180084</v>
      </c>
      <c r="D1210" s="473">
        <v>2</v>
      </c>
      <c r="E1210" s="474" t="s">
        <v>8446</v>
      </c>
      <c r="F1210" s="481">
        <v>7715631</v>
      </c>
      <c r="G1210" s="476">
        <v>2</v>
      </c>
      <c r="H1210" s="476" t="s">
        <v>8447</v>
      </c>
      <c r="I1210" s="473" t="s">
        <v>8448</v>
      </c>
      <c r="J1210" s="482">
        <v>41312</v>
      </c>
      <c r="K1210" s="479">
        <v>3599998</v>
      </c>
      <c r="L1210" s="473" t="s">
        <v>8377</v>
      </c>
      <c r="M1210" s="476" t="s">
        <v>2156</v>
      </c>
      <c r="N1210" s="480" t="s">
        <v>6089</v>
      </c>
      <c r="O1210" s="473" t="s">
        <v>41</v>
      </c>
      <c r="P1210" s="473" t="s">
        <v>42</v>
      </c>
      <c r="Q1210" s="480"/>
    </row>
    <row r="1211" spans="1:17" ht="84" x14ac:dyDescent="0.25">
      <c r="A1211" s="210">
        <v>1209</v>
      </c>
      <c r="B1211" s="473" t="s">
        <v>34</v>
      </c>
      <c r="C1211" s="473">
        <v>891180084</v>
      </c>
      <c r="D1211" s="473">
        <v>2</v>
      </c>
      <c r="E1211" s="473" t="s">
        <v>2157</v>
      </c>
      <c r="F1211" s="475">
        <v>36089650</v>
      </c>
      <c r="G1211" s="476">
        <v>1</v>
      </c>
      <c r="H1211" s="476" t="s">
        <v>8449</v>
      </c>
      <c r="I1211" s="473" t="s">
        <v>8450</v>
      </c>
      <c r="J1211" s="478">
        <v>41317</v>
      </c>
      <c r="K1211" s="483">
        <v>21000000</v>
      </c>
      <c r="L1211" s="473" t="s">
        <v>8377</v>
      </c>
      <c r="M1211" s="476" t="s">
        <v>2156</v>
      </c>
      <c r="N1211" s="480" t="s">
        <v>6089</v>
      </c>
      <c r="O1211" s="473" t="s">
        <v>41</v>
      </c>
      <c r="P1211" s="473" t="s">
        <v>42</v>
      </c>
      <c r="Q1211" s="480"/>
    </row>
    <row r="1212" spans="1:17" ht="60" x14ac:dyDescent="0.25">
      <c r="A1212" s="210">
        <v>1210</v>
      </c>
      <c r="B1212" s="473" t="s">
        <v>34</v>
      </c>
      <c r="C1212" s="473">
        <v>891180084</v>
      </c>
      <c r="D1212" s="473">
        <v>2</v>
      </c>
      <c r="E1212" s="473" t="s">
        <v>8451</v>
      </c>
      <c r="F1212" s="475">
        <v>1075217088</v>
      </c>
      <c r="G1212" s="476">
        <v>4</v>
      </c>
      <c r="H1212" s="476" t="s">
        <v>8452</v>
      </c>
      <c r="I1212" s="474" t="s">
        <v>8453</v>
      </c>
      <c r="J1212" s="478">
        <v>41317</v>
      </c>
      <c r="K1212" s="483">
        <v>21000000</v>
      </c>
      <c r="L1212" s="473" t="s">
        <v>8377</v>
      </c>
      <c r="M1212" s="476" t="s">
        <v>2156</v>
      </c>
      <c r="N1212" s="480" t="s">
        <v>6089</v>
      </c>
      <c r="O1212" s="473" t="s">
        <v>41</v>
      </c>
      <c r="P1212" s="473" t="s">
        <v>42</v>
      </c>
      <c r="Q1212" s="480"/>
    </row>
    <row r="1213" spans="1:17" ht="84" x14ac:dyDescent="0.25">
      <c r="A1213" s="210">
        <v>1211</v>
      </c>
      <c r="B1213" s="473" t="s">
        <v>34</v>
      </c>
      <c r="C1213" s="473">
        <v>891180084</v>
      </c>
      <c r="D1213" s="473">
        <v>2</v>
      </c>
      <c r="E1213" s="473" t="s">
        <v>2808</v>
      </c>
      <c r="F1213" s="475">
        <v>1083865626</v>
      </c>
      <c r="G1213" s="476">
        <v>5</v>
      </c>
      <c r="H1213" s="476" t="s">
        <v>8454</v>
      </c>
      <c r="I1213" s="474" t="s">
        <v>8455</v>
      </c>
      <c r="J1213" s="478">
        <v>41319</v>
      </c>
      <c r="K1213" s="483">
        <v>10000000</v>
      </c>
      <c r="L1213" s="473" t="s">
        <v>8377</v>
      </c>
      <c r="M1213" s="476" t="s">
        <v>2156</v>
      </c>
      <c r="N1213" s="480" t="s">
        <v>6089</v>
      </c>
      <c r="O1213" s="473" t="s">
        <v>41</v>
      </c>
      <c r="P1213" s="473" t="s">
        <v>42</v>
      </c>
      <c r="Q1213" s="480"/>
    </row>
    <row r="1214" spans="1:17" ht="120" x14ac:dyDescent="0.25">
      <c r="A1214" s="210">
        <v>1212</v>
      </c>
      <c r="B1214" s="473" t="s">
        <v>34</v>
      </c>
      <c r="C1214" s="473">
        <v>891180084</v>
      </c>
      <c r="D1214" s="473">
        <v>2</v>
      </c>
      <c r="E1214" s="473" t="s">
        <v>8419</v>
      </c>
      <c r="F1214" s="475">
        <v>1075237849</v>
      </c>
      <c r="G1214" s="476">
        <v>8</v>
      </c>
      <c r="H1214" s="476" t="s">
        <v>8456</v>
      </c>
      <c r="I1214" s="474" t="s">
        <v>8457</v>
      </c>
      <c r="J1214" s="478">
        <v>41334</v>
      </c>
      <c r="K1214" s="483">
        <v>17001000</v>
      </c>
      <c r="L1214" s="473" t="s">
        <v>8377</v>
      </c>
      <c r="M1214" s="476" t="s">
        <v>2156</v>
      </c>
      <c r="N1214" s="480" t="s">
        <v>6089</v>
      </c>
      <c r="O1214" s="473" t="s">
        <v>41</v>
      </c>
      <c r="P1214" s="473" t="s">
        <v>42</v>
      </c>
      <c r="Q1214" s="480"/>
    </row>
    <row r="1215" spans="1:17" ht="132" x14ac:dyDescent="0.25">
      <c r="A1215" s="210">
        <v>1213</v>
      </c>
      <c r="B1215" s="473" t="s">
        <v>34</v>
      </c>
      <c r="C1215" s="473">
        <v>891180084</v>
      </c>
      <c r="D1215" s="473">
        <v>2</v>
      </c>
      <c r="E1215" s="473" t="s">
        <v>8458</v>
      </c>
      <c r="F1215" s="475">
        <v>1075221059</v>
      </c>
      <c r="G1215" s="476">
        <v>6</v>
      </c>
      <c r="H1215" s="476" t="s">
        <v>8459</v>
      </c>
      <c r="I1215" s="474" t="s">
        <v>8460</v>
      </c>
      <c r="J1215" s="478">
        <v>41334</v>
      </c>
      <c r="K1215" s="483">
        <v>17001000</v>
      </c>
      <c r="L1215" s="473" t="s">
        <v>8377</v>
      </c>
      <c r="M1215" s="476" t="s">
        <v>2156</v>
      </c>
      <c r="N1215" s="480" t="s">
        <v>6089</v>
      </c>
      <c r="O1215" s="473" t="s">
        <v>41</v>
      </c>
      <c r="P1215" s="473" t="s">
        <v>42</v>
      </c>
      <c r="Q1215" s="480"/>
    </row>
    <row r="1216" spans="1:17" ht="132" x14ac:dyDescent="0.25">
      <c r="A1216" s="210">
        <v>1214</v>
      </c>
      <c r="B1216" s="473" t="s">
        <v>34</v>
      </c>
      <c r="C1216" s="473">
        <v>891180084</v>
      </c>
      <c r="D1216" s="473">
        <v>2</v>
      </c>
      <c r="E1216" s="474" t="s">
        <v>2205</v>
      </c>
      <c r="F1216" s="481">
        <v>22460702</v>
      </c>
      <c r="G1216" s="476">
        <v>5</v>
      </c>
      <c r="H1216" s="476" t="s">
        <v>8461</v>
      </c>
      <c r="I1216" s="474" t="s">
        <v>8462</v>
      </c>
      <c r="J1216" s="478">
        <v>41334</v>
      </c>
      <c r="K1216" s="479">
        <v>5400000</v>
      </c>
      <c r="L1216" s="473" t="s">
        <v>8377</v>
      </c>
      <c r="M1216" s="476" t="s">
        <v>2156</v>
      </c>
      <c r="N1216" s="480" t="s">
        <v>6089</v>
      </c>
      <c r="O1216" s="473" t="s">
        <v>41</v>
      </c>
      <c r="P1216" s="473" t="s">
        <v>42</v>
      </c>
      <c r="Q1216" s="480"/>
    </row>
    <row r="1217" spans="1:17" ht="156" x14ac:dyDescent="0.25">
      <c r="A1217" s="210">
        <v>1215</v>
      </c>
      <c r="B1217" s="473" t="s">
        <v>34</v>
      </c>
      <c r="C1217" s="473">
        <v>891180084</v>
      </c>
      <c r="D1217" s="473">
        <v>2</v>
      </c>
      <c r="E1217" s="474" t="s">
        <v>8463</v>
      </c>
      <c r="F1217" s="481">
        <v>26467531</v>
      </c>
      <c r="G1217" s="476">
        <v>9</v>
      </c>
      <c r="H1217" s="476" t="s">
        <v>8464</v>
      </c>
      <c r="I1217" s="474" t="s">
        <v>8465</v>
      </c>
      <c r="J1217" s="478">
        <v>41334</v>
      </c>
      <c r="K1217" s="479">
        <v>9000000</v>
      </c>
      <c r="L1217" s="473" t="s">
        <v>8377</v>
      </c>
      <c r="M1217" s="476" t="s">
        <v>2156</v>
      </c>
      <c r="N1217" s="480" t="s">
        <v>6089</v>
      </c>
      <c r="O1217" s="473" t="s">
        <v>41</v>
      </c>
      <c r="P1217" s="473" t="s">
        <v>42</v>
      </c>
      <c r="Q1217" s="480"/>
    </row>
    <row r="1218" spans="1:17" ht="108" x14ac:dyDescent="0.25">
      <c r="A1218" s="210">
        <v>1216</v>
      </c>
      <c r="B1218" s="473" t="s">
        <v>34</v>
      </c>
      <c r="C1218" s="473">
        <v>891180084</v>
      </c>
      <c r="D1218" s="473">
        <v>2</v>
      </c>
      <c r="E1218" s="474" t="s">
        <v>8466</v>
      </c>
      <c r="F1218" s="481">
        <v>94456330</v>
      </c>
      <c r="G1218" s="476">
        <v>5</v>
      </c>
      <c r="H1218" s="476" t="s">
        <v>8467</v>
      </c>
      <c r="I1218" s="474" t="s">
        <v>8468</v>
      </c>
      <c r="J1218" s="478">
        <v>41344</v>
      </c>
      <c r="K1218" s="483">
        <v>18701100</v>
      </c>
      <c r="L1218" s="473" t="s">
        <v>8377</v>
      </c>
      <c r="M1218" s="476" t="s">
        <v>2156</v>
      </c>
      <c r="N1218" s="480" t="s">
        <v>6089</v>
      </c>
      <c r="O1218" s="473" t="s">
        <v>41</v>
      </c>
      <c r="P1218" s="473" t="s">
        <v>42</v>
      </c>
      <c r="Q1218" s="480"/>
    </row>
    <row r="1219" spans="1:17" ht="108" x14ac:dyDescent="0.25">
      <c r="A1219" s="210">
        <v>1217</v>
      </c>
      <c r="B1219" s="473" t="s">
        <v>34</v>
      </c>
      <c r="C1219" s="473">
        <v>891180084</v>
      </c>
      <c r="D1219" s="473">
        <v>2</v>
      </c>
      <c r="E1219" s="474" t="s">
        <v>8469</v>
      </c>
      <c r="F1219" s="475">
        <v>1075247932</v>
      </c>
      <c r="G1219" s="476">
        <v>4</v>
      </c>
      <c r="H1219" s="476" t="s">
        <v>8470</v>
      </c>
      <c r="I1219" s="474" t="s">
        <v>8471</v>
      </c>
      <c r="J1219" s="478">
        <v>41344</v>
      </c>
      <c r="K1219" s="483">
        <v>13600800</v>
      </c>
      <c r="L1219" s="473" t="s">
        <v>8377</v>
      </c>
      <c r="M1219" s="476" t="s">
        <v>2156</v>
      </c>
      <c r="N1219" s="480" t="s">
        <v>6089</v>
      </c>
      <c r="O1219" s="473" t="s">
        <v>41</v>
      </c>
      <c r="P1219" s="473" t="s">
        <v>42</v>
      </c>
      <c r="Q1219" s="480"/>
    </row>
    <row r="1220" spans="1:17" ht="108" x14ac:dyDescent="0.25">
      <c r="A1220" s="210">
        <v>1218</v>
      </c>
      <c r="B1220" s="473" t="s">
        <v>34</v>
      </c>
      <c r="C1220" s="473">
        <v>891180084</v>
      </c>
      <c r="D1220" s="473">
        <v>2</v>
      </c>
      <c r="E1220" s="473" t="s">
        <v>8472</v>
      </c>
      <c r="F1220" s="481">
        <v>1075209450</v>
      </c>
      <c r="G1220" s="476">
        <v>4</v>
      </c>
      <c r="H1220" s="476" t="s">
        <v>8473</v>
      </c>
      <c r="I1220" s="474" t="s">
        <v>8474</v>
      </c>
      <c r="J1220" s="478">
        <v>41344</v>
      </c>
      <c r="K1220" s="479">
        <v>13600800</v>
      </c>
      <c r="L1220" s="473" t="s">
        <v>8377</v>
      </c>
      <c r="M1220" s="476" t="s">
        <v>2156</v>
      </c>
      <c r="N1220" s="480" t="s">
        <v>6089</v>
      </c>
      <c r="O1220" s="473" t="s">
        <v>41</v>
      </c>
      <c r="P1220" s="473" t="s">
        <v>42</v>
      </c>
      <c r="Q1220" s="480"/>
    </row>
    <row r="1221" spans="1:17" ht="48" x14ac:dyDescent="0.25">
      <c r="A1221" s="210">
        <v>1219</v>
      </c>
      <c r="B1221" s="473" t="s">
        <v>34</v>
      </c>
      <c r="C1221" s="473">
        <v>891180084</v>
      </c>
      <c r="D1221" s="473">
        <v>2</v>
      </c>
      <c r="E1221" s="473" t="s">
        <v>8475</v>
      </c>
      <c r="F1221" s="481">
        <v>800091457</v>
      </c>
      <c r="G1221" s="476">
        <v>3</v>
      </c>
      <c r="H1221" s="486" t="s">
        <v>8476</v>
      </c>
      <c r="I1221" s="474" t="s">
        <v>8477</v>
      </c>
      <c r="J1221" s="478">
        <v>41346</v>
      </c>
      <c r="K1221" s="483">
        <v>468000</v>
      </c>
      <c r="L1221" s="473" t="s">
        <v>8377</v>
      </c>
      <c r="M1221" s="476" t="s">
        <v>2156</v>
      </c>
      <c r="N1221" s="480" t="s">
        <v>6089</v>
      </c>
      <c r="O1221" s="473" t="s">
        <v>41</v>
      </c>
      <c r="P1221" s="473" t="s">
        <v>42</v>
      </c>
      <c r="Q1221" s="480"/>
    </row>
    <row r="1222" spans="1:17" ht="48" x14ac:dyDescent="0.25">
      <c r="A1222" s="210">
        <v>1220</v>
      </c>
      <c r="B1222" s="473" t="s">
        <v>34</v>
      </c>
      <c r="C1222" s="473">
        <v>891180084</v>
      </c>
      <c r="D1222" s="473">
        <v>2</v>
      </c>
      <c r="E1222" s="474" t="s">
        <v>8478</v>
      </c>
      <c r="F1222" s="481">
        <v>860521570</v>
      </c>
      <c r="G1222" s="476">
        <v>2</v>
      </c>
      <c r="H1222" s="486" t="s">
        <v>8479</v>
      </c>
      <c r="I1222" s="474" t="s">
        <v>8480</v>
      </c>
      <c r="J1222" s="478">
        <v>41346</v>
      </c>
      <c r="K1222" s="483">
        <v>7896393</v>
      </c>
      <c r="L1222" s="473" t="s">
        <v>113</v>
      </c>
      <c r="M1222" s="476" t="s">
        <v>2156</v>
      </c>
      <c r="N1222" s="480" t="s">
        <v>6089</v>
      </c>
      <c r="O1222" s="473" t="s">
        <v>41</v>
      </c>
      <c r="P1222" s="473" t="s">
        <v>42</v>
      </c>
      <c r="Q1222" s="480"/>
    </row>
    <row r="1223" spans="1:17" ht="72" x14ac:dyDescent="0.25">
      <c r="A1223" s="210">
        <v>1221</v>
      </c>
      <c r="B1223" s="473" t="s">
        <v>34</v>
      </c>
      <c r="C1223" s="473">
        <v>891180084</v>
      </c>
      <c r="D1223" s="473">
        <v>2</v>
      </c>
      <c r="E1223" s="473" t="s">
        <v>8481</v>
      </c>
      <c r="F1223" s="475">
        <v>1085273275</v>
      </c>
      <c r="G1223" s="476">
        <v>1</v>
      </c>
      <c r="H1223" s="476" t="s">
        <v>8482</v>
      </c>
      <c r="I1223" s="474" t="s">
        <v>8483</v>
      </c>
      <c r="J1223" s="478">
        <v>41346</v>
      </c>
      <c r="K1223" s="483">
        <v>4799999</v>
      </c>
      <c r="L1223" s="473" t="s">
        <v>8377</v>
      </c>
      <c r="M1223" s="476" t="s">
        <v>2156</v>
      </c>
      <c r="N1223" s="480" t="s">
        <v>6089</v>
      </c>
      <c r="O1223" s="473" t="s">
        <v>41</v>
      </c>
      <c r="P1223" s="473" t="s">
        <v>42</v>
      </c>
      <c r="Q1223" s="480"/>
    </row>
    <row r="1224" spans="1:17" ht="84" x14ac:dyDescent="0.25">
      <c r="A1224" s="210">
        <v>1222</v>
      </c>
      <c r="B1224" s="473" t="s">
        <v>34</v>
      </c>
      <c r="C1224" s="473">
        <v>891180084</v>
      </c>
      <c r="D1224" s="473">
        <v>2</v>
      </c>
      <c r="E1224" s="474" t="s">
        <v>8484</v>
      </c>
      <c r="F1224" s="475">
        <v>93476789</v>
      </c>
      <c r="G1224" s="476">
        <v>3</v>
      </c>
      <c r="H1224" s="476" t="s">
        <v>8485</v>
      </c>
      <c r="I1224" s="474" t="s">
        <v>8486</v>
      </c>
      <c r="J1224" s="478">
        <v>41348</v>
      </c>
      <c r="K1224" s="483">
        <v>6500000</v>
      </c>
      <c r="L1224" s="473" t="s">
        <v>8377</v>
      </c>
      <c r="M1224" s="476" t="s">
        <v>2156</v>
      </c>
      <c r="N1224" s="480" t="s">
        <v>6089</v>
      </c>
      <c r="O1224" s="473" t="s">
        <v>41</v>
      </c>
      <c r="P1224" s="473" t="s">
        <v>42</v>
      </c>
      <c r="Q1224" s="480"/>
    </row>
    <row r="1225" spans="1:17" ht="108" x14ac:dyDescent="0.25">
      <c r="A1225" s="210">
        <v>1223</v>
      </c>
      <c r="B1225" s="473" t="s">
        <v>34</v>
      </c>
      <c r="C1225" s="473">
        <v>891180084</v>
      </c>
      <c r="D1225" s="473">
        <v>2</v>
      </c>
      <c r="E1225" s="474" t="s">
        <v>2267</v>
      </c>
      <c r="F1225" s="475">
        <v>7722858</v>
      </c>
      <c r="G1225" s="476">
        <v>6</v>
      </c>
      <c r="H1225" s="476" t="s">
        <v>8487</v>
      </c>
      <c r="I1225" s="474" t="s">
        <v>8488</v>
      </c>
      <c r="J1225" s="478">
        <v>41348</v>
      </c>
      <c r="K1225" s="483">
        <v>11451037</v>
      </c>
      <c r="L1225" s="473" t="s">
        <v>8377</v>
      </c>
      <c r="M1225" s="476" t="s">
        <v>2156</v>
      </c>
      <c r="N1225" s="480" t="s">
        <v>6089</v>
      </c>
      <c r="O1225" s="473" t="s">
        <v>41</v>
      </c>
      <c r="P1225" s="473" t="s">
        <v>42</v>
      </c>
      <c r="Q1225" s="480"/>
    </row>
    <row r="1226" spans="1:17" ht="48" x14ac:dyDescent="0.25">
      <c r="A1226" s="210">
        <v>1224</v>
      </c>
      <c r="B1226" s="473" t="s">
        <v>34</v>
      </c>
      <c r="C1226" s="473">
        <v>891180084</v>
      </c>
      <c r="D1226" s="473">
        <v>2</v>
      </c>
      <c r="E1226" s="474" t="s">
        <v>8489</v>
      </c>
      <c r="F1226" s="481">
        <v>55131664</v>
      </c>
      <c r="G1226" s="476">
        <v>2</v>
      </c>
      <c r="H1226" s="476" t="s">
        <v>8490</v>
      </c>
      <c r="I1226" s="474" t="s">
        <v>8491</v>
      </c>
      <c r="J1226" s="478">
        <v>41348</v>
      </c>
      <c r="K1226" s="483">
        <v>15993000</v>
      </c>
      <c r="L1226" s="473" t="s">
        <v>8377</v>
      </c>
      <c r="M1226" s="476" t="s">
        <v>2156</v>
      </c>
      <c r="N1226" s="480" t="s">
        <v>6089</v>
      </c>
      <c r="O1226" s="473" t="s">
        <v>41</v>
      </c>
      <c r="P1226" s="473" t="s">
        <v>42</v>
      </c>
      <c r="Q1226" s="480"/>
    </row>
    <row r="1227" spans="1:17" ht="96" x14ac:dyDescent="0.25">
      <c r="A1227" s="210">
        <v>1225</v>
      </c>
      <c r="B1227" s="473" t="s">
        <v>34</v>
      </c>
      <c r="C1227" s="473">
        <v>891180084</v>
      </c>
      <c r="D1227" s="473">
        <v>2</v>
      </c>
      <c r="E1227" s="474" t="s">
        <v>8492</v>
      </c>
      <c r="F1227" s="475">
        <v>7719583</v>
      </c>
      <c r="G1227" s="476">
        <v>5</v>
      </c>
      <c r="H1227" s="476" t="s">
        <v>8493</v>
      </c>
      <c r="I1227" s="474" t="s">
        <v>8494</v>
      </c>
      <c r="J1227" s="478">
        <v>41348</v>
      </c>
      <c r="K1227" s="483">
        <v>17685000</v>
      </c>
      <c r="L1227" s="473" t="s">
        <v>8377</v>
      </c>
      <c r="M1227" s="476" t="s">
        <v>2156</v>
      </c>
      <c r="N1227" s="480" t="s">
        <v>6089</v>
      </c>
      <c r="O1227" s="473" t="s">
        <v>41</v>
      </c>
      <c r="P1227" s="473" t="s">
        <v>42</v>
      </c>
      <c r="Q1227" s="480"/>
    </row>
    <row r="1228" spans="1:17" ht="108" x14ac:dyDescent="0.25">
      <c r="A1228" s="210">
        <v>1226</v>
      </c>
      <c r="B1228" s="473" t="s">
        <v>34</v>
      </c>
      <c r="C1228" s="473">
        <v>891180084</v>
      </c>
      <c r="D1228" s="473">
        <v>2</v>
      </c>
      <c r="E1228" s="474" t="s">
        <v>2352</v>
      </c>
      <c r="F1228" s="475">
        <v>80199244</v>
      </c>
      <c r="G1228" s="476">
        <v>6</v>
      </c>
      <c r="H1228" s="476" t="s">
        <v>8495</v>
      </c>
      <c r="I1228" s="474" t="s">
        <v>8496</v>
      </c>
      <c r="J1228" s="478">
        <v>41348</v>
      </c>
      <c r="K1228" s="479">
        <v>4500000</v>
      </c>
      <c r="L1228" s="473" t="s">
        <v>8377</v>
      </c>
      <c r="M1228" s="476" t="s">
        <v>2156</v>
      </c>
      <c r="N1228" s="480" t="s">
        <v>6089</v>
      </c>
      <c r="O1228" s="473" t="s">
        <v>41</v>
      </c>
      <c r="P1228" s="473" t="s">
        <v>42</v>
      </c>
      <c r="Q1228" s="480"/>
    </row>
    <row r="1229" spans="1:17" ht="48" x14ac:dyDescent="0.25">
      <c r="A1229" s="210">
        <v>1227</v>
      </c>
      <c r="B1229" s="473" t="s">
        <v>34</v>
      </c>
      <c r="C1229" s="473">
        <v>891180084</v>
      </c>
      <c r="D1229" s="473">
        <v>2</v>
      </c>
      <c r="E1229" s="474" t="s">
        <v>8497</v>
      </c>
      <c r="F1229" s="475">
        <v>1004251870</v>
      </c>
      <c r="G1229" s="476">
        <v>3</v>
      </c>
      <c r="H1229" s="476" t="s">
        <v>8498</v>
      </c>
      <c r="I1229" s="474" t="s">
        <v>8499</v>
      </c>
      <c r="J1229" s="478">
        <v>41348</v>
      </c>
      <c r="K1229" s="483">
        <v>6720300</v>
      </c>
      <c r="L1229" s="473" t="s">
        <v>8377</v>
      </c>
      <c r="M1229" s="476" t="s">
        <v>2156</v>
      </c>
      <c r="N1229" s="480" t="s">
        <v>6089</v>
      </c>
      <c r="O1229" s="473" t="s">
        <v>41</v>
      </c>
      <c r="P1229" s="473" t="s">
        <v>42</v>
      </c>
      <c r="Q1229" s="480"/>
    </row>
    <row r="1230" spans="1:17" ht="84" x14ac:dyDescent="0.25">
      <c r="A1230" s="210">
        <v>1228</v>
      </c>
      <c r="B1230" s="473" t="s">
        <v>34</v>
      </c>
      <c r="C1230" s="473">
        <v>891180084</v>
      </c>
      <c r="D1230" s="473">
        <v>2</v>
      </c>
      <c r="E1230" s="473" t="s">
        <v>2258</v>
      </c>
      <c r="F1230" s="475">
        <v>79320922</v>
      </c>
      <c r="G1230" s="476">
        <v>6</v>
      </c>
      <c r="H1230" s="476" t="s">
        <v>8500</v>
      </c>
      <c r="I1230" s="474" t="s">
        <v>8501</v>
      </c>
      <c r="J1230" s="478">
        <v>41348</v>
      </c>
      <c r="K1230" s="483">
        <v>12150000</v>
      </c>
      <c r="L1230" s="473" t="s">
        <v>8377</v>
      </c>
      <c r="M1230" s="476" t="s">
        <v>2156</v>
      </c>
      <c r="N1230" s="480" t="s">
        <v>6089</v>
      </c>
      <c r="O1230" s="473" t="s">
        <v>41</v>
      </c>
      <c r="P1230" s="473" t="s">
        <v>42</v>
      </c>
      <c r="Q1230" s="480"/>
    </row>
    <row r="1231" spans="1:17" ht="84" x14ac:dyDescent="0.25">
      <c r="A1231" s="210">
        <v>1229</v>
      </c>
      <c r="B1231" s="473" t="s">
        <v>34</v>
      </c>
      <c r="C1231" s="473">
        <v>891180084</v>
      </c>
      <c r="D1231" s="473">
        <v>2</v>
      </c>
      <c r="E1231" s="473" t="s">
        <v>281</v>
      </c>
      <c r="F1231" s="475">
        <v>7728873</v>
      </c>
      <c r="G1231" s="476">
        <v>4</v>
      </c>
      <c r="H1231" s="476" t="s">
        <v>8502</v>
      </c>
      <c r="I1231" s="474" t="s">
        <v>8503</v>
      </c>
      <c r="J1231" s="478">
        <v>41351</v>
      </c>
      <c r="K1231" s="483">
        <v>18000000</v>
      </c>
      <c r="L1231" s="473" t="s">
        <v>8377</v>
      </c>
      <c r="M1231" s="476" t="s">
        <v>2156</v>
      </c>
      <c r="N1231" s="480" t="s">
        <v>6089</v>
      </c>
      <c r="O1231" s="473" t="s">
        <v>41</v>
      </c>
      <c r="P1231" s="473" t="s">
        <v>42</v>
      </c>
      <c r="Q1231" s="480"/>
    </row>
    <row r="1232" spans="1:17" ht="84" x14ac:dyDescent="0.25">
      <c r="A1232" s="210">
        <v>1230</v>
      </c>
      <c r="B1232" s="473" t="s">
        <v>34</v>
      </c>
      <c r="C1232" s="473">
        <v>891180084</v>
      </c>
      <c r="D1232" s="473">
        <v>2</v>
      </c>
      <c r="E1232" s="473" t="s">
        <v>8504</v>
      </c>
      <c r="F1232" s="475">
        <v>860518299</v>
      </c>
      <c r="G1232" s="476">
        <v>1</v>
      </c>
      <c r="H1232" s="476" t="s">
        <v>8505</v>
      </c>
      <c r="I1232" s="485" t="s">
        <v>8506</v>
      </c>
      <c r="J1232" s="478">
        <v>41351</v>
      </c>
      <c r="K1232" s="483">
        <v>6138291</v>
      </c>
      <c r="L1232" s="473" t="s">
        <v>113</v>
      </c>
      <c r="M1232" s="476" t="s">
        <v>2156</v>
      </c>
      <c r="N1232" s="480" t="s">
        <v>6089</v>
      </c>
      <c r="O1232" s="473" t="s">
        <v>41</v>
      </c>
      <c r="P1232" s="473" t="s">
        <v>42</v>
      </c>
      <c r="Q1232" s="480"/>
    </row>
    <row r="1233" spans="1:17" ht="144" x14ac:dyDescent="0.25">
      <c r="A1233" s="210">
        <v>1231</v>
      </c>
      <c r="B1233" s="473" t="s">
        <v>34</v>
      </c>
      <c r="C1233" s="473">
        <v>891180084</v>
      </c>
      <c r="D1233" s="473">
        <v>2</v>
      </c>
      <c r="E1233" s="474" t="s">
        <v>8507</v>
      </c>
      <c r="F1233" s="481">
        <v>900337685</v>
      </c>
      <c r="G1233" s="476">
        <v>7</v>
      </c>
      <c r="H1233" s="476" t="s">
        <v>8508</v>
      </c>
      <c r="I1233" s="474" t="s">
        <v>8509</v>
      </c>
      <c r="J1233" s="478">
        <v>41351</v>
      </c>
      <c r="K1233" s="479">
        <v>46734575</v>
      </c>
      <c r="L1233" s="473" t="s">
        <v>6116</v>
      </c>
      <c r="M1233" s="476" t="s">
        <v>2156</v>
      </c>
      <c r="N1233" s="480" t="s">
        <v>6089</v>
      </c>
      <c r="O1233" s="473" t="s">
        <v>41</v>
      </c>
      <c r="P1233" s="473" t="s">
        <v>42</v>
      </c>
      <c r="Q1233" s="480"/>
    </row>
    <row r="1234" spans="1:17" ht="96" x14ac:dyDescent="0.25">
      <c r="A1234" s="210">
        <v>1232</v>
      </c>
      <c r="B1234" s="473" t="s">
        <v>34</v>
      </c>
      <c r="C1234" s="473">
        <v>891180084</v>
      </c>
      <c r="D1234" s="473">
        <v>2</v>
      </c>
      <c r="E1234" s="474" t="s">
        <v>8510</v>
      </c>
      <c r="F1234" s="481">
        <v>813003616</v>
      </c>
      <c r="G1234" s="476">
        <v>1</v>
      </c>
      <c r="H1234" s="476" t="s">
        <v>8511</v>
      </c>
      <c r="I1234" s="474" t="s">
        <v>8512</v>
      </c>
      <c r="J1234" s="487">
        <v>41352</v>
      </c>
      <c r="K1234" s="479">
        <v>796254</v>
      </c>
      <c r="L1234" s="473" t="s">
        <v>113</v>
      </c>
      <c r="M1234" s="476" t="s">
        <v>2156</v>
      </c>
      <c r="N1234" s="480" t="s">
        <v>6089</v>
      </c>
      <c r="O1234" s="473" t="s">
        <v>41</v>
      </c>
      <c r="P1234" s="473" t="s">
        <v>42</v>
      </c>
      <c r="Q1234" s="480"/>
    </row>
    <row r="1235" spans="1:17" ht="156" x14ac:dyDescent="0.25">
      <c r="A1235" s="210">
        <v>1233</v>
      </c>
      <c r="B1235" s="473" t="s">
        <v>34</v>
      </c>
      <c r="C1235" s="473">
        <v>891180084</v>
      </c>
      <c r="D1235" s="473">
        <v>2</v>
      </c>
      <c r="E1235" s="474" t="s">
        <v>8513</v>
      </c>
      <c r="F1235" s="481">
        <v>1075233071</v>
      </c>
      <c r="G1235" s="476">
        <v>7</v>
      </c>
      <c r="H1235" s="476" t="s">
        <v>8514</v>
      </c>
      <c r="I1235" s="474" t="s">
        <v>8515</v>
      </c>
      <c r="J1235" s="487">
        <v>41352</v>
      </c>
      <c r="K1235" s="479">
        <v>3005000</v>
      </c>
      <c r="L1235" s="473" t="s">
        <v>8377</v>
      </c>
      <c r="M1235" s="476" t="s">
        <v>2156</v>
      </c>
      <c r="N1235" s="480" t="s">
        <v>6089</v>
      </c>
      <c r="O1235" s="473" t="s">
        <v>41</v>
      </c>
      <c r="P1235" s="473" t="s">
        <v>42</v>
      </c>
      <c r="Q1235" s="480"/>
    </row>
    <row r="1236" spans="1:17" ht="144" x14ac:dyDescent="0.25">
      <c r="A1236" s="210">
        <v>1234</v>
      </c>
      <c r="B1236" s="473" t="s">
        <v>34</v>
      </c>
      <c r="C1236" s="473">
        <v>891180084</v>
      </c>
      <c r="D1236" s="473">
        <v>2</v>
      </c>
      <c r="E1236" s="474" t="s">
        <v>2355</v>
      </c>
      <c r="F1236" s="481">
        <v>36293463</v>
      </c>
      <c r="G1236" s="476">
        <v>4</v>
      </c>
      <c r="H1236" s="476" t="s">
        <v>8516</v>
      </c>
      <c r="I1236" s="474" t="s">
        <v>8517</v>
      </c>
      <c r="J1236" s="487">
        <v>41352</v>
      </c>
      <c r="K1236" s="479">
        <v>23814000</v>
      </c>
      <c r="L1236" s="473" t="s">
        <v>8377</v>
      </c>
      <c r="M1236" s="476" t="s">
        <v>2156</v>
      </c>
      <c r="N1236" s="480" t="s">
        <v>6089</v>
      </c>
      <c r="O1236" s="473" t="s">
        <v>41</v>
      </c>
      <c r="P1236" s="473" t="s">
        <v>42</v>
      </c>
      <c r="Q1236" s="480"/>
    </row>
    <row r="1237" spans="1:17" ht="108" x14ac:dyDescent="0.25">
      <c r="A1237" s="210">
        <v>1235</v>
      </c>
      <c r="B1237" s="473" t="s">
        <v>34</v>
      </c>
      <c r="C1237" s="473">
        <v>891180084</v>
      </c>
      <c r="D1237" s="473">
        <v>2</v>
      </c>
      <c r="E1237" s="474" t="s">
        <v>8518</v>
      </c>
      <c r="F1237" s="475">
        <v>1075240754</v>
      </c>
      <c r="G1237" s="476">
        <v>8</v>
      </c>
      <c r="H1237" s="476" t="s">
        <v>8519</v>
      </c>
      <c r="I1237" s="474" t="s">
        <v>8520</v>
      </c>
      <c r="J1237" s="487">
        <v>41352</v>
      </c>
      <c r="K1237" s="479">
        <v>6136695</v>
      </c>
      <c r="L1237" s="473" t="s">
        <v>8377</v>
      </c>
      <c r="M1237" s="476" t="s">
        <v>2156</v>
      </c>
      <c r="N1237" s="480" t="s">
        <v>6089</v>
      </c>
      <c r="O1237" s="473" t="s">
        <v>41</v>
      </c>
      <c r="P1237" s="473" t="s">
        <v>42</v>
      </c>
      <c r="Q1237" s="480"/>
    </row>
    <row r="1238" spans="1:17" ht="96" x14ac:dyDescent="0.25">
      <c r="A1238" s="210">
        <v>1236</v>
      </c>
      <c r="B1238" s="473" t="s">
        <v>34</v>
      </c>
      <c r="C1238" s="473">
        <v>891180084</v>
      </c>
      <c r="D1238" s="473">
        <v>2</v>
      </c>
      <c r="E1238" s="473" t="s">
        <v>8521</v>
      </c>
      <c r="F1238" s="475">
        <v>36167132</v>
      </c>
      <c r="G1238" s="476">
        <v>2</v>
      </c>
      <c r="H1238" s="476" t="s">
        <v>8522</v>
      </c>
      <c r="I1238" s="473" t="s">
        <v>8523</v>
      </c>
      <c r="J1238" s="487">
        <v>41365</v>
      </c>
      <c r="K1238" s="479">
        <f>1200000+15300000</f>
        <v>16500000</v>
      </c>
      <c r="L1238" s="473" t="s">
        <v>8377</v>
      </c>
      <c r="M1238" s="476" t="s">
        <v>2156</v>
      </c>
      <c r="N1238" s="480" t="s">
        <v>6089</v>
      </c>
      <c r="O1238" s="473" t="s">
        <v>41</v>
      </c>
      <c r="P1238" s="473" t="s">
        <v>42</v>
      </c>
      <c r="Q1238" s="480"/>
    </row>
    <row r="1239" spans="1:17" ht="84" x14ac:dyDescent="0.25">
      <c r="A1239" s="210">
        <v>1237</v>
      </c>
      <c r="B1239" s="473" t="s">
        <v>34</v>
      </c>
      <c r="C1239" s="473">
        <v>891180084</v>
      </c>
      <c r="D1239" s="473">
        <v>2</v>
      </c>
      <c r="E1239" s="473" t="s">
        <v>8524</v>
      </c>
      <c r="F1239" s="475">
        <v>1075240229</v>
      </c>
      <c r="G1239" s="476">
        <v>2</v>
      </c>
      <c r="H1239" s="476" t="s">
        <v>8525</v>
      </c>
      <c r="I1239" s="473" t="s">
        <v>8526</v>
      </c>
      <c r="J1239" s="487">
        <v>41365</v>
      </c>
      <c r="K1239" s="479">
        <v>12000000</v>
      </c>
      <c r="L1239" s="473" t="s">
        <v>8377</v>
      </c>
      <c r="M1239" s="476" t="s">
        <v>2156</v>
      </c>
      <c r="N1239" s="480" t="s">
        <v>6089</v>
      </c>
      <c r="O1239" s="473" t="s">
        <v>41</v>
      </c>
      <c r="P1239" s="473" t="s">
        <v>42</v>
      </c>
      <c r="Q1239" s="480"/>
    </row>
    <row r="1240" spans="1:17" ht="84" x14ac:dyDescent="0.25">
      <c r="A1240" s="210">
        <v>1238</v>
      </c>
      <c r="B1240" s="473" t="s">
        <v>34</v>
      </c>
      <c r="C1240" s="473">
        <v>891180084</v>
      </c>
      <c r="D1240" s="473">
        <v>2</v>
      </c>
      <c r="E1240" s="474" t="s">
        <v>2307</v>
      </c>
      <c r="F1240" s="475">
        <v>1075211206</v>
      </c>
      <c r="G1240" s="476">
        <v>1</v>
      </c>
      <c r="H1240" s="476" t="s">
        <v>8527</v>
      </c>
      <c r="I1240" s="473" t="s">
        <v>8528</v>
      </c>
      <c r="J1240" s="487">
        <v>41365</v>
      </c>
      <c r="K1240" s="479">
        <v>6400000</v>
      </c>
      <c r="L1240" s="473" t="s">
        <v>8377</v>
      </c>
      <c r="M1240" s="476" t="s">
        <v>2156</v>
      </c>
      <c r="N1240" s="480" t="s">
        <v>6089</v>
      </c>
      <c r="O1240" s="473" t="s">
        <v>41</v>
      </c>
      <c r="P1240" s="473" t="s">
        <v>42</v>
      </c>
      <c r="Q1240" s="480"/>
    </row>
    <row r="1241" spans="1:17" ht="84" x14ac:dyDescent="0.25">
      <c r="A1241" s="210">
        <v>1239</v>
      </c>
      <c r="B1241" s="473" t="s">
        <v>34</v>
      </c>
      <c r="C1241" s="473">
        <v>891180084</v>
      </c>
      <c r="D1241" s="473">
        <v>2</v>
      </c>
      <c r="E1241" s="474" t="s">
        <v>8529</v>
      </c>
      <c r="F1241" s="475">
        <v>36309881</v>
      </c>
      <c r="G1241" s="476">
        <v>1</v>
      </c>
      <c r="H1241" s="476" t="s">
        <v>8530</v>
      </c>
      <c r="I1241" s="473" t="s">
        <v>8531</v>
      </c>
      <c r="J1241" s="487">
        <v>41365</v>
      </c>
      <c r="K1241" s="479">
        <v>5200000</v>
      </c>
      <c r="L1241" s="473" t="s">
        <v>8377</v>
      </c>
      <c r="M1241" s="476" t="s">
        <v>2156</v>
      </c>
      <c r="N1241" s="480" t="s">
        <v>6089</v>
      </c>
      <c r="O1241" s="473" t="s">
        <v>41</v>
      </c>
      <c r="P1241" s="473" t="s">
        <v>42</v>
      </c>
      <c r="Q1241" s="480"/>
    </row>
    <row r="1242" spans="1:17" ht="120" x14ac:dyDescent="0.25">
      <c r="A1242" s="210">
        <v>1240</v>
      </c>
      <c r="B1242" s="473" t="s">
        <v>34</v>
      </c>
      <c r="C1242" s="473">
        <v>891180084</v>
      </c>
      <c r="D1242" s="473">
        <v>2</v>
      </c>
      <c r="E1242" s="473" t="s">
        <v>8532</v>
      </c>
      <c r="F1242" s="475">
        <v>1075220001</v>
      </c>
      <c r="G1242" s="476">
        <v>5</v>
      </c>
      <c r="H1242" s="476" t="s">
        <v>8533</v>
      </c>
      <c r="I1242" s="473" t="s">
        <v>8534</v>
      </c>
      <c r="J1242" s="487">
        <v>41365</v>
      </c>
      <c r="K1242" s="479">
        <v>7000000</v>
      </c>
      <c r="L1242" s="473" t="s">
        <v>8377</v>
      </c>
      <c r="M1242" s="476" t="s">
        <v>2156</v>
      </c>
      <c r="N1242" s="480" t="s">
        <v>6089</v>
      </c>
      <c r="O1242" s="473" t="s">
        <v>41</v>
      </c>
      <c r="P1242" s="473" t="s">
        <v>42</v>
      </c>
      <c r="Q1242" s="480"/>
    </row>
    <row r="1243" spans="1:17" ht="84" x14ac:dyDescent="0.25">
      <c r="A1243" s="210">
        <v>1241</v>
      </c>
      <c r="B1243" s="473" t="s">
        <v>34</v>
      </c>
      <c r="C1243" s="473">
        <v>891180084</v>
      </c>
      <c r="D1243" s="473">
        <v>2</v>
      </c>
      <c r="E1243" s="473" t="s">
        <v>8532</v>
      </c>
      <c r="F1243" s="475">
        <v>1075220001</v>
      </c>
      <c r="G1243" s="476">
        <v>5</v>
      </c>
      <c r="H1243" s="476" t="s">
        <v>8535</v>
      </c>
      <c r="I1243" s="473" t="s">
        <v>8536</v>
      </c>
      <c r="J1243" s="487">
        <v>41365</v>
      </c>
      <c r="K1243" s="479">
        <v>6400000</v>
      </c>
      <c r="L1243" s="473" t="s">
        <v>8377</v>
      </c>
      <c r="M1243" s="476" t="s">
        <v>2156</v>
      </c>
      <c r="N1243" s="480" t="s">
        <v>6089</v>
      </c>
      <c r="O1243" s="473" t="s">
        <v>41</v>
      </c>
      <c r="P1243" s="473" t="s">
        <v>42</v>
      </c>
      <c r="Q1243" s="480"/>
    </row>
    <row r="1244" spans="1:17" ht="156" x14ac:dyDescent="0.25">
      <c r="A1244" s="210">
        <v>1242</v>
      </c>
      <c r="B1244" s="473" t="s">
        <v>34</v>
      </c>
      <c r="C1244" s="473">
        <v>891180084</v>
      </c>
      <c r="D1244" s="473">
        <v>2</v>
      </c>
      <c r="E1244" s="473" t="s">
        <v>8537</v>
      </c>
      <c r="F1244" s="475">
        <v>1075212059</v>
      </c>
      <c r="G1244" s="476">
        <v>8</v>
      </c>
      <c r="H1244" s="476" t="s">
        <v>8538</v>
      </c>
      <c r="I1244" s="485" t="s">
        <v>8539</v>
      </c>
      <c r="J1244" s="487">
        <v>41365</v>
      </c>
      <c r="K1244" s="483">
        <v>4800000</v>
      </c>
      <c r="L1244" s="473" t="s">
        <v>8377</v>
      </c>
      <c r="M1244" s="476" t="s">
        <v>2156</v>
      </c>
      <c r="N1244" s="480" t="s">
        <v>6089</v>
      </c>
      <c r="O1244" s="473" t="s">
        <v>41</v>
      </c>
      <c r="P1244" s="473" t="s">
        <v>42</v>
      </c>
      <c r="Q1244" s="480"/>
    </row>
    <row r="1245" spans="1:17" ht="72" x14ac:dyDescent="0.25">
      <c r="A1245" s="210">
        <v>1243</v>
      </c>
      <c r="B1245" s="473" t="s">
        <v>34</v>
      </c>
      <c r="C1245" s="473">
        <v>891180084</v>
      </c>
      <c r="D1245" s="473">
        <v>2</v>
      </c>
      <c r="E1245" s="473" t="s">
        <v>8540</v>
      </c>
      <c r="F1245" s="475">
        <v>1081153167</v>
      </c>
      <c r="G1245" s="476">
        <v>3</v>
      </c>
      <c r="H1245" s="476" t="s">
        <v>8541</v>
      </c>
      <c r="I1245" s="473" t="s">
        <v>8542</v>
      </c>
      <c r="J1245" s="487">
        <v>41365</v>
      </c>
      <c r="K1245" s="479">
        <v>6400000</v>
      </c>
      <c r="L1245" s="473" t="s">
        <v>8377</v>
      </c>
      <c r="M1245" s="476" t="s">
        <v>2156</v>
      </c>
      <c r="N1245" s="480" t="s">
        <v>6089</v>
      </c>
      <c r="O1245" s="473" t="s">
        <v>41</v>
      </c>
      <c r="P1245" s="473" t="s">
        <v>42</v>
      </c>
      <c r="Q1245" s="480"/>
    </row>
    <row r="1246" spans="1:17" ht="96" x14ac:dyDescent="0.25">
      <c r="A1246" s="210">
        <v>1244</v>
      </c>
      <c r="B1246" s="473" t="s">
        <v>34</v>
      </c>
      <c r="C1246" s="473">
        <v>891180084</v>
      </c>
      <c r="D1246" s="473">
        <v>2</v>
      </c>
      <c r="E1246" s="473" t="s">
        <v>8543</v>
      </c>
      <c r="F1246" s="475">
        <v>1079508503</v>
      </c>
      <c r="G1246" s="476">
        <v>3</v>
      </c>
      <c r="H1246" s="476" t="s">
        <v>8544</v>
      </c>
      <c r="I1246" s="473" t="s">
        <v>8545</v>
      </c>
      <c r="J1246" s="487">
        <v>41365</v>
      </c>
      <c r="K1246" s="483">
        <v>6000000</v>
      </c>
      <c r="L1246" s="473" t="s">
        <v>8377</v>
      </c>
      <c r="M1246" s="476" t="s">
        <v>2156</v>
      </c>
      <c r="N1246" s="480" t="s">
        <v>6089</v>
      </c>
      <c r="O1246" s="473" t="s">
        <v>41</v>
      </c>
      <c r="P1246" s="473" t="s">
        <v>42</v>
      </c>
      <c r="Q1246" s="480"/>
    </row>
    <row r="1247" spans="1:17" ht="144" x14ac:dyDescent="0.25">
      <c r="A1247" s="210">
        <v>1245</v>
      </c>
      <c r="B1247" s="473" t="s">
        <v>34</v>
      </c>
      <c r="C1247" s="473">
        <v>891180084</v>
      </c>
      <c r="D1247" s="473">
        <v>2</v>
      </c>
      <c r="E1247" s="474" t="s">
        <v>8546</v>
      </c>
      <c r="F1247" s="475">
        <v>1075245782</v>
      </c>
      <c r="G1247" s="476">
        <v>7</v>
      </c>
      <c r="H1247" s="476" t="s">
        <v>8547</v>
      </c>
      <c r="I1247" s="473" t="s">
        <v>8548</v>
      </c>
      <c r="J1247" s="487">
        <v>41365</v>
      </c>
      <c r="K1247" s="479">
        <v>6400000</v>
      </c>
      <c r="L1247" s="473" t="s">
        <v>8377</v>
      </c>
      <c r="M1247" s="476" t="s">
        <v>2156</v>
      </c>
      <c r="N1247" s="480" t="s">
        <v>6089</v>
      </c>
      <c r="O1247" s="473" t="s">
        <v>41</v>
      </c>
      <c r="P1247" s="473" t="s">
        <v>42</v>
      </c>
      <c r="Q1247" s="480"/>
    </row>
    <row r="1248" spans="1:17" ht="60" x14ac:dyDescent="0.25">
      <c r="A1248" s="210">
        <v>1246</v>
      </c>
      <c r="B1248" s="473" t="s">
        <v>34</v>
      </c>
      <c r="C1248" s="473">
        <v>891180084</v>
      </c>
      <c r="D1248" s="473">
        <v>2</v>
      </c>
      <c r="E1248" s="474" t="s">
        <v>2286</v>
      </c>
      <c r="F1248" s="481">
        <v>1075215344</v>
      </c>
      <c r="G1248" s="476">
        <v>6</v>
      </c>
      <c r="H1248" s="476" t="s">
        <v>8549</v>
      </c>
      <c r="I1248" s="473" t="s">
        <v>8550</v>
      </c>
      <c r="J1248" s="487">
        <v>41365</v>
      </c>
      <c r="K1248" s="479">
        <v>6400000</v>
      </c>
      <c r="L1248" s="473" t="s">
        <v>8377</v>
      </c>
      <c r="M1248" s="476" t="s">
        <v>2156</v>
      </c>
      <c r="N1248" s="480" t="s">
        <v>6089</v>
      </c>
      <c r="O1248" s="473" t="s">
        <v>41</v>
      </c>
      <c r="P1248" s="473" t="s">
        <v>42</v>
      </c>
      <c r="Q1248" s="480"/>
    </row>
    <row r="1249" spans="1:17" ht="72" x14ac:dyDescent="0.25">
      <c r="A1249" s="210">
        <v>1247</v>
      </c>
      <c r="B1249" s="473" t="s">
        <v>34</v>
      </c>
      <c r="C1249" s="473">
        <v>891180084</v>
      </c>
      <c r="D1249" s="473">
        <v>2</v>
      </c>
      <c r="E1249" s="474" t="s">
        <v>2310</v>
      </c>
      <c r="F1249" s="475">
        <v>1075217903</v>
      </c>
      <c r="G1249" s="476">
        <v>2</v>
      </c>
      <c r="H1249" s="476" t="s">
        <v>8551</v>
      </c>
      <c r="I1249" s="473" t="s">
        <v>8552</v>
      </c>
      <c r="J1249" s="487">
        <v>41365</v>
      </c>
      <c r="K1249" s="479">
        <v>6400000</v>
      </c>
      <c r="L1249" s="473" t="s">
        <v>8377</v>
      </c>
      <c r="M1249" s="476" t="s">
        <v>2156</v>
      </c>
      <c r="N1249" s="480" t="s">
        <v>6089</v>
      </c>
      <c r="O1249" s="473" t="s">
        <v>41</v>
      </c>
      <c r="P1249" s="473" t="s">
        <v>42</v>
      </c>
      <c r="Q1249" s="480"/>
    </row>
    <row r="1250" spans="1:17" ht="96" x14ac:dyDescent="0.25">
      <c r="A1250" s="210">
        <v>1248</v>
      </c>
      <c r="B1250" s="473" t="s">
        <v>34</v>
      </c>
      <c r="C1250" s="473">
        <v>891180084</v>
      </c>
      <c r="D1250" s="473">
        <v>2</v>
      </c>
      <c r="E1250" s="474" t="s">
        <v>8553</v>
      </c>
      <c r="F1250" s="475">
        <v>1075237797</v>
      </c>
      <c r="G1250" s="476">
        <v>3</v>
      </c>
      <c r="H1250" s="476" t="s">
        <v>8554</v>
      </c>
      <c r="I1250" s="473" t="s">
        <v>8555</v>
      </c>
      <c r="J1250" s="487">
        <v>41365</v>
      </c>
      <c r="K1250" s="479">
        <v>6400000</v>
      </c>
      <c r="L1250" s="473" t="s">
        <v>8377</v>
      </c>
      <c r="M1250" s="476" t="s">
        <v>2156</v>
      </c>
      <c r="N1250" s="480" t="s">
        <v>6089</v>
      </c>
      <c r="O1250" s="473" t="s">
        <v>41</v>
      </c>
      <c r="P1250" s="473" t="s">
        <v>42</v>
      </c>
      <c r="Q1250" s="480"/>
    </row>
    <row r="1251" spans="1:17" ht="60" x14ac:dyDescent="0.25">
      <c r="A1251" s="210">
        <v>1249</v>
      </c>
      <c r="B1251" s="473" t="s">
        <v>34</v>
      </c>
      <c r="C1251" s="473">
        <v>891180084</v>
      </c>
      <c r="D1251" s="473">
        <v>2</v>
      </c>
      <c r="E1251" s="474" t="s">
        <v>8556</v>
      </c>
      <c r="F1251" s="475">
        <v>1075226750</v>
      </c>
      <c r="G1251" s="476">
        <v>0</v>
      </c>
      <c r="H1251" s="476" t="s">
        <v>8557</v>
      </c>
      <c r="I1251" s="473" t="s">
        <v>8558</v>
      </c>
      <c r="J1251" s="487">
        <v>41365</v>
      </c>
      <c r="K1251" s="479">
        <v>6400000</v>
      </c>
      <c r="L1251" s="473" t="s">
        <v>8377</v>
      </c>
      <c r="M1251" s="476" t="s">
        <v>2156</v>
      </c>
      <c r="N1251" s="480" t="s">
        <v>6089</v>
      </c>
      <c r="O1251" s="473" t="s">
        <v>41</v>
      </c>
      <c r="P1251" s="473" t="s">
        <v>42</v>
      </c>
      <c r="Q1251" s="480"/>
    </row>
    <row r="1252" spans="1:17" ht="84" x14ac:dyDescent="0.25">
      <c r="A1252" s="210">
        <v>1250</v>
      </c>
      <c r="B1252" s="473" t="s">
        <v>34</v>
      </c>
      <c r="C1252" s="473">
        <v>891180084</v>
      </c>
      <c r="D1252" s="473">
        <v>2</v>
      </c>
      <c r="E1252" s="474" t="s">
        <v>8559</v>
      </c>
      <c r="F1252" s="484">
        <v>800224833</v>
      </c>
      <c r="G1252" s="476">
        <v>2</v>
      </c>
      <c r="H1252" s="476" t="s">
        <v>8560</v>
      </c>
      <c r="I1252" s="474" t="s">
        <v>8561</v>
      </c>
      <c r="J1252" s="487">
        <v>41366</v>
      </c>
      <c r="K1252" s="479">
        <v>249516</v>
      </c>
      <c r="L1252" s="473" t="s">
        <v>113</v>
      </c>
      <c r="M1252" s="476" t="s">
        <v>2156</v>
      </c>
      <c r="N1252" s="480" t="s">
        <v>6089</v>
      </c>
      <c r="O1252" s="473" t="s">
        <v>41</v>
      </c>
      <c r="P1252" s="473" t="s">
        <v>42</v>
      </c>
      <c r="Q1252" s="480"/>
    </row>
    <row r="1253" spans="1:17" ht="156" x14ac:dyDescent="0.25">
      <c r="A1253" s="210">
        <v>1251</v>
      </c>
      <c r="B1253" s="473" t="s">
        <v>34</v>
      </c>
      <c r="C1253" s="473">
        <v>891180084</v>
      </c>
      <c r="D1253" s="473">
        <v>2</v>
      </c>
      <c r="E1253" s="474" t="s">
        <v>8562</v>
      </c>
      <c r="F1253" s="475">
        <v>79756768</v>
      </c>
      <c r="G1253" s="476">
        <v>1</v>
      </c>
      <c r="H1253" s="476" t="s">
        <v>8563</v>
      </c>
      <c r="I1253" s="473" t="s">
        <v>8564</v>
      </c>
      <c r="J1253" s="487">
        <v>41367</v>
      </c>
      <c r="K1253" s="479">
        <v>10206000</v>
      </c>
      <c r="L1253" s="473" t="s">
        <v>8377</v>
      </c>
      <c r="M1253" s="476" t="s">
        <v>2156</v>
      </c>
      <c r="N1253" s="480" t="s">
        <v>6089</v>
      </c>
      <c r="O1253" s="473" t="s">
        <v>41</v>
      </c>
      <c r="P1253" s="473" t="s">
        <v>42</v>
      </c>
      <c r="Q1253" s="480"/>
    </row>
    <row r="1254" spans="1:17" ht="156" x14ac:dyDescent="0.25">
      <c r="A1254" s="210">
        <v>1252</v>
      </c>
      <c r="B1254" s="473" t="s">
        <v>34</v>
      </c>
      <c r="C1254" s="473">
        <v>891180084</v>
      </c>
      <c r="D1254" s="473">
        <v>2</v>
      </c>
      <c r="E1254" s="474" t="s">
        <v>8565</v>
      </c>
      <c r="F1254" s="475">
        <v>1075226999</v>
      </c>
      <c r="G1254" s="476">
        <v>7</v>
      </c>
      <c r="H1254" s="476" t="s">
        <v>8566</v>
      </c>
      <c r="I1254" s="473" t="s">
        <v>8567</v>
      </c>
      <c r="J1254" s="487">
        <v>41367</v>
      </c>
      <c r="K1254" s="479">
        <v>23814000</v>
      </c>
      <c r="L1254" s="473" t="s">
        <v>8377</v>
      </c>
      <c r="M1254" s="476" t="s">
        <v>2156</v>
      </c>
      <c r="N1254" s="480" t="s">
        <v>6089</v>
      </c>
      <c r="O1254" s="473" t="s">
        <v>41</v>
      </c>
      <c r="P1254" s="473" t="s">
        <v>42</v>
      </c>
      <c r="Q1254" s="480"/>
    </row>
    <row r="1255" spans="1:17" ht="144" x14ac:dyDescent="0.25">
      <c r="A1255" s="210">
        <v>1253</v>
      </c>
      <c r="B1255" s="473" t="s">
        <v>34</v>
      </c>
      <c r="C1255" s="473">
        <v>891180084</v>
      </c>
      <c r="D1255" s="473">
        <v>2</v>
      </c>
      <c r="E1255" s="474" t="s">
        <v>8540</v>
      </c>
      <c r="F1255" s="475">
        <v>1081153167</v>
      </c>
      <c r="G1255" s="476">
        <v>3</v>
      </c>
      <c r="H1255" s="476" t="s">
        <v>8568</v>
      </c>
      <c r="I1255" s="474" t="s">
        <v>8569</v>
      </c>
      <c r="J1255" s="487">
        <v>41368</v>
      </c>
      <c r="K1255" s="479">
        <v>6860000</v>
      </c>
      <c r="L1255" s="473" t="s">
        <v>8377</v>
      </c>
      <c r="M1255" s="476" t="s">
        <v>2156</v>
      </c>
      <c r="N1255" s="480" t="s">
        <v>6089</v>
      </c>
      <c r="O1255" s="473" t="s">
        <v>41</v>
      </c>
      <c r="P1255" s="473" t="s">
        <v>42</v>
      </c>
      <c r="Q1255" s="480"/>
    </row>
    <row r="1256" spans="1:17" ht="144" x14ac:dyDescent="0.25">
      <c r="A1256" s="210">
        <v>1254</v>
      </c>
      <c r="B1256" s="473" t="s">
        <v>34</v>
      </c>
      <c r="C1256" s="473">
        <v>891180084</v>
      </c>
      <c r="D1256" s="473">
        <v>2</v>
      </c>
      <c r="E1256" s="474" t="s">
        <v>8570</v>
      </c>
      <c r="F1256" s="475">
        <v>36067028</v>
      </c>
      <c r="G1256" s="476">
        <v>5</v>
      </c>
      <c r="H1256" s="476" t="s">
        <v>8571</v>
      </c>
      <c r="I1256" s="474" t="s">
        <v>8569</v>
      </c>
      <c r="J1256" s="487">
        <v>41368</v>
      </c>
      <c r="K1256" s="479">
        <v>2600000</v>
      </c>
      <c r="L1256" s="473" t="s">
        <v>8377</v>
      </c>
      <c r="M1256" s="476" t="s">
        <v>2156</v>
      </c>
      <c r="N1256" s="480" t="s">
        <v>6089</v>
      </c>
      <c r="O1256" s="473" t="s">
        <v>41</v>
      </c>
      <c r="P1256" s="473" t="s">
        <v>42</v>
      </c>
      <c r="Q1256" s="480"/>
    </row>
    <row r="1257" spans="1:17" ht="144" x14ac:dyDescent="0.25">
      <c r="A1257" s="210">
        <v>1255</v>
      </c>
      <c r="B1257" s="473" t="s">
        <v>34</v>
      </c>
      <c r="C1257" s="473">
        <v>891180084</v>
      </c>
      <c r="D1257" s="473">
        <v>2</v>
      </c>
      <c r="E1257" s="474" t="s">
        <v>7497</v>
      </c>
      <c r="F1257" s="475">
        <v>36067028</v>
      </c>
      <c r="G1257" s="476">
        <v>5</v>
      </c>
      <c r="H1257" s="476" t="s">
        <v>8572</v>
      </c>
      <c r="I1257" s="474" t="s">
        <v>8573</v>
      </c>
      <c r="J1257" s="487">
        <v>41368</v>
      </c>
      <c r="K1257" s="479">
        <v>2600000</v>
      </c>
      <c r="L1257" s="473" t="s">
        <v>8377</v>
      </c>
      <c r="M1257" s="476" t="s">
        <v>2156</v>
      </c>
      <c r="N1257" s="480" t="s">
        <v>6089</v>
      </c>
      <c r="O1257" s="473" t="s">
        <v>41</v>
      </c>
      <c r="P1257" s="473" t="s">
        <v>42</v>
      </c>
      <c r="Q1257" s="480"/>
    </row>
    <row r="1258" spans="1:17" ht="192" x14ac:dyDescent="0.25">
      <c r="A1258" s="210">
        <v>1256</v>
      </c>
      <c r="B1258" s="473" t="s">
        <v>34</v>
      </c>
      <c r="C1258" s="473">
        <v>891180084</v>
      </c>
      <c r="D1258" s="473">
        <v>2</v>
      </c>
      <c r="E1258" s="474" t="s">
        <v>8559</v>
      </c>
      <c r="F1258" s="475">
        <v>800224833</v>
      </c>
      <c r="G1258" s="476">
        <v>2</v>
      </c>
      <c r="H1258" s="476" t="s">
        <v>8574</v>
      </c>
      <c r="I1258" s="488" t="s">
        <v>8575</v>
      </c>
      <c r="J1258" s="487">
        <v>41368</v>
      </c>
      <c r="K1258" s="479">
        <v>5650000</v>
      </c>
      <c r="L1258" s="473" t="s">
        <v>113</v>
      </c>
      <c r="M1258" s="476" t="s">
        <v>2156</v>
      </c>
      <c r="N1258" s="480" t="s">
        <v>6089</v>
      </c>
      <c r="O1258" s="473" t="s">
        <v>41</v>
      </c>
      <c r="P1258" s="473" t="s">
        <v>42</v>
      </c>
      <c r="Q1258" s="480"/>
    </row>
    <row r="1259" spans="1:17" ht="132" x14ac:dyDescent="0.25">
      <c r="A1259" s="210">
        <v>1257</v>
      </c>
      <c r="B1259" s="473" t="s">
        <v>34</v>
      </c>
      <c r="C1259" s="473">
        <v>891180084</v>
      </c>
      <c r="D1259" s="473">
        <v>2</v>
      </c>
      <c r="E1259" s="474" t="s">
        <v>8576</v>
      </c>
      <c r="F1259" s="481">
        <v>830114064</v>
      </c>
      <c r="G1259" s="476">
        <v>2</v>
      </c>
      <c r="H1259" s="476" t="s">
        <v>8577</v>
      </c>
      <c r="I1259" s="488" t="s">
        <v>8578</v>
      </c>
      <c r="J1259" s="487">
        <v>41369</v>
      </c>
      <c r="K1259" s="483">
        <v>12300000</v>
      </c>
      <c r="L1259" s="473" t="s">
        <v>113</v>
      </c>
      <c r="M1259" s="476" t="s">
        <v>2156</v>
      </c>
      <c r="N1259" s="480" t="s">
        <v>6089</v>
      </c>
      <c r="O1259" s="473" t="s">
        <v>41</v>
      </c>
      <c r="P1259" s="473" t="s">
        <v>42</v>
      </c>
      <c r="Q1259" s="480"/>
    </row>
    <row r="1260" spans="1:17" ht="60" x14ac:dyDescent="0.25">
      <c r="A1260" s="210">
        <v>1258</v>
      </c>
      <c r="B1260" s="473" t="s">
        <v>34</v>
      </c>
      <c r="C1260" s="473">
        <v>891180084</v>
      </c>
      <c r="D1260" s="473">
        <v>2</v>
      </c>
      <c r="E1260" s="474" t="s">
        <v>8411</v>
      </c>
      <c r="F1260" s="481">
        <v>43903734</v>
      </c>
      <c r="G1260" s="476">
        <v>1</v>
      </c>
      <c r="H1260" s="476" t="s">
        <v>8579</v>
      </c>
      <c r="I1260" s="488" t="s">
        <v>8580</v>
      </c>
      <c r="J1260" s="487">
        <v>41369</v>
      </c>
      <c r="K1260" s="479">
        <v>14000000</v>
      </c>
      <c r="L1260" s="473" t="s">
        <v>8377</v>
      </c>
      <c r="M1260" s="476" t="s">
        <v>2156</v>
      </c>
      <c r="N1260" s="480" t="s">
        <v>6089</v>
      </c>
      <c r="O1260" s="473" t="s">
        <v>41</v>
      </c>
      <c r="P1260" s="473" t="s">
        <v>42</v>
      </c>
      <c r="Q1260" s="480"/>
    </row>
    <row r="1261" spans="1:17" ht="168" x14ac:dyDescent="0.25">
      <c r="A1261" s="210">
        <v>1259</v>
      </c>
      <c r="B1261" s="473" t="s">
        <v>34</v>
      </c>
      <c r="C1261" s="473">
        <v>891180084</v>
      </c>
      <c r="D1261" s="473">
        <v>2</v>
      </c>
      <c r="E1261" s="474" t="s">
        <v>6387</v>
      </c>
      <c r="F1261" s="481">
        <v>55068553</v>
      </c>
      <c r="G1261" s="476">
        <v>4</v>
      </c>
      <c r="H1261" s="476" t="s">
        <v>8581</v>
      </c>
      <c r="I1261" s="488" t="s">
        <v>8582</v>
      </c>
      <c r="J1261" s="487">
        <v>41369</v>
      </c>
      <c r="K1261" s="479">
        <v>2399265</v>
      </c>
      <c r="L1261" s="473" t="s">
        <v>8377</v>
      </c>
      <c r="M1261" s="476" t="s">
        <v>2156</v>
      </c>
      <c r="N1261" s="480" t="s">
        <v>6089</v>
      </c>
      <c r="O1261" s="473" t="s">
        <v>41</v>
      </c>
      <c r="P1261" s="473" t="s">
        <v>42</v>
      </c>
      <c r="Q1261" s="480"/>
    </row>
    <row r="1262" spans="1:17" ht="132" x14ac:dyDescent="0.25">
      <c r="A1262" s="210">
        <v>1260</v>
      </c>
      <c r="B1262" s="473" t="s">
        <v>34</v>
      </c>
      <c r="C1262" s="473">
        <v>891180084</v>
      </c>
      <c r="D1262" s="473">
        <v>2</v>
      </c>
      <c r="E1262" s="474" t="s">
        <v>8583</v>
      </c>
      <c r="F1262" s="481">
        <v>79155816</v>
      </c>
      <c r="G1262" s="476">
        <v>6</v>
      </c>
      <c r="H1262" s="476" t="s">
        <v>8584</v>
      </c>
      <c r="I1262" s="488" t="s">
        <v>8585</v>
      </c>
      <c r="J1262" s="487">
        <v>41372</v>
      </c>
      <c r="K1262" s="479">
        <v>6250000</v>
      </c>
      <c r="L1262" s="473" t="s">
        <v>8377</v>
      </c>
      <c r="M1262" s="476" t="s">
        <v>2156</v>
      </c>
      <c r="N1262" s="480" t="s">
        <v>6089</v>
      </c>
      <c r="O1262" s="473" t="s">
        <v>41</v>
      </c>
      <c r="P1262" s="473" t="s">
        <v>42</v>
      </c>
      <c r="Q1262" s="480"/>
    </row>
    <row r="1263" spans="1:17" ht="216" x14ac:dyDescent="0.25">
      <c r="A1263" s="210">
        <v>1261</v>
      </c>
      <c r="B1263" s="473" t="s">
        <v>34</v>
      </c>
      <c r="C1263" s="473">
        <v>891180084</v>
      </c>
      <c r="D1263" s="473">
        <v>2</v>
      </c>
      <c r="E1263" s="473" t="s">
        <v>3359</v>
      </c>
      <c r="F1263" s="475">
        <v>55160074</v>
      </c>
      <c r="G1263" s="476">
        <v>0</v>
      </c>
      <c r="H1263" s="476" t="s">
        <v>8586</v>
      </c>
      <c r="I1263" s="485" t="s">
        <v>8587</v>
      </c>
      <c r="J1263" s="487">
        <v>41372</v>
      </c>
      <c r="K1263" s="483">
        <v>9499995</v>
      </c>
      <c r="L1263" s="473" t="s">
        <v>8377</v>
      </c>
      <c r="M1263" s="476" t="s">
        <v>2156</v>
      </c>
      <c r="N1263" s="480" t="s">
        <v>6089</v>
      </c>
      <c r="O1263" s="473" t="s">
        <v>41</v>
      </c>
      <c r="P1263" s="473" t="s">
        <v>42</v>
      </c>
      <c r="Q1263" s="480"/>
    </row>
    <row r="1264" spans="1:17" ht="72" x14ac:dyDescent="0.25">
      <c r="A1264" s="210">
        <v>1262</v>
      </c>
      <c r="B1264" s="473" t="s">
        <v>34</v>
      </c>
      <c r="C1264" s="473">
        <v>891180084</v>
      </c>
      <c r="D1264" s="473">
        <v>2</v>
      </c>
      <c r="E1264" s="473" t="s">
        <v>2903</v>
      </c>
      <c r="F1264" s="475">
        <v>12098693</v>
      </c>
      <c r="G1264" s="476">
        <v>9</v>
      </c>
      <c r="H1264" s="476" t="s">
        <v>8588</v>
      </c>
      <c r="I1264" s="485" t="s">
        <v>8589</v>
      </c>
      <c r="J1264" s="487">
        <v>41373</v>
      </c>
      <c r="K1264" s="483">
        <v>1500000</v>
      </c>
      <c r="L1264" s="473" t="s">
        <v>113</v>
      </c>
      <c r="M1264" s="476" t="s">
        <v>2156</v>
      </c>
      <c r="N1264" s="480" t="s">
        <v>6089</v>
      </c>
      <c r="O1264" s="473" t="s">
        <v>41</v>
      </c>
      <c r="P1264" s="473" t="s">
        <v>42</v>
      </c>
      <c r="Q1264" s="480"/>
    </row>
    <row r="1265" spans="1:17" ht="120" x14ac:dyDescent="0.25">
      <c r="A1265" s="210">
        <v>1263</v>
      </c>
      <c r="B1265" s="473" t="s">
        <v>34</v>
      </c>
      <c r="C1265" s="473">
        <v>891180084</v>
      </c>
      <c r="D1265" s="473">
        <v>2</v>
      </c>
      <c r="E1265" s="473" t="s">
        <v>8590</v>
      </c>
      <c r="F1265" s="475">
        <v>80799601</v>
      </c>
      <c r="G1265" s="476">
        <v>7</v>
      </c>
      <c r="H1265" s="476" t="s">
        <v>8591</v>
      </c>
      <c r="I1265" s="485" t="s">
        <v>8592</v>
      </c>
      <c r="J1265" s="487">
        <v>41373</v>
      </c>
      <c r="K1265" s="483">
        <v>3600000</v>
      </c>
      <c r="L1265" s="473" t="s">
        <v>8377</v>
      </c>
      <c r="M1265" s="476" t="s">
        <v>2156</v>
      </c>
      <c r="N1265" s="480" t="s">
        <v>6089</v>
      </c>
      <c r="O1265" s="473" t="s">
        <v>41</v>
      </c>
      <c r="P1265" s="473" t="s">
        <v>42</v>
      </c>
      <c r="Q1265" s="480"/>
    </row>
    <row r="1266" spans="1:17" ht="84" x14ac:dyDescent="0.25">
      <c r="A1266" s="210">
        <v>1264</v>
      </c>
      <c r="B1266" s="473" t="s">
        <v>34</v>
      </c>
      <c r="C1266" s="473">
        <v>891180084</v>
      </c>
      <c r="D1266" s="473">
        <v>2</v>
      </c>
      <c r="E1266" s="473" t="s">
        <v>356</v>
      </c>
      <c r="F1266" s="481">
        <v>7694101</v>
      </c>
      <c r="G1266" s="476">
        <v>9</v>
      </c>
      <c r="H1266" s="476" t="s">
        <v>8593</v>
      </c>
      <c r="I1266" s="485" t="s">
        <v>8594</v>
      </c>
      <c r="J1266" s="487">
        <v>41374</v>
      </c>
      <c r="K1266" s="483">
        <v>8992320</v>
      </c>
      <c r="L1266" s="473" t="s">
        <v>113</v>
      </c>
      <c r="M1266" s="476" t="s">
        <v>2156</v>
      </c>
      <c r="N1266" s="480" t="s">
        <v>6089</v>
      </c>
      <c r="O1266" s="473" t="s">
        <v>41</v>
      </c>
      <c r="P1266" s="473" t="s">
        <v>42</v>
      </c>
      <c r="Q1266" s="480"/>
    </row>
    <row r="1267" spans="1:17" ht="96" x14ac:dyDescent="0.25">
      <c r="A1267" s="210">
        <v>1265</v>
      </c>
      <c r="B1267" s="473" t="s">
        <v>34</v>
      </c>
      <c r="C1267" s="473">
        <v>891180084</v>
      </c>
      <c r="D1267" s="473">
        <v>2</v>
      </c>
      <c r="E1267" s="474" t="s">
        <v>3450</v>
      </c>
      <c r="F1267" s="481">
        <v>1075231104</v>
      </c>
      <c r="G1267" s="476">
        <v>2</v>
      </c>
      <c r="H1267" s="476" t="s">
        <v>8595</v>
      </c>
      <c r="I1267" s="485" t="s">
        <v>8596</v>
      </c>
      <c r="J1267" s="487">
        <v>41376</v>
      </c>
      <c r="K1267" s="479">
        <v>516000</v>
      </c>
      <c r="L1267" s="473" t="s">
        <v>113</v>
      </c>
      <c r="M1267" s="476" t="s">
        <v>2156</v>
      </c>
      <c r="N1267" s="480" t="s">
        <v>6089</v>
      </c>
      <c r="O1267" s="473" t="s">
        <v>41</v>
      </c>
      <c r="P1267" s="473" t="s">
        <v>42</v>
      </c>
      <c r="Q1267" s="480"/>
    </row>
    <row r="1268" spans="1:17" ht="132" x14ac:dyDescent="0.25">
      <c r="A1268" s="210">
        <v>1266</v>
      </c>
      <c r="B1268" s="473" t="s">
        <v>34</v>
      </c>
      <c r="C1268" s="473">
        <v>891180084</v>
      </c>
      <c r="D1268" s="473">
        <v>2</v>
      </c>
      <c r="E1268" s="474" t="s">
        <v>8597</v>
      </c>
      <c r="F1268" s="481">
        <v>7715749</v>
      </c>
      <c r="G1268" s="476">
        <v>2</v>
      </c>
      <c r="H1268" s="476" t="s">
        <v>8598</v>
      </c>
      <c r="I1268" s="474" t="s">
        <v>8599</v>
      </c>
      <c r="J1268" s="487">
        <v>41379</v>
      </c>
      <c r="K1268" s="483">
        <v>8939000</v>
      </c>
      <c r="L1268" s="473" t="s">
        <v>8377</v>
      </c>
      <c r="M1268" s="476" t="s">
        <v>2156</v>
      </c>
      <c r="N1268" s="480" t="s">
        <v>6089</v>
      </c>
      <c r="O1268" s="473" t="s">
        <v>41</v>
      </c>
      <c r="P1268" s="473" t="s">
        <v>42</v>
      </c>
      <c r="Q1268" s="480"/>
    </row>
    <row r="1269" spans="1:17" ht="132" x14ac:dyDescent="0.25">
      <c r="A1269" s="210">
        <v>1267</v>
      </c>
      <c r="B1269" s="473" t="s">
        <v>34</v>
      </c>
      <c r="C1269" s="473">
        <v>891180084</v>
      </c>
      <c r="D1269" s="473">
        <v>2</v>
      </c>
      <c r="E1269" s="474" t="s">
        <v>8600</v>
      </c>
      <c r="F1269" s="481">
        <v>860402717</v>
      </c>
      <c r="G1269" s="476">
        <v>8</v>
      </c>
      <c r="H1269" s="476" t="s">
        <v>8601</v>
      </c>
      <c r="I1269" s="474" t="s">
        <v>8578</v>
      </c>
      <c r="J1269" s="487">
        <v>41379</v>
      </c>
      <c r="K1269" s="479">
        <v>12300000</v>
      </c>
      <c r="L1269" s="473" t="s">
        <v>113</v>
      </c>
      <c r="M1269" s="476" t="s">
        <v>2156</v>
      </c>
      <c r="N1269" s="480" t="s">
        <v>6089</v>
      </c>
      <c r="O1269" s="473" t="s">
        <v>41</v>
      </c>
      <c r="P1269" s="473" t="s">
        <v>42</v>
      </c>
      <c r="Q1269" s="480"/>
    </row>
    <row r="1270" spans="1:17" ht="96" x14ac:dyDescent="0.25">
      <c r="A1270" s="210">
        <v>1268</v>
      </c>
      <c r="B1270" s="473" t="s">
        <v>34</v>
      </c>
      <c r="C1270" s="473">
        <v>891180084</v>
      </c>
      <c r="D1270" s="473">
        <v>2</v>
      </c>
      <c r="E1270" s="474" t="s">
        <v>8602</v>
      </c>
      <c r="F1270" s="481">
        <v>800246280</v>
      </c>
      <c r="G1270" s="476">
        <v>4</v>
      </c>
      <c r="H1270" s="476" t="s">
        <v>8603</v>
      </c>
      <c r="I1270" s="485" t="s">
        <v>8604</v>
      </c>
      <c r="J1270" s="487">
        <v>41380</v>
      </c>
      <c r="K1270" s="479">
        <v>7772000</v>
      </c>
      <c r="L1270" s="473" t="s">
        <v>113</v>
      </c>
      <c r="M1270" s="476" t="s">
        <v>2156</v>
      </c>
      <c r="N1270" s="480" t="s">
        <v>6089</v>
      </c>
      <c r="O1270" s="473" t="s">
        <v>41</v>
      </c>
      <c r="P1270" s="473" t="s">
        <v>42</v>
      </c>
      <c r="Q1270" s="480"/>
    </row>
    <row r="1271" spans="1:17" ht="96" x14ac:dyDescent="0.25">
      <c r="A1271" s="210">
        <v>1269</v>
      </c>
      <c r="B1271" s="473" t="s">
        <v>34</v>
      </c>
      <c r="C1271" s="473">
        <v>891180084</v>
      </c>
      <c r="D1271" s="473">
        <v>2</v>
      </c>
      <c r="E1271" s="474" t="s">
        <v>8605</v>
      </c>
      <c r="F1271" s="481">
        <v>14989051</v>
      </c>
      <c r="G1271" s="476">
        <v>1</v>
      </c>
      <c r="H1271" s="476" t="s">
        <v>8606</v>
      </c>
      <c r="I1271" s="474" t="s">
        <v>8607</v>
      </c>
      <c r="J1271" s="487">
        <v>41381</v>
      </c>
      <c r="K1271" s="479">
        <v>4000000</v>
      </c>
      <c r="L1271" s="473" t="s">
        <v>6116</v>
      </c>
      <c r="M1271" s="476" t="s">
        <v>2156</v>
      </c>
      <c r="N1271" s="480" t="s">
        <v>6089</v>
      </c>
      <c r="O1271" s="473" t="s">
        <v>41</v>
      </c>
      <c r="P1271" s="473" t="s">
        <v>42</v>
      </c>
      <c r="Q1271" s="480"/>
    </row>
    <row r="1272" spans="1:17" ht="60" x14ac:dyDescent="0.25">
      <c r="A1272" s="210">
        <v>1270</v>
      </c>
      <c r="B1272" s="473" t="s">
        <v>34</v>
      </c>
      <c r="C1272" s="473">
        <v>891180084</v>
      </c>
      <c r="D1272" s="473">
        <v>2</v>
      </c>
      <c r="E1272" s="473" t="s">
        <v>5910</v>
      </c>
      <c r="F1272" s="481">
        <v>1075259661</v>
      </c>
      <c r="G1272" s="476">
        <v>5</v>
      </c>
      <c r="H1272" s="476" t="s">
        <v>8608</v>
      </c>
      <c r="I1272" s="474" t="s">
        <v>8609</v>
      </c>
      <c r="J1272" s="487">
        <v>41383</v>
      </c>
      <c r="K1272" s="483">
        <v>300000</v>
      </c>
      <c r="L1272" s="473" t="s">
        <v>6116</v>
      </c>
      <c r="M1272" s="476" t="s">
        <v>2156</v>
      </c>
      <c r="N1272" s="480" t="s">
        <v>6089</v>
      </c>
      <c r="O1272" s="473" t="s">
        <v>41</v>
      </c>
      <c r="P1272" s="473" t="s">
        <v>42</v>
      </c>
      <c r="Q1272" s="480"/>
    </row>
    <row r="1273" spans="1:17" ht="84" x14ac:dyDescent="0.25">
      <c r="A1273" s="210">
        <v>1271</v>
      </c>
      <c r="B1273" s="473" t="s">
        <v>34</v>
      </c>
      <c r="C1273" s="473">
        <v>891180084</v>
      </c>
      <c r="D1273" s="473">
        <v>2</v>
      </c>
      <c r="E1273" s="474" t="s">
        <v>8610</v>
      </c>
      <c r="F1273" s="481">
        <v>830014721</v>
      </c>
      <c r="G1273" s="476">
        <v>4</v>
      </c>
      <c r="H1273" s="476" t="s">
        <v>8611</v>
      </c>
      <c r="I1273" s="474" t="s">
        <v>8612</v>
      </c>
      <c r="J1273" s="487">
        <v>41386</v>
      </c>
      <c r="K1273" s="479">
        <v>3200000</v>
      </c>
      <c r="L1273" s="473" t="s">
        <v>113</v>
      </c>
      <c r="M1273" s="476" t="s">
        <v>2156</v>
      </c>
      <c r="N1273" s="480" t="s">
        <v>6089</v>
      </c>
      <c r="O1273" s="473" t="s">
        <v>41</v>
      </c>
      <c r="P1273" s="473" t="s">
        <v>42</v>
      </c>
      <c r="Q1273" s="480"/>
    </row>
    <row r="1274" spans="1:17" ht="120" x14ac:dyDescent="0.25">
      <c r="A1274" s="210">
        <v>1272</v>
      </c>
      <c r="B1274" s="473" t="s">
        <v>34</v>
      </c>
      <c r="C1274" s="473">
        <v>891180084</v>
      </c>
      <c r="D1274" s="473">
        <v>2</v>
      </c>
      <c r="E1274" s="474" t="s">
        <v>8613</v>
      </c>
      <c r="F1274" s="481">
        <v>805001194</v>
      </c>
      <c r="G1274" s="476">
        <v>5</v>
      </c>
      <c r="H1274" s="476" t="s">
        <v>8614</v>
      </c>
      <c r="I1274" s="474" t="s">
        <v>8615</v>
      </c>
      <c r="J1274" s="487">
        <v>41386</v>
      </c>
      <c r="K1274" s="479">
        <v>6336000</v>
      </c>
      <c r="L1274" s="473" t="s">
        <v>113</v>
      </c>
      <c r="M1274" s="476" t="s">
        <v>2156</v>
      </c>
      <c r="N1274" s="480" t="s">
        <v>6089</v>
      </c>
      <c r="O1274" s="473" t="s">
        <v>41</v>
      </c>
      <c r="P1274" s="473" t="s">
        <v>42</v>
      </c>
      <c r="Q1274" s="480"/>
    </row>
    <row r="1275" spans="1:17" ht="120" x14ac:dyDescent="0.25">
      <c r="A1275" s="210">
        <v>1273</v>
      </c>
      <c r="B1275" s="473" t="s">
        <v>34</v>
      </c>
      <c r="C1275" s="473">
        <v>891180084</v>
      </c>
      <c r="D1275" s="473">
        <v>2</v>
      </c>
      <c r="E1275" s="474" t="s">
        <v>8616</v>
      </c>
      <c r="F1275" s="481">
        <v>71739665</v>
      </c>
      <c r="G1275" s="476">
        <v>9</v>
      </c>
      <c r="H1275" s="476" t="s">
        <v>8617</v>
      </c>
      <c r="I1275" s="474" t="s">
        <v>8618</v>
      </c>
      <c r="J1275" s="487">
        <v>41394</v>
      </c>
      <c r="K1275" s="479">
        <v>8835204</v>
      </c>
      <c r="L1275" s="473" t="s">
        <v>113</v>
      </c>
      <c r="M1275" s="476" t="s">
        <v>2156</v>
      </c>
      <c r="N1275" s="480" t="s">
        <v>6089</v>
      </c>
      <c r="O1275" s="473" t="s">
        <v>41</v>
      </c>
      <c r="P1275" s="473" t="s">
        <v>42</v>
      </c>
      <c r="Q1275" s="480"/>
    </row>
    <row r="1276" spans="1:17" ht="156" x14ac:dyDescent="0.25">
      <c r="A1276" s="210">
        <v>1274</v>
      </c>
      <c r="B1276" s="473" t="s">
        <v>34</v>
      </c>
      <c r="C1276" s="473">
        <v>891180084</v>
      </c>
      <c r="D1276" s="473">
        <v>2</v>
      </c>
      <c r="E1276" s="474" t="s">
        <v>8619</v>
      </c>
      <c r="F1276" s="481">
        <v>860065280</v>
      </c>
      <c r="G1276" s="476">
        <v>5</v>
      </c>
      <c r="H1276" s="476" t="s">
        <v>8620</v>
      </c>
      <c r="I1276" s="474" t="s">
        <v>8621</v>
      </c>
      <c r="J1276" s="487">
        <v>41396</v>
      </c>
      <c r="K1276" s="479">
        <v>4209346</v>
      </c>
      <c r="L1276" s="473" t="s">
        <v>113</v>
      </c>
      <c r="M1276" s="476" t="s">
        <v>2156</v>
      </c>
      <c r="N1276" s="480" t="s">
        <v>6089</v>
      </c>
      <c r="O1276" s="473" t="s">
        <v>41</v>
      </c>
      <c r="P1276" s="473" t="s">
        <v>42</v>
      </c>
      <c r="Q1276" s="480"/>
    </row>
    <row r="1277" spans="1:17" ht="108" x14ac:dyDescent="0.25">
      <c r="A1277" s="210">
        <v>1275</v>
      </c>
      <c r="B1277" s="473" t="s">
        <v>34</v>
      </c>
      <c r="C1277" s="473">
        <v>891180084</v>
      </c>
      <c r="D1277" s="473">
        <v>2</v>
      </c>
      <c r="E1277" s="474" t="s">
        <v>8622</v>
      </c>
      <c r="F1277" s="481">
        <v>8755052</v>
      </c>
      <c r="G1277" s="476">
        <v>2</v>
      </c>
      <c r="H1277" s="476" t="s">
        <v>8623</v>
      </c>
      <c r="I1277" s="474" t="s">
        <v>8624</v>
      </c>
      <c r="J1277" s="487">
        <v>41396</v>
      </c>
      <c r="K1277" s="479">
        <v>12000000</v>
      </c>
      <c r="L1277" s="473" t="s">
        <v>8377</v>
      </c>
      <c r="M1277" s="476" t="s">
        <v>2156</v>
      </c>
      <c r="N1277" s="480" t="s">
        <v>6089</v>
      </c>
      <c r="O1277" s="473" t="s">
        <v>41</v>
      </c>
      <c r="P1277" s="473" t="s">
        <v>42</v>
      </c>
      <c r="Q1277" s="480"/>
    </row>
    <row r="1278" spans="1:17" ht="108" x14ac:dyDescent="0.25">
      <c r="A1278" s="210">
        <v>1276</v>
      </c>
      <c r="B1278" s="473" t="s">
        <v>34</v>
      </c>
      <c r="C1278" s="473">
        <v>891180084</v>
      </c>
      <c r="D1278" s="473">
        <v>2</v>
      </c>
      <c r="E1278" s="474" t="s">
        <v>7784</v>
      </c>
      <c r="F1278" s="481">
        <v>1075239713</v>
      </c>
      <c r="G1278" s="476">
        <v>4</v>
      </c>
      <c r="H1278" s="476" t="s">
        <v>8625</v>
      </c>
      <c r="I1278" s="474" t="s">
        <v>8626</v>
      </c>
      <c r="J1278" s="487">
        <v>41396</v>
      </c>
      <c r="K1278" s="479">
        <v>8000000</v>
      </c>
      <c r="L1278" s="473" t="s">
        <v>8377</v>
      </c>
      <c r="M1278" s="476" t="s">
        <v>2156</v>
      </c>
      <c r="N1278" s="480" t="s">
        <v>6089</v>
      </c>
      <c r="O1278" s="473" t="s">
        <v>41</v>
      </c>
      <c r="P1278" s="473" t="s">
        <v>42</v>
      </c>
      <c r="Q1278" s="480"/>
    </row>
    <row r="1279" spans="1:17" ht="72" x14ac:dyDescent="0.25">
      <c r="A1279" s="210">
        <v>1277</v>
      </c>
      <c r="B1279" s="473" t="s">
        <v>34</v>
      </c>
      <c r="C1279" s="473">
        <v>891180084</v>
      </c>
      <c r="D1279" s="473">
        <v>2</v>
      </c>
      <c r="E1279" s="474" t="s">
        <v>8627</v>
      </c>
      <c r="F1279" s="481">
        <v>36308817</v>
      </c>
      <c r="G1279" s="476">
        <v>5</v>
      </c>
      <c r="H1279" s="476" t="s">
        <v>8628</v>
      </c>
      <c r="I1279" s="474" t="s">
        <v>8629</v>
      </c>
      <c r="J1279" s="487">
        <v>41396</v>
      </c>
      <c r="K1279" s="479">
        <v>7433333</v>
      </c>
      <c r="L1279" s="473" t="s">
        <v>8377</v>
      </c>
      <c r="M1279" s="476" t="s">
        <v>2156</v>
      </c>
      <c r="N1279" s="480" t="s">
        <v>6089</v>
      </c>
      <c r="O1279" s="473" t="s">
        <v>41</v>
      </c>
      <c r="P1279" s="473" t="s">
        <v>42</v>
      </c>
      <c r="Q1279" s="480"/>
    </row>
    <row r="1280" spans="1:17" ht="72" x14ac:dyDescent="0.25">
      <c r="A1280" s="210">
        <v>1278</v>
      </c>
      <c r="B1280" s="473" t="s">
        <v>34</v>
      </c>
      <c r="C1280" s="473">
        <v>891180084</v>
      </c>
      <c r="D1280" s="473">
        <v>2</v>
      </c>
      <c r="E1280" s="474" t="s">
        <v>8630</v>
      </c>
      <c r="F1280" s="481">
        <v>33750786</v>
      </c>
      <c r="G1280" s="476">
        <v>8</v>
      </c>
      <c r="H1280" s="476" t="s">
        <v>8631</v>
      </c>
      <c r="I1280" s="474" t="s">
        <v>8632</v>
      </c>
      <c r="J1280" s="487">
        <v>41396</v>
      </c>
      <c r="K1280" s="479">
        <v>4800000</v>
      </c>
      <c r="L1280" s="473" t="s">
        <v>8377</v>
      </c>
      <c r="M1280" s="476" t="s">
        <v>2156</v>
      </c>
      <c r="N1280" s="480" t="s">
        <v>6089</v>
      </c>
      <c r="O1280" s="473" t="s">
        <v>41</v>
      </c>
      <c r="P1280" s="473" t="s">
        <v>42</v>
      </c>
      <c r="Q1280" s="480"/>
    </row>
    <row r="1281" spans="1:17" ht="72" x14ac:dyDescent="0.25">
      <c r="A1281" s="210">
        <v>1279</v>
      </c>
      <c r="B1281" s="473" t="s">
        <v>34</v>
      </c>
      <c r="C1281" s="473">
        <v>891180084</v>
      </c>
      <c r="D1281" s="473">
        <v>2</v>
      </c>
      <c r="E1281" s="474" t="s">
        <v>2433</v>
      </c>
      <c r="F1281" s="481">
        <v>1075244803</v>
      </c>
      <c r="G1281" s="476">
        <v>9</v>
      </c>
      <c r="H1281" s="476" t="s">
        <v>8633</v>
      </c>
      <c r="I1281" s="474" t="s">
        <v>8634</v>
      </c>
      <c r="J1281" s="487">
        <v>41396</v>
      </c>
      <c r="K1281" s="479">
        <v>4400000</v>
      </c>
      <c r="L1281" s="473" t="s">
        <v>8377</v>
      </c>
      <c r="M1281" s="476" t="s">
        <v>2156</v>
      </c>
      <c r="N1281" s="480" t="s">
        <v>6089</v>
      </c>
      <c r="O1281" s="473" t="s">
        <v>41</v>
      </c>
      <c r="P1281" s="473" t="s">
        <v>42</v>
      </c>
      <c r="Q1281" s="480"/>
    </row>
    <row r="1282" spans="1:17" ht="108" x14ac:dyDescent="0.25">
      <c r="A1282" s="210">
        <v>1280</v>
      </c>
      <c r="B1282" s="473" t="s">
        <v>34</v>
      </c>
      <c r="C1282" s="473">
        <v>891180084</v>
      </c>
      <c r="D1282" s="473">
        <v>2</v>
      </c>
      <c r="E1282" s="474" t="s">
        <v>8635</v>
      </c>
      <c r="F1282" s="481">
        <v>7713063</v>
      </c>
      <c r="G1282" s="476">
        <v>1</v>
      </c>
      <c r="H1282" s="476" t="s">
        <v>8636</v>
      </c>
      <c r="I1282" s="473" t="s">
        <v>8637</v>
      </c>
      <c r="J1282" s="487">
        <v>41396</v>
      </c>
      <c r="K1282" s="479">
        <v>8000000</v>
      </c>
      <c r="L1282" s="473" t="s">
        <v>8377</v>
      </c>
      <c r="M1282" s="476" t="s">
        <v>2156</v>
      </c>
      <c r="N1282" s="480" t="s">
        <v>6089</v>
      </c>
      <c r="O1282" s="473" t="s">
        <v>41</v>
      </c>
      <c r="P1282" s="473" t="s">
        <v>42</v>
      </c>
      <c r="Q1282" s="480"/>
    </row>
    <row r="1283" spans="1:17" ht="96" x14ac:dyDescent="0.25">
      <c r="A1283" s="210">
        <v>1281</v>
      </c>
      <c r="B1283" s="473" t="s">
        <v>34</v>
      </c>
      <c r="C1283" s="473">
        <v>891180084</v>
      </c>
      <c r="D1283" s="473">
        <v>2</v>
      </c>
      <c r="E1283" s="474" t="s">
        <v>2422</v>
      </c>
      <c r="F1283" s="481">
        <v>1075214934</v>
      </c>
      <c r="G1283" s="476">
        <v>7</v>
      </c>
      <c r="H1283" s="476" t="s">
        <v>8638</v>
      </c>
      <c r="I1283" s="474" t="s">
        <v>8639</v>
      </c>
      <c r="J1283" s="487">
        <v>41396</v>
      </c>
      <c r="K1283" s="479">
        <v>2100000</v>
      </c>
      <c r="L1283" s="473" t="s">
        <v>8377</v>
      </c>
      <c r="M1283" s="476" t="s">
        <v>2156</v>
      </c>
      <c r="N1283" s="480" t="s">
        <v>6089</v>
      </c>
      <c r="O1283" s="473" t="s">
        <v>41</v>
      </c>
      <c r="P1283" s="473" t="s">
        <v>42</v>
      </c>
      <c r="Q1283" s="480"/>
    </row>
    <row r="1284" spans="1:17" ht="60" x14ac:dyDescent="0.25">
      <c r="A1284" s="210">
        <v>1282</v>
      </c>
      <c r="B1284" s="473" t="s">
        <v>34</v>
      </c>
      <c r="C1284" s="473">
        <v>891180084</v>
      </c>
      <c r="D1284" s="473">
        <v>2</v>
      </c>
      <c r="E1284" s="474" t="s">
        <v>8640</v>
      </c>
      <c r="F1284" s="481">
        <v>1075238508</v>
      </c>
      <c r="G1284" s="476">
        <v>6</v>
      </c>
      <c r="H1284" s="476" t="s">
        <v>8641</v>
      </c>
      <c r="I1284" s="474" t="s">
        <v>8642</v>
      </c>
      <c r="J1284" s="487">
        <v>41396</v>
      </c>
      <c r="K1284" s="479">
        <v>2400000</v>
      </c>
      <c r="L1284" s="473" t="s">
        <v>8377</v>
      </c>
      <c r="M1284" s="476" t="s">
        <v>2156</v>
      </c>
      <c r="N1284" s="480" t="s">
        <v>6089</v>
      </c>
      <c r="O1284" s="473" t="s">
        <v>41</v>
      </c>
      <c r="P1284" s="473" t="s">
        <v>42</v>
      </c>
      <c r="Q1284" s="480"/>
    </row>
    <row r="1285" spans="1:17" ht="84" x14ac:dyDescent="0.25">
      <c r="A1285" s="210">
        <v>1283</v>
      </c>
      <c r="B1285" s="473" t="s">
        <v>34</v>
      </c>
      <c r="C1285" s="473">
        <v>891180084</v>
      </c>
      <c r="D1285" s="473">
        <v>2</v>
      </c>
      <c r="E1285" s="474" t="s">
        <v>8643</v>
      </c>
      <c r="F1285" s="481">
        <v>1075245370</v>
      </c>
      <c r="G1285" s="476">
        <v>6</v>
      </c>
      <c r="H1285" s="476" t="s">
        <v>8644</v>
      </c>
      <c r="I1285" s="474" t="s">
        <v>8645</v>
      </c>
      <c r="J1285" s="487">
        <v>41396</v>
      </c>
      <c r="K1285" s="479">
        <v>3402000</v>
      </c>
      <c r="L1285" s="473" t="s">
        <v>8377</v>
      </c>
      <c r="M1285" s="476" t="s">
        <v>2156</v>
      </c>
      <c r="N1285" s="480" t="s">
        <v>6089</v>
      </c>
      <c r="O1285" s="473" t="s">
        <v>41</v>
      </c>
      <c r="P1285" s="473" t="s">
        <v>42</v>
      </c>
      <c r="Q1285" s="480"/>
    </row>
    <row r="1286" spans="1:17" ht="180" x14ac:dyDescent="0.25">
      <c r="A1286" s="210">
        <v>1284</v>
      </c>
      <c r="B1286" s="473" t="s">
        <v>34</v>
      </c>
      <c r="C1286" s="473">
        <v>891180084</v>
      </c>
      <c r="D1286" s="473">
        <v>2</v>
      </c>
      <c r="E1286" s="474" t="s">
        <v>3270</v>
      </c>
      <c r="F1286" s="481">
        <v>1075251985</v>
      </c>
      <c r="G1286" s="476">
        <v>1</v>
      </c>
      <c r="H1286" s="476" t="s">
        <v>8646</v>
      </c>
      <c r="I1286" s="474" t="s">
        <v>8647</v>
      </c>
      <c r="J1286" s="487">
        <v>41396</v>
      </c>
      <c r="K1286" s="479">
        <v>2400000</v>
      </c>
      <c r="L1286" s="473" t="s">
        <v>8377</v>
      </c>
      <c r="M1286" s="476" t="s">
        <v>2156</v>
      </c>
      <c r="N1286" s="480" t="s">
        <v>6089</v>
      </c>
      <c r="O1286" s="473" t="s">
        <v>41</v>
      </c>
      <c r="P1286" s="473" t="s">
        <v>42</v>
      </c>
      <c r="Q1286" s="480"/>
    </row>
    <row r="1287" spans="1:17" ht="108" x14ac:dyDescent="0.25">
      <c r="A1287" s="210">
        <v>1285</v>
      </c>
      <c r="B1287" s="473" t="s">
        <v>34</v>
      </c>
      <c r="C1287" s="473">
        <v>891180084</v>
      </c>
      <c r="D1287" s="473">
        <v>2</v>
      </c>
      <c r="E1287" s="474" t="s">
        <v>3283</v>
      </c>
      <c r="F1287" s="481">
        <v>1004075903</v>
      </c>
      <c r="G1287" s="476">
        <v>3</v>
      </c>
      <c r="H1287" s="476" t="s">
        <v>8648</v>
      </c>
      <c r="I1287" s="474" t="s">
        <v>8649</v>
      </c>
      <c r="J1287" s="487">
        <v>41396</v>
      </c>
      <c r="K1287" s="479">
        <v>3600000</v>
      </c>
      <c r="L1287" s="473" t="s">
        <v>8377</v>
      </c>
      <c r="M1287" s="476" t="s">
        <v>2156</v>
      </c>
      <c r="N1287" s="480" t="s">
        <v>6089</v>
      </c>
      <c r="O1287" s="473" t="s">
        <v>41</v>
      </c>
      <c r="P1287" s="473" t="s">
        <v>42</v>
      </c>
      <c r="Q1287" s="480"/>
    </row>
    <row r="1288" spans="1:17" ht="108" x14ac:dyDescent="0.25">
      <c r="A1288" s="210">
        <v>1286</v>
      </c>
      <c r="B1288" s="473" t="s">
        <v>34</v>
      </c>
      <c r="C1288" s="473">
        <v>891180084</v>
      </c>
      <c r="D1288" s="473">
        <v>2</v>
      </c>
      <c r="E1288" s="474" t="s">
        <v>8650</v>
      </c>
      <c r="F1288" s="481">
        <v>1075232788</v>
      </c>
      <c r="G1288" s="476">
        <v>4</v>
      </c>
      <c r="H1288" s="476" t="s">
        <v>8651</v>
      </c>
      <c r="I1288" s="473" t="s">
        <v>8652</v>
      </c>
      <c r="J1288" s="487">
        <v>41396</v>
      </c>
      <c r="K1288" s="479">
        <v>8000000</v>
      </c>
      <c r="L1288" s="473" t="s">
        <v>8377</v>
      </c>
      <c r="M1288" s="476" t="s">
        <v>2156</v>
      </c>
      <c r="N1288" s="480" t="s">
        <v>6089</v>
      </c>
      <c r="O1288" s="473" t="s">
        <v>41</v>
      </c>
      <c r="P1288" s="473" t="s">
        <v>42</v>
      </c>
      <c r="Q1288" s="480"/>
    </row>
    <row r="1289" spans="1:17" ht="84" x14ac:dyDescent="0.25">
      <c r="A1289" s="210">
        <v>1287</v>
      </c>
      <c r="B1289" s="473" t="s">
        <v>34</v>
      </c>
      <c r="C1289" s="473">
        <v>891180084</v>
      </c>
      <c r="D1289" s="473">
        <v>2</v>
      </c>
      <c r="E1289" s="474" t="s">
        <v>8653</v>
      </c>
      <c r="F1289" s="481">
        <v>1075244297</v>
      </c>
      <c r="G1289" s="476">
        <v>1</v>
      </c>
      <c r="H1289" s="476" t="s">
        <v>8654</v>
      </c>
      <c r="I1289" s="473" t="s">
        <v>8655</v>
      </c>
      <c r="J1289" s="487">
        <v>41396</v>
      </c>
      <c r="K1289" s="479">
        <v>3600000</v>
      </c>
      <c r="L1289" s="473" t="s">
        <v>8377</v>
      </c>
      <c r="M1289" s="476" t="s">
        <v>2156</v>
      </c>
      <c r="N1289" s="480" t="s">
        <v>6089</v>
      </c>
      <c r="O1289" s="473" t="s">
        <v>41</v>
      </c>
      <c r="P1289" s="473" t="s">
        <v>42</v>
      </c>
      <c r="Q1289" s="480"/>
    </row>
    <row r="1290" spans="1:17" ht="96" x14ac:dyDescent="0.25">
      <c r="A1290" s="210">
        <v>1288</v>
      </c>
      <c r="B1290" s="473" t="s">
        <v>34</v>
      </c>
      <c r="C1290" s="473">
        <v>891180084</v>
      </c>
      <c r="D1290" s="473">
        <v>2</v>
      </c>
      <c r="E1290" s="474" t="s">
        <v>8656</v>
      </c>
      <c r="F1290" s="481">
        <v>1077852229</v>
      </c>
      <c r="G1290" s="476">
        <v>6</v>
      </c>
      <c r="H1290" s="476" t="s">
        <v>8657</v>
      </c>
      <c r="I1290" s="474" t="s">
        <v>8658</v>
      </c>
      <c r="J1290" s="487">
        <v>41396</v>
      </c>
      <c r="K1290" s="479">
        <v>6400000</v>
      </c>
      <c r="L1290" s="473" t="s">
        <v>8377</v>
      </c>
      <c r="M1290" s="476" t="s">
        <v>2156</v>
      </c>
      <c r="N1290" s="480" t="s">
        <v>6089</v>
      </c>
      <c r="O1290" s="473" t="s">
        <v>41</v>
      </c>
      <c r="P1290" s="473" t="s">
        <v>42</v>
      </c>
      <c r="Q1290" s="480"/>
    </row>
    <row r="1291" spans="1:17" ht="84" x14ac:dyDescent="0.25">
      <c r="A1291" s="210">
        <v>1289</v>
      </c>
      <c r="B1291" s="473" t="s">
        <v>34</v>
      </c>
      <c r="C1291" s="473">
        <v>891180084</v>
      </c>
      <c r="D1291" s="473">
        <v>2</v>
      </c>
      <c r="E1291" s="474" t="s">
        <v>2581</v>
      </c>
      <c r="F1291" s="481">
        <v>31482314</v>
      </c>
      <c r="G1291" s="476">
        <v>8</v>
      </c>
      <c r="H1291" s="476" t="s">
        <v>8659</v>
      </c>
      <c r="I1291" s="474" t="s">
        <v>8660</v>
      </c>
      <c r="J1291" s="487">
        <v>41396</v>
      </c>
      <c r="K1291" s="479">
        <v>10980000</v>
      </c>
      <c r="L1291" s="473" t="s">
        <v>8377</v>
      </c>
      <c r="M1291" s="476" t="s">
        <v>2156</v>
      </c>
      <c r="N1291" s="480" t="s">
        <v>6089</v>
      </c>
      <c r="O1291" s="473" t="s">
        <v>41</v>
      </c>
      <c r="P1291" s="473" t="s">
        <v>42</v>
      </c>
      <c r="Q1291" s="480"/>
    </row>
    <row r="1292" spans="1:17" ht="96" x14ac:dyDescent="0.25">
      <c r="A1292" s="210">
        <v>1290</v>
      </c>
      <c r="B1292" s="473" t="s">
        <v>34</v>
      </c>
      <c r="C1292" s="473">
        <v>891180084</v>
      </c>
      <c r="D1292" s="473">
        <v>2</v>
      </c>
      <c r="E1292" s="474" t="s">
        <v>8661</v>
      </c>
      <c r="F1292" s="481">
        <v>12266621</v>
      </c>
      <c r="G1292" s="476">
        <v>1</v>
      </c>
      <c r="H1292" s="476" t="s">
        <v>8662</v>
      </c>
      <c r="I1292" s="474" t="s">
        <v>8663</v>
      </c>
      <c r="J1292" s="487">
        <v>41400</v>
      </c>
      <c r="K1292" s="479">
        <v>9500000</v>
      </c>
      <c r="L1292" s="473" t="s">
        <v>8377</v>
      </c>
      <c r="M1292" s="476" t="s">
        <v>2156</v>
      </c>
      <c r="N1292" s="480" t="s">
        <v>6089</v>
      </c>
      <c r="O1292" s="473" t="s">
        <v>41</v>
      </c>
      <c r="P1292" s="473" t="s">
        <v>42</v>
      </c>
      <c r="Q1292" s="480"/>
    </row>
    <row r="1293" spans="1:17" ht="84" x14ac:dyDescent="0.25">
      <c r="A1293" s="210">
        <v>1291</v>
      </c>
      <c r="B1293" s="473" t="s">
        <v>34</v>
      </c>
      <c r="C1293" s="473">
        <v>891180084</v>
      </c>
      <c r="D1293" s="473">
        <v>2</v>
      </c>
      <c r="E1293" s="474" t="s">
        <v>8664</v>
      </c>
      <c r="F1293" s="481">
        <v>813003616</v>
      </c>
      <c r="G1293" s="476">
        <v>1</v>
      </c>
      <c r="H1293" s="476" t="s">
        <v>8665</v>
      </c>
      <c r="I1293" s="474" t="s">
        <v>8666</v>
      </c>
      <c r="J1293" s="487">
        <v>41400</v>
      </c>
      <c r="K1293" s="479">
        <v>5516877</v>
      </c>
      <c r="L1293" s="473" t="s">
        <v>113</v>
      </c>
      <c r="M1293" s="476" t="s">
        <v>2156</v>
      </c>
      <c r="N1293" s="480" t="s">
        <v>6089</v>
      </c>
      <c r="O1293" s="473" t="s">
        <v>41</v>
      </c>
      <c r="P1293" s="473" t="s">
        <v>42</v>
      </c>
      <c r="Q1293" s="480"/>
    </row>
    <row r="1294" spans="1:17" ht="84" x14ac:dyDescent="0.25">
      <c r="A1294" s="210">
        <v>1292</v>
      </c>
      <c r="B1294" s="473" t="s">
        <v>34</v>
      </c>
      <c r="C1294" s="473">
        <v>891180084</v>
      </c>
      <c r="D1294" s="473">
        <v>2</v>
      </c>
      <c r="E1294" s="474" t="s">
        <v>8667</v>
      </c>
      <c r="F1294" s="481">
        <v>7725384</v>
      </c>
      <c r="G1294" s="476">
        <v>0</v>
      </c>
      <c r="H1294" s="476" t="s">
        <v>8668</v>
      </c>
      <c r="I1294" s="474" t="s">
        <v>8669</v>
      </c>
      <c r="J1294" s="487">
        <v>41400</v>
      </c>
      <c r="K1294" s="479">
        <v>5400000</v>
      </c>
      <c r="L1294" s="473" t="s">
        <v>8377</v>
      </c>
      <c r="M1294" s="476" t="s">
        <v>2156</v>
      </c>
      <c r="N1294" s="480" t="s">
        <v>6089</v>
      </c>
      <c r="O1294" s="473" t="s">
        <v>41</v>
      </c>
      <c r="P1294" s="473" t="s">
        <v>42</v>
      </c>
      <c r="Q1294" s="480"/>
    </row>
    <row r="1295" spans="1:17" ht="72" x14ac:dyDescent="0.25">
      <c r="A1295" s="210">
        <v>1293</v>
      </c>
      <c r="B1295" s="473" t="s">
        <v>34</v>
      </c>
      <c r="C1295" s="473">
        <v>891180084</v>
      </c>
      <c r="D1295" s="473">
        <v>2</v>
      </c>
      <c r="E1295" s="474" t="s">
        <v>2286</v>
      </c>
      <c r="F1295" s="481">
        <v>1075215344</v>
      </c>
      <c r="G1295" s="476">
        <v>6</v>
      </c>
      <c r="H1295" s="476" t="s">
        <v>8670</v>
      </c>
      <c r="I1295" s="474" t="s">
        <v>8671</v>
      </c>
      <c r="J1295" s="487">
        <v>41402</v>
      </c>
      <c r="K1295" s="479">
        <v>6999999</v>
      </c>
      <c r="L1295" s="473" t="s">
        <v>8377</v>
      </c>
      <c r="M1295" s="476" t="s">
        <v>2156</v>
      </c>
      <c r="N1295" s="480" t="s">
        <v>6089</v>
      </c>
      <c r="O1295" s="473" t="s">
        <v>41</v>
      </c>
      <c r="P1295" s="473" t="s">
        <v>42</v>
      </c>
      <c r="Q1295" s="480"/>
    </row>
    <row r="1296" spans="1:17" ht="96" x14ac:dyDescent="0.25">
      <c r="A1296" s="210">
        <v>1294</v>
      </c>
      <c r="B1296" s="473" t="s">
        <v>34</v>
      </c>
      <c r="C1296" s="473">
        <v>891180084</v>
      </c>
      <c r="D1296" s="473">
        <v>2</v>
      </c>
      <c r="E1296" s="474" t="s">
        <v>2283</v>
      </c>
      <c r="F1296" s="481">
        <v>1075226750</v>
      </c>
      <c r="G1296" s="476">
        <v>0</v>
      </c>
      <c r="H1296" s="476" t="s">
        <v>8672</v>
      </c>
      <c r="I1296" s="474" t="s">
        <v>8673</v>
      </c>
      <c r="J1296" s="487">
        <v>41402</v>
      </c>
      <c r="K1296" s="479">
        <v>6999999</v>
      </c>
      <c r="L1296" s="473" t="s">
        <v>8377</v>
      </c>
      <c r="M1296" s="476" t="s">
        <v>2156</v>
      </c>
      <c r="N1296" s="480" t="s">
        <v>6089</v>
      </c>
      <c r="O1296" s="473" t="s">
        <v>41</v>
      </c>
      <c r="P1296" s="473" t="s">
        <v>42</v>
      </c>
      <c r="Q1296" s="480"/>
    </row>
    <row r="1297" spans="1:17" ht="48" x14ac:dyDescent="0.25">
      <c r="A1297" s="210">
        <v>1295</v>
      </c>
      <c r="B1297" s="473" t="s">
        <v>34</v>
      </c>
      <c r="C1297" s="473">
        <v>891180084</v>
      </c>
      <c r="D1297" s="473">
        <v>2</v>
      </c>
      <c r="E1297" s="474" t="s">
        <v>8674</v>
      </c>
      <c r="F1297" s="481">
        <v>12129287</v>
      </c>
      <c r="G1297" s="476">
        <v>6</v>
      </c>
      <c r="H1297" s="476" t="s">
        <v>8675</v>
      </c>
      <c r="I1297" s="473" t="s">
        <v>8676</v>
      </c>
      <c r="J1297" s="487">
        <v>41403</v>
      </c>
      <c r="K1297" s="479">
        <v>6000000</v>
      </c>
      <c r="L1297" s="473" t="s">
        <v>8377</v>
      </c>
      <c r="M1297" s="476" t="s">
        <v>2156</v>
      </c>
      <c r="N1297" s="480" t="s">
        <v>6089</v>
      </c>
      <c r="O1297" s="473" t="s">
        <v>41</v>
      </c>
      <c r="P1297" s="473" t="s">
        <v>42</v>
      </c>
      <c r="Q1297" s="480"/>
    </row>
    <row r="1298" spans="1:17" ht="84" x14ac:dyDescent="0.25">
      <c r="A1298" s="210">
        <v>1296</v>
      </c>
      <c r="B1298" s="473" t="s">
        <v>34</v>
      </c>
      <c r="C1298" s="473">
        <v>891180084</v>
      </c>
      <c r="D1298" s="473">
        <v>2</v>
      </c>
      <c r="E1298" s="474" t="s">
        <v>8677</v>
      </c>
      <c r="F1298" s="484">
        <v>79261604</v>
      </c>
      <c r="G1298" s="476">
        <v>5</v>
      </c>
      <c r="H1298" s="476" t="s">
        <v>8678</v>
      </c>
      <c r="I1298" s="474" t="s">
        <v>8679</v>
      </c>
      <c r="J1298" s="487">
        <v>41404</v>
      </c>
      <c r="K1298" s="479">
        <v>25075720</v>
      </c>
      <c r="L1298" s="473" t="s">
        <v>89</v>
      </c>
      <c r="M1298" s="476" t="s">
        <v>2156</v>
      </c>
      <c r="N1298" s="480" t="s">
        <v>6089</v>
      </c>
      <c r="O1298" s="473" t="s">
        <v>41</v>
      </c>
      <c r="P1298" s="473" t="s">
        <v>42</v>
      </c>
      <c r="Q1298" s="480"/>
    </row>
    <row r="1299" spans="1:17" ht="96" x14ac:dyDescent="0.25">
      <c r="A1299" s="210">
        <v>1297</v>
      </c>
      <c r="B1299" s="473" t="s">
        <v>34</v>
      </c>
      <c r="C1299" s="473">
        <v>891180084</v>
      </c>
      <c r="D1299" s="473">
        <v>2</v>
      </c>
      <c r="E1299" s="474" t="s">
        <v>8680</v>
      </c>
      <c r="F1299" s="481">
        <v>830097167</v>
      </c>
      <c r="G1299" s="476">
        <v>9</v>
      </c>
      <c r="H1299" s="476" t="s">
        <v>8681</v>
      </c>
      <c r="I1299" s="474" t="s">
        <v>8682</v>
      </c>
      <c r="J1299" s="487">
        <v>41408</v>
      </c>
      <c r="K1299" s="479">
        <v>5684000</v>
      </c>
      <c r="L1299" s="473" t="s">
        <v>113</v>
      </c>
      <c r="M1299" s="476" t="s">
        <v>2156</v>
      </c>
      <c r="N1299" s="480" t="s">
        <v>6089</v>
      </c>
      <c r="O1299" s="473" t="s">
        <v>41</v>
      </c>
      <c r="P1299" s="473" t="s">
        <v>42</v>
      </c>
      <c r="Q1299" s="480"/>
    </row>
    <row r="1300" spans="1:17" ht="168" x14ac:dyDescent="0.25">
      <c r="A1300" s="210">
        <v>1298</v>
      </c>
      <c r="B1300" s="473" t="s">
        <v>34</v>
      </c>
      <c r="C1300" s="473">
        <v>891180084</v>
      </c>
      <c r="D1300" s="473">
        <v>2</v>
      </c>
      <c r="E1300" s="474" t="s">
        <v>8683</v>
      </c>
      <c r="F1300" s="481">
        <v>830052968</v>
      </c>
      <c r="G1300" s="476">
        <v>8</v>
      </c>
      <c r="H1300" s="476" t="s">
        <v>8684</v>
      </c>
      <c r="I1300" s="474" t="s">
        <v>8685</v>
      </c>
      <c r="J1300" s="487">
        <v>41414</v>
      </c>
      <c r="K1300" s="479">
        <v>6691784</v>
      </c>
      <c r="L1300" s="473" t="s">
        <v>113</v>
      </c>
      <c r="M1300" s="476" t="s">
        <v>2156</v>
      </c>
      <c r="N1300" s="480" t="s">
        <v>6089</v>
      </c>
      <c r="O1300" s="473" t="s">
        <v>41</v>
      </c>
      <c r="P1300" s="473" t="s">
        <v>42</v>
      </c>
      <c r="Q1300" s="480"/>
    </row>
    <row r="1301" spans="1:17" ht="108" x14ac:dyDescent="0.25">
      <c r="A1301" s="210">
        <v>1299</v>
      </c>
      <c r="B1301" s="473" t="s">
        <v>34</v>
      </c>
      <c r="C1301" s="473">
        <v>891180084</v>
      </c>
      <c r="D1301" s="473">
        <v>2</v>
      </c>
      <c r="E1301" s="473" t="s">
        <v>8686</v>
      </c>
      <c r="F1301" s="481">
        <v>7719727</v>
      </c>
      <c r="G1301" s="476">
        <v>9</v>
      </c>
      <c r="H1301" s="476" t="s">
        <v>8687</v>
      </c>
      <c r="I1301" s="474" t="s">
        <v>8688</v>
      </c>
      <c r="J1301" s="487">
        <v>41418</v>
      </c>
      <c r="K1301" s="479">
        <v>2800000</v>
      </c>
      <c r="L1301" s="473" t="s">
        <v>6116</v>
      </c>
      <c r="M1301" s="476" t="s">
        <v>2156</v>
      </c>
      <c r="N1301" s="480" t="s">
        <v>6089</v>
      </c>
      <c r="O1301" s="473" t="s">
        <v>41</v>
      </c>
      <c r="P1301" s="473" t="s">
        <v>42</v>
      </c>
      <c r="Q1301" s="480"/>
    </row>
    <row r="1302" spans="1:17" ht="48" x14ac:dyDescent="0.25">
      <c r="A1302" s="210">
        <v>1300</v>
      </c>
      <c r="B1302" s="473" t="s">
        <v>34</v>
      </c>
      <c r="C1302" s="473">
        <v>891180084</v>
      </c>
      <c r="D1302" s="473">
        <v>2</v>
      </c>
      <c r="E1302" s="474" t="s">
        <v>1147</v>
      </c>
      <c r="F1302" s="489">
        <v>51580461</v>
      </c>
      <c r="G1302" s="476">
        <v>5</v>
      </c>
      <c r="H1302" s="476" t="s">
        <v>8689</v>
      </c>
      <c r="I1302" s="474" t="s">
        <v>8690</v>
      </c>
      <c r="J1302" s="487">
        <v>41423</v>
      </c>
      <c r="K1302" s="479">
        <v>748956</v>
      </c>
      <c r="L1302" s="473" t="s">
        <v>113</v>
      </c>
      <c r="M1302" s="476" t="s">
        <v>2156</v>
      </c>
      <c r="N1302" s="480" t="s">
        <v>6089</v>
      </c>
      <c r="O1302" s="473" t="s">
        <v>41</v>
      </c>
      <c r="P1302" s="473" t="s">
        <v>42</v>
      </c>
      <c r="Q1302" s="480"/>
    </row>
    <row r="1303" spans="1:17" ht="120" x14ac:dyDescent="0.25">
      <c r="A1303" s="210">
        <v>1301</v>
      </c>
      <c r="B1303" s="473" t="s">
        <v>34</v>
      </c>
      <c r="C1303" s="473">
        <v>891180084</v>
      </c>
      <c r="D1303" s="473">
        <v>2</v>
      </c>
      <c r="E1303" s="474" t="s">
        <v>2855</v>
      </c>
      <c r="F1303" s="490">
        <v>26430065</v>
      </c>
      <c r="G1303" s="476">
        <v>8</v>
      </c>
      <c r="H1303" s="476" t="s">
        <v>8691</v>
      </c>
      <c r="I1303" s="474" t="s">
        <v>8692</v>
      </c>
      <c r="J1303" s="487">
        <v>41430</v>
      </c>
      <c r="K1303" s="479">
        <v>1500000</v>
      </c>
      <c r="L1303" s="473" t="s">
        <v>6116</v>
      </c>
      <c r="M1303" s="476" t="s">
        <v>2156</v>
      </c>
      <c r="N1303" s="480" t="s">
        <v>6089</v>
      </c>
      <c r="O1303" s="473" t="s">
        <v>41</v>
      </c>
      <c r="P1303" s="473" t="s">
        <v>42</v>
      </c>
      <c r="Q1303" s="480"/>
    </row>
    <row r="1304" spans="1:17" ht="72" x14ac:dyDescent="0.25">
      <c r="A1304" s="210">
        <v>1302</v>
      </c>
      <c r="B1304" s="473" t="s">
        <v>34</v>
      </c>
      <c r="C1304" s="473">
        <v>891180084</v>
      </c>
      <c r="D1304" s="473">
        <v>2</v>
      </c>
      <c r="E1304" s="474" t="s">
        <v>8619</v>
      </c>
      <c r="F1304" s="489">
        <v>860065280</v>
      </c>
      <c r="G1304" s="476">
        <v>5</v>
      </c>
      <c r="H1304" s="476" t="s">
        <v>8693</v>
      </c>
      <c r="I1304" s="474" t="s">
        <v>8694</v>
      </c>
      <c r="J1304" s="487">
        <v>41430</v>
      </c>
      <c r="K1304" s="491">
        <v>3381400</v>
      </c>
      <c r="L1304" s="473" t="s">
        <v>113</v>
      </c>
      <c r="M1304" s="476" t="s">
        <v>2156</v>
      </c>
      <c r="N1304" s="480" t="s">
        <v>6089</v>
      </c>
      <c r="O1304" s="473" t="s">
        <v>41</v>
      </c>
      <c r="P1304" s="473" t="s">
        <v>42</v>
      </c>
      <c r="Q1304" s="480"/>
    </row>
    <row r="1305" spans="1:17" ht="132" x14ac:dyDescent="0.25">
      <c r="A1305" s="210">
        <v>1303</v>
      </c>
      <c r="B1305" s="473" t="s">
        <v>34</v>
      </c>
      <c r="C1305" s="473">
        <v>891180084</v>
      </c>
      <c r="D1305" s="473">
        <v>2</v>
      </c>
      <c r="E1305" s="474" t="s">
        <v>8695</v>
      </c>
      <c r="F1305" s="489">
        <v>900186088</v>
      </c>
      <c r="G1305" s="476">
        <v>0</v>
      </c>
      <c r="H1305" s="476" t="s">
        <v>8696</v>
      </c>
      <c r="I1305" s="474" t="s">
        <v>8697</v>
      </c>
      <c r="J1305" s="487">
        <v>41430</v>
      </c>
      <c r="K1305" s="491">
        <v>3195800</v>
      </c>
      <c r="L1305" s="473" t="s">
        <v>113</v>
      </c>
      <c r="M1305" s="476" t="s">
        <v>2156</v>
      </c>
      <c r="N1305" s="480" t="s">
        <v>6089</v>
      </c>
      <c r="O1305" s="473" t="s">
        <v>41</v>
      </c>
      <c r="P1305" s="473" t="s">
        <v>42</v>
      </c>
      <c r="Q1305" s="480"/>
    </row>
    <row r="1306" spans="1:17" ht="120" x14ac:dyDescent="0.25">
      <c r="A1306" s="210">
        <v>1304</v>
      </c>
      <c r="B1306" s="473" t="s">
        <v>34</v>
      </c>
      <c r="C1306" s="473">
        <v>891180084</v>
      </c>
      <c r="D1306" s="473">
        <v>2</v>
      </c>
      <c r="E1306" s="474" t="s">
        <v>530</v>
      </c>
      <c r="F1306" s="489">
        <v>36181814</v>
      </c>
      <c r="G1306" s="476">
        <v>5</v>
      </c>
      <c r="H1306" s="476" t="s">
        <v>8698</v>
      </c>
      <c r="I1306" s="474" t="s">
        <v>8699</v>
      </c>
      <c r="J1306" s="487">
        <v>41430</v>
      </c>
      <c r="K1306" s="491">
        <v>1500000</v>
      </c>
      <c r="L1306" s="473" t="s">
        <v>8377</v>
      </c>
      <c r="M1306" s="476" t="s">
        <v>2156</v>
      </c>
      <c r="N1306" s="480" t="s">
        <v>6089</v>
      </c>
      <c r="O1306" s="473" t="s">
        <v>41</v>
      </c>
      <c r="P1306" s="473" t="s">
        <v>42</v>
      </c>
      <c r="Q1306" s="480"/>
    </row>
    <row r="1307" spans="1:17" ht="84" x14ac:dyDescent="0.25">
      <c r="A1307" s="210">
        <v>1305</v>
      </c>
      <c r="B1307" s="473" t="s">
        <v>34</v>
      </c>
      <c r="C1307" s="473">
        <v>891180084</v>
      </c>
      <c r="D1307" s="473">
        <v>2</v>
      </c>
      <c r="E1307" s="474" t="s">
        <v>3493</v>
      </c>
      <c r="F1307" s="489">
        <v>4946924</v>
      </c>
      <c r="G1307" s="476">
        <v>5</v>
      </c>
      <c r="H1307" s="476" t="s">
        <v>8700</v>
      </c>
      <c r="I1307" s="474" t="s">
        <v>8701</v>
      </c>
      <c r="J1307" s="487">
        <v>41432</v>
      </c>
      <c r="K1307" s="491">
        <v>870000</v>
      </c>
      <c r="L1307" s="473" t="s">
        <v>8377</v>
      </c>
      <c r="M1307" s="476" t="s">
        <v>2156</v>
      </c>
      <c r="N1307" s="480" t="s">
        <v>6089</v>
      </c>
      <c r="O1307" s="473" t="s">
        <v>41</v>
      </c>
      <c r="P1307" s="473" t="s">
        <v>42</v>
      </c>
      <c r="Q1307" s="480"/>
    </row>
    <row r="1308" spans="1:17" ht="60" x14ac:dyDescent="0.25">
      <c r="A1308" s="210">
        <v>1306</v>
      </c>
      <c r="B1308" s="473" t="s">
        <v>34</v>
      </c>
      <c r="C1308" s="473">
        <v>891180084</v>
      </c>
      <c r="D1308" s="473">
        <v>2</v>
      </c>
      <c r="E1308" s="474" t="s">
        <v>2361</v>
      </c>
      <c r="F1308" s="489">
        <v>7730329</v>
      </c>
      <c r="G1308" s="476">
        <v>5</v>
      </c>
      <c r="H1308" s="476" t="s">
        <v>8702</v>
      </c>
      <c r="I1308" s="474" t="s">
        <v>8703</v>
      </c>
      <c r="J1308" s="487">
        <v>41432</v>
      </c>
      <c r="K1308" s="491">
        <v>3000000</v>
      </c>
      <c r="L1308" s="473" t="s">
        <v>8377</v>
      </c>
      <c r="M1308" s="476" t="s">
        <v>2156</v>
      </c>
      <c r="N1308" s="480" t="s">
        <v>6089</v>
      </c>
      <c r="O1308" s="473" t="s">
        <v>41</v>
      </c>
      <c r="P1308" s="473" t="s">
        <v>42</v>
      </c>
      <c r="Q1308" s="480"/>
    </row>
    <row r="1309" spans="1:17" ht="108" x14ac:dyDescent="0.25">
      <c r="A1309" s="210">
        <v>1307</v>
      </c>
      <c r="B1309" s="473" t="s">
        <v>34</v>
      </c>
      <c r="C1309" s="473">
        <v>891180084</v>
      </c>
      <c r="D1309" s="473">
        <v>2</v>
      </c>
      <c r="E1309" s="474" t="s">
        <v>8704</v>
      </c>
      <c r="F1309" s="489">
        <v>7692263</v>
      </c>
      <c r="G1309" s="476">
        <v>4</v>
      </c>
      <c r="H1309" s="476" t="s">
        <v>8705</v>
      </c>
      <c r="I1309" s="474" t="s">
        <v>8706</v>
      </c>
      <c r="J1309" s="487">
        <v>41432</v>
      </c>
      <c r="K1309" s="491">
        <v>970000</v>
      </c>
      <c r="L1309" s="473" t="s">
        <v>8377</v>
      </c>
      <c r="M1309" s="476" t="s">
        <v>2156</v>
      </c>
      <c r="N1309" s="480" t="s">
        <v>6089</v>
      </c>
      <c r="O1309" s="473" t="s">
        <v>41</v>
      </c>
      <c r="P1309" s="473" t="s">
        <v>42</v>
      </c>
      <c r="Q1309" s="480"/>
    </row>
    <row r="1310" spans="1:17" ht="84" x14ac:dyDescent="0.25">
      <c r="A1310" s="210">
        <v>1308</v>
      </c>
      <c r="B1310" s="473" t="s">
        <v>34</v>
      </c>
      <c r="C1310" s="473">
        <v>891180084</v>
      </c>
      <c r="D1310" s="473">
        <v>2</v>
      </c>
      <c r="E1310" s="474" t="s">
        <v>2418</v>
      </c>
      <c r="F1310" s="489">
        <v>1075248206</v>
      </c>
      <c r="G1310" s="476">
        <v>1</v>
      </c>
      <c r="H1310" s="476" t="s">
        <v>8707</v>
      </c>
      <c r="I1310" s="473" t="s">
        <v>8708</v>
      </c>
      <c r="J1310" s="487">
        <v>41432</v>
      </c>
      <c r="K1310" s="491">
        <v>6399996</v>
      </c>
      <c r="L1310" s="473" t="s">
        <v>8377</v>
      </c>
      <c r="M1310" s="476" t="s">
        <v>2156</v>
      </c>
      <c r="N1310" s="480" t="s">
        <v>6089</v>
      </c>
      <c r="O1310" s="473" t="s">
        <v>41</v>
      </c>
      <c r="P1310" s="473" t="s">
        <v>42</v>
      </c>
      <c r="Q1310" s="480"/>
    </row>
    <row r="1311" spans="1:17" ht="60" x14ac:dyDescent="0.25">
      <c r="A1311" s="210">
        <v>1309</v>
      </c>
      <c r="B1311" s="473" t="s">
        <v>34</v>
      </c>
      <c r="C1311" s="473">
        <v>891180084</v>
      </c>
      <c r="D1311" s="473">
        <v>2</v>
      </c>
      <c r="E1311" s="474" t="s">
        <v>8709</v>
      </c>
      <c r="F1311" s="489">
        <v>1075247538</v>
      </c>
      <c r="G1311" s="476">
        <v>5</v>
      </c>
      <c r="H1311" s="476" t="s">
        <v>8710</v>
      </c>
      <c r="I1311" s="474" t="s">
        <v>8711</v>
      </c>
      <c r="J1311" s="487">
        <v>41432</v>
      </c>
      <c r="K1311" s="491">
        <v>2000000</v>
      </c>
      <c r="L1311" s="473" t="s">
        <v>6116</v>
      </c>
      <c r="M1311" s="476" t="s">
        <v>2156</v>
      </c>
      <c r="N1311" s="480" t="s">
        <v>6089</v>
      </c>
      <c r="O1311" s="473" t="s">
        <v>41</v>
      </c>
      <c r="P1311" s="473" t="s">
        <v>42</v>
      </c>
      <c r="Q1311" s="480"/>
    </row>
    <row r="1312" spans="1:17" ht="72" x14ac:dyDescent="0.25">
      <c r="A1312" s="210">
        <v>1310</v>
      </c>
      <c r="B1312" s="473" t="s">
        <v>34</v>
      </c>
      <c r="C1312" s="473">
        <v>891180084</v>
      </c>
      <c r="D1312" s="473">
        <v>2</v>
      </c>
      <c r="E1312" s="474" t="s">
        <v>569</v>
      </c>
      <c r="F1312" s="489">
        <v>55163221</v>
      </c>
      <c r="G1312" s="476">
        <v>0</v>
      </c>
      <c r="H1312" s="476" t="s">
        <v>8712</v>
      </c>
      <c r="I1312" s="474" t="s">
        <v>8713</v>
      </c>
      <c r="J1312" s="487">
        <v>41439</v>
      </c>
      <c r="K1312" s="491">
        <v>3183680</v>
      </c>
      <c r="L1312" s="473" t="s">
        <v>8377</v>
      </c>
      <c r="M1312" s="476" t="s">
        <v>2156</v>
      </c>
      <c r="N1312" s="480" t="s">
        <v>6089</v>
      </c>
      <c r="O1312" s="473" t="s">
        <v>41</v>
      </c>
      <c r="P1312" s="473" t="s">
        <v>42</v>
      </c>
      <c r="Q1312" s="480"/>
    </row>
    <row r="1313" spans="1:17" ht="144" x14ac:dyDescent="0.25">
      <c r="A1313" s="210">
        <v>1311</v>
      </c>
      <c r="B1313" s="473" t="s">
        <v>34</v>
      </c>
      <c r="C1313" s="473">
        <v>891180084</v>
      </c>
      <c r="D1313" s="473">
        <v>2</v>
      </c>
      <c r="E1313" s="474" t="s">
        <v>8714</v>
      </c>
      <c r="F1313" s="489">
        <v>12236492</v>
      </c>
      <c r="G1313" s="476">
        <v>8</v>
      </c>
      <c r="H1313" s="476" t="s">
        <v>8715</v>
      </c>
      <c r="I1313" s="474" t="s">
        <v>8716</v>
      </c>
      <c r="J1313" s="487">
        <v>41443</v>
      </c>
      <c r="K1313" s="491">
        <v>14000000</v>
      </c>
      <c r="L1313" s="473" t="s">
        <v>8377</v>
      </c>
      <c r="M1313" s="476" t="s">
        <v>2156</v>
      </c>
      <c r="N1313" s="480" t="s">
        <v>6089</v>
      </c>
      <c r="O1313" s="473" t="s">
        <v>41</v>
      </c>
      <c r="P1313" s="473" t="s">
        <v>42</v>
      </c>
      <c r="Q1313" s="480"/>
    </row>
    <row r="1314" spans="1:17" ht="108" x14ac:dyDescent="0.25">
      <c r="A1314" s="210">
        <v>1312</v>
      </c>
      <c r="B1314" s="473" t="s">
        <v>34</v>
      </c>
      <c r="C1314" s="473">
        <v>891180084</v>
      </c>
      <c r="D1314" s="473">
        <v>2</v>
      </c>
      <c r="E1314" s="474" t="s">
        <v>3073</v>
      </c>
      <c r="F1314" s="489">
        <v>12201284</v>
      </c>
      <c r="G1314" s="476">
        <v>1</v>
      </c>
      <c r="H1314" s="476" t="s">
        <v>8717</v>
      </c>
      <c r="I1314" s="474" t="s">
        <v>8718</v>
      </c>
      <c r="J1314" s="487">
        <v>41445</v>
      </c>
      <c r="K1314" s="491">
        <v>2800000</v>
      </c>
      <c r="L1314" s="473" t="s">
        <v>8377</v>
      </c>
      <c r="M1314" s="476" t="s">
        <v>2156</v>
      </c>
      <c r="N1314" s="480" t="s">
        <v>6089</v>
      </c>
      <c r="O1314" s="473" t="s">
        <v>41</v>
      </c>
      <c r="P1314" s="473" t="s">
        <v>42</v>
      </c>
      <c r="Q1314" s="480"/>
    </row>
    <row r="1315" spans="1:17" ht="84" x14ac:dyDescent="0.25">
      <c r="A1315" s="210">
        <v>1313</v>
      </c>
      <c r="B1315" s="473" t="s">
        <v>34</v>
      </c>
      <c r="C1315" s="473">
        <v>891180084</v>
      </c>
      <c r="D1315" s="473">
        <v>2</v>
      </c>
      <c r="E1315" s="474" t="s">
        <v>8719</v>
      </c>
      <c r="F1315" s="489">
        <v>7728097</v>
      </c>
      <c r="G1315" s="476">
        <v>5</v>
      </c>
      <c r="H1315" s="476" t="s">
        <v>8720</v>
      </c>
      <c r="I1315" s="474" t="s">
        <v>8721</v>
      </c>
      <c r="J1315" s="487">
        <v>41445</v>
      </c>
      <c r="K1315" s="491">
        <v>9000000</v>
      </c>
      <c r="L1315" s="473" t="s">
        <v>8377</v>
      </c>
      <c r="M1315" s="476" t="s">
        <v>2156</v>
      </c>
      <c r="N1315" s="480" t="s">
        <v>6089</v>
      </c>
      <c r="O1315" s="473" t="s">
        <v>41</v>
      </c>
      <c r="P1315" s="473" t="s">
        <v>42</v>
      </c>
      <c r="Q1315" s="480"/>
    </row>
    <row r="1316" spans="1:17" ht="132" x14ac:dyDescent="0.25">
      <c r="A1316" s="210">
        <v>1314</v>
      </c>
      <c r="B1316" s="473" t="s">
        <v>34</v>
      </c>
      <c r="C1316" s="473">
        <v>891180084</v>
      </c>
      <c r="D1316" s="473">
        <v>2</v>
      </c>
      <c r="E1316" s="474" t="s">
        <v>8722</v>
      </c>
      <c r="F1316" s="489">
        <v>1075270312</v>
      </c>
      <c r="G1316" s="476">
        <v>4</v>
      </c>
      <c r="H1316" s="476" t="s">
        <v>8723</v>
      </c>
      <c r="I1316" s="474" t="s">
        <v>8724</v>
      </c>
      <c r="J1316" s="487">
        <v>41445</v>
      </c>
      <c r="K1316" s="491">
        <v>1466667</v>
      </c>
      <c r="L1316" s="473" t="s">
        <v>8377</v>
      </c>
      <c r="M1316" s="476" t="s">
        <v>2156</v>
      </c>
      <c r="N1316" s="480" t="s">
        <v>6089</v>
      </c>
      <c r="O1316" s="473" t="s">
        <v>41</v>
      </c>
      <c r="P1316" s="473" t="s">
        <v>42</v>
      </c>
      <c r="Q1316" s="480"/>
    </row>
    <row r="1317" spans="1:17" ht="120" x14ac:dyDescent="0.25">
      <c r="A1317" s="210">
        <v>1315</v>
      </c>
      <c r="B1317" s="473" t="s">
        <v>34</v>
      </c>
      <c r="C1317" s="473">
        <v>891180084</v>
      </c>
      <c r="D1317" s="473">
        <v>2</v>
      </c>
      <c r="E1317" s="474" t="s">
        <v>8725</v>
      </c>
      <c r="F1317" s="489">
        <v>1075258253</v>
      </c>
      <c r="G1317" s="476">
        <v>9</v>
      </c>
      <c r="H1317" s="476" t="s">
        <v>8726</v>
      </c>
      <c r="I1317" s="474" t="s">
        <v>8727</v>
      </c>
      <c r="J1317" s="487">
        <v>41445</v>
      </c>
      <c r="K1317" s="491">
        <v>1466667</v>
      </c>
      <c r="L1317" s="473" t="s">
        <v>8377</v>
      </c>
      <c r="M1317" s="476" t="s">
        <v>2156</v>
      </c>
      <c r="N1317" s="480" t="s">
        <v>6089</v>
      </c>
      <c r="O1317" s="473" t="s">
        <v>41</v>
      </c>
      <c r="P1317" s="473" t="s">
        <v>42</v>
      </c>
      <c r="Q1317" s="480"/>
    </row>
    <row r="1318" spans="1:17" ht="84" x14ac:dyDescent="0.25">
      <c r="A1318" s="210">
        <v>1316</v>
      </c>
      <c r="B1318" s="473" t="s">
        <v>34</v>
      </c>
      <c r="C1318" s="473">
        <v>891180084</v>
      </c>
      <c r="D1318" s="473">
        <v>2</v>
      </c>
      <c r="E1318" s="474" t="s">
        <v>8728</v>
      </c>
      <c r="F1318" s="489">
        <v>900291960</v>
      </c>
      <c r="G1318" s="476">
        <v>8</v>
      </c>
      <c r="H1318" s="476" t="s">
        <v>8729</v>
      </c>
      <c r="I1318" s="474" t="s">
        <v>8730</v>
      </c>
      <c r="J1318" s="487">
        <v>41449</v>
      </c>
      <c r="K1318" s="491">
        <v>10000000</v>
      </c>
      <c r="L1318" s="473" t="s">
        <v>8377</v>
      </c>
      <c r="M1318" s="476" t="s">
        <v>2156</v>
      </c>
      <c r="N1318" s="480" t="s">
        <v>6089</v>
      </c>
      <c r="O1318" s="473" t="s">
        <v>41</v>
      </c>
      <c r="P1318" s="473" t="s">
        <v>42</v>
      </c>
      <c r="Q1318" s="480"/>
    </row>
    <row r="1319" spans="1:17" ht="144" x14ac:dyDescent="0.25">
      <c r="A1319" s="210">
        <v>1317</v>
      </c>
      <c r="B1319" s="473" t="s">
        <v>34</v>
      </c>
      <c r="C1319" s="473">
        <v>891180084</v>
      </c>
      <c r="D1319" s="473">
        <v>2</v>
      </c>
      <c r="E1319" s="474" t="s">
        <v>8731</v>
      </c>
      <c r="F1319" s="489">
        <v>900291960</v>
      </c>
      <c r="G1319" s="476">
        <v>8</v>
      </c>
      <c r="H1319" s="476" t="s">
        <v>8732</v>
      </c>
      <c r="I1319" s="474" t="s">
        <v>8733</v>
      </c>
      <c r="J1319" s="487">
        <v>41449</v>
      </c>
      <c r="K1319" s="491">
        <v>13000000</v>
      </c>
      <c r="L1319" s="473" t="s">
        <v>8377</v>
      </c>
      <c r="M1319" s="476" t="s">
        <v>2156</v>
      </c>
      <c r="N1319" s="480" t="s">
        <v>6089</v>
      </c>
      <c r="O1319" s="473" t="s">
        <v>41</v>
      </c>
      <c r="P1319" s="473" t="s">
        <v>42</v>
      </c>
      <c r="Q1319" s="480"/>
    </row>
    <row r="1320" spans="1:17" ht="96" x14ac:dyDescent="0.25">
      <c r="A1320" s="210">
        <v>1318</v>
      </c>
      <c r="B1320" s="473" t="s">
        <v>34</v>
      </c>
      <c r="C1320" s="473">
        <v>891180084</v>
      </c>
      <c r="D1320" s="473">
        <v>2</v>
      </c>
      <c r="E1320" s="474" t="s">
        <v>8734</v>
      </c>
      <c r="F1320" s="489">
        <v>830118911</v>
      </c>
      <c r="G1320" s="476">
        <v>4</v>
      </c>
      <c r="H1320" s="476" t="s">
        <v>8735</v>
      </c>
      <c r="I1320" s="474" t="s">
        <v>8682</v>
      </c>
      <c r="J1320" s="487">
        <v>41451</v>
      </c>
      <c r="K1320" s="491">
        <v>3035720</v>
      </c>
      <c r="L1320" s="473" t="s">
        <v>113</v>
      </c>
      <c r="M1320" s="476" t="s">
        <v>2156</v>
      </c>
      <c r="N1320" s="480" t="s">
        <v>6089</v>
      </c>
      <c r="O1320" s="473" t="s">
        <v>41</v>
      </c>
      <c r="P1320" s="473" t="s">
        <v>42</v>
      </c>
      <c r="Q1320" s="480"/>
    </row>
    <row r="1321" spans="1:17" ht="156" x14ac:dyDescent="0.25">
      <c r="A1321" s="210">
        <v>1319</v>
      </c>
      <c r="B1321" s="473" t="s">
        <v>34</v>
      </c>
      <c r="C1321" s="473">
        <v>891180084</v>
      </c>
      <c r="D1321" s="473">
        <v>2</v>
      </c>
      <c r="E1321" s="474" t="s">
        <v>8736</v>
      </c>
      <c r="F1321" s="489">
        <v>51987394</v>
      </c>
      <c r="G1321" s="476">
        <v>8</v>
      </c>
      <c r="H1321" s="476" t="s">
        <v>8737</v>
      </c>
      <c r="I1321" s="474" t="s">
        <v>8738</v>
      </c>
      <c r="J1321" s="487">
        <v>41451</v>
      </c>
      <c r="K1321" s="491">
        <v>4000000</v>
      </c>
      <c r="L1321" s="473" t="s">
        <v>8377</v>
      </c>
      <c r="M1321" s="476" t="s">
        <v>2156</v>
      </c>
      <c r="N1321" s="480" t="s">
        <v>6089</v>
      </c>
      <c r="O1321" s="473" t="s">
        <v>41</v>
      </c>
      <c r="P1321" s="473" t="s">
        <v>42</v>
      </c>
      <c r="Q1321" s="480"/>
    </row>
    <row r="1322" spans="1:17" ht="144" x14ac:dyDescent="0.25">
      <c r="A1322" s="210">
        <v>1320</v>
      </c>
      <c r="B1322" s="473" t="s">
        <v>34</v>
      </c>
      <c r="C1322" s="473">
        <v>891180084</v>
      </c>
      <c r="D1322" s="473">
        <v>2</v>
      </c>
      <c r="E1322" s="474" t="s">
        <v>8739</v>
      </c>
      <c r="F1322" s="489">
        <v>1075241010</v>
      </c>
      <c r="G1322" s="476">
        <v>1</v>
      </c>
      <c r="H1322" s="476" t="s">
        <v>8740</v>
      </c>
      <c r="I1322" s="474" t="s">
        <v>8741</v>
      </c>
      <c r="J1322" s="487">
        <v>41458</v>
      </c>
      <c r="K1322" s="491">
        <v>1700000</v>
      </c>
      <c r="L1322" s="473" t="s">
        <v>8377</v>
      </c>
      <c r="M1322" s="476" t="s">
        <v>2156</v>
      </c>
      <c r="N1322" s="480" t="s">
        <v>6089</v>
      </c>
      <c r="O1322" s="473" t="s">
        <v>41</v>
      </c>
      <c r="P1322" s="473" t="s">
        <v>42</v>
      </c>
      <c r="Q1322" s="480"/>
    </row>
    <row r="1323" spans="1:17" ht="144" x14ac:dyDescent="0.25">
      <c r="A1323" s="210">
        <v>1321</v>
      </c>
      <c r="B1323" s="473" t="s">
        <v>34</v>
      </c>
      <c r="C1323" s="473">
        <v>891180084</v>
      </c>
      <c r="D1323" s="473">
        <v>2</v>
      </c>
      <c r="E1323" s="474" t="s">
        <v>8742</v>
      </c>
      <c r="F1323" s="489">
        <v>1075286294</v>
      </c>
      <c r="G1323" s="476">
        <v>1</v>
      </c>
      <c r="H1323" s="476" t="s">
        <v>8743</v>
      </c>
      <c r="I1323" s="474" t="s">
        <v>8741</v>
      </c>
      <c r="J1323" s="487">
        <v>41458</v>
      </c>
      <c r="K1323" s="491">
        <v>1100000</v>
      </c>
      <c r="L1323" s="473" t="s">
        <v>8377</v>
      </c>
      <c r="M1323" s="476" t="s">
        <v>2156</v>
      </c>
      <c r="N1323" s="480" t="s">
        <v>6089</v>
      </c>
      <c r="O1323" s="473" t="s">
        <v>41</v>
      </c>
      <c r="P1323" s="473" t="s">
        <v>42</v>
      </c>
      <c r="Q1323" s="480"/>
    </row>
    <row r="1324" spans="1:17" ht="156" x14ac:dyDescent="0.25">
      <c r="A1324" s="210">
        <v>1322</v>
      </c>
      <c r="B1324" s="473" t="s">
        <v>34</v>
      </c>
      <c r="C1324" s="473">
        <v>891180084</v>
      </c>
      <c r="D1324" s="473">
        <v>2</v>
      </c>
      <c r="E1324" s="474" t="s">
        <v>8744</v>
      </c>
      <c r="F1324" s="489">
        <v>7684991</v>
      </c>
      <c r="G1324" s="476">
        <v>4</v>
      </c>
      <c r="H1324" s="476" t="s">
        <v>8745</v>
      </c>
      <c r="I1324" s="474" t="s">
        <v>8746</v>
      </c>
      <c r="J1324" s="487">
        <v>41458</v>
      </c>
      <c r="K1324" s="491">
        <v>4000000</v>
      </c>
      <c r="L1324" s="473" t="s">
        <v>8377</v>
      </c>
      <c r="M1324" s="476" t="s">
        <v>2156</v>
      </c>
      <c r="N1324" s="480" t="s">
        <v>6089</v>
      </c>
      <c r="O1324" s="473" t="s">
        <v>41</v>
      </c>
      <c r="P1324" s="473" t="s">
        <v>42</v>
      </c>
      <c r="Q1324" s="480"/>
    </row>
    <row r="1325" spans="1:17" ht="96" x14ac:dyDescent="0.25">
      <c r="A1325" s="210">
        <v>1323</v>
      </c>
      <c r="B1325" s="473" t="s">
        <v>34</v>
      </c>
      <c r="C1325" s="473">
        <v>891180084</v>
      </c>
      <c r="D1325" s="473">
        <v>2</v>
      </c>
      <c r="E1325" s="474" t="s">
        <v>5994</v>
      </c>
      <c r="F1325" s="489">
        <v>800053310</v>
      </c>
      <c r="G1325" s="476">
        <v>8</v>
      </c>
      <c r="H1325" s="476" t="s">
        <v>8747</v>
      </c>
      <c r="I1325" s="474" t="s">
        <v>8748</v>
      </c>
      <c r="J1325" s="487">
        <v>41467</v>
      </c>
      <c r="K1325" s="491">
        <v>5369086</v>
      </c>
      <c r="L1325" s="473" t="s">
        <v>113</v>
      </c>
      <c r="M1325" s="476" t="s">
        <v>2156</v>
      </c>
      <c r="N1325" s="480" t="s">
        <v>6089</v>
      </c>
      <c r="O1325" s="473" t="s">
        <v>41</v>
      </c>
      <c r="P1325" s="473" t="s">
        <v>42</v>
      </c>
      <c r="Q1325" s="480"/>
    </row>
    <row r="1326" spans="1:17" ht="60" x14ac:dyDescent="0.25">
      <c r="A1326" s="210">
        <v>1324</v>
      </c>
      <c r="B1326" s="473" t="s">
        <v>34</v>
      </c>
      <c r="C1326" s="473">
        <v>891180084</v>
      </c>
      <c r="D1326" s="473">
        <v>2</v>
      </c>
      <c r="E1326" s="474" t="s">
        <v>2370</v>
      </c>
      <c r="F1326" s="489">
        <v>860064146</v>
      </c>
      <c r="G1326" s="476">
        <v>1</v>
      </c>
      <c r="H1326" s="476" t="s">
        <v>8749</v>
      </c>
      <c r="I1326" s="474" t="s">
        <v>8750</v>
      </c>
      <c r="J1326" s="487">
        <v>41467</v>
      </c>
      <c r="K1326" s="491">
        <v>16472000</v>
      </c>
      <c r="L1326" s="473" t="s">
        <v>113</v>
      </c>
      <c r="M1326" s="476" t="s">
        <v>2156</v>
      </c>
      <c r="N1326" s="480" t="s">
        <v>6089</v>
      </c>
      <c r="O1326" s="473" t="s">
        <v>41</v>
      </c>
      <c r="P1326" s="473" t="s">
        <v>42</v>
      </c>
      <c r="Q1326" s="480"/>
    </row>
    <row r="1327" spans="1:17" ht="60" x14ac:dyDescent="0.25">
      <c r="A1327" s="210">
        <v>1325</v>
      </c>
      <c r="B1327" s="473" t="s">
        <v>34</v>
      </c>
      <c r="C1327" s="473">
        <v>891180084</v>
      </c>
      <c r="D1327" s="473">
        <v>2</v>
      </c>
      <c r="E1327" s="474" t="s">
        <v>8751</v>
      </c>
      <c r="F1327" s="489">
        <v>1075225194</v>
      </c>
      <c r="G1327" s="476">
        <v>0</v>
      </c>
      <c r="H1327" s="476" t="s">
        <v>8752</v>
      </c>
      <c r="I1327" s="474" t="s">
        <v>8753</v>
      </c>
      <c r="J1327" s="487">
        <v>41470</v>
      </c>
      <c r="K1327" s="491">
        <v>2400000</v>
      </c>
      <c r="L1327" s="473" t="s">
        <v>8377</v>
      </c>
      <c r="M1327" s="476" t="s">
        <v>2156</v>
      </c>
      <c r="N1327" s="480" t="s">
        <v>6089</v>
      </c>
      <c r="O1327" s="473" t="s">
        <v>41</v>
      </c>
      <c r="P1327" s="473" t="s">
        <v>42</v>
      </c>
      <c r="Q1327" s="480"/>
    </row>
    <row r="1328" spans="1:17" ht="60" x14ac:dyDescent="0.25">
      <c r="A1328" s="210">
        <v>1326</v>
      </c>
      <c r="B1328" s="473" t="s">
        <v>34</v>
      </c>
      <c r="C1328" s="473">
        <v>891180084</v>
      </c>
      <c r="D1328" s="473">
        <v>2</v>
      </c>
      <c r="E1328" s="474" t="s">
        <v>8754</v>
      </c>
      <c r="F1328" s="489">
        <v>12095760</v>
      </c>
      <c r="G1328" s="476">
        <v>0</v>
      </c>
      <c r="H1328" s="476" t="s">
        <v>8755</v>
      </c>
      <c r="I1328" s="474" t="s">
        <v>8756</v>
      </c>
      <c r="J1328" s="487">
        <v>41470</v>
      </c>
      <c r="K1328" s="491">
        <v>5100000</v>
      </c>
      <c r="L1328" s="473" t="s">
        <v>8377</v>
      </c>
      <c r="M1328" s="476" t="s">
        <v>2156</v>
      </c>
      <c r="N1328" s="480" t="s">
        <v>6089</v>
      </c>
      <c r="O1328" s="473" t="s">
        <v>41</v>
      </c>
      <c r="P1328" s="473" t="s">
        <v>42</v>
      </c>
      <c r="Q1328" s="480"/>
    </row>
    <row r="1329" spans="1:17" ht="72" x14ac:dyDescent="0.25">
      <c r="A1329" s="210">
        <v>1327</v>
      </c>
      <c r="B1329" s="473" t="s">
        <v>34</v>
      </c>
      <c r="C1329" s="473">
        <v>891180084</v>
      </c>
      <c r="D1329" s="473">
        <v>2</v>
      </c>
      <c r="E1329" s="474" t="s">
        <v>2428</v>
      </c>
      <c r="F1329" s="481">
        <v>1075220016</v>
      </c>
      <c r="G1329" s="476">
        <v>5</v>
      </c>
      <c r="H1329" s="476" t="s">
        <v>8757</v>
      </c>
      <c r="I1329" s="474" t="s">
        <v>8758</v>
      </c>
      <c r="J1329" s="487">
        <v>41471</v>
      </c>
      <c r="K1329" s="491">
        <v>10000000</v>
      </c>
      <c r="L1329" s="473" t="s">
        <v>8377</v>
      </c>
      <c r="M1329" s="476" t="s">
        <v>2156</v>
      </c>
      <c r="N1329" s="480" t="s">
        <v>6089</v>
      </c>
      <c r="O1329" s="473" t="s">
        <v>41</v>
      </c>
      <c r="P1329" s="473" t="s">
        <v>42</v>
      </c>
      <c r="Q1329" s="480"/>
    </row>
    <row r="1330" spans="1:17" ht="72" x14ac:dyDescent="0.25">
      <c r="A1330" s="210">
        <v>1328</v>
      </c>
      <c r="B1330" s="473" t="s">
        <v>34</v>
      </c>
      <c r="C1330" s="473">
        <v>891180084</v>
      </c>
      <c r="D1330" s="473">
        <v>2</v>
      </c>
      <c r="E1330" s="474" t="s">
        <v>8438</v>
      </c>
      <c r="F1330" s="481">
        <v>1075226363</v>
      </c>
      <c r="G1330" s="476">
        <v>3</v>
      </c>
      <c r="H1330" s="476" t="s">
        <v>8759</v>
      </c>
      <c r="I1330" s="474" t="s">
        <v>8758</v>
      </c>
      <c r="J1330" s="487">
        <v>41471</v>
      </c>
      <c r="K1330" s="491">
        <v>10000000</v>
      </c>
      <c r="L1330" s="473" t="s">
        <v>8377</v>
      </c>
      <c r="M1330" s="476" t="s">
        <v>2156</v>
      </c>
      <c r="N1330" s="480" t="s">
        <v>6089</v>
      </c>
      <c r="O1330" s="473" t="s">
        <v>41</v>
      </c>
      <c r="P1330" s="473" t="s">
        <v>42</v>
      </c>
      <c r="Q1330" s="480"/>
    </row>
    <row r="1331" spans="1:17" ht="84" x14ac:dyDescent="0.25">
      <c r="A1331" s="210">
        <v>1329</v>
      </c>
      <c r="B1331" s="473" t="s">
        <v>34</v>
      </c>
      <c r="C1331" s="473">
        <v>891180084</v>
      </c>
      <c r="D1331" s="473">
        <v>2</v>
      </c>
      <c r="E1331" s="474" t="s">
        <v>2169</v>
      </c>
      <c r="F1331" s="475">
        <v>7714642</v>
      </c>
      <c r="G1331" s="476">
        <v>9</v>
      </c>
      <c r="H1331" s="476" t="s">
        <v>8760</v>
      </c>
      <c r="I1331" s="474" t="s">
        <v>8761</v>
      </c>
      <c r="J1331" s="487">
        <v>41473</v>
      </c>
      <c r="K1331" s="479">
        <v>8050554</v>
      </c>
      <c r="L1331" s="473" t="s">
        <v>8377</v>
      </c>
      <c r="M1331" s="476" t="s">
        <v>2156</v>
      </c>
      <c r="N1331" s="480" t="s">
        <v>6089</v>
      </c>
      <c r="O1331" s="473" t="s">
        <v>41</v>
      </c>
      <c r="P1331" s="473" t="s">
        <v>42</v>
      </c>
      <c r="Q1331" s="480"/>
    </row>
    <row r="1332" spans="1:17" ht="108" x14ac:dyDescent="0.25">
      <c r="A1332" s="210">
        <v>1330</v>
      </c>
      <c r="B1332" s="473" t="s">
        <v>34</v>
      </c>
      <c r="C1332" s="473">
        <v>891180084</v>
      </c>
      <c r="D1332" s="473">
        <v>2</v>
      </c>
      <c r="E1332" s="474" t="s">
        <v>2342</v>
      </c>
      <c r="F1332" s="475">
        <v>1075263157</v>
      </c>
      <c r="G1332" s="476">
        <v>1</v>
      </c>
      <c r="H1332" s="476" t="s">
        <v>8762</v>
      </c>
      <c r="I1332" s="474" t="s">
        <v>8763</v>
      </c>
      <c r="J1332" s="487">
        <v>41473</v>
      </c>
      <c r="K1332" s="479">
        <v>5758110</v>
      </c>
      <c r="L1332" s="473" t="s">
        <v>8377</v>
      </c>
      <c r="M1332" s="476" t="s">
        <v>2156</v>
      </c>
      <c r="N1332" s="480" t="s">
        <v>6089</v>
      </c>
      <c r="O1332" s="473" t="s">
        <v>41</v>
      </c>
      <c r="P1332" s="473" t="s">
        <v>42</v>
      </c>
      <c r="Q1332" s="480"/>
    </row>
    <row r="1333" spans="1:17" ht="132" x14ac:dyDescent="0.25">
      <c r="A1333" s="210">
        <v>1331</v>
      </c>
      <c r="B1333" s="473" t="s">
        <v>34</v>
      </c>
      <c r="C1333" s="473">
        <v>891180084</v>
      </c>
      <c r="D1333" s="473">
        <v>2</v>
      </c>
      <c r="E1333" s="474" t="s">
        <v>8764</v>
      </c>
      <c r="F1333" s="489">
        <v>891412195</v>
      </c>
      <c r="G1333" s="476">
        <v>9</v>
      </c>
      <c r="H1333" s="476" t="s">
        <v>8765</v>
      </c>
      <c r="I1333" s="474" t="s">
        <v>8766</v>
      </c>
      <c r="J1333" s="487">
        <v>41474</v>
      </c>
      <c r="K1333" s="491">
        <v>6171200</v>
      </c>
      <c r="L1333" s="473" t="s">
        <v>113</v>
      </c>
      <c r="M1333" s="476" t="s">
        <v>2156</v>
      </c>
      <c r="N1333" s="480" t="s">
        <v>6089</v>
      </c>
      <c r="O1333" s="473" t="s">
        <v>41</v>
      </c>
      <c r="P1333" s="473" t="s">
        <v>42</v>
      </c>
      <c r="Q1333" s="480"/>
    </row>
    <row r="1334" spans="1:17" ht="72" x14ac:dyDescent="0.25">
      <c r="A1334" s="210">
        <v>1332</v>
      </c>
      <c r="B1334" s="473" t="s">
        <v>34</v>
      </c>
      <c r="C1334" s="473">
        <v>891180084</v>
      </c>
      <c r="D1334" s="473">
        <v>2</v>
      </c>
      <c r="E1334" s="474" t="s">
        <v>334</v>
      </c>
      <c r="F1334" s="489">
        <v>12127303</v>
      </c>
      <c r="G1334" s="476">
        <v>7</v>
      </c>
      <c r="H1334" s="476" t="s">
        <v>8767</v>
      </c>
      <c r="I1334" s="474" t="s">
        <v>8768</v>
      </c>
      <c r="J1334" s="487">
        <v>41474</v>
      </c>
      <c r="K1334" s="491">
        <v>3200700</v>
      </c>
      <c r="L1334" s="473" t="s">
        <v>8377</v>
      </c>
      <c r="M1334" s="476" t="s">
        <v>2156</v>
      </c>
      <c r="N1334" s="480" t="s">
        <v>6089</v>
      </c>
      <c r="O1334" s="473" t="s">
        <v>41</v>
      </c>
      <c r="P1334" s="473" t="s">
        <v>42</v>
      </c>
      <c r="Q1334" s="480"/>
    </row>
    <row r="1335" spans="1:17" ht="96" x14ac:dyDescent="0.25">
      <c r="A1335" s="210">
        <v>1333</v>
      </c>
      <c r="B1335" s="473" t="s">
        <v>34</v>
      </c>
      <c r="C1335" s="473">
        <v>891180084</v>
      </c>
      <c r="D1335" s="473">
        <v>2</v>
      </c>
      <c r="E1335" s="474" t="s">
        <v>7875</v>
      </c>
      <c r="F1335" s="489">
        <v>38245315</v>
      </c>
      <c r="G1335" s="476">
        <v>5</v>
      </c>
      <c r="H1335" s="476" t="s">
        <v>8769</v>
      </c>
      <c r="I1335" s="474" t="s">
        <v>8770</v>
      </c>
      <c r="J1335" s="487">
        <v>41479</v>
      </c>
      <c r="K1335" s="491">
        <v>1800000</v>
      </c>
      <c r="L1335" s="473" t="s">
        <v>8377</v>
      </c>
      <c r="M1335" s="476" t="s">
        <v>2156</v>
      </c>
      <c r="N1335" s="480" t="s">
        <v>6089</v>
      </c>
      <c r="O1335" s="473" t="s">
        <v>41</v>
      </c>
      <c r="P1335" s="473" t="s">
        <v>42</v>
      </c>
      <c r="Q1335" s="480"/>
    </row>
    <row r="1336" spans="1:17" ht="72" x14ac:dyDescent="0.25">
      <c r="A1336" s="210">
        <v>1334</v>
      </c>
      <c r="B1336" s="473" t="s">
        <v>34</v>
      </c>
      <c r="C1336" s="473">
        <v>891180084</v>
      </c>
      <c r="D1336" s="473">
        <v>2</v>
      </c>
      <c r="E1336" s="474" t="s">
        <v>8771</v>
      </c>
      <c r="F1336" s="489">
        <v>899999063</v>
      </c>
      <c r="G1336" s="476">
        <v>3</v>
      </c>
      <c r="H1336" s="476" t="s">
        <v>8772</v>
      </c>
      <c r="I1336" s="474" t="s">
        <v>8773</v>
      </c>
      <c r="J1336" s="487">
        <v>41481</v>
      </c>
      <c r="K1336" s="491">
        <v>2890000</v>
      </c>
      <c r="L1336" s="473" t="s">
        <v>8377</v>
      </c>
      <c r="M1336" s="476" t="s">
        <v>2156</v>
      </c>
      <c r="N1336" s="480" t="s">
        <v>6089</v>
      </c>
      <c r="O1336" s="473" t="s">
        <v>41</v>
      </c>
      <c r="P1336" s="473" t="s">
        <v>42</v>
      </c>
      <c r="Q1336" s="480"/>
    </row>
    <row r="1337" spans="1:17" ht="108" x14ac:dyDescent="0.25">
      <c r="A1337" s="210">
        <v>1335</v>
      </c>
      <c r="B1337" s="473" t="s">
        <v>34</v>
      </c>
      <c r="C1337" s="473">
        <v>891180084</v>
      </c>
      <c r="D1337" s="473">
        <v>2</v>
      </c>
      <c r="E1337" s="474" t="s">
        <v>4839</v>
      </c>
      <c r="F1337" s="489">
        <v>7725777</v>
      </c>
      <c r="G1337" s="476">
        <v>1</v>
      </c>
      <c r="H1337" s="476" t="s">
        <v>8774</v>
      </c>
      <c r="I1337" s="474" t="s">
        <v>8775</v>
      </c>
      <c r="J1337" s="487">
        <v>41487</v>
      </c>
      <c r="K1337" s="491">
        <v>3000000</v>
      </c>
      <c r="L1337" s="473" t="s">
        <v>8377</v>
      </c>
      <c r="M1337" s="476" t="s">
        <v>2156</v>
      </c>
      <c r="N1337" s="480" t="s">
        <v>6089</v>
      </c>
      <c r="O1337" s="473" t="s">
        <v>41</v>
      </c>
      <c r="P1337" s="473" t="s">
        <v>42</v>
      </c>
      <c r="Q1337" s="480"/>
    </row>
    <row r="1338" spans="1:17" ht="84" x14ac:dyDescent="0.25">
      <c r="A1338" s="210">
        <v>1336</v>
      </c>
      <c r="B1338" s="473" t="s">
        <v>34</v>
      </c>
      <c r="C1338" s="473">
        <v>891180084</v>
      </c>
      <c r="D1338" s="473">
        <v>2</v>
      </c>
      <c r="E1338" s="474" t="s">
        <v>2374</v>
      </c>
      <c r="F1338" s="489">
        <v>26421468</v>
      </c>
      <c r="G1338" s="476">
        <v>4</v>
      </c>
      <c r="H1338" s="476" t="s">
        <v>8776</v>
      </c>
      <c r="I1338" s="474" t="s">
        <v>8777</v>
      </c>
      <c r="J1338" s="487">
        <v>41487</v>
      </c>
      <c r="K1338" s="491">
        <v>3000000</v>
      </c>
      <c r="L1338" s="473" t="s">
        <v>8377</v>
      </c>
      <c r="M1338" s="476" t="s">
        <v>2156</v>
      </c>
      <c r="N1338" s="480" t="s">
        <v>6089</v>
      </c>
      <c r="O1338" s="473" t="s">
        <v>41</v>
      </c>
      <c r="P1338" s="473" t="s">
        <v>42</v>
      </c>
      <c r="Q1338" s="480"/>
    </row>
    <row r="1339" spans="1:17" ht="48" x14ac:dyDescent="0.25">
      <c r="A1339" s="210">
        <v>1337</v>
      </c>
      <c r="B1339" s="473" t="s">
        <v>34</v>
      </c>
      <c r="C1339" s="473">
        <v>891180084</v>
      </c>
      <c r="D1339" s="473">
        <v>2</v>
      </c>
      <c r="E1339" s="474" t="s">
        <v>2953</v>
      </c>
      <c r="F1339" s="484">
        <v>36274439</v>
      </c>
      <c r="G1339" s="476">
        <v>6</v>
      </c>
      <c r="H1339" s="476" t="s">
        <v>8778</v>
      </c>
      <c r="I1339" s="474" t="s">
        <v>8779</v>
      </c>
      <c r="J1339" s="487">
        <v>41487</v>
      </c>
      <c r="K1339" s="491">
        <v>2000000</v>
      </c>
      <c r="L1339" s="473" t="s">
        <v>8377</v>
      </c>
      <c r="M1339" s="476" t="s">
        <v>2156</v>
      </c>
      <c r="N1339" s="480" t="s">
        <v>6089</v>
      </c>
      <c r="O1339" s="473" t="s">
        <v>41</v>
      </c>
      <c r="P1339" s="473" t="s">
        <v>42</v>
      </c>
      <c r="Q1339" s="480"/>
    </row>
    <row r="1340" spans="1:17" ht="72" x14ac:dyDescent="0.25">
      <c r="A1340" s="210">
        <v>1338</v>
      </c>
      <c r="B1340" s="473" t="s">
        <v>34</v>
      </c>
      <c r="C1340" s="473">
        <v>891180084</v>
      </c>
      <c r="D1340" s="473">
        <v>2</v>
      </c>
      <c r="E1340" s="474" t="s">
        <v>8780</v>
      </c>
      <c r="F1340" s="489">
        <v>860518299</v>
      </c>
      <c r="G1340" s="476">
        <v>1</v>
      </c>
      <c r="H1340" s="476" t="s">
        <v>8781</v>
      </c>
      <c r="I1340" s="474" t="s">
        <v>8782</v>
      </c>
      <c r="J1340" s="487">
        <v>41488</v>
      </c>
      <c r="K1340" s="491">
        <v>19709606</v>
      </c>
      <c r="L1340" s="473" t="s">
        <v>113</v>
      </c>
      <c r="M1340" s="476" t="s">
        <v>2156</v>
      </c>
      <c r="N1340" s="480" t="s">
        <v>6089</v>
      </c>
      <c r="O1340" s="473" t="s">
        <v>41</v>
      </c>
      <c r="P1340" s="473" t="s">
        <v>42</v>
      </c>
      <c r="Q1340" s="480"/>
    </row>
    <row r="1341" spans="1:17" ht="120" x14ac:dyDescent="0.25">
      <c r="A1341" s="210">
        <v>1339</v>
      </c>
      <c r="B1341" s="473" t="s">
        <v>34</v>
      </c>
      <c r="C1341" s="473">
        <v>891180084</v>
      </c>
      <c r="D1341" s="473">
        <v>2</v>
      </c>
      <c r="E1341" s="474" t="s">
        <v>8783</v>
      </c>
      <c r="F1341" s="484">
        <v>1075221307</v>
      </c>
      <c r="G1341" s="476">
        <v>8</v>
      </c>
      <c r="H1341" s="476" t="s">
        <v>8784</v>
      </c>
      <c r="I1341" s="474" t="s">
        <v>8785</v>
      </c>
      <c r="J1341" s="487">
        <v>41488</v>
      </c>
      <c r="K1341" s="491">
        <v>3750000</v>
      </c>
      <c r="L1341" s="473" t="s">
        <v>8377</v>
      </c>
      <c r="M1341" s="476" t="s">
        <v>2156</v>
      </c>
      <c r="N1341" s="480" t="s">
        <v>6089</v>
      </c>
      <c r="O1341" s="473" t="s">
        <v>41</v>
      </c>
      <c r="P1341" s="473" t="s">
        <v>42</v>
      </c>
      <c r="Q1341" s="480"/>
    </row>
    <row r="1342" spans="1:17" ht="132" x14ac:dyDescent="0.25">
      <c r="A1342" s="210">
        <v>1340</v>
      </c>
      <c r="B1342" s="473" t="s">
        <v>34</v>
      </c>
      <c r="C1342" s="473">
        <v>891180084</v>
      </c>
      <c r="D1342" s="473">
        <v>2</v>
      </c>
      <c r="E1342" s="474" t="s">
        <v>8786</v>
      </c>
      <c r="F1342" s="484">
        <v>1018430314</v>
      </c>
      <c r="G1342" s="476">
        <v>9</v>
      </c>
      <c r="H1342" s="476" t="s">
        <v>8787</v>
      </c>
      <c r="I1342" s="474" t="s">
        <v>8788</v>
      </c>
      <c r="J1342" s="487">
        <v>41488</v>
      </c>
      <c r="K1342" s="491">
        <v>3000000</v>
      </c>
      <c r="L1342" s="473" t="s">
        <v>8377</v>
      </c>
      <c r="M1342" s="476" t="s">
        <v>2156</v>
      </c>
      <c r="N1342" s="480" t="s">
        <v>6089</v>
      </c>
      <c r="O1342" s="473" t="s">
        <v>41</v>
      </c>
      <c r="P1342" s="473" t="s">
        <v>42</v>
      </c>
      <c r="Q1342" s="480"/>
    </row>
    <row r="1343" spans="1:17" ht="108" x14ac:dyDescent="0.25">
      <c r="A1343" s="210">
        <v>1341</v>
      </c>
      <c r="B1343" s="473" t="s">
        <v>34</v>
      </c>
      <c r="C1343" s="473">
        <v>891180084</v>
      </c>
      <c r="D1343" s="473">
        <v>2</v>
      </c>
      <c r="E1343" s="474" t="s">
        <v>8789</v>
      </c>
      <c r="F1343" s="484">
        <v>80094599</v>
      </c>
      <c r="G1343" s="476">
        <v>3</v>
      </c>
      <c r="H1343" s="476" t="s">
        <v>8790</v>
      </c>
      <c r="I1343" s="474" t="s">
        <v>8791</v>
      </c>
      <c r="J1343" s="487">
        <v>41488</v>
      </c>
      <c r="K1343" s="491">
        <v>3750000</v>
      </c>
      <c r="L1343" s="473" t="s">
        <v>8377</v>
      </c>
      <c r="M1343" s="476" t="s">
        <v>2156</v>
      </c>
      <c r="N1343" s="480" t="s">
        <v>6089</v>
      </c>
      <c r="O1343" s="473" t="s">
        <v>41</v>
      </c>
      <c r="P1343" s="473" t="s">
        <v>42</v>
      </c>
      <c r="Q1343" s="480"/>
    </row>
    <row r="1344" spans="1:17" ht="96" x14ac:dyDescent="0.25">
      <c r="A1344" s="210">
        <v>1342</v>
      </c>
      <c r="B1344" s="473" t="s">
        <v>34</v>
      </c>
      <c r="C1344" s="473">
        <v>891180084</v>
      </c>
      <c r="D1344" s="473">
        <v>2</v>
      </c>
      <c r="E1344" s="474" t="s">
        <v>530</v>
      </c>
      <c r="F1344" s="484">
        <v>1075212059</v>
      </c>
      <c r="G1344" s="476">
        <v>8</v>
      </c>
      <c r="H1344" s="476" t="s">
        <v>8792</v>
      </c>
      <c r="I1344" s="474" t="s">
        <v>8793</v>
      </c>
      <c r="J1344" s="487">
        <v>41491</v>
      </c>
      <c r="K1344" s="491">
        <v>2000000</v>
      </c>
      <c r="L1344" s="473" t="s">
        <v>8377</v>
      </c>
      <c r="M1344" s="476" t="s">
        <v>2156</v>
      </c>
      <c r="N1344" s="480" t="s">
        <v>6089</v>
      </c>
      <c r="O1344" s="473" t="s">
        <v>41</v>
      </c>
      <c r="P1344" s="473" t="s">
        <v>42</v>
      </c>
      <c r="Q1344" s="480"/>
    </row>
    <row r="1345" spans="1:17" ht="48" x14ac:dyDescent="0.25">
      <c r="A1345" s="210">
        <v>1343</v>
      </c>
      <c r="B1345" s="473" t="s">
        <v>34</v>
      </c>
      <c r="C1345" s="473">
        <v>891180084</v>
      </c>
      <c r="D1345" s="473">
        <v>2</v>
      </c>
      <c r="E1345" s="474" t="s">
        <v>6046</v>
      </c>
      <c r="F1345" s="489">
        <v>7718084</v>
      </c>
      <c r="G1345" s="476">
        <v>7</v>
      </c>
      <c r="H1345" s="476" t="s">
        <v>8794</v>
      </c>
      <c r="I1345" s="474" t="s">
        <v>8795</v>
      </c>
      <c r="J1345" s="487">
        <v>41491</v>
      </c>
      <c r="K1345" s="491">
        <v>4000000</v>
      </c>
      <c r="L1345" s="473" t="s">
        <v>8377</v>
      </c>
      <c r="M1345" s="476" t="s">
        <v>2156</v>
      </c>
      <c r="N1345" s="480" t="s">
        <v>6089</v>
      </c>
      <c r="O1345" s="473" t="s">
        <v>41</v>
      </c>
      <c r="P1345" s="473" t="s">
        <v>42</v>
      </c>
      <c r="Q1345" s="480"/>
    </row>
    <row r="1346" spans="1:17" ht="60" x14ac:dyDescent="0.25">
      <c r="A1346" s="210">
        <v>1344</v>
      </c>
      <c r="B1346" s="473" t="s">
        <v>34</v>
      </c>
      <c r="C1346" s="473">
        <v>891180084</v>
      </c>
      <c r="D1346" s="473">
        <v>2</v>
      </c>
      <c r="E1346" s="474" t="s">
        <v>8796</v>
      </c>
      <c r="F1346" s="489">
        <v>36310530</v>
      </c>
      <c r="G1346" s="476">
        <v>3</v>
      </c>
      <c r="H1346" s="476" t="s">
        <v>8797</v>
      </c>
      <c r="I1346" s="474" t="s">
        <v>8798</v>
      </c>
      <c r="J1346" s="487">
        <v>41491</v>
      </c>
      <c r="K1346" s="491">
        <v>5000000</v>
      </c>
      <c r="L1346" s="473" t="s">
        <v>8377</v>
      </c>
      <c r="M1346" s="476" t="s">
        <v>2156</v>
      </c>
      <c r="N1346" s="480" t="s">
        <v>6089</v>
      </c>
      <c r="O1346" s="473" t="s">
        <v>41</v>
      </c>
      <c r="P1346" s="473" t="s">
        <v>42</v>
      </c>
      <c r="Q1346" s="480"/>
    </row>
    <row r="1347" spans="1:17" ht="96" x14ac:dyDescent="0.25">
      <c r="A1347" s="210">
        <v>1345</v>
      </c>
      <c r="B1347" s="473" t="s">
        <v>34</v>
      </c>
      <c r="C1347" s="473">
        <v>891180084</v>
      </c>
      <c r="D1347" s="473">
        <v>2</v>
      </c>
      <c r="E1347" s="474" t="s">
        <v>2953</v>
      </c>
      <c r="F1347" s="484">
        <v>36274439</v>
      </c>
      <c r="G1347" s="476">
        <v>6</v>
      </c>
      <c r="H1347" s="476" t="s">
        <v>8799</v>
      </c>
      <c r="I1347" s="474" t="s">
        <v>8800</v>
      </c>
      <c r="J1347" s="487">
        <v>41491</v>
      </c>
      <c r="K1347" s="491">
        <v>2000000</v>
      </c>
      <c r="L1347" s="473" t="s">
        <v>8377</v>
      </c>
      <c r="M1347" s="476" t="s">
        <v>2156</v>
      </c>
      <c r="N1347" s="480" t="s">
        <v>6089</v>
      </c>
      <c r="O1347" s="473" t="s">
        <v>41</v>
      </c>
      <c r="P1347" s="473" t="s">
        <v>42</v>
      </c>
      <c r="Q1347" s="480"/>
    </row>
    <row r="1348" spans="1:17" ht="120" x14ac:dyDescent="0.25">
      <c r="A1348" s="210">
        <v>1346</v>
      </c>
      <c r="B1348" s="473" t="s">
        <v>34</v>
      </c>
      <c r="C1348" s="473">
        <v>891180084</v>
      </c>
      <c r="D1348" s="473">
        <v>2</v>
      </c>
      <c r="E1348" s="474" t="s">
        <v>505</v>
      </c>
      <c r="F1348" s="489">
        <v>65784811</v>
      </c>
      <c r="G1348" s="476">
        <v>7</v>
      </c>
      <c r="H1348" s="476" t="s">
        <v>8801</v>
      </c>
      <c r="I1348" s="474" t="s">
        <v>8802</v>
      </c>
      <c r="J1348" s="487">
        <v>41492</v>
      </c>
      <c r="K1348" s="491">
        <v>6500000</v>
      </c>
      <c r="L1348" s="473" t="s">
        <v>8377</v>
      </c>
      <c r="M1348" s="476" t="s">
        <v>2156</v>
      </c>
      <c r="N1348" s="480" t="s">
        <v>6089</v>
      </c>
      <c r="O1348" s="473" t="s">
        <v>41</v>
      </c>
      <c r="P1348" s="473" t="s">
        <v>42</v>
      </c>
      <c r="Q1348" s="480"/>
    </row>
    <row r="1349" spans="1:17" ht="96" x14ac:dyDescent="0.25">
      <c r="A1349" s="210">
        <v>1347</v>
      </c>
      <c r="B1349" s="473" t="s">
        <v>34</v>
      </c>
      <c r="C1349" s="473">
        <v>891180084</v>
      </c>
      <c r="D1349" s="473">
        <v>2</v>
      </c>
      <c r="E1349" s="474" t="s">
        <v>8803</v>
      </c>
      <c r="F1349" s="484">
        <v>7712699</v>
      </c>
      <c r="G1349" s="476">
        <v>9</v>
      </c>
      <c r="H1349" s="476" t="s">
        <v>8804</v>
      </c>
      <c r="I1349" s="474" t="s">
        <v>8805</v>
      </c>
      <c r="J1349" s="487">
        <v>41494</v>
      </c>
      <c r="K1349" s="491">
        <v>3000000</v>
      </c>
      <c r="L1349" s="473" t="s">
        <v>8377</v>
      </c>
      <c r="M1349" s="476" t="s">
        <v>2156</v>
      </c>
      <c r="N1349" s="480" t="s">
        <v>6089</v>
      </c>
      <c r="O1349" s="473" t="s">
        <v>41</v>
      </c>
      <c r="P1349" s="473" t="s">
        <v>42</v>
      </c>
      <c r="Q1349" s="480"/>
    </row>
    <row r="1350" spans="1:17" ht="96" x14ac:dyDescent="0.25">
      <c r="A1350" s="210">
        <v>1348</v>
      </c>
      <c r="B1350" s="473" t="s">
        <v>34</v>
      </c>
      <c r="C1350" s="473">
        <v>891180084</v>
      </c>
      <c r="D1350" s="473">
        <v>2</v>
      </c>
      <c r="E1350" s="474" t="s">
        <v>3283</v>
      </c>
      <c r="F1350" s="489">
        <v>1004075903</v>
      </c>
      <c r="G1350" s="476">
        <v>3</v>
      </c>
      <c r="H1350" s="476" t="s">
        <v>8806</v>
      </c>
      <c r="I1350" s="474" t="s">
        <v>8807</v>
      </c>
      <c r="J1350" s="487">
        <v>41494</v>
      </c>
      <c r="K1350" s="491">
        <v>2000000</v>
      </c>
      <c r="L1350" s="473" t="s">
        <v>8377</v>
      </c>
      <c r="M1350" s="476" t="s">
        <v>2156</v>
      </c>
      <c r="N1350" s="480" t="s">
        <v>6089</v>
      </c>
      <c r="O1350" s="473" t="s">
        <v>41</v>
      </c>
      <c r="P1350" s="473" t="s">
        <v>42</v>
      </c>
      <c r="Q1350" s="480"/>
    </row>
    <row r="1351" spans="1:17" ht="48" x14ac:dyDescent="0.25">
      <c r="A1351" s="210">
        <v>1349</v>
      </c>
      <c r="B1351" s="473" t="s">
        <v>34</v>
      </c>
      <c r="C1351" s="473">
        <v>891180084</v>
      </c>
      <c r="D1351" s="473">
        <v>2</v>
      </c>
      <c r="E1351" s="474" t="s">
        <v>262</v>
      </c>
      <c r="F1351" s="489">
        <v>1075249725</v>
      </c>
      <c r="G1351" s="476">
        <v>5</v>
      </c>
      <c r="H1351" s="476" t="s">
        <v>8808</v>
      </c>
      <c r="I1351" s="474" t="s">
        <v>8809</v>
      </c>
      <c r="J1351" s="487">
        <v>41494</v>
      </c>
      <c r="K1351" s="491">
        <v>3000000</v>
      </c>
      <c r="L1351" s="473" t="s">
        <v>8377</v>
      </c>
      <c r="M1351" s="476" t="s">
        <v>2156</v>
      </c>
      <c r="N1351" s="480" t="s">
        <v>6089</v>
      </c>
      <c r="O1351" s="473" t="s">
        <v>41</v>
      </c>
      <c r="P1351" s="473" t="s">
        <v>42</v>
      </c>
      <c r="Q1351" s="480"/>
    </row>
    <row r="1352" spans="1:17" ht="120" x14ac:dyDescent="0.25">
      <c r="A1352" s="210">
        <v>1350</v>
      </c>
      <c r="B1352" s="473" t="s">
        <v>34</v>
      </c>
      <c r="C1352" s="473">
        <v>891180084</v>
      </c>
      <c r="D1352" s="473">
        <v>2</v>
      </c>
      <c r="E1352" s="474" t="s">
        <v>8537</v>
      </c>
      <c r="F1352" s="484">
        <v>1075212059</v>
      </c>
      <c r="G1352" s="476">
        <v>8</v>
      </c>
      <c r="H1352" s="476" t="s">
        <v>8810</v>
      </c>
      <c r="I1352" s="474" t="s">
        <v>8811</v>
      </c>
      <c r="J1352" s="487">
        <v>41494</v>
      </c>
      <c r="K1352" s="491">
        <v>2400000</v>
      </c>
      <c r="L1352" s="473" t="s">
        <v>8377</v>
      </c>
      <c r="M1352" s="476" t="s">
        <v>2156</v>
      </c>
      <c r="N1352" s="480" t="s">
        <v>6089</v>
      </c>
      <c r="O1352" s="473" t="s">
        <v>41</v>
      </c>
      <c r="P1352" s="473" t="s">
        <v>42</v>
      </c>
      <c r="Q1352" s="480"/>
    </row>
    <row r="1353" spans="1:17" ht="72" x14ac:dyDescent="0.25">
      <c r="A1353" s="210">
        <v>1351</v>
      </c>
      <c r="B1353" s="473" t="s">
        <v>34</v>
      </c>
      <c r="C1353" s="473">
        <v>891180084</v>
      </c>
      <c r="D1353" s="473">
        <v>2</v>
      </c>
      <c r="E1353" s="474" t="s">
        <v>3036</v>
      </c>
      <c r="F1353" s="484" t="s">
        <v>8812</v>
      </c>
      <c r="G1353" s="476">
        <v>7</v>
      </c>
      <c r="H1353" s="476" t="s">
        <v>8813</v>
      </c>
      <c r="I1353" s="474" t="s">
        <v>8814</v>
      </c>
      <c r="J1353" s="487">
        <v>41495</v>
      </c>
      <c r="K1353" s="491">
        <v>5630000</v>
      </c>
      <c r="L1353" s="473" t="s">
        <v>113</v>
      </c>
      <c r="M1353" s="476" t="s">
        <v>2156</v>
      </c>
      <c r="N1353" s="480" t="s">
        <v>6089</v>
      </c>
      <c r="O1353" s="473" t="s">
        <v>41</v>
      </c>
      <c r="P1353" s="473" t="s">
        <v>42</v>
      </c>
      <c r="Q1353" s="480"/>
    </row>
    <row r="1354" spans="1:17" ht="72" x14ac:dyDescent="0.25">
      <c r="A1354" s="210">
        <v>1352</v>
      </c>
      <c r="B1354" s="473" t="s">
        <v>34</v>
      </c>
      <c r="C1354" s="473">
        <v>891180084</v>
      </c>
      <c r="D1354" s="473">
        <v>2</v>
      </c>
      <c r="E1354" s="474" t="s">
        <v>8815</v>
      </c>
      <c r="F1354" s="489">
        <v>900491213</v>
      </c>
      <c r="G1354" s="476">
        <v>2</v>
      </c>
      <c r="H1354" s="476" t="s">
        <v>8816</v>
      </c>
      <c r="I1354" s="474" t="s">
        <v>8817</v>
      </c>
      <c r="J1354" s="487">
        <v>41499</v>
      </c>
      <c r="K1354" s="491">
        <v>3499989</v>
      </c>
      <c r="L1354" s="473" t="s">
        <v>8377</v>
      </c>
      <c r="M1354" s="476" t="s">
        <v>2156</v>
      </c>
      <c r="N1354" s="480" t="s">
        <v>6089</v>
      </c>
      <c r="O1354" s="473" t="s">
        <v>41</v>
      </c>
      <c r="P1354" s="473" t="s">
        <v>42</v>
      </c>
      <c r="Q1354" s="480"/>
    </row>
    <row r="1355" spans="1:17" ht="72" x14ac:dyDescent="0.25">
      <c r="A1355" s="210">
        <v>1353</v>
      </c>
      <c r="B1355" s="473" t="s">
        <v>34</v>
      </c>
      <c r="C1355" s="473">
        <v>891180084</v>
      </c>
      <c r="D1355" s="473">
        <v>2</v>
      </c>
      <c r="E1355" s="474" t="s">
        <v>8818</v>
      </c>
      <c r="F1355" s="489">
        <v>4192469</v>
      </c>
      <c r="G1355" s="476">
        <v>8</v>
      </c>
      <c r="H1355" s="476" t="s">
        <v>8819</v>
      </c>
      <c r="I1355" s="474" t="s">
        <v>8820</v>
      </c>
      <c r="J1355" s="487">
        <v>41500</v>
      </c>
      <c r="K1355" s="491">
        <v>1200000</v>
      </c>
      <c r="L1355" s="473" t="s">
        <v>8377</v>
      </c>
      <c r="M1355" s="476" t="s">
        <v>2156</v>
      </c>
      <c r="N1355" s="480" t="s">
        <v>6089</v>
      </c>
      <c r="O1355" s="473" t="s">
        <v>41</v>
      </c>
      <c r="P1355" s="473" t="s">
        <v>42</v>
      </c>
      <c r="Q1355" s="480"/>
    </row>
    <row r="1356" spans="1:17" ht="72" x14ac:dyDescent="0.25">
      <c r="A1356" s="210">
        <v>1354</v>
      </c>
      <c r="B1356" s="473" t="s">
        <v>34</v>
      </c>
      <c r="C1356" s="473">
        <v>891180084</v>
      </c>
      <c r="D1356" s="473">
        <v>2</v>
      </c>
      <c r="E1356" s="474" t="s">
        <v>8771</v>
      </c>
      <c r="F1356" s="489">
        <v>899999063</v>
      </c>
      <c r="G1356" s="476">
        <v>3</v>
      </c>
      <c r="H1356" s="476" t="s">
        <v>8821</v>
      </c>
      <c r="I1356" s="474" t="s">
        <v>8822</v>
      </c>
      <c r="J1356" s="487">
        <v>41500</v>
      </c>
      <c r="K1356" s="491">
        <v>2124000</v>
      </c>
      <c r="L1356" s="473" t="s">
        <v>8377</v>
      </c>
      <c r="M1356" s="476" t="s">
        <v>2156</v>
      </c>
      <c r="N1356" s="480" t="s">
        <v>6089</v>
      </c>
      <c r="O1356" s="473" t="s">
        <v>41</v>
      </c>
      <c r="P1356" s="473" t="s">
        <v>42</v>
      </c>
      <c r="Q1356" s="480"/>
    </row>
    <row r="1357" spans="1:17" ht="120" x14ac:dyDescent="0.25">
      <c r="A1357" s="210">
        <v>1355</v>
      </c>
      <c r="B1357" s="473" t="s">
        <v>34</v>
      </c>
      <c r="C1357" s="473">
        <v>891180084</v>
      </c>
      <c r="D1357" s="473">
        <v>2</v>
      </c>
      <c r="E1357" s="474" t="s">
        <v>5814</v>
      </c>
      <c r="F1357" s="489">
        <v>12111956</v>
      </c>
      <c r="G1357" s="476">
        <v>6</v>
      </c>
      <c r="H1357" s="476" t="s">
        <v>8823</v>
      </c>
      <c r="I1357" s="474" t="s">
        <v>8824</v>
      </c>
      <c r="J1357" s="487">
        <v>41506</v>
      </c>
      <c r="K1357" s="491">
        <v>7995901</v>
      </c>
      <c r="L1357" s="473" t="s">
        <v>113</v>
      </c>
      <c r="M1357" s="476" t="s">
        <v>2156</v>
      </c>
      <c r="N1357" s="480" t="s">
        <v>6089</v>
      </c>
      <c r="O1357" s="473" t="s">
        <v>41</v>
      </c>
      <c r="P1357" s="473" t="s">
        <v>42</v>
      </c>
      <c r="Q1357" s="480"/>
    </row>
    <row r="1358" spans="1:17" ht="96" x14ac:dyDescent="0.25">
      <c r="A1358" s="210">
        <v>1356</v>
      </c>
      <c r="B1358" s="473" t="s">
        <v>34</v>
      </c>
      <c r="C1358" s="473">
        <v>891180084</v>
      </c>
      <c r="D1358" s="473">
        <v>2</v>
      </c>
      <c r="E1358" s="474" t="s">
        <v>2180</v>
      </c>
      <c r="F1358" s="489">
        <v>24230438</v>
      </c>
      <c r="G1358" s="476">
        <v>6</v>
      </c>
      <c r="H1358" s="476" t="s">
        <v>8825</v>
      </c>
      <c r="I1358" s="474" t="s">
        <v>8826</v>
      </c>
      <c r="J1358" s="487">
        <v>41506</v>
      </c>
      <c r="K1358" s="491">
        <v>6000000</v>
      </c>
      <c r="L1358" s="473" t="s">
        <v>8377</v>
      </c>
      <c r="M1358" s="476" t="s">
        <v>2156</v>
      </c>
      <c r="N1358" s="480" t="s">
        <v>6089</v>
      </c>
      <c r="O1358" s="473" t="s">
        <v>41</v>
      </c>
      <c r="P1358" s="473" t="s">
        <v>42</v>
      </c>
      <c r="Q1358" s="480"/>
    </row>
    <row r="1359" spans="1:17" ht="120" x14ac:dyDescent="0.25">
      <c r="A1359" s="210">
        <v>1357</v>
      </c>
      <c r="B1359" s="473" t="s">
        <v>34</v>
      </c>
      <c r="C1359" s="473">
        <v>891180084</v>
      </c>
      <c r="D1359" s="473">
        <v>2</v>
      </c>
      <c r="E1359" s="474" t="s">
        <v>8827</v>
      </c>
      <c r="F1359" s="489">
        <v>55178145</v>
      </c>
      <c r="G1359" s="476">
        <v>4</v>
      </c>
      <c r="H1359" s="476" t="s">
        <v>8828</v>
      </c>
      <c r="I1359" s="474" t="s">
        <v>8829</v>
      </c>
      <c r="J1359" s="487">
        <v>41507</v>
      </c>
      <c r="K1359" s="491">
        <v>3999680</v>
      </c>
      <c r="L1359" s="473" t="s">
        <v>8377</v>
      </c>
      <c r="M1359" s="476" t="s">
        <v>2156</v>
      </c>
      <c r="N1359" s="480" t="s">
        <v>6089</v>
      </c>
      <c r="O1359" s="473" t="s">
        <v>41</v>
      </c>
      <c r="P1359" s="473" t="s">
        <v>42</v>
      </c>
      <c r="Q1359" s="480"/>
    </row>
    <row r="1360" spans="1:17" ht="72" x14ac:dyDescent="0.25">
      <c r="A1360" s="210">
        <v>1358</v>
      </c>
      <c r="B1360" s="473" t="s">
        <v>34</v>
      </c>
      <c r="C1360" s="473">
        <v>891180084</v>
      </c>
      <c r="D1360" s="473">
        <v>2</v>
      </c>
      <c r="E1360" s="474" t="s">
        <v>8830</v>
      </c>
      <c r="F1360" s="489">
        <v>700064991</v>
      </c>
      <c r="G1360" s="476">
        <v>8</v>
      </c>
      <c r="H1360" s="476" t="s">
        <v>8831</v>
      </c>
      <c r="I1360" s="474" t="s">
        <v>8832</v>
      </c>
      <c r="J1360" s="487">
        <v>41507</v>
      </c>
      <c r="K1360" s="491">
        <v>888000</v>
      </c>
      <c r="L1360" s="473" t="s">
        <v>8377</v>
      </c>
      <c r="M1360" s="476" t="s">
        <v>2156</v>
      </c>
      <c r="N1360" s="480" t="s">
        <v>6089</v>
      </c>
      <c r="O1360" s="473" t="s">
        <v>41</v>
      </c>
      <c r="P1360" s="473" t="s">
        <v>42</v>
      </c>
      <c r="Q1360" s="480"/>
    </row>
    <row r="1361" spans="1:17" ht="120" x14ac:dyDescent="0.25">
      <c r="A1361" s="210">
        <v>1359</v>
      </c>
      <c r="B1361" s="473" t="s">
        <v>34</v>
      </c>
      <c r="C1361" s="473">
        <v>891180084</v>
      </c>
      <c r="D1361" s="473">
        <v>2</v>
      </c>
      <c r="E1361" s="474" t="s">
        <v>2613</v>
      </c>
      <c r="F1361" s="489">
        <v>12094697</v>
      </c>
      <c r="G1361" s="476">
        <v>1</v>
      </c>
      <c r="H1361" s="476" t="s">
        <v>8833</v>
      </c>
      <c r="I1361" s="474" t="s">
        <v>8834</v>
      </c>
      <c r="J1361" s="487">
        <v>41507</v>
      </c>
      <c r="K1361" s="491">
        <v>500000</v>
      </c>
      <c r="L1361" s="473" t="s">
        <v>113</v>
      </c>
      <c r="M1361" s="476" t="s">
        <v>2156</v>
      </c>
      <c r="N1361" s="480" t="s">
        <v>6089</v>
      </c>
      <c r="O1361" s="473" t="s">
        <v>41</v>
      </c>
      <c r="P1361" s="473" t="s">
        <v>42</v>
      </c>
      <c r="Q1361" s="480"/>
    </row>
    <row r="1362" spans="1:17" ht="84" x14ac:dyDescent="0.25">
      <c r="A1362" s="210">
        <v>1360</v>
      </c>
      <c r="B1362" s="473" t="s">
        <v>34</v>
      </c>
      <c r="C1362" s="473">
        <v>891180084</v>
      </c>
      <c r="D1362" s="473">
        <v>2</v>
      </c>
      <c r="E1362" s="474" t="s">
        <v>2440</v>
      </c>
      <c r="F1362" s="489">
        <v>12111150</v>
      </c>
      <c r="G1362" s="476">
        <v>7</v>
      </c>
      <c r="H1362" s="476" t="s">
        <v>8835</v>
      </c>
      <c r="I1362" s="474" t="s">
        <v>8836</v>
      </c>
      <c r="J1362" s="487">
        <v>41507</v>
      </c>
      <c r="K1362" s="491">
        <v>6000000</v>
      </c>
      <c r="L1362" s="473" t="s">
        <v>8377</v>
      </c>
      <c r="M1362" s="476" t="s">
        <v>2156</v>
      </c>
      <c r="N1362" s="480" t="s">
        <v>6089</v>
      </c>
      <c r="O1362" s="473" t="s">
        <v>41</v>
      </c>
      <c r="P1362" s="473" t="s">
        <v>42</v>
      </c>
      <c r="Q1362" s="480"/>
    </row>
    <row r="1363" spans="1:17" ht="108" x14ac:dyDescent="0.25">
      <c r="A1363" s="210">
        <v>1361</v>
      </c>
      <c r="B1363" s="473" t="s">
        <v>34</v>
      </c>
      <c r="C1363" s="473">
        <v>891180084</v>
      </c>
      <c r="D1363" s="473">
        <v>2</v>
      </c>
      <c r="E1363" s="474" t="s">
        <v>8837</v>
      </c>
      <c r="F1363" s="489">
        <v>93360884</v>
      </c>
      <c r="G1363" s="476">
        <v>6</v>
      </c>
      <c r="H1363" s="476" t="s">
        <v>8838</v>
      </c>
      <c r="I1363" s="474" t="s">
        <v>8839</v>
      </c>
      <c r="J1363" s="487">
        <v>41507</v>
      </c>
      <c r="K1363" s="491">
        <v>8984500</v>
      </c>
      <c r="L1363" s="473" t="s">
        <v>8377</v>
      </c>
      <c r="M1363" s="476" t="s">
        <v>2156</v>
      </c>
      <c r="N1363" s="480" t="s">
        <v>6089</v>
      </c>
      <c r="O1363" s="473" t="s">
        <v>41</v>
      </c>
      <c r="P1363" s="473" t="s">
        <v>42</v>
      </c>
      <c r="Q1363" s="480"/>
    </row>
    <row r="1364" spans="1:17" ht="48" x14ac:dyDescent="0.25">
      <c r="A1364" s="210">
        <v>1362</v>
      </c>
      <c r="B1364" s="473" t="s">
        <v>34</v>
      </c>
      <c r="C1364" s="473">
        <v>891180084</v>
      </c>
      <c r="D1364" s="473">
        <v>2</v>
      </c>
      <c r="E1364" s="474" t="s">
        <v>8840</v>
      </c>
      <c r="F1364" s="489">
        <v>51792768</v>
      </c>
      <c r="G1364" s="476">
        <v>0</v>
      </c>
      <c r="H1364" s="476" t="s">
        <v>8841</v>
      </c>
      <c r="I1364" s="474" t="s">
        <v>8842</v>
      </c>
      <c r="J1364" s="487">
        <v>41513</v>
      </c>
      <c r="K1364" s="491">
        <v>2000000</v>
      </c>
      <c r="L1364" s="473" t="s">
        <v>8377</v>
      </c>
      <c r="M1364" s="476" t="s">
        <v>2156</v>
      </c>
      <c r="N1364" s="480" t="s">
        <v>6089</v>
      </c>
      <c r="O1364" s="473" t="s">
        <v>41</v>
      </c>
      <c r="P1364" s="473" t="s">
        <v>42</v>
      </c>
      <c r="Q1364" s="480"/>
    </row>
    <row r="1365" spans="1:17" ht="72" x14ac:dyDescent="0.25">
      <c r="A1365" s="210">
        <v>1363</v>
      </c>
      <c r="B1365" s="473" t="s">
        <v>34</v>
      </c>
      <c r="C1365" s="473">
        <v>891180084</v>
      </c>
      <c r="D1365" s="473">
        <v>2</v>
      </c>
      <c r="E1365" s="474" t="s">
        <v>3424</v>
      </c>
      <c r="F1365" s="489">
        <v>7687429</v>
      </c>
      <c r="G1365" s="476">
        <v>1</v>
      </c>
      <c r="H1365" s="476" t="s">
        <v>8843</v>
      </c>
      <c r="I1365" s="474" t="s">
        <v>8844</v>
      </c>
      <c r="J1365" s="487">
        <v>41514</v>
      </c>
      <c r="K1365" s="491">
        <v>620000</v>
      </c>
      <c r="L1365" s="473" t="s">
        <v>113</v>
      </c>
      <c r="M1365" s="476" t="s">
        <v>2156</v>
      </c>
      <c r="N1365" s="480" t="s">
        <v>6089</v>
      </c>
      <c r="O1365" s="473" t="s">
        <v>41</v>
      </c>
      <c r="P1365" s="473" t="s">
        <v>42</v>
      </c>
      <c r="Q1365" s="480"/>
    </row>
    <row r="1366" spans="1:17" ht="60" x14ac:dyDescent="0.25">
      <c r="A1366" s="210">
        <v>1364</v>
      </c>
      <c r="B1366" s="473" t="s">
        <v>34</v>
      </c>
      <c r="C1366" s="473">
        <v>891180084</v>
      </c>
      <c r="D1366" s="473">
        <v>2</v>
      </c>
      <c r="E1366" s="474" t="s">
        <v>334</v>
      </c>
      <c r="F1366" s="489">
        <v>12127303</v>
      </c>
      <c r="G1366" s="476">
        <v>7</v>
      </c>
      <c r="H1366" s="476" t="s">
        <v>8845</v>
      </c>
      <c r="I1366" s="474" t="s">
        <v>8846</v>
      </c>
      <c r="J1366" s="487">
        <v>41515</v>
      </c>
      <c r="K1366" s="491">
        <v>10900000</v>
      </c>
      <c r="L1366" s="473" t="s">
        <v>8377</v>
      </c>
      <c r="M1366" s="476" t="s">
        <v>2156</v>
      </c>
      <c r="N1366" s="480" t="s">
        <v>6089</v>
      </c>
      <c r="O1366" s="473" t="s">
        <v>41</v>
      </c>
      <c r="P1366" s="473" t="s">
        <v>42</v>
      </c>
      <c r="Q1366" s="480"/>
    </row>
    <row r="1367" spans="1:17" ht="84" x14ac:dyDescent="0.25">
      <c r="A1367" s="210">
        <v>1365</v>
      </c>
      <c r="B1367" s="473" t="s">
        <v>34</v>
      </c>
      <c r="C1367" s="473">
        <v>891180084</v>
      </c>
      <c r="D1367" s="473">
        <v>2</v>
      </c>
      <c r="E1367" s="474" t="s">
        <v>8847</v>
      </c>
      <c r="F1367" s="489">
        <v>36069401</v>
      </c>
      <c r="G1367" s="476">
        <v>9</v>
      </c>
      <c r="H1367" s="476" t="s">
        <v>8848</v>
      </c>
      <c r="I1367" s="474" t="s">
        <v>8849</v>
      </c>
      <c r="J1367" s="487">
        <v>41516</v>
      </c>
      <c r="K1367" s="491">
        <v>1000000</v>
      </c>
      <c r="L1367" s="473" t="s">
        <v>8377</v>
      </c>
      <c r="M1367" s="476" t="s">
        <v>2156</v>
      </c>
      <c r="N1367" s="480" t="s">
        <v>6089</v>
      </c>
      <c r="O1367" s="473" t="s">
        <v>41</v>
      </c>
      <c r="P1367" s="473" t="s">
        <v>42</v>
      </c>
      <c r="Q1367" s="480"/>
    </row>
    <row r="1368" spans="1:17" ht="96" x14ac:dyDescent="0.25">
      <c r="A1368" s="210">
        <v>1366</v>
      </c>
      <c r="B1368" s="473" t="s">
        <v>34</v>
      </c>
      <c r="C1368" s="473">
        <v>891180084</v>
      </c>
      <c r="D1368" s="473">
        <v>2</v>
      </c>
      <c r="E1368" s="474" t="s">
        <v>8484</v>
      </c>
      <c r="F1368" s="489">
        <v>93476789</v>
      </c>
      <c r="G1368" s="476">
        <v>3</v>
      </c>
      <c r="H1368" s="476" t="s">
        <v>8850</v>
      </c>
      <c r="I1368" s="474" t="s">
        <v>8851</v>
      </c>
      <c r="J1368" s="487">
        <v>41516</v>
      </c>
      <c r="K1368" s="491">
        <v>3250000</v>
      </c>
      <c r="L1368" s="473" t="s">
        <v>8377</v>
      </c>
      <c r="M1368" s="476" t="s">
        <v>2156</v>
      </c>
      <c r="N1368" s="480" t="s">
        <v>6089</v>
      </c>
      <c r="O1368" s="473" t="s">
        <v>41</v>
      </c>
      <c r="P1368" s="473" t="s">
        <v>42</v>
      </c>
      <c r="Q1368" s="480"/>
    </row>
    <row r="1369" spans="1:17" ht="72" x14ac:dyDescent="0.25">
      <c r="A1369" s="210">
        <v>1367</v>
      </c>
      <c r="B1369" s="473" t="s">
        <v>34</v>
      </c>
      <c r="C1369" s="473">
        <v>891180084</v>
      </c>
      <c r="D1369" s="473">
        <v>2</v>
      </c>
      <c r="E1369" s="474" t="s">
        <v>8852</v>
      </c>
      <c r="F1369" s="489">
        <v>73130565</v>
      </c>
      <c r="G1369" s="476">
        <v>2</v>
      </c>
      <c r="H1369" s="476" t="s">
        <v>8853</v>
      </c>
      <c r="I1369" s="474" t="s">
        <v>8854</v>
      </c>
      <c r="J1369" s="487">
        <v>41516</v>
      </c>
      <c r="K1369" s="491">
        <v>3500000</v>
      </c>
      <c r="L1369" s="473" t="s">
        <v>8377</v>
      </c>
      <c r="M1369" s="476" t="s">
        <v>2156</v>
      </c>
      <c r="N1369" s="480" t="s">
        <v>6089</v>
      </c>
      <c r="O1369" s="473" t="s">
        <v>41</v>
      </c>
      <c r="P1369" s="473" t="s">
        <v>42</v>
      </c>
      <c r="Q1369" s="480"/>
    </row>
    <row r="1370" spans="1:17" ht="84" x14ac:dyDescent="0.25">
      <c r="A1370" s="210">
        <v>1368</v>
      </c>
      <c r="B1370" s="473" t="s">
        <v>34</v>
      </c>
      <c r="C1370" s="473">
        <v>891180084</v>
      </c>
      <c r="D1370" s="473">
        <v>2</v>
      </c>
      <c r="E1370" s="474" t="s">
        <v>3320</v>
      </c>
      <c r="F1370" s="489">
        <v>19177173</v>
      </c>
      <c r="G1370" s="476">
        <v>5</v>
      </c>
      <c r="H1370" s="476" t="s">
        <v>8855</v>
      </c>
      <c r="I1370" s="474" t="s">
        <v>8856</v>
      </c>
      <c r="J1370" s="487">
        <v>41516</v>
      </c>
      <c r="K1370" s="491">
        <v>3000000</v>
      </c>
      <c r="L1370" s="473" t="s">
        <v>8377</v>
      </c>
      <c r="M1370" s="476" t="s">
        <v>2156</v>
      </c>
      <c r="N1370" s="480" t="s">
        <v>6089</v>
      </c>
      <c r="O1370" s="473" t="s">
        <v>41</v>
      </c>
      <c r="P1370" s="473" t="s">
        <v>42</v>
      </c>
      <c r="Q1370" s="480"/>
    </row>
    <row r="1371" spans="1:17" ht="84" x14ac:dyDescent="0.25">
      <c r="A1371" s="210">
        <v>1369</v>
      </c>
      <c r="B1371" s="473" t="s">
        <v>34</v>
      </c>
      <c r="C1371" s="473">
        <v>891180084</v>
      </c>
      <c r="D1371" s="473">
        <v>2</v>
      </c>
      <c r="E1371" s="474" t="s">
        <v>8803</v>
      </c>
      <c r="F1371" s="489">
        <v>7712669</v>
      </c>
      <c r="G1371" s="476">
        <v>8</v>
      </c>
      <c r="H1371" s="476" t="s">
        <v>8857</v>
      </c>
      <c r="I1371" s="474" t="s">
        <v>8858</v>
      </c>
      <c r="J1371" s="487">
        <v>41516</v>
      </c>
      <c r="K1371" s="491">
        <v>4599998</v>
      </c>
      <c r="L1371" s="473" t="s">
        <v>8377</v>
      </c>
      <c r="M1371" s="476" t="s">
        <v>2156</v>
      </c>
      <c r="N1371" s="480" t="s">
        <v>6089</v>
      </c>
      <c r="O1371" s="473" t="s">
        <v>41</v>
      </c>
      <c r="P1371" s="473" t="s">
        <v>42</v>
      </c>
      <c r="Q1371" s="480"/>
    </row>
    <row r="1372" spans="1:17" ht="108" x14ac:dyDescent="0.25">
      <c r="A1372" s="210">
        <v>1370</v>
      </c>
      <c r="B1372" s="473" t="s">
        <v>34</v>
      </c>
      <c r="C1372" s="473">
        <v>891180084</v>
      </c>
      <c r="D1372" s="473">
        <v>2</v>
      </c>
      <c r="E1372" s="474" t="s">
        <v>8529</v>
      </c>
      <c r="F1372" s="489">
        <v>36309881</v>
      </c>
      <c r="G1372" s="476">
        <v>1</v>
      </c>
      <c r="H1372" s="476" t="s">
        <v>8859</v>
      </c>
      <c r="I1372" s="474" t="s">
        <v>8860</v>
      </c>
      <c r="J1372" s="487">
        <v>41521</v>
      </c>
      <c r="K1372" s="491">
        <v>1600000</v>
      </c>
      <c r="L1372" s="473" t="s">
        <v>8377</v>
      </c>
      <c r="M1372" s="476" t="s">
        <v>2156</v>
      </c>
      <c r="N1372" s="480" t="s">
        <v>6089</v>
      </c>
      <c r="O1372" s="473" t="s">
        <v>41</v>
      </c>
      <c r="P1372" s="473" t="s">
        <v>42</v>
      </c>
      <c r="Q1372" s="480"/>
    </row>
    <row r="1373" spans="1:17" ht="72" x14ac:dyDescent="0.25">
      <c r="A1373" s="210">
        <v>1371</v>
      </c>
      <c r="B1373" s="473" t="s">
        <v>34</v>
      </c>
      <c r="C1373" s="473">
        <v>891180084</v>
      </c>
      <c r="D1373" s="473">
        <v>2</v>
      </c>
      <c r="E1373" s="474" t="s">
        <v>8861</v>
      </c>
      <c r="F1373" s="489">
        <v>860500862</v>
      </c>
      <c r="G1373" s="476">
        <v>8</v>
      </c>
      <c r="H1373" s="476" t="s">
        <v>8862</v>
      </c>
      <c r="I1373" s="474" t="s">
        <v>8863</v>
      </c>
      <c r="J1373" s="487">
        <v>41521</v>
      </c>
      <c r="K1373" s="491">
        <v>34800000</v>
      </c>
      <c r="L1373" s="473" t="s">
        <v>113</v>
      </c>
      <c r="M1373" s="476" t="s">
        <v>2156</v>
      </c>
      <c r="N1373" s="480" t="s">
        <v>6089</v>
      </c>
      <c r="O1373" s="473" t="s">
        <v>41</v>
      </c>
      <c r="P1373" s="473" t="s">
        <v>42</v>
      </c>
      <c r="Q1373" s="480"/>
    </row>
    <row r="1374" spans="1:17" ht="96" x14ac:dyDescent="0.25">
      <c r="A1374" s="210">
        <v>1372</v>
      </c>
      <c r="B1374" s="473" t="s">
        <v>34</v>
      </c>
      <c r="C1374" s="473">
        <v>891180084</v>
      </c>
      <c r="D1374" s="473">
        <v>2</v>
      </c>
      <c r="E1374" s="474" t="s">
        <v>8864</v>
      </c>
      <c r="F1374" s="489">
        <v>1079508503</v>
      </c>
      <c r="G1374" s="476">
        <v>3</v>
      </c>
      <c r="H1374" s="476" t="s">
        <v>8865</v>
      </c>
      <c r="I1374" s="474" t="s">
        <v>8866</v>
      </c>
      <c r="J1374" s="487">
        <v>41522</v>
      </c>
      <c r="K1374" s="491">
        <v>4300000</v>
      </c>
      <c r="L1374" s="473" t="s">
        <v>8377</v>
      </c>
      <c r="M1374" s="476" t="s">
        <v>2156</v>
      </c>
      <c r="N1374" s="480" t="s">
        <v>6089</v>
      </c>
      <c r="O1374" s="473" t="s">
        <v>41</v>
      </c>
      <c r="P1374" s="473" t="s">
        <v>42</v>
      </c>
      <c r="Q1374" s="480"/>
    </row>
    <row r="1375" spans="1:17" ht="72" x14ac:dyDescent="0.25">
      <c r="A1375" s="210">
        <v>1373</v>
      </c>
      <c r="B1375" s="473" t="s">
        <v>34</v>
      </c>
      <c r="C1375" s="473">
        <v>891180084</v>
      </c>
      <c r="D1375" s="473">
        <v>2</v>
      </c>
      <c r="E1375" s="474" t="s">
        <v>8867</v>
      </c>
      <c r="F1375" s="489">
        <v>83229857</v>
      </c>
      <c r="G1375" s="476">
        <v>1</v>
      </c>
      <c r="H1375" s="476" t="s">
        <v>8868</v>
      </c>
      <c r="I1375" s="474" t="s">
        <v>8869</v>
      </c>
      <c r="J1375" s="487">
        <v>41522</v>
      </c>
      <c r="K1375" s="491">
        <v>4082999</v>
      </c>
      <c r="L1375" s="473" t="s">
        <v>8377</v>
      </c>
      <c r="M1375" s="476" t="s">
        <v>2156</v>
      </c>
      <c r="N1375" s="480" t="s">
        <v>6089</v>
      </c>
      <c r="O1375" s="473" t="s">
        <v>41</v>
      </c>
      <c r="P1375" s="473" t="s">
        <v>42</v>
      </c>
      <c r="Q1375" s="480"/>
    </row>
    <row r="1376" spans="1:17" ht="156" x14ac:dyDescent="0.25">
      <c r="A1376" s="210">
        <v>1374</v>
      </c>
      <c r="B1376" s="473" t="s">
        <v>34</v>
      </c>
      <c r="C1376" s="473">
        <v>891180084</v>
      </c>
      <c r="D1376" s="473">
        <v>2</v>
      </c>
      <c r="E1376" s="474" t="s">
        <v>8870</v>
      </c>
      <c r="F1376" s="489">
        <v>1075235252</v>
      </c>
      <c r="G1376" s="476">
        <v>2</v>
      </c>
      <c r="H1376" s="476" t="s">
        <v>8871</v>
      </c>
      <c r="I1376" s="474" t="s">
        <v>8872</v>
      </c>
      <c r="J1376" s="487">
        <v>41527</v>
      </c>
      <c r="K1376" s="491">
        <v>5277776</v>
      </c>
      <c r="L1376" s="473" t="s">
        <v>113</v>
      </c>
      <c r="M1376" s="476" t="s">
        <v>2156</v>
      </c>
      <c r="N1376" s="480" t="s">
        <v>6089</v>
      </c>
      <c r="O1376" s="473" t="s">
        <v>41</v>
      </c>
      <c r="P1376" s="473" t="s">
        <v>42</v>
      </c>
      <c r="Q1376" s="480"/>
    </row>
    <row r="1377" spans="1:17" ht="108" x14ac:dyDescent="0.25">
      <c r="A1377" s="210">
        <v>1375</v>
      </c>
      <c r="B1377" s="473" t="s">
        <v>34</v>
      </c>
      <c r="C1377" s="473">
        <v>891180084</v>
      </c>
      <c r="D1377" s="473">
        <v>2</v>
      </c>
      <c r="E1377" s="474" t="s">
        <v>2208</v>
      </c>
      <c r="F1377" s="489">
        <v>26467531</v>
      </c>
      <c r="G1377" s="476">
        <v>9</v>
      </c>
      <c r="H1377" s="476" t="s">
        <v>8873</v>
      </c>
      <c r="I1377" s="474" t="s">
        <v>8874</v>
      </c>
      <c r="J1377" s="487">
        <v>41527</v>
      </c>
      <c r="K1377" s="491">
        <v>1200000</v>
      </c>
      <c r="L1377" s="473" t="s">
        <v>8377</v>
      </c>
      <c r="M1377" s="476" t="s">
        <v>2156</v>
      </c>
      <c r="N1377" s="480" t="s">
        <v>6089</v>
      </c>
      <c r="O1377" s="473" t="s">
        <v>41</v>
      </c>
      <c r="P1377" s="473" t="s">
        <v>42</v>
      </c>
      <c r="Q1377" s="480"/>
    </row>
    <row r="1378" spans="1:17" ht="60" x14ac:dyDescent="0.25">
      <c r="A1378" s="210">
        <v>1376</v>
      </c>
      <c r="B1378" s="473" t="s">
        <v>34</v>
      </c>
      <c r="C1378" s="473">
        <v>891180084</v>
      </c>
      <c r="D1378" s="473">
        <v>2</v>
      </c>
      <c r="E1378" s="474" t="s">
        <v>8875</v>
      </c>
      <c r="F1378" s="489">
        <v>94287099</v>
      </c>
      <c r="G1378" s="476">
        <v>2</v>
      </c>
      <c r="H1378" s="476" t="s">
        <v>8876</v>
      </c>
      <c r="I1378" s="474" t="s">
        <v>8877</v>
      </c>
      <c r="J1378" s="487">
        <v>41527</v>
      </c>
      <c r="K1378" s="491">
        <v>14268000</v>
      </c>
      <c r="L1378" s="473" t="s">
        <v>113</v>
      </c>
      <c r="M1378" s="476" t="s">
        <v>2156</v>
      </c>
      <c r="N1378" s="480" t="s">
        <v>6089</v>
      </c>
      <c r="O1378" s="473" t="s">
        <v>41</v>
      </c>
      <c r="P1378" s="473" t="s">
        <v>42</v>
      </c>
      <c r="Q1378" s="480"/>
    </row>
    <row r="1379" spans="1:17" ht="108" x14ac:dyDescent="0.25">
      <c r="A1379" s="210">
        <v>1377</v>
      </c>
      <c r="B1379" s="473" t="s">
        <v>34</v>
      </c>
      <c r="C1379" s="473">
        <v>891180084</v>
      </c>
      <c r="D1379" s="473">
        <v>2</v>
      </c>
      <c r="E1379" s="474" t="s">
        <v>8878</v>
      </c>
      <c r="F1379" s="489">
        <v>7721940</v>
      </c>
      <c r="G1379" s="476">
        <v>8</v>
      </c>
      <c r="H1379" s="476" t="s">
        <v>8879</v>
      </c>
      <c r="I1379" s="474" t="s">
        <v>8874</v>
      </c>
      <c r="J1379" s="487">
        <v>41527</v>
      </c>
      <c r="K1379" s="491">
        <v>5100000</v>
      </c>
      <c r="L1379" s="473" t="s">
        <v>8377</v>
      </c>
      <c r="M1379" s="476" t="s">
        <v>2156</v>
      </c>
      <c r="N1379" s="480" t="s">
        <v>6089</v>
      </c>
      <c r="O1379" s="473" t="s">
        <v>41</v>
      </c>
      <c r="P1379" s="473" t="s">
        <v>42</v>
      </c>
      <c r="Q1379" s="480"/>
    </row>
    <row r="1380" spans="1:17" ht="216" x14ac:dyDescent="0.25">
      <c r="A1380" s="210">
        <v>1378</v>
      </c>
      <c r="B1380" s="473" t="s">
        <v>34</v>
      </c>
      <c r="C1380" s="473">
        <v>891180084</v>
      </c>
      <c r="D1380" s="473">
        <v>2</v>
      </c>
      <c r="E1380" s="474" t="s">
        <v>7875</v>
      </c>
      <c r="F1380" s="484">
        <v>38245315</v>
      </c>
      <c r="G1380" s="476">
        <v>5</v>
      </c>
      <c r="H1380" s="476" t="s">
        <v>8880</v>
      </c>
      <c r="I1380" s="474" t="s">
        <v>8881</v>
      </c>
      <c r="J1380" s="487">
        <v>41527</v>
      </c>
      <c r="K1380" s="491">
        <v>3750000</v>
      </c>
      <c r="L1380" s="473" t="s">
        <v>8377</v>
      </c>
      <c r="M1380" s="476" t="s">
        <v>2156</v>
      </c>
      <c r="N1380" s="480" t="s">
        <v>6089</v>
      </c>
      <c r="O1380" s="473" t="s">
        <v>41</v>
      </c>
      <c r="P1380" s="473" t="s">
        <v>42</v>
      </c>
      <c r="Q1380" s="480"/>
    </row>
    <row r="1381" spans="1:17" ht="108" x14ac:dyDescent="0.25">
      <c r="A1381" s="210">
        <v>1379</v>
      </c>
      <c r="B1381" s="473" t="s">
        <v>34</v>
      </c>
      <c r="C1381" s="473">
        <v>891180084</v>
      </c>
      <c r="D1381" s="473">
        <v>2</v>
      </c>
      <c r="E1381" s="474" t="s">
        <v>7779</v>
      </c>
      <c r="F1381" s="489">
        <v>36309771</v>
      </c>
      <c r="G1381" s="476">
        <v>1</v>
      </c>
      <c r="H1381" s="476" t="s">
        <v>8882</v>
      </c>
      <c r="I1381" s="474" t="s">
        <v>8883</v>
      </c>
      <c r="J1381" s="487">
        <v>41527</v>
      </c>
      <c r="K1381" s="491">
        <v>8666664</v>
      </c>
      <c r="L1381" s="473" t="s">
        <v>8377</v>
      </c>
      <c r="M1381" s="476" t="s">
        <v>2156</v>
      </c>
      <c r="N1381" s="480" t="s">
        <v>6089</v>
      </c>
      <c r="O1381" s="473" t="s">
        <v>41</v>
      </c>
      <c r="P1381" s="473" t="s">
        <v>42</v>
      </c>
      <c r="Q1381" s="480"/>
    </row>
    <row r="1382" spans="1:17" ht="60" x14ac:dyDescent="0.25">
      <c r="A1382" s="210">
        <v>1380</v>
      </c>
      <c r="B1382" s="473" t="s">
        <v>34</v>
      </c>
      <c r="C1382" s="473">
        <v>891180084</v>
      </c>
      <c r="D1382" s="473">
        <v>2</v>
      </c>
      <c r="E1382" s="474" t="s">
        <v>8884</v>
      </c>
      <c r="F1382" s="489">
        <v>83091979</v>
      </c>
      <c r="G1382" s="476">
        <v>6</v>
      </c>
      <c r="H1382" s="476" t="s">
        <v>8885</v>
      </c>
      <c r="I1382" s="474" t="s">
        <v>8886</v>
      </c>
      <c r="J1382" s="487">
        <v>41535</v>
      </c>
      <c r="K1382" s="491">
        <v>4500000</v>
      </c>
      <c r="L1382" s="473" t="s">
        <v>8377</v>
      </c>
      <c r="M1382" s="476" t="s">
        <v>2156</v>
      </c>
      <c r="N1382" s="480" t="s">
        <v>6089</v>
      </c>
      <c r="O1382" s="473" t="s">
        <v>41</v>
      </c>
      <c r="P1382" s="473" t="s">
        <v>42</v>
      </c>
      <c r="Q1382" s="480"/>
    </row>
    <row r="1383" spans="1:17" ht="96" x14ac:dyDescent="0.25">
      <c r="A1383" s="210">
        <v>1381</v>
      </c>
      <c r="B1383" s="473" t="s">
        <v>34</v>
      </c>
      <c r="C1383" s="473">
        <v>891180084</v>
      </c>
      <c r="D1383" s="473">
        <v>2</v>
      </c>
      <c r="E1383" s="474" t="s">
        <v>8887</v>
      </c>
      <c r="F1383" s="489">
        <v>19275361</v>
      </c>
      <c r="G1383" s="476">
        <v>3</v>
      </c>
      <c r="H1383" s="476" t="s">
        <v>8888</v>
      </c>
      <c r="I1383" s="474" t="s">
        <v>8889</v>
      </c>
      <c r="J1383" s="487">
        <v>41535</v>
      </c>
      <c r="K1383" s="491">
        <v>800000</v>
      </c>
      <c r="L1383" s="473" t="s">
        <v>8377</v>
      </c>
      <c r="M1383" s="476" t="s">
        <v>2156</v>
      </c>
      <c r="N1383" s="480" t="s">
        <v>6089</v>
      </c>
      <c r="O1383" s="473" t="s">
        <v>41</v>
      </c>
      <c r="P1383" s="473" t="s">
        <v>42</v>
      </c>
      <c r="Q1383" s="480"/>
    </row>
    <row r="1384" spans="1:17" ht="120" x14ac:dyDescent="0.25">
      <c r="A1384" s="210">
        <v>1382</v>
      </c>
      <c r="B1384" s="473" t="s">
        <v>34</v>
      </c>
      <c r="C1384" s="473">
        <v>891180084</v>
      </c>
      <c r="D1384" s="473">
        <v>2</v>
      </c>
      <c r="E1384" s="474" t="s">
        <v>8890</v>
      </c>
      <c r="F1384" s="489">
        <v>900527186</v>
      </c>
      <c r="G1384" s="476">
        <v>9</v>
      </c>
      <c r="H1384" s="476" t="s">
        <v>8891</v>
      </c>
      <c r="I1384" s="474" t="s">
        <v>8892</v>
      </c>
      <c r="J1384" s="487">
        <v>41535</v>
      </c>
      <c r="K1384" s="491">
        <v>20000000</v>
      </c>
      <c r="L1384" s="473" t="s">
        <v>113</v>
      </c>
      <c r="M1384" s="476" t="s">
        <v>2156</v>
      </c>
      <c r="N1384" s="480" t="s">
        <v>6089</v>
      </c>
      <c r="O1384" s="473" t="s">
        <v>41</v>
      </c>
      <c r="P1384" s="473" t="s">
        <v>42</v>
      </c>
      <c r="Q1384" s="480"/>
    </row>
    <row r="1385" spans="1:17" ht="168" x14ac:dyDescent="0.25">
      <c r="A1385" s="210">
        <v>1383</v>
      </c>
      <c r="B1385" s="473" t="s">
        <v>34</v>
      </c>
      <c r="C1385" s="473">
        <v>891180084</v>
      </c>
      <c r="D1385" s="473">
        <v>2</v>
      </c>
      <c r="E1385" s="474" t="s">
        <v>8893</v>
      </c>
      <c r="F1385" s="489">
        <v>36301583</v>
      </c>
      <c r="G1385" s="476">
        <v>5</v>
      </c>
      <c r="H1385" s="476" t="s">
        <v>8894</v>
      </c>
      <c r="I1385" s="474" t="s">
        <v>8895</v>
      </c>
      <c r="J1385" s="487">
        <v>41536</v>
      </c>
      <c r="K1385" s="491">
        <v>72190800</v>
      </c>
      <c r="L1385" s="473" t="s">
        <v>1925</v>
      </c>
      <c r="M1385" s="476" t="s">
        <v>2156</v>
      </c>
      <c r="N1385" s="480" t="s">
        <v>6089</v>
      </c>
      <c r="O1385" s="473" t="s">
        <v>41</v>
      </c>
      <c r="P1385" s="473" t="s">
        <v>42</v>
      </c>
      <c r="Q1385" s="480"/>
    </row>
    <row r="1386" spans="1:17" ht="60" x14ac:dyDescent="0.25">
      <c r="A1386" s="210">
        <v>1384</v>
      </c>
      <c r="B1386" s="473" t="s">
        <v>34</v>
      </c>
      <c r="C1386" s="473">
        <v>891180084</v>
      </c>
      <c r="D1386" s="473">
        <v>2</v>
      </c>
      <c r="E1386" s="474" t="s">
        <v>3386</v>
      </c>
      <c r="F1386" s="489">
        <v>7731838</v>
      </c>
      <c r="G1386" s="476">
        <v>7</v>
      </c>
      <c r="H1386" s="476" t="s">
        <v>8896</v>
      </c>
      <c r="I1386" s="474" t="s">
        <v>8897</v>
      </c>
      <c r="J1386" s="487">
        <v>41536</v>
      </c>
      <c r="K1386" s="491">
        <v>12000000</v>
      </c>
      <c r="L1386" s="473" t="s">
        <v>8377</v>
      </c>
      <c r="M1386" s="476" t="s">
        <v>2156</v>
      </c>
      <c r="N1386" s="480" t="s">
        <v>6089</v>
      </c>
      <c r="O1386" s="473" t="s">
        <v>41</v>
      </c>
      <c r="P1386" s="473" t="s">
        <v>42</v>
      </c>
      <c r="Q1386" s="480"/>
    </row>
    <row r="1387" spans="1:17" ht="48" x14ac:dyDescent="0.25">
      <c r="A1387" s="210">
        <v>1385</v>
      </c>
      <c r="B1387" s="473" t="s">
        <v>34</v>
      </c>
      <c r="C1387" s="473">
        <v>891180084</v>
      </c>
      <c r="D1387" s="473">
        <v>2</v>
      </c>
      <c r="E1387" s="474" t="s">
        <v>8898</v>
      </c>
      <c r="F1387" s="489">
        <v>1013610757</v>
      </c>
      <c r="G1387" s="476">
        <v>2</v>
      </c>
      <c r="H1387" s="476" t="s">
        <v>8899</v>
      </c>
      <c r="I1387" s="474" t="s">
        <v>8900</v>
      </c>
      <c r="J1387" s="487">
        <v>41536</v>
      </c>
      <c r="K1387" s="491">
        <v>6000000</v>
      </c>
      <c r="L1387" s="473" t="s">
        <v>8377</v>
      </c>
      <c r="M1387" s="476" t="s">
        <v>2156</v>
      </c>
      <c r="N1387" s="480" t="s">
        <v>6089</v>
      </c>
      <c r="O1387" s="473" t="s">
        <v>41</v>
      </c>
      <c r="P1387" s="473" t="s">
        <v>42</v>
      </c>
      <c r="Q1387" s="480"/>
    </row>
    <row r="1388" spans="1:17" ht="72" x14ac:dyDescent="0.25">
      <c r="A1388" s="210">
        <v>1386</v>
      </c>
      <c r="B1388" s="473" t="s">
        <v>34</v>
      </c>
      <c r="C1388" s="473">
        <v>891180084</v>
      </c>
      <c r="D1388" s="473">
        <v>2</v>
      </c>
      <c r="E1388" s="474" t="s">
        <v>7135</v>
      </c>
      <c r="F1388" s="489">
        <v>36183257</v>
      </c>
      <c r="G1388" s="476">
        <v>1</v>
      </c>
      <c r="H1388" s="476" t="s">
        <v>8901</v>
      </c>
      <c r="I1388" s="474" t="s">
        <v>8902</v>
      </c>
      <c r="J1388" s="487">
        <v>41543</v>
      </c>
      <c r="K1388" s="491">
        <v>890539</v>
      </c>
      <c r="L1388" s="473" t="s">
        <v>113</v>
      </c>
      <c r="M1388" s="476" t="s">
        <v>2156</v>
      </c>
      <c r="N1388" s="480" t="s">
        <v>6089</v>
      </c>
      <c r="O1388" s="473" t="s">
        <v>41</v>
      </c>
      <c r="P1388" s="473" t="s">
        <v>42</v>
      </c>
      <c r="Q1388" s="480"/>
    </row>
    <row r="1389" spans="1:17" ht="72" x14ac:dyDescent="0.25">
      <c r="A1389" s="210">
        <v>1387</v>
      </c>
      <c r="B1389" s="473" t="s">
        <v>34</v>
      </c>
      <c r="C1389" s="473">
        <v>891180084</v>
      </c>
      <c r="D1389" s="473">
        <v>2</v>
      </c>
      <c r="E1389" s="473" t="s">
        <v>8903</v>
      </c>
      <c r="F1389" s="473">
        <v>1075260519</v>
      </c>
      <c r="G1389" s="476">
        <v>9</v>
      </c>
      <c r="H1389" s="476" t="s">
        <v>8904</v>
      </c>
      <c r="I1389" s="473" t="s">
        <v>8905</v>
      </c>
      <c r="J1389" s="492">
        <v>41548</v>
      </c>
      <c r="K1389" s="493">
        <v>1800000</v>
      </c>
      <c r="L1389" s="473" t="s">
        <v>8377</v>
      </c>
      <c r="M1389" s="476" t="s">
        <v>2156</v>
      </c>
      <c r="N1389" s="480" t="s">
        <v>6089</v>
      </c>
      <c r="O1389" s="473" t="s">
        <v>41</v>
      </c>
      <c r="P1389" s="473" t="s">
        <v>42</v>
      </c>
      <c r="Q1389" s="480"/>
    </row>
    <row r="1390" spans="1:17" ht="72" x14ac:dyDescent="0.25">
      <c r="A1390" s="210">
        <v>1388</v>
      </c>
      <c r="B1390" s="473" t="s">
        <v>34</v>
      </c>
      <c r="C1390" s="473">
        <v>891180084</v>
      </c>
      <c r="D1390" s="473">
        <v>2</v>
      </c>
      <c r="E1390" s="473" t="s">
        <v>3226</v>
      </c>
      <c r="F1390" s="473">
        <v>36301158</v>
      </c>
      <c r="G1390" s="476">
        <v>8</v>
      </c>
      <c r="H1390" s="476" t="s">
        <v>8906</v>
      </c>
      <c r="I1390" s="473" t="s">
        <v>8907</v>
      </c>
      <c r="J1390" s="492">
        <v>41548</v>
      </c>
      <c r="K1390" s="493">
        <v>4362300</v>
      </c>
      <c r="L1390" s="473" t="s">
        <v>8377</v>
      </c>
      <c r="M1390" s="476" t="s">
        <v>2156</v>
      </c>
      <c r="N1390" s="480" t="s">
        <v>6089</v>
      </c>
      <c r="O1390" s="473" t="s">
        <v>41</v>
      </c>
      <c r="P1390" s="473" t="s">
        <v>42</v>
      </c>
      <c r="Q1390" s="480"/>
    </row>
    <row r="1391" spans="1:17" ht="108" x14ac:dyDescent="0.25">
      <c r="A1391" s="210">
        <v>1389</v>
      </c>
      <c r="B1391" s="473" t="s">
        <v>34</v>
      </c>
      <c r="C1391" s="473">
        <v>891180084</v>
      </c>
      <c r="D1391" s="473">
        <v>2</v>
      </c>
      <c r="E1391" s="473" t="s">
        <v>334</v>
      </c>
      <c r="F1391" s="473">
        <v>12127303</v>
      </c>
      <c r="G1391" s="476">
        <v>7</v>
      </c>
      <c r="H1391" s="476" t="s">
        <v>8908</v>
      </c>
      <c r="I1391" s="473" t="s">
        <v>8909</v>
      </c>
      <c r="J1391" s="492">
        <v>41548</v>
      </c>
      <c r="K1391" s="493">
        <v>290000</v>
      </c>
      <c r="L1391" s="473" t="s">
        <v>8377</v>
      </c>
      <c r="M1391" s="476" t="s">
        <v>2156</v>
      </c>
      <c r="N1391" s="480" t="s">
        <v>6089</v>
      </c>
      <c r="O1391" s="473" t="s">
        <v>41</v>
      </c>
      <c r="P1391" s="473" t="s">
        <v>42</v>
      </c>
      <c r="Q1391" s="480"/>
    </row>
    <row r="1392" spans="1:17" ht="72" x14ac:dyDescent="0.25">
      <c r="A1392" s="210">
        <v>1390</v>
      </c>
      <c r="B1392" s="473" t="s">
        <v>34</v>
      </c>
      <c r="C1392" s="473">
        <v>891180084</v>
      </c>
      <c r="D1392" s="473">
        <v>2</v>
      </c>
      <c r="E1392" s="473" t="s">
        <v>4839</v>
      </c>
      <c r="F1392" s="473">
        <v>7725777</v>
      </c>
      <c r="G1392" s="476">
        <v>1</v>
      </c>
      <c r="H1392" s="476" t="s">
        <v>8910</v>
      </c>
      <c r="I1392" s="473" t="s">
        <v>8911</v>
      </c>
      <c r="J1392" s="492">
        <v>41548</v>
      </c>
      <c r="K1392" s="493">
        <v>2000000</v>
      </c>
      <c r="L1392" s="473" t="s">
        <v>8377</v>
      </c>
      <c r="M1392" s="476" t="s">
        <v>2156</v>
      </c>
      <c r="N1392" s="480" t="s">
        <v>6089</v>
      </c>
      <c r="O1392" s="473" t="s">
        <v>41</v>
      </c>
      <c r="P1392" s="473" t="s">
        <v>42</v>
      </c>
      <c r="Q1392" s="480"/>
    </row>
    <row r="1393" spans="1:17" ht="84" x14ac:dyDescent="0.25">
      <c r="A1393" s="210">
        <v>1391</v>
      </c>
      <c r="B1393" s="473" t="s">
        <v>34</v>
      </c>
      <c r="C1393" s="473">
        <v>891180084</v>
      </c>
      <c r="D1393" s="473">
        <v>2</v>
      </c>
      <c r="E1393" s="473" t="s">
        <v>8912</v>
      </c>
      <c r="F1393" s="473">
        <v>1075246060</v>
      </c>
      <c r="G1393" s="476">
        <v>2</v>
      </c>
      <c r="H1393" s="476" t="s">
        <v>8913</v>
      </c>
      <c r="I1393" s="473" t="s">
        <v>8914</v>
      </c>
      <c r="J1393" s="492">
        <v>41548</v>
      </c>
      <c r="K1393" s="493">
        <v>1000000</v>
      </c>
      <c r="L1393" s="473" t="s">
        <v>8377</v>
      </c>
      <c r="M1393" s="476" t="s">
        <v>2156</v>
      </c>
      <c r="N1393" s="480" t="s">
        <v>6089</v>
      </c>
      <c r="O1393" s="473" t="s">
        <v>41</v>
      </c>
      <c r="P1393" s="473" t="s">
        <v>42</v>
      </c>
      <c r="Q1393" s="480"/>
    </row>
    <row r="1394" spans="1:17" ht="168" x14ac:dyDescent="0.25">
      <c r="A1394" s="210">
        <v>1392</v>
      </c>
      <c r="B1394" s="473" t="s">
        <v>34</v>
      </c>
      <c r="C1394" s="473">
        <v>891180084</v>
      </c>
      <c r="D1394" s="473">
        <v>2</v>
      </c>
      <c r="E1394" s="473" t="s">
        <v>212</v>
      </c>
      <c r="F1394" s="473">
        <v>12131881</v>
      </c>
      <c r="G1394" s="476">
        <v>8</v>
      </c>
      <c r="H1394" s="476" t="s">
        <v>8915</v>
      </c>
      <c r="I1394" s="473" t="s">
        <v>8916</v>
      </c>
      <c r="J1394" s="492">
        <v>41548</v>
      </c>
      <c r="K1394" s="493">
        <v>12000000</v>
      </c>
      <c r="L1394" s="473" t="s">
        <v>8377</v>
      </c>
      <c r="M1394" s="476" t="s">
        <v>2156</v>
      </c>
      <c r="N1394" s="480" t="s">
        <v>6089</v>
      </c>
      <c r="O1394" s="473" t="s">
        <v>41</v>
      </c>
      <c r="P1394" s="473" t="s">
        <v>42</v>
      </c>
      <c r="Q1394" s="480"/>
    </row>
    <row r="1395" spans="1:17" ht="96" x14ac:dyDescent="0.25">
      <c r="A1395" s="210">
        <v>1393</v>
      </c>
      <c r="B1395" s="473" t="s">
        <v>34</v>
      </c>
      <c r="C1395" s="473">
        <v>891180084</v>
      </c>
      <c r="D1395" s="473">
        <v>2</v>
      </c>
      <c r="E1395" s="473" t="s">
        <v>8917</v>
      </c>
      <c r="F1395" s="473">
        <v>1083866189</v>
      </c>
      <c r="G1395" s="476">
        <v>2</v>
      </c>
      <c r="H1395" s="476" t="s">
        <v>8918</v>
      </c>
      <c r="I1395" s="473" t="s">
        <v>8919</v>
      </c>
      <c r="J1395" s="492">
        <v>41548</v>
      </c>
      <c r="K1395" s="493">
        <v>4000000</v>
      </c>
      <c r="L1395" s="473" t="s">
        <v>8377</v>
      </c>
      <c r="M1395" s="476" t="s">
        <v>2156</v>
      </c>
      <c r="N1395" s="480" t="s">
        <v>6089</v>
      </c>
      <c r="O1395" s="473" t="s">
        <v>41</v>
      </c>
      <c r="P1395" s="473" t="s">
        <v>42</v>
      </c>
      <c r="Q1395" s="480"/>
    </row>
    <row r="1396" spans="1:17" ht="156" x14ac:dyDescent="0.25">
      <c r="A1396" s="210">
        <v>1394</v>
      </c>
      <c r="B1396" s="473" t="s">
        <v>34</v>
      </c>
      <c r="C1396" s="473">
        <v>891180084</v>
      </c>
      <c r="D1396" s="473">
        <v>2</v>
      </c>
      <c r="E1396" s="473" t="s">
        <v>8920</v>
      </c>
      <c r="F1396" s="473">
        <v>1075250602</v>
      </c>
      <c r="G1396" s="476">
        <v>1</v>
      </c>
      <c r="H1396" s="476" t="s">
        <v>8921</v>
      </c>
      <c r="I1396" s="473" t="s">
        <v>8922</v>
      </c>
      <c r="J1396" s="492">
        <v>41548</v>
      </c>
      <c r="K1396" s="493">
        <v>3900000</v>
      </c>
      <c r="L1396" s="473" t="s">
        <v>8377</v>
      </c>
      <c r="M1396" s="476" t="s">
        <v>2156</v>
      </c>
      <c r="N1396" s="480" t="s">
        <v>6089</v>
      </c>
      <c r="O1396" s="473" t="s">
        <v>41</v>
      </c>
      <c r="P1396" s="473" t="s">
        <v>42</v>
      </c>
      <c r="Q1396" s="480"/>
    </row>
    <row r="1397" spans="1:17" ht="132" x14ac:dyDescent="0.25">
      <c r="A1397" s="210">
        <v>1395</v>
      </c>
      <c r="B1397" s="473" t="s">
        <v>34</v>
      </c>
      <c r="C1397" s="473">
        <v>891180084</v>
      </c>
      <c r="D1397" s="473">
        <v>2</v>
      </c>
      <c r="E1397" s="473" t="s">
        <v>8923</v>
      </c>
      <c r="F1397" s="473">
        <v>813008121</v>
      </c>
      <c r="G1397" s="476">
        <v>9</v>
      </c>
      <c r="H1397" s="476" t="s">
        <v>8924</v>
      </c>
      <c r="I1397" s="474" t="s">
        <v>8925</v>
      </c>
      <c r="J1397" s="492">
        <v>41549</v>
      </c>
      <c r="K1397" s="493">
        <v>740000</v>
      </c>
      <c r="L1397" s="473" t="s">
        <v>8377</v>
      </c>
      <c r="M1397" s="476" t="s">
        <v>2156</v>
      </c>
      <c r="N1397" s="480" t="s">
        <v>6089</v>
      </c>
      <c r="O1397" s="473" t="s">
        <v>41</v>
      </c>
      <c r="P1397" s="473" t="s">
        <v>42</v>
      </c>
      <c r="Q1397" s="480"/>
    </row>
    <row r="1398" spans="1:17" ht="72" x14ac:dyDescent="0.25">
      <c r="A1398" s="210">
        <v>1396</v>
      </c>
      <c r="B1398" s="473" t="s">
        <v>34</v>
      </c>
      <c r="C1398" s="473">
        <v>891180084</v>
      </c>
      <c r="D1398" s="473">
        <v>2</v>
      </c>
      <c r="E1398" s="473" t="s">
        <v>8926</v>
      </c>
      <c r="F1398" s="473">
        <v>830084392</v>
      </c>
      <c r="G1398" s="476">
        <v>3</v>
      </c>
      <c r="H1398" s="476" t="s">
        <v>8927</v>
      </c>
      <c r="I1398" s="473" t="s">
        <v>8928</v>
      </c>
      <c r="J1398" s="492">
        <v>41554</v>
      </c>
      <c r="K1398" s="493">
        <v>9800000</v>
      </c>
      <c r="L1398" s="473" t="s">
        <v>8377</v>
      </c>
      <c r="M1398" s="476" t="s">
        <v>2156</v>
      </c>
      <c r="N1398" s="480" t="s">
        <v>6089</v>
      </c>
      <c r="O1398" s="473" t="s">
        <v>41</v>
      </c>
      <c r="P1398" s="473" t="s">
        <v>42</v>
      </c>
      <c r="Q1398" s="480"/>
    </row>
    <row r="1399" spans="1:17" ht="60" x14ac:dyDescent="0.25">
      <c r="A1399" s="210">
        <v>1397</v>
      </c>
      <c r="B1399" s="473" t="s">
        <v>34</v>
      </c>
      <c r="C1399" s="473">
        <v>891180084</v>
      </c>
      <c r="D1399" s="473">
        <v>2</v>
      </c>
      <c r="E1399" s="473" t="s">
        <v>8929</v>
      </c>
      <c r="F1399" s="473">
        <v>12100345</v>
      </c>
      <c r="G1399" s="476">
        <v>9</v>
      </c>
      <c r="H1399" s="476" t="s">
        <v>8930</v>
      </c>
      <c r="I1399" s="473" t="s">
        <v>8931</v>
      </c>
      <c r="J1399" s="492">
        <v>41555</v>
      </c>
      <c r="K1399" s="493">
        <v>2500000</v>
      </c>
      <c r="L1399" s="494" t="s">
        <v>8377</v>
      </c>
      <c r="M1399" s="476" t="s">
        <v>2156</v>
      </c>
      <c r="N1399" s="480" t="s">
        <v>6089</v>
      </c>
      <c r="O1399" s="473" t="s">
        <v>41</v>
      </c>
      <c r="P1399" s="473" t="s">
        <v>42</v>
      </c>
      <c r="Q1399" s="480"/>
    </row>
    <row r="1400" spans="1:17" ht="84" x14ac:dyDescent="0.25">
      <c r="A1400" s="210">
        <v>1398</v>
      </c>
      <c r="B1400" s="473" t="s">
        <v>34</v>
      </c>
      <c r="C1400" s="473">
        <v>891180084</v>
      </c>
      <c r="D1400" s="473">
        <v>2</v>
      </c>
      <c r="E1400" s="473" t="s">
        <v>334</v>
      </c>
      <c r="F1400" s="473">
        <v>12127303</v>
      </c>
      <c r="G1400" s="476">
        <v>7</v>
      </c>
      <c r="H1400" s="476" t="s">
        <v>8932</v>
      </c>
      <c r="I1400" s="473" t="s">
        <v>8933</v>
      </c>
      <c r="J1400" s="492">
        <v>41555</v>
      </c>
      <c r="K1400" s="493">
        <v>2770000</v>
      </c>
      <c r="L1400" s="494" t="s">
        <v>8377</v>
      </c>
      <c r="M1400" s="476" t="s">
        <v>2156</v>
      </c>
      <c r="N1400" s="480" t="s">
        <v>6089</v>
      </c>
      <c r="O1400" s="473" t="s">
        <v>41</v>
      </c>
      <c r="P1400" s="473" t="s">
        <v>42</v>
      </c>
      <c r="Q1400" s="480"/>
    </row>
    <row r="1401" spans="1:17" ht="120" x14ac:dyDescent="0.25">
      <c r="A1401" s="210">
        <v>1399</v>
      </c>
      <c r="B1401" s="473" t="s">
        <v>34</v>
      </c>
      <c r="C1401" s="473">
        <v>891180084</v>
      </c>
      <c r="D1401" s="473">
        <v>2</v>
      </c>
      <c r="E1401" s="473" t="s">
        <v>8934</v>
      </c>
      <c r="F1401" s="473">
        <v>1032434051</v>
      </c>
      <c r="G1401" s="476">
        <v>6</v>
      </c>
      <c r="H1401" s="476" t="s">
        <v>8935</v>
      </c>
      <c r="I1401" s="473" t="s">
        <v>8936</v>
      </c>
      <c r="J1401" s="492">
        <v>41555</v>
      </c>
      <c r="K1401" s="493">
        <v>7000000</v>
      </c>
      <c r="L1401" s="494" t="s">
        <v>8377</v>
      </c>
      <c r="M1401" s="476" t="s">
        <v>2156</v>
      </c>
      <c r="N1401" s="480" t="s">
        <v>6089</v>
      </c>
      <c r="O1401" s="473" t="s">
        <v>41</v>
      </c>
      <c r="P1401" s="473" t="s">
        <v>42</v>
      </c>
      <c r="Q1401" s="480"/>
    </row>
    <row r="1402" spans="1:17" ht="36" x14ac:dyDescent="0.25">
      <c r="A1402" s="210">
        <v>1400</v>
      </c>
      <c r="B1402" s="473" t="s">
        <v>34</v>
      </c>
      <c r="C1402" s="473">
        <v>891180084</v>
      </c>
      <c r="D1402" s="473">
        <v>2</v>
      </c>
      <c r="E1402" s="473" t="s">
        <v>2166</v>
      </c>
      <c r="F1402" s="473">
        <v>51858743</v>
      </c>
      <c r="G1402" s="476">
        <v>2</v>
      </c>
      <c r="H1402" s="476" t="s">
        <v>8937</v>
      </c>
      <c r="I1402" s="473" t="s">
        <v>8938</v>
      </c>
      <c r="J1402" s="492">
        <v>41557</v>
      </c>
      <c r="K1402" s="493">
        <v>3000000</v>
      </c>
      <c r="L1402" s="494" t="s">
        <v>8377</v>
      </c>
      <c r="M1402" s="476" t="s">
        <v>2156</v>
      </c>
      <c r="N1402" s="480" t="s">
        <v>6089</v>
      </c>
      <c r="O1402" s="473" t="s">
        <v>41</v>
      </c>
      <c r="P1402" s="473" t="s">
        <v>42</v>
      </c>
      <c r="Q1402" s="480"/>
    </row>
    <row r="1403" spans="1:17" ht="96" x14ac:dyDescent="0.25">
      <c r="A1403" s="210">
        <v>1401</v>
      </c>
      <c r="B1403" s="473" t="s">
        <v>34</v>
      </c>
      <c r="C1403" s="473">
        <v>891180084</v>
      </c>
      <c r="D1403" s="473">
        <v>2</v>
      </c>
      <c r="E1403" s="473" t="s">
        <v>8695</v>
      </c>
      <c r="F1403" s="473">
        <v>900186088</v>
      </c>
      <c r="G1403" s="476">
        <v>0</v>
      </c>
      <c r="H1403" s="476" t="s">
        <v>8939</v>
      </c>
      <c r="I1403" s="473" t="s">
        <v>8940</v>
      </c>
      <c r="J1403" s="492">
        <v>41556</v>
      </c>
      <c r="K1403" s="495">
        <v>1383880</v>
      </c>
      <c r="L1403" s="494" t="s">
        <v>8377</v>
      </c>
      <c r="M1403" s="476" t="s">
        <v>2156</v>
      </c>
      <c r="N1403" s="480" t="s">
        <v>6089</v>
      </c>
      <c r="O1403" s="473" t="s">
        <v>41</v>
      </c>
      <c r="P1403" s="473" t="s">
        <v>42</v>
      </c>
      <c r="Q1403" s="480"/>
    </row>
    <row r="1404" spans="1:17" ht="84" x14ac:dyDescent="0.25">
      <c r="A1404" s="210">
        <v>1402</v>
      </c>
      <c r="B1404" s="473" t="s">
        <v>34</v>
      </c>
      <c r="C1404" s="473">
        <v>891180084</v>
      </c>
      <c r="D1404" s="473">
        <v>2</v>
      </c>
      <c r="E1404" s="473" t="s">
        <v>8941</v>
      </c>
      <c r="F1404" s="473">
        <v>1075209464</v>
      </c>
      <c r="G1404" s="476">
        <v>7</v>
      </c>
      <c r="H1404" s="476" t="s">
        <v>8942</v>
      </c>
      <c r="I1404" s="473" t="s">
        <v>8943</v>
      </c>
      <c r="J1404" s="492">
        <v>41557</v>
      </c>
      <c r="K1404" s="495">
        <v>3000000</v>
      </c>
      <c r="L1404" s="494" t="s">
        <v>8377</v>
      </c>
      <c r="M1404" s="476" t="s">
        <v>2156</v>
      </c>
      <c r="N1404" s="480" t="s">
        <v>6089</v>
      </c>
      <c r="O1404" s="473" t="s">
        <v>41</v>
      </c>
      <c r="P1404" s="473" t="s">
        <v>42</v>
      </c>
      <c r="Q1404" s="480"/>
    </row>
    <row r="1405" spans="1:17" ht="120" x14ac:dyDescent="0.25">
      <c r="A1405" s="210">
        <v>1403</v>
      </c>
      <c r="B1405" s="473" t="s">
        <v>34</v>
      </c>
      <c r="C1405" s="473">
        <v>891180084</v>
      </c>
      <c r="D1405" s="473">
        <v>2</v>
      </c>
      <c r="E1405" s="473" t="s">
        <v>8944</v>
      </c>
      <c r="F1405" s="473">
        <v>7730329</v>
      </c>
      <c r="G1405" s="476">
        <v>5</v>
      </c>
      <c r="H1405" s="476" t="s">
        <v>8945</v>
      </c>
      <c r="I1405" s="473" t="s">
        <v>8946</v>
      </c>
      <c r="J1405" s="492">
        <v>41557</v>
      </c>
      <c r="K1405" s="495">
        <v>3300000</v>
      </c>
      <c r="L1405" s="494" t="s">
        <v>8377</v>
      </c>
      <c r="M1405" s="476" t="s">
        <v>2156</v>
      </c>
      <c r="N1405" s="480" t="s">
        <v>6089</v>
      </c>
      <c r="O1405" s="473" t="s">
        <v>41</v>
      </c>
      <c r="P1405" s="473" t="s">
        <v>42</v>
      </c>
      <c r="Q1405" s="480"/>
    </row>
    <row r="1406" spans="1:17" ht="120" x14ac:dyDescent="0.25">
      <c r="A1406" s="210">
        <v>1404</v>
      </c>
      <c r="B1406" s="473" t="s">
        <v>34</v>
      </c>
      <c r="C1406" s="473">
        <v>891180084</v>
      </c>
      <c r="D1406" s="473">
        <v>2</v>
      </c>
      <c r="E1406" s="473" t="s">
        <v>8947</v>
      </c>
      <c r="F1406" s="473">
        <v>1004075903</v>
      </c>
      <c r="G1406" s="476">
        <v>3</v>
      </c>
      <c r="H1406" s="476" t="s">
        <v>8948</v>
      </c>
      <c r="I1406" s="473" t="s">
        <v>8949</v>
      </c>
      <c r="J1406" s="492">
        <v>41557</v>
      </c>
      <c r="K1406" s="495">
        <v>2000000</v>
      </c>
      <c r="L1406" s="494" t="s">
        <v>8377</v>
      </c>
      <c r="M1406" s="476" t="s">
        <v>2156</v>
      </c>
      <c r="N1406" s="480" t="s">
        <v>6089</v>
      </c>
      <c r="O1406" s="473" t="s">
        <v>41</v>
      </c>
      <c r="P1406" s="473" t="s">
        <v>42</v>
      </c>
      <c r="Q1406" s="480"/>
    </row>
    <row r="1407" spans="1:17" ht="168" x14ac:dyDescent="0.25">
      <c r="A1407" s="210">
        <v>1405</v>
      </c>
      <c r="B1407" s="473" t="s">
        <v>34</v>
      </c>
      <c r="C1407" s="473">
        <v>891180084</v>
      </c>
      <c r="D1407" s="473">
        <v>2</v>
      </c>
      <c r="E1407" s="473" t="s">
        <v>8950</v>
      </c>
      <c r="F1407" s="473">
        <v>36065821</v>
      </c>
      <c r="G1407" s="476">
        <v>0</v>
      </c>
      <c r="H1407" s="476" t="s">
        <v>8951</v>
      </c>
      <c r="I1407" s="473" t="s">
        <v>8952</v>
      </c>
      <c r="J1407" s="492">
        <v>41558</v>
      </c>
      <c r="K1407" s="493">
        <v>3000000</v>
      </c>
      <c r="L1407" s="494" t="s">
        <v>8377</v>
      </c>
      <c r="M1407" s="476" t="s">
        <v>2156</v>
      </c>
      <c r="N1407" s="480" t="s">
        <v>6089</v>
      </c>
      <c r="O1407" s="473" t="s">
        <v>41</v>
      </c>
      <c r="P1407" s="473" t="s">
        <v>42</v>
      </c>
      <c r="Q1407" s="480"/>
    </row>
    <row r="1408" spans="1:17" ht="216" x14ac:dyDescent="0.25">
      <c r="A1408" s="210">
        <v>1406</v>
      </c>
      <c r="B1408" s="473" t="s">
        <v>34</v>
      </c>
      <c r="C1408" s="473">
        <v>891180084</v>
      </c>
      <c r="D1408" s="473">
        <v>2</v>
      </c>
      <c r="E1408" s="473" t="s">
        <v>8944</v>
      </c>
      <c r="F1408" s="473">
        <v>7730329</v>
      </c>
      <c r="G1408" s="476">
        <v>5</v>
      </c>
      <c r="H1408" s="476" t="s">
        <v>8953</v>
      </c>
      <c r="I1408" s="473" t="s">
        <v>8954</v>
      </c>
      <c r="J1408" s="492">
        <v>41558</v>
      </c>
      <c r="K1408" s="493">
        <v>3000000</v>
      </c>
      <c r="L1408" s="494" t="s">
        <v>8377</v>
      </c>
      <c r="M1408" s="476" t="s">
        <v>2156</v>
      </c>
      <c r="N1408" s="480" t="s">
        <v>6089</v>
      </c>
      <c r="O1408" s="473" t="s">
        <v>41</v>
      </c>
      <c r="P1408" s="473" t="s">
        <v>42</v>
      </c>
      <c r="Q1408" s="480"/>
    </row>
    <row r="1409" spans="1:17" ht="168" x14ac:dyDescent="0.25">
      <c r="A1409" s="210">
        <v>1407</v>
      </c>
      <c r="B1409" s="473" t="s">
        <v>34</v>
      </c>
      <c r="C1409" s="473">
        <v>891180084</v>
      </c>
      <c r="D1409" s="473">
        <v>2</v>
      </c>
      <c r="E1409" s="473" t="s">
        <v>6387</v>
      </c>
      <c r="F1409" s="473">
        <v>55068553</v>
      </c>
      <c r="G1409" s="476">
        <v>4</v>
      </c>
      <c r="H1409" s="476" t="s">
        <v>8955</v>
      </c>
      <c r="I1409" s="473" t="s">
        <v>8956</v>
      </c>
      <c r="J1409" s="492">
        <v>41558</v>
      </c>
      <c r="K1409" s="493">
        <v>1800000</v>
      </c>
      <c r="L1409" s="494" t="s">
        <v>8377</v>
      </c>
      <c r="M1409" s="476" t="s">
        <v>2156</v>
      </c>
      <c r="N1409" s="480" t="s">
        <v>6089</v>
      </c>
      <c r="O1409" s="473" t="s">
        <v>41</v>
      </c>
      <c r="P1409" s="473" t="s">
        <v>42</v>
      </c>
      <c r="Q1409" s="480"/>
    </row>
    <row r="1410" spans="1:17" ht="72" x14ac:dyDescent="0.25">
      <c r="A1410" s="210">
        <v>1408</v>
      </c>
      <c r="B1410" s="473" t="s">
        <v>34</v>
      </c>
      <c r="C1410" s="473">
        <v>891180084</v>
      </c>
      <c r="D1410" s="473">
        <v>2</v>
      </c>
      <c r="E1410" s="473" t="s">
        <v>8957</v>
      </c>
      <c r="F1410" s="473">
        <v>1081155131</v>
      </c>
      <c r="G1410" s="476">
        <v>8</v>
      </c>
      <c r="H1410" s="476" t="s">
        <v>8958</v>
      </c>
      <c r="I1410" s="474" t="s">
        <v>8959</v>
      </c>
      <c r="J1410" s="492">
        <v>41558</v>
      </c>
      <c r="K1410" s="493">
        <v>800000</v>
      </c>
      <c r="L1410" s="494" t="s">
        <v>8377</v>
      </c>
      <c r="M1410" s="476" t="s">
        <v>2156</v>
      </c>
      <c r="N1410" s="480" t="s">
        <v>6089</v>
      </c>
      <c r="O1410" s="473" t="s">
        <v>41</v>
      </c>
      <c r="P1410" s="473" t="s">
        <v>42</v>
      </c>
      <c r="Q1410" s="480"/>
    </row>
    <row r="1411" spans="1:17" ht="156" x14ac:dyDescent="0.25">
      <c r="A1411" s="210">
        <v>1409</v>
      </c>
      <c r="B1411" s="473" t="s">
        <v>34</v>
      </c>
      <c r="C1411" s="473">
        <v>891180084</v>
      </c>
      <c r="D1411" s="473">
        <v>2</v>
      </c>
      <c r="E1411" s="473" t="s">
        <v>3327</v>
      </c>
      <c r="F1411" s="473">
        <v>94450488</v>
      </c>
      <c r="G1411" s="476">
        <v>2</v>
      </c>
      <c r="H1411" s="476" t="s">
        <v>8960</v>
      </c>
      <c r="I1411" s="473" t="s">
        <v>8961</v>
      </c>
      <c r="J1411" s="492">
        <v>41558</v>
      </c>
      <c r="K1411" s="493">
        <v>1000000</v>
      </c>
      <c r="L1411" s="494" t="s">
        <v>8377</v>
      </c>
      <c r="M1411" s="476" t="s">
        <v>2156</v>
      </c>
      <c r="N1411" s="480" t="s">
        <v>6089</v>
      </c>
      <c r="O1411" s="473" t="s">
        <v>41</v>
      </c>
      <c r="P1411" s="473" t="s">
        <v>42</v>
      </c>
      <c r="Q1411" s="480"/>
    </row>
    <row r="1412" spans="1:17" ht="84" x14ac:dyDescent="0.25">
      <c r="A1412" s="210">
        <v>1410</v>
      </c>
      <c r="B1412" s="473" t="s">
        <v>34</v>
      </c>
      <c r="C1412" s="473">
        <v>891180084</v>
      </c>
      <c r="D1412" s="473">
        <v>2</v>
      </c>
      <c r="E1412" s="473" t="s">
        <v>8962</v>
      </c>
      <c r="F1412" s="473">
        <v>1075232282</v>
      </c>
      <c r="G1412" s="476">
        <v>1</v>
      </c>
      <c r="H1412" s="476" t="s">
        <v>8963</v>
      </c>
      <c r="I1412" s="473" t="s">
        <v>8964</v>
      </c>
      <c r="J1412" s="492">
        <v>41563</v>
      </c>
      <c r="K1412" s="493">
        <v>2500000</v>
      </c>
      <c r="L1412" s="494" t="s">
        <v>8377</v>
      </c>
      <c r="M1412" s="476" t="s">
        <v>2156</v>
      </c>
      <c r="N1412" s="480" t="s">
        <v>6089</v>
      </c>
      <c r="O1412" s="473" t="s">
        <v>41</v>
      </c>
      <c r="P1412" s="473" t="s">
        <v>42</v>
      </c>
      <c r="Q1412" s="480"/>
    </row>
    <row r="1413" spans="1:17" ht="84" x14ac:dyDescent="0.25">
      <c r="A1413" s="210">
        <v>1411</v>
      </c>
      <c r="B1413" s="473" t="s">
        <v>34</v>
      </c>
      <c r="C1413" s="473">
        <v>891180084</v>
      </c>
      <c r="D1413" s="473">
        <v>2</v>
      </c>
      <c r="E1413" s="473" t="s">
        <v>8965</v>
      </c>
      <c r="F1413" s="473">
        <v>12135019</v>
      </c>
      <c r="G1413" s="476">
        <v>3</v>
      </c>
      <c r="H1413" s="476" t="s">
        <v>8966</v>
      </c>
      <c r="I1413" s="473" t="s">
        <v>8967</v>
      </c>
      <c r="J1413" s="492">
        <v>41563</v>
      </c>
      <c r="K1413" s="493">
        <v>3500000</v>
      </c>
      <c r="L1413" s="494" t="s">
        <v>8377</v>
      </c>
      <c r="M1413" s="476" t="s">
        <v>2156</v>
      </c>
      <c r="N1413" s="480" t="s">
        <v>6089</v>
      </c>
      <c r="O1413" s="473" t="s">
        <v>41</v>
      </c>
      <c r="P1413" s="473" t="s">
        <v>42</v>
      </c>
      <c r="Q1413" s="480"/>
    </row>
    <row r="1414" spans="1:17" ht="96" x14ac:dyDescent="0.25">
      <c r="A1414" s="210">
        <v>1412</v>
      </c>
      <c r="B1414" s="473" t="s">
        <v>34</v>
      </c>
      <c r="C1414" s="473">
        <v>891180084</v>
      </c>
      <c r="D1414" s="473">
        <v>2</v>
      </c>
      <c r="E1414" s="473" t="s">
        <v>2961</v>
      </c>
      <c r="F1414" s="473">
        <v>79149925</v>
      </c>
      <c r="G1414" s="476">
        <v>6</v>
      </c>
      <c r="H1414" s="476" t="s">
        <v>8968</v>
      </c>
      <c r="I1414" s="473" t="s">
        <v>8969</v>
      </c>
      <c r="J1414" s="492">
        <v>41563</v>
      </c>
      <c r="K1414" s="493">
        <v>3500000</v>
      </c>
      <c r="L1414" s="494" t="s">
        <v>8377</v>
      </c>
      <c r="M1414" s="476" t="s">
        <v>2156</v>
      </c>
      <c r="N1414" s="480" t="s">
        <v>6089</v>
      </c>
      <c r="O1414" s="473" t="s">
        <v>41</v>
      </c>
      <c r="P1414" s="473" t="s">
        <v>42</v>
      </c>
      <c r="Q1414" s="480"/>
    </row>
    <row r="1415" spans="1:17" ht="180" x14ac:dyDescent="0.25">
      <c r="A1415" s="210">
        <v>1413</v>
      </c>
      <c r="B1415" s="473" t="s">
        <v>34</v>
      </c>
      <c r="C1415" s="473">
        <v>891180084</v>
      </c>
      <c r="D1415" s="473">
        <v>2</v>
      </c>
      <c r="E1415" s="473" t="s">
        <v>8537</v>
      </c>
      <c r="F1415" s="473">
        <v>1075212059</v>
      </c>
      <c r="G1415" s="476">
        <v>8</v>
      </c>
      <c r="H1415" s="476" t="s">
        <v>8970</v>
      </c>
      <c r="I1415" s="473" t="s">
        <v>8971</v>
      </c>
      <c r="J1415" s="492">
        <v>41563</v>
      </c>
      <c r="K1415" s="493">
        <v>3000000</v>
      </c>
      <c r="L1415" s="494" t="s">
        <v>8377</v>
      </c>
      <c r="M1415" s="476" t="s">
        <v>2156</v>
      </c>
      <c r="N1415" s="480" t="s">
        <v>6089</v>
      </c>
      <c r="O1415" s="473" t="s">
        <v>41</v>
      </c>
      <c r="P1415" s="473" t="s">
        <v>42</v>
      </c>
      <c r="Q1415" s="480"/>
    </row>
    <row r="1416" spans="1:17" ht="204" x14ac:dyDescent="0.25">
      <c r="A1416" s="210">
        <v>1414</v>
      </c>
      <c r="B1416" s="473" t="s">
        <v>34</v>
      </c>
      <c r="C1416" s="473">
        <v>891180084</v>
      </c>
      <c r="D1416" s="473">
        <v>2</v>
      </c>
      <c r="E1416" s="473" t="s">
        <v>8972</v>
      </c>
      <c r="F1416" s="473">
        <v>1094897723</v>
      </c>
      <c r="G1416" s="476">
        <v>9</v>
      </c>
      <c r="H1416" s="476" t="s">
        <v>8973</v>
      </c>
      <c r="I1416" s="473" t="s">
        <v>8974</v>
      </c>
      <c r="J1416" s="492">
        <v>41565</v>
      </c>
      <c r="K1416" s="493">
        <v>4300000</v>
      </c>
      <c r="L1416" s="494" t="s">
        <v>8377</v>
      </c>
      <c r="M1416" s="476" t="s">
        <v>2156</v>
      </c>
      <c r="N1416" s="480" t="s">
        <v>6089</v>
      </c>
      <c r="O1416" s="473" t="s">
        <v>41</v>
      </c>
      <c r="P1416" s="473" t="s">
        <v>42</v>
      </c>
      <c r="Q1416" s="480"/>
    </row>
    <row r="1417" spans="1:17" ht="60" x14ac:dyDescent="0.25">
      <c r="A1417" s="210">
        <v>1415</v>
      </c>
      <c r="B1417" s="473" t="s">
        <v>34</v>
      </c>
      <c r="C1417" s="473">
        <v>891180084</v>
      </c>
      <c r="D1417" s="473">
        <v>2</v>
      </c>
      <c r="E1417" s="473" t="s">
        <v>8975</v>
      </c>
      <c r="F1417" s="473">
        <v>1075228797</v>
      </c>
      <c r="G1417" s="476">
        <v>5</v>
      </c>
      <c r="H1417" s="476" t="s">
        <v>8976</v>
      </c>
      <c r="I1417" s="473" t="s">
        <v>8977</v>
      </c>
      <c r="J1417" s="492">
        <v>41565</v>
      </c>
      <c r="K1417" s="493">
        <v>2500000</v>
      </c>
      <c r="L1417" s="494" t="s">
        <v>8377</v>
      </c>
      <c r="M1417" s="476" t="s">
        <v>2156</v>
      </c>
      <c r="N1417" s="480" t="s">
        <v>6089</v>
      </c>
      <c r="O1417" s="473" t="s">
        <v>41</v>
      </c>
      <c r="P1417" s="473" t="s">
        <v>42</v>
      </c>
      <c r="Q1417" s="480"/>
    </row>
    <row r="1418" spans="1:17" ht="60" x14ac:dyDescent="0.25">
      <c r="A1418" s="210">
        <v>1416</v>
      </c>
      <c r="B1418" s="473" t="s">
        <v>34</v>
      </c>
      <c r="C1418" s="473">
        <v>891180084</v>
      </c>
      <c r="D1418" s="473">
        <v>2</v>
      </c>
      <c r="E1418" s="473" t="s">
        <v>6223</v>
      </c>
      <c r="F1418" s="473">
        <v>800224833</v>
      </c>
      <c r="G1418" s="476">
        <v>2</v>
      </c>
      <c r="H1418" s="476" t="s">
        <v>8978</v>
      </c>
      <c r="I1418" s="473" t="s">
        <v>8979</v>
      </c>
      <c r="J1418" s="492">
        <v>41568</v>
      </c>
      <c r="K1418" s="493">
        <v>2003784</v>
      </c>
      <c r="L1418" s="494" t="s">
        <v>8377</v>
      </c>
      <c r="M1418" s="476" t="s">
        <v>2156</v>
      </c>
      <c r="N1418" s="480" t="s">
        <v>6089</v>
      </c>
      <c r="O1418" s="473" t="s">
        <v>41</v>
      </c>
      <c r="P1418" s="473" t="s">
        <v>42</v>
      </c>
      <c r="Q1418" s="480"/>
    </row>
    <row r="1419" spans="1:17" ht="84" x14ac:dyDescent="0.25">
      <c r="A1419" s="210">
        <v>1417</v>
      </c>
      <c r="B1419" s="473" t="s">
        <v>34</v>
      </c>
      <c r="C1419" s="473">
        <v>891180084</v>
      </c>
      <c r="D1419" s="473">
        <v>2</v>
      </c>
      <c r="E1419" s="473" t="s">
        <v>8780</v>
      </c>
      <c r="F1419" s="473">
        <v>860518299</v>
      </c>
      <c r="G1419" s="476">
        <v>1</v>
      </c>
      <c r="H1419" s="476" t="s">
        <v>8980</v>
      </c>
      <c r="I1419" s="473" t="s">
        <v>8981</v>
      </c>
      <c r="J1419" s="492">
        <v>41568</v>
      </c>
      <c r="K1419" s="493">
        <v>6633158</v>
      </c>
      <c r="L1419" s="494" t="s">
        <v>8377</v>
      </c>
      <c r="M1419" s="476" t="s">
        <v>2156</v>
      </c>
      <c r="N1419" s="480" t="s">
        <v>6089</v>
      </c>
      <c r="O1419" s="473" t="s">
        <v>41</v>
      </c>
      <c r="P1419" s="473" t="s">
        <v>42</v>
      </c>
      <c r="Q1419" s="480"/>
    </row>
    <row r="1420" spans="1:17" ht="72" x14ac:dyDescent="0.25">
      <c r="A1420" s="210">
        <v>1418</v>
      </c>
      <c r="B1420" s="473" t="s">
        <v>34</v>
      </c>
      <c r="C1420" s="473">
        <v>891180084</v>
      </c>
      <c r="D1420" s="473">
        <v>2</v>
      </c>
      <c r="E1420" s="473" t="s">
        <v>8982</v>
      </c>
      <c r="F1420" s="473">
        <v>830072417</v>
      </c>
      <c r="G1420" s="476">
        <v>7</v>
      </c>
      <c r="H1420" s="476" t="s">
        <v>8983</v>
      </c>
      <c r="I1420" s="473" t="s">
        <v>8984</v>
      </c>
      <c r="J1420" s="492">
        <v>41568</v>
      </c>
      <c r="K1420" s="493">
        <v>13860000</v>
      </c>
      <c r="L1420" s="494" t="s">
        <v>8377</v>
      </c>
      <c r="M1420" s="476" t="s">
        <v>2156</v>
      </c>
      <c r="N1420" s="480" t="s">
        <v>6089</v>
      </c>
      <c r="O1420" s="473" t="s">
        <v>41</v>
      </c>
      <c r="P1420" s="473" t="s">
        <v>42</v>
      </c>
      <c r="Q1420" s="480"/>
    </row>
    <row r="1421" spans="1:17" ht="156" x14ac:dyDescent="0.25">
      <c r="A1421" s="210">
        <v>1419</v>
      </c>
      <c r="B1421" s="473" t="s">
        <v>34</v>
      </c>
      <c r="C1421" s="473">
        <v>891180084</v>
      </c>
      <c r="D1421" s="473">
        <v>2</v>
      </c>
      <c r="E1421" s="473" t="s">
        <v>377</v>
      </c>
      <c r="F1421" s="473">
        <v>12120649</v>
      </c>
      <c r="G1421" s="476">
        <v>8</v>
      </c>
      <c r="H1421" s="476" t="s">
        <v>8985</v>
      </c>
      <c r="I1421" s="473" t="s">
        <v>8986</v>
      </c>
      <c r="J1421" s="492">
        <v>41568</v>
      </c>
      <c r="K1421" s="491">
        <v>4269644</v>
      </c>
      <c r="L1421" s="494" t="s">
        <v>8377</v>
      </c>
      <c r="M1421" s="476" t="s">
        <v>2156</v>
      </c>
      <c r="N1421" s="480" t="s">
        <v>6089</v>
      </c>
      <c r="O1421" s="473" t="s">
        <v>41</v>
      </c>
      <c r="P1421" s="473" t="s">
        <v>42</v>
      </c>
      <c r="Q1421" s="480"/>
    </row>
    <row r="1422" spans="1:17" ht="84" x14ac:dyDescent="0.25">
      <c r="A1422" s="210">
        <v>1420</v>
      </c>
      <c r="B1422" s="473" t="s">
        <v>34</v>
      </c>
      <c r="C1422" s="473">
        <v>891180084</v>
      </c>
      <c r="D1422" s="473">
        <v>2</v>
      </c>
      <c r="E1422" s="473" t="s">
        <v>253</v>
      </c>
      <c r="F1422" s="473">
        <v>80026681</v>
      </c>
      <c r="G1422" s="476">
        <v>1</v>
      </c>
      <c r="H1422" s="476" t="s">
        <v>8987</v>
      </c>
      <c r="I1422" s="473" t="s">
        <v>8988</v>
      </c>
      <c r="J1422" s="492">
        <v>41568</v>
      </c>
      <c r="K1422" s="493">
        <v>3500000</v>
      </c>
      <c r="L1422" s="494" t="s">
        <v>8377</v>
      </c>
      <c r="M1422" s="476" t="s">
        <v>2156</v>
      </c>
      <c r="N1422" s="480" t="s">
        <v>6089</v>
      </c>
      <c r="O1422" s="473" t="s">
        <v>41</v>
      </c>
      <c r="P1422" s="473" t="s">
        <v>42</v>
      </c>
      <c r="Q1422" s="480"/>
    </row>
    <row r="1423" spans="1:17" ht="72" x14ac:dyDescent="0.25">
      <c r="A1423" s="210">
        <v>1421</v>
      </c>
      <c r="B1423" s="473" t="s">
        <v>34</v>
      </c>
      <c r="C1423" s="473">
        <v>891180084</v>
      </c>
      <c r="D1423" s="473">
        <v>2</v>
      </c>
      <c r="E1423" s="473" t="s">
        <v>8989</v>
      </c>
      <c r="F1423" s="473">
        <v>1075236313</v>
      </c>
      <c r="G1423" s="476">
        <v>8</v>
      </c>
      <c r="H1423" s="476" t="s">
        <v>8990</v>
      </c>
      <c r="I1423" s="474" t="s">
        <v>8991</v>
      </c>
      <c r="J1423" s="492">
        <v>41568</v>
      </c>
      <c r="K1423" s="493">
        <v>3900000</v>
      </c>
      <c r="L1423" s="494" t="s">
        <v>8377</v>
      </c>
      <c r="M1423" s="476" t="s">
        <v>2156</v>
      </c>
      <c r="N1423" s="480" t="s">
        <v>6089</v>
      </c>
      <c r="O1423" s="473" t="s">
        <v>41</v>
      </c>
      <c r="P1423" s="473" t="s">
        <v>42</v>
      </c>
      <c r="Q1423" s="480"/>
    </row>
    <row r="1424" spans="1:17" ht="204" x14ac:dyDescent="0.25">
      <c r="A1424" s="210">
        <v>1422</v>
      </c>
      <c r="B1424" s="473" t="s">
        <v>34</v>
      </c>
      <c r="C1424" s="473">
        <v>891180084</v>
      </c>
      <c r="D1424" s="473">
        <v>2</v>
      </c>
      <c r="E1424" s="473" t="s">
        <v>2953</v>
      </c>
      <c r="F1424" s="473">
        <v>36274439</v>
      </c>
      <c r="G1424" s="476">
        <v>6</v>
      </c>
      <c r="H1424" s="476" t="s">
        <v>8992</v>
      </c>
      <c r="I1424" s="473" t="s">
        <v>8993</v>
      </c>
      <c r="J1424" s="487">
        <v>41571</v>
      </c>
      <c r="K1424" s="496">
        <v>1000000</v>
      </c>
      <c r="L1424" s="494" t="s">
        <v>8377</v>
      </c>
      <c r="M1424" s="476" t="s">
        <v>2156</v>
      </c>
      <c r="N1424" s="480" t="s">
        <v>6089</v>
      </c>
      <c r="O1424" s="473" t="s">
        <v>41</v>
      </c>
      <c r="P1424" s="473" t="s">
        <v>42</v>
      </c>
      <c r="Q1424" s="480"/>
    </row>
    <row r="1425" spans="1:17" ht="84" x14ac:dyDescent="0.25">
      <c r="A1425" s="210">
        <v>1423</v>
      </c>
      <c r="B1425" s="473" t="s">
        <v>34</v>
      </c>
      <c r="C1425" s="473">
        <v>891180084</v>
      </c>
      <c r="D1425" s="473">
        <v>2</v>
      </c>
      <c r="E1425" s="473" t="s">
        <v>1304</v>
      </c>
      <c r="F1425" s="494">
        <v>4946065</v>
      </c>
      <c r="G1425" s="476">
        <v>3</v>
      </c>
      <c r="H1425" s="476" t="s">
        <v>8994</v>
      </c>
      <c r="I1425" s="473" t="s">
        <v>8995</v>
      </c>
      <c r="J1425" s="492">
        <v>41575</v>
      </c>
      <c r="K1425" s="497">
        <v>14313000</v>
      </c>
      <c r="L1425" s="494" t="s">
        <v>8377</v>
      </c>
      <c r="M1425" s="476" t="s">
        <v>2156</v>
      </c>
      <c r="N1425" s="480" t="s">
        <v>6089</v>
      </c>
      <c r="O1425" s="473" t="s">
        <v>41</v>
      </c>
      <c r="P1425" s="473" t="s">
        <v>42</v>
      </c>
      <c r="Q1425" s="480"/>
    </row>
    <row r="1426" spans="1:17" ht="132" x14ac:dyDescent="0.25">
      <c r="A1426" s="210">
        <v>1424</v>
      </c>
      <c r="B1426" s="473" t="s">
        <v>34</v>
      </c>
      <c r="C1426" s="473">
        <v>891180084</v>
      </c>
      <c r="D1426" s="473">
        <v>2</v>
      </c>
      <c r="E1426" s="473" t="s">
        <v>8616</v>
      </c>
      <c r="F1426" s="473">
        <v>71739665</v>
      </c>
      <c r="G1426" s="476">
        <v>9</v>
      </c>
      <c r="H1426" s="476" t="s">
        <v>8996</v>
      </c>
      <c r="I1426" s="473" t="s">
        <v>8997</v>
      </c>
      <c r="J1426" s="487">
        <v>41576</v>
      </c>
      <c r="K1426" s="496">
        <v>1438400</v>
      </c>
      <c r="L1426" s="473" t="s">
        <v>113</v>
      </c>
      <c r="M1426" s="476" t="s">
        <v>2156</v>
      </c>
      <c r="N1426" s="480" t="s">
        <v>6089</v>
      </c>
      <c r="O1426" s="473" t="s">
        <v>41</v>
      </c>
      <c r="P1426" s="473" t="s">
        <v>42</v>
      </c>
      <c r="Q1426" s="480"/>
    </row>
    <row r="1427" spans="1:17" ht="84" x14ac:dyDescent="0.25">
      <c r="A1427" s="210">
        <v>1425</v>
      </c>
      <c r="B1427" s="473" t="s">
        <v>34</v>
      </c>
      <c r="C1427" s="473">
        <v>891180084</v>
      </c>
      <c r="D1427" s="473">
        <v>2</v>
      </c>
      <c r="E1427" s="473" t="s">
        <v>8664</v>
      </c>
      <c r="F1427" s="473">
        <v>813003616</v>
      </c>
      <c r="G1427" s="476">
        <v>1</v>
      </c>
      <c r="H1427" s="476" t="s">
        <v>8998</v>
      </c>
      <c r="I1427" s="473" t="s">
        <v>8999</v>
      </c>
      <c r="J1427" s="487">
        <v>41578</v>
      </c>
      <c r="K1427" s="496">
        <v>395481</v>
      </c>
      <c r="L1427" s="473" t="s">
        <v>113</v>
      </c>
      <c r="M1427" s="476" t="s">
        <v>2156</v>
      </c>
      <c r="N1427" s="480" t="s">
        <v>6089</v>
      </c>
      <c r="O1427" s="473" t="s">
        <v>41</v>
      </c>
      <c r="P1427" s="473" t="s">
        <v>42</v>
      </c>
      <c r="Q1427" s="480"/>
    </row>
    <row r="1428" spans="1:17" ht="120" x14ac:dyDescent="0.25">
      <c r="A1428" s="210">
        <v>1426</v>
      </c>
      <c r="B1428" s="473" t="s">
        <v>34</v>
      </c>
      <c r="C1428" s="473">
        <v>891180084</v>
      </c>
      <c r="D1428" s="473">
        <v>2</v>
      </c>
      <c r="E1428" s="473" t="s">
        <v>9000</v>
      </c>
      <c r="F1428" s="484">
        <v>79482388</v>
      </c>
      <c r="G1428" s="476">
        <v>7</v>
      </c>
      <c r="H1428" s="476" t="s">
        <v>9001</v>
      </c>
      <c r="I1428" s="473" t="s">
        <v>9002</v>
      </c>
      <c r="J1428" s="487">
        <v>41578</v>
      </c>
      <c r="K1428" s="496">
        <v>2537500</v>
      </c>
      <c r="L1428" s="473" t="s">
        <v>8377</v>
      </c>
      <c r="M1428" s="476" t="s">
        <v>2156</v>
      </c>
      <c r="N1428" s="480" t="s">
        <v>6089</v>
      </c>
      <c r="O1428" s="473" t="s">
        <v>41</v>
      </c>
      <c r="P1428" s="473" t="s">
        <v>42</v>
      </c>
      <c r="Q1428" s="480"/>
    </row>
    <row r="1429" spans="1:17" ht="96" x14ac:dyDescent="0.25">
      <c r="A1429" s="210">
        <v>1427</v>
      </c>
      <c r="B1429" s="473" t="s">
        <v>34</v>
      </c>
      <c r="C1429" s="473">
        <v>891180084</v>
      </c>
      <c r="D1429" s="473">
        <v>2</v>
      </c>
      <c r="E1429" s="473" t="s">
        <v>9003</v>
      </c>
      <c r="F1429" s="484">
        <v>83235514</v>
      </c>
      <c r="G1429" s="476">
        <v>5</v>
      </c>
      <c r="H1429" s="476" t="s">
        <v>9004</v>
      </c>
      <c r="I1429" s="473" t="s">
        <v>9005</v>
      </c>
      <c r="J1429" s="487">
        <v>41579</v>
      </c>
      <c r="K1429" s="496">
        <v>2000000</v>
      </c>
      <c r="L1429" s="473" t="s">
        <v>8377</v>
      </c>
      <c r="M1429" s="476" t="s">
        <v>2156</v>
      </c>
      <c r="N1429" s="480" t="s">
        <v>6089</v>
      </c>
      <c r="O1429" s="473" t="s">
        <v>41</v>
      </c>
      <c r="P1429" s="473" t="s">
        <v>42</v>
      </c>
      <c r="Q1429" s="480"/>
    </row>
    <row r="1430" spans="1:17" ht="96" x14ac:dyDescent="0.25">
      <c r="A1430" s="210">
        <v>1428</v>
      </c>
      <c r="B1430" s="473" t="s">
        <v>34</v>
      </c>
      <c r="C1430" s="473">
        <v>891180084</v>
      </c>
      <c r="D1430" s="473">
        <v>2</v>
      </c>
      <c r="E1430" s="473" t="s">
        <v>2546</v>
      </c>
      <c r="F1430" s="484">
        <v>12201071</v>
      </c>
      <c r="G1430" s="476">
        <v>1</v>
      </c>
      <c r="H1430" s="476" t="s">
        <v>9006</v>
      </c>
      <c r="I1430" s="473" t="s">
        <v>9007</v>
      </c>
      <c r="J1430" s="487">
        <v>41579</v>
      </c>
      <c r="K1430" s="496">
        <v>2000000</v>
      </c>
      <c r="L1430" s="473" t="s">
        <v>8377</v>
      </c>
      <c r="M1430" s="476" t="s">
        <v>2156</v>
      </c>
      <c r="N1430" s="480" t="s">
        <v>6089</v>
      </c>
      <c r="O1430" s="473" t="s">
        <v>41</v>
      </c>
      <c r="P1430" s="473" t="s">
        <v>42</v>
      </c>
      <c r="Q1430" s="480"/>
    </row>
    <row r="1431" spans="1:17" ht="60" x14ac:dyDescent="0.25">
      <c r="A1431" s="210">
        <v>1429</v>
      </c>
      <c r="B1431" s="473" t="s">
        <v>34</v>
      </c>
      <c r="C1431" s="473">
        <v>891180084</v>
      </c>
      <c r="D1431" s="473">
        <v>2</v>
      </c>
      <c r="E1431" s="473" t="s">
        <v>8852</v>
      </c>
      <c r="F1431" s="484">
        <v>73130565</v>
      </c>
      <c r="G1431" s="476">
        <v>2</v>
      </c>
      <c r="H1431" s="476" t="s">
        <v>9008</v>
      </c>
      <c r="I1431" s="473" t="s">
        <v>9009</v>
      </c>
      <c r="J1431" s="487">
        <v>41579</v>
      </c>
      <c r="K1431" s="496">
        <v>1200000</v>
      </c>
      <c r="L1431" s="473" t="s">
        <v>8377</v>
      </c>
      <c r="M1431" s="476" t="s">
        <v>2156</v>
      </c>
      <c r="N1431" s="480" t="s">
        <v>6089</v>
      </c>
      <c r="O1431" s="473" t="s">
        <v>41</v>
      </c>
      <c r="P1431" s="473" t="s">
        <v>42</v>
      </c>
      <c r="Q1431" s="480"/>
    </row>
    <row r="1432" spans="1:17" ht="168" x14ac:dyDescent="0.25">
      <c r="A1432" s="210">
        <v>1430</v>
      </c>
      <c r="B1432" s="473" t="s">
        <v>34</v>
      </c>
      <c r="C1432" s="473">
        <v>891180084</v>
      </c>
      <c r="D1432" s="473">
        <v>2</v>
      </c>
      <c r="E1432" s="473" t="s">
        <v>9010</v>
      </c>
      <c r="F1432" s="484">
        <v>1075216876</v>
      </c>
      <c r="G1432" s="476">
        <v>7</v>
      </c>
      <c r="H1432" s="476" t="s">
        <v>9011</v>
      </c>
      <c r="I1432" s="473" t="s">
        <v>9012</v>
      </c>
      <c r="J1432" s="487">
        <v>41579</v>
      </c>
      <c r="K1432" s="496">
        <v>3000000</v>
      </c>
      <c r="L1432" s="473" t="s">
        <v>8377</v>
      </c>
      <c r="M1432" s="476" t="s">
        <v>2156</v>
      </c>
      <c r="N1432" s="480" t="s">
        <v>6089</v>
      </c>
      <c r="O1432" s="473" t="s">
        <v>41</v>
      </c>
      <c r="P1432" s="473" t="s">
        <v>42</v>
      </c>
      <c r="Q1432" s="480"/>
    </row>
    <row r="1433" spans="1:17" ht="120" x14ac:dyDescent="0.25">
      <c r="A1433" s="210">
        <v>1431</v>
      </c>
      <c r="B1433" s="473" t="s">
        <v>34</v>
      </c>
      <c r="C1433" s="473">
        <v>891180084</v>
      </c>
      <c r="D1433" s="473">
        <v>2</v>
      </c>
      <c r="E1433" s="473" t="s">
        <v>9013</v>
      </c>
      <c r="F1433" s="484">
        <v>36300929</v>
      </c>
      <c r="G1433" s="476">
        <v>5</v>
      </c>
      <c r="H1433" s="476" t="s">
        <v>9014</v>
      </c>
      <c r="I1433" s="473" t="s">
        <v>9015</v>
      </c>
      <c r="J1433" s="487">
        <v>41579</v>
      </c>
      <c r="K1433" s="496">
        <v>2685000</v>
      </c>
      <c r="L1433" s="473" t="s">
        <v>8377</v>
      </c>
      <c r="M1433" s="476" t="s">
        <v>2156</v>
      </c>
      <c r="N1433" s="480" t="s">
        <v>6089</v>
      </c>
      <c r="O1433" s="473" t="s">
        <v>41</v>
      </c>
      <c r="P1433" s="473" t="s">
        <v>42</v>
      </c>
      <c r="Q1433" s="480"/>
    </row>
    <row r="1434" spans="1:17" ht="96" x14ac:dyDescent="0.25">
      <c r="A1434" s="210">
        <v>1432</v>
      </c>
      <c r="B1434" s="473" t="s">
        <v>34</v>
      </c>
      <c r="C1434" s="473">
        <v>891180084</v>
      </c>
      <c r="D1434" s="473">
        <v>2</v>
      </c>
      <c r="E1434" s="473" t="s">
        <v>3830</v>
      </c>
      <c r="F1434" s="484">
        <v>7710445</v>
      </c>
      <c r="G1434" s="476">
        <v>6</v>
      </c>
      <c r="H1434" s="476" t="s">
        <v>9016</v>
      </c>
      <c r="I1434" s="473" t="s">
        <v>9017</v>
      </c>
      <c r="J1434" s="487">
        <v>41584</v>
      </c>
      <c r="K1434" s="496">
        <v>600000</v>
      </c>
      <c r="L1434" s="473" t="s">
        <v>8377</v>
      </c>
      <c r="M1434" s="476" t="s">
        <v>2156</v>
      </c>
      <c r="N1434" s="480" t="s">
        <v>6089</v>
      </c>
      <c r="O1434" s="473" t="s">
        <v>41</v>
      </c>
      <c r="P1434" s="473" t="s">
        <v>42</v>
      </c>
      <c r="Q1434" s="480"/>
    </row>
    <row r="1435" spans="1:17" ht="60" x14ac:dyDescent="0.25">
      <c r="A1435" s="210">
        <v>1433</v>
      </c>
      <c r="B1435" s="473" t="s">
        <v>34</v>
      </c>
      <c r="C1435" s="473">
        <v>891180084</v>
      </c>
      <c r="D1435" s="473">
        <v>2</v>
      </c>
      <c r="E1435" s="473" t="s">
        <v>9018</v>
      </c>
      <c r="F1435" s="484">
        <v>12210169</v>
      </c>
      <c r="G1435" s="476">
        <v>0</v>
      </c>
      <c r="H1435" s="476" t="s">
        <v>9019</v>
      </c>
      <c r="I1435" s="473" t="s">
        <v>9020</v>
      </c>
      <c r="J1435" s="487">
        <v>41584</v>
      </c>
      <c r="K1435" s="496">
        <v>1200000</v>
      </c>
      <c r="L1435" s="473" t="s">
        <v>8377</v>
      </c>
      <c r="M1435" s="476" t="s">
        <v>2156</v>
      </c>
      <c r="N1435" s="480" t="s">
        <v>6089</v>
      </c>
      <c r="O1435" s="473" t="s">
        <v>41</v>
      </c>
      <c r="P1435" s="473" t="s">
        <v>42</v>
      </c>
      <c r="Q1435" s="480"/>
    </row>
    <row r="1436" spans="1:17" ht="60" x14ac:dyDescent="0.25">
      <c r="A1436" s="210">
        <v>1434</v>
      </c>
      <c r="B1436" s="473" t="s">
        <v>34</v>
      </c>
      <c r="C1436" s="473">
        <v>891180084</v>
      </c>
      <c r="D1436" s="473">
        <v>2</v>
      </c>
      <c r="E1436" s="473" t="s">
        <v>9021</v>
      </c>
      <c r="F1436" s="484">
        <v>1075279541</v>
      </c>
      <c r="G1436" s="476">
        <v>5</v>
      </c>
      <c r="H1436" s="476" t="s">
        <v>9022</v>
      </c>
      <c r="I1436" s="473" t="s">
        <v>9023</v>
      </c>
      <c r="J1436" s="487">
        <v>41584</v>
      </c>
      <c r="K1436" s="496">
        <v>800000</v>
      </c>
      <c r="L1436" s="473" t="s">
        <v>8377</v>
      </c>
      <c r="M1436" s="476" t="s">
        <v>2156</v>
      </c>
      <c r="N1436" s="480" t="s">
        <v>6089</v>
      </c>
      <c r="O1436" s="473" t="s">
        <v>41</v>
      </c>
      <c r="P1436" s="473" t="s">
        <v>42</v>
      </c>
      <c r="Q1436" s="480"/>
    </row>
    <row r="1437" spans="1:17" ht="60" x14ac:dyDescent="0.25">
      <c r="A1437" s="210">
        <v>1435</v>
      </c>
      <c r="B1437" s="473" t="s">
        <v>34</v>
      </c>
      <c r="C1437" s="473">
        <v>891180084</v>
      </c>
      <c r="D1437" s="473">
        <v>2</v>
      </c>
      <c r="E1437" s="473" t="s">
        <v>9024</v>
      </c>
      <c r="F1437" s="484">
        <v>1077865570</v>
      </c>
      <c r="G1437" s="476">
        <v>1</v>
      </c>
      <c r="H1437" s="476" t="s">
        <v>9025</v>
      </c>
      <c r="I1437" s="473" t="s">
        <v>9026</v>
      </c>
      <c r="J1437" s="487">
        <v>41584</v>
      </c>
      <c r="K1437" s="496">
        <v>800000</v>
      </c>
      <c r="L1437" s="473" t="s">
        <v>8377</v>
      </c>
      <c r="M1437" s="476" t="s">
        <v>2156</v>
      </c>
      <c r="N1437" s="480" t="s">
        <v>6089</v>
      </c>
      <c r="O1437" s="473" t="s">
        <v>41</v>
      </c>
      <c r="P1437" s="473" t="s">
        <v>42</v>
      </c>
      <c r="Q1437" s="480"/>
    </row>
    <row r="1438" spans="1:17" ht="60" x14ac:dyDescent="0.25">
      <c r="A1438" s="210">
        <v>1436</v>
      </c>
      <c r="B1438" s="473" t="s">
        <v>34</v>
      </c>
      <c r="C1438" s="473">
        <v>891180084</v>
      </c>
      <c r="D1438" s="473">
        <v>2</v>
      </c>
      <c r="E1438" s="473" t="s">
        <v>9027</v>
      </c>
      <c r="F1438" s="484">
        <v>12101296</v>
      </c>
      <c r="G1438" s="476">
        <v>0</v>
      </c>
      <c r="H1438" s="476" t="s">
        <v>9028</v>
      </c>
      <c r="I1438" s="473" t="s">
        <v>9029</v>
      </c>
      <c r="J1438" s="487">
        <v>41585</v>
      </c>
      <c r="K1438" s="496">
        <v>900160</v>
      </c>
      <c r="L1438" s="473" t="s">
        <v>8377</v>
      </c>
      <c r="M1438" s="476" t="s">
        <v>2156</v>
      </c>
      <c r="N1438" s="480" t="s">
        <v>6089</v>
      </c>
      <c r="O1438" s="473" t="s">
        <v>41</v>
      </c>
      <c r="P1438" s="473" t="s">
        <v>42</v>
      </c>
      <c r="Q1438" s="480"/>
    </row>
    <row r="1439" spans="1:17" ht="96" x14ac:dyDescent="0.25">
      <c r="A1439" s="210">
        <v>1437</v>
      </c>
      <c r="B1439" s="473" t="s">
        <v>34</v>
      </c>
      <c r="C1439" s="473">
        <v>891180084</v>
      </c>
      <c r="D1439" s="473">
        <v>2</v>
      </c>
      <c r="E1439" s="473" t="s">
        <v>8884</v>
      </c>
      <c r="F1439" s="473">
        <v>83091979</v>
      </c>
      <c r="G1439" s="476">
        <v>6</v>
      </c>
      <c r="H1439" s="476" t="s">
        <v>9030</v>
      </c>
      <c r="I1439" s="473" t="s">
        <v>9031</v>
      </c>
      <c r="J1439" s="498">
        <v>41586</v>
      </c>
      <c r="K1439" s="496">
        <v>1800000</v>
      </c>
      <c r="L1439" s="473" t="s">
        <v>8377</v>
      </c>
      <c r="M1439" s="476" t="s">
        <v>2156</v>
      </c>
      <c r="N1439" s="480" t="s">
        <v>6089</v>
      </c>
      <c r="O1439" s="473" t="s">
        <v>41</v>
      </c>
      <c r="P1439" s="473" t="s">
        <v>42</v>
      </c>
      <c r="Q1439" s="480"/>
    </row>
    <row r="1440" spans="1:17" ht="108" x14ac:dyDescent="0.25">
      <c r="A1440" s="210">
        <v>1438</v>
      </c>
      <c r="B1440" s="473" t="s">
        <v>34</v>
      </c>
      <c r="C1440" s="473">
        <v>891180084</v>
      </c>
      <c r="D1440" s="473">
        <v>2</v>
      </c>
      <c r="E1440" s="473" t="s">
        <v>2240</v>
      </c>
      <c r="F1440" s="473">
        <v>1075239012</v>
      </c>
      <c r="G1440" s="476">
        <v>1</v>
      </c>
      <c r="H1440" s="476" t="s">
        <v>9032</v>
      </c>
      <c r="I1440" s="473" t="s">
        <v>9033</v>
      </c>
      <c r="J1440" s="498">
        <v>41586</v>
      </c>
      <c r="K1440" s="496">
        <v>1800000</v>
      </c>
      <c r="L1440" s="473" t="s">
        <v>8377</v>
      </c>
      <c r="M1440" s="476" t="s">
        <v>2156</v>
      </c>
      <c r="N1440" s="480" t="s">
        <v>6089</v>
      </c>
      <c r="O1440" s="473" t="s">
        <v>41</v>
      </c>
      <c r="P1440" s="473" t="s">
        <v>42</v>
      </c>
      <c r="Q1440" s="480"/>
    </row>
    <row r="1441" spans="1:17" ht="96" x14ac:dyDescent="0.25">
      <c r="A1441" s="210">
        <v>1439</v>
      </c>
      <c r="B1441" s="473" t="s">
        <v>34</v>
      </c>
      <c r="C1441" s="473">
        <v>891180084</v>
      </c>
      <c r="D1441" s="473">
        <v>2</v>
      </c>
      <c r="E1441" s="473" t="s">
        <v>9034</v>
      </c>
      <c r="F1441" s="473">
        <v>1075256035</v>
      </c>
      <c r="G1441" s="476">
        <v>0</v>
      </c>
      <c r="H1441" s="476" t="s">
        <v>9035</v>
      </c>
      <c r="I1441" s="473" t="s">
        <v>9031</v>
      </c>
      <c r="J1441" s="498">
        <v>41590</v>
      </c>
      <c r="K1441" s="496">
        <v>1800000</v>
      </c>
      <c r="L1441" s="473" t="s">
        <v>8377</v>
      </c>
      <c r="M1441" s="476" t="s">
        <v>2156</v>
      </c>
      <c r="N1441" s="480" t="s">
        <v>6089</v>
      </c>
      <c r="O1441" s="473" t="s">
        <v>41</v>
      </c>
      <c r="P1441" s="473" t="s">
        <v>42</v>
      </c>
      <c r="Q1441" s="480"/>
    </row>
    <row r="1442" spans="1:17" ht="72" x14ac:dyDescent="0.25">
      <c r="A1442" s="210">
        <v>1440</v>
      </c>
      <c r="B1442" s="473" t="s">
        <v>34</v>
      </c>
      <c r="C1442" s="473">
        <v>891180084</v>
      </c>
      <c r="D1442" s="473">
        <v>2</v>
      </c>
      <c r="E1442" s="473" t="s">
        <v>9036</v>
      </c>
      <c r="F1442" s="473">
        <v>79690609</v>
      </c>
      <c r="G1442" s="476">
        <v>1</v>
      </c>
      <c r="H1442" s="476" t="s">
        <v>9037</v>
      </c>
      <c r="I1442" s="473" t="s">
        <v>9038</v>
      </c>
      <c r="J1442" s="498">
        <v>41590</v>
      </c>
      <c r="K1442" s="496">
        <v>1000000</v>
      </c>
      <c r="L1442" s="473" t="s">
        <v>8377</v>
      </c>
      <c r="M1442" s="476" t="s">
        <v>2156</v>
      </c>
      <c r="N1442" s="480" t="s">
        <v>6089</v>
      </c>
      <c r="O1442" s="473" t="s">
        <v>41</v>
      </c>
      <c r="P1442" s="473" t="s">
        <v>42</v>
      </c>
      <c r="Q1442" s="480"/>
    </row>
    <row r="1443" spans="1:17" ht="96" x14ac:dyDescent="0.25">
      <c r="A1443" s="210">
        <v>1441</v>
      </c>
      <c r="B1443" s="473" t="s">
        <v>34</v>
      </c>
      <c r="C1443" s="473">
        <v>891180084</v>
      </c>
      <c r="D1443" s="473">
        <v>2</v>
      </c>
      <c r="E1443" s="473" t="s">
        <v>9039</v>
      </c>
      <c r="F1443" s="473">
        <v>860504354</v>
      </c>
      <c r="G1443" s="476">
        <v>6</v>
      </c>
      <c r="H1443" s="476" t="s">
        <v>9040</v>
      </c>
      <c r="I1443" s="473" t="s">
        <v>9041</v>
      </c>
      <c r="J1443" s="498">
        <v>41590</v>
      </c>
      <c r="K1443" s="496">
        <v>14459000</v>
      </c>
      <c r="L1443" s="473" t="s">
        <v>8377</v>
      </c>
      <c r="M1443" s="476" t="s">
        <v>2156</v>
      </c>
      <c r="N1443" s="480" t="s">
        <v>6089</v>
      </c>
      <c r="O1443" s="473" t="s">
        <v>41</v>
      </c>
      <c r="P1443" s="473" t="s">
        <v>42</v>
      </c>
      <c r="Q1443" s="480"/>
    </row>
    <row r="1444" spans="1:17" ht="60" x14ac:dyDescent="0.25">
      <c r="A1444" s="210">
        <v>1442</v>
      </c>
      <c r="B1444" s="473" t="s">
        <v>34</v>
      </c>
      <c r="C1444" s="473">
        <v>891180084</v>
      </c>
      <c r="D1444" s="473">
        <v>2</v>
      </c>
      <c r="E1444" s="473" t="s">
        <v>8635</v>
      </c>
      <c r="F1444" s="473">
        <v>7713063</v>
      </c>
      <c r="G1444" s="476">
        <v>1</v>
      </c>
      <c r="H1444" s="476" t="s">
        <v>9042</v>
      </c>
      <c r="I1444" s="473" t="s">
        <v>9043</v>
      </c>
      <c r="J1444" s="498">
        <v>41590</v>
      </c>
      <c r="K1444" s="496">
        <v>1500000</v>
      </c>
      <c r="L1444" s="473" t="s">
        <v>8377</v>
      </c>
      <c r="M1444" s="476" t="s">
        <v>2156</v>
      </c>
      <c r="N1444" s="480" t="s">
        <v>6089</v>
      </c>
      <c r="O1444" s="473" t="s">
        <v>41</v>
      </c>
      <c r="P1444" s="473" t="s">
        <v>42</v>
      </c>
      <c r="Q1444" s="480"/>
    </row>
    <row r="1445" spans="1:17" ht="96" x14ac:dyDescent="0.25">
      <c r="A1445" s="210">
        <v>1443</v>
      </c>
      <c r="B1445" s="473" t="s">
        <v>34</v>
      </c>
      <c r="C1445" s="473">
        <v>891180084</v>
      </c>
      <c r="D1445" s="473">
        <v>2</v>
      </c>
      <c r="E1445" s="494" t="s">
        <v>9044</v>
      </c>
      <c r="F1445" s="494">
        <v>8736589</v>
      </c>
      <c r="G1445" s="476">
        <v>4</v>
      </c>
      <c r="H1445" s="499" t="s">
        <v>9045</v>
      </c>
      <c r="I1445" s="494" t="s">
        <v>9046</v>
      </c>
      <c r="J1445" s="500">
        <v>41590</v>
      </c>
      <c r="K1445" s="501">
        <v>1000000</v>
      </c>
      <c r="L1445" s="494" t="s">
        <v>8377</v>
      </c>
      <c r="M1445" s="476" t="s">
        <v>2156</v>
      </c>
      <c r="N1445" s="480" t="s">
        <v>6089</v>
      </c>
      <c r="O1445" s="473" t="s">
        <v>41</v>
      </c>
      <c r="P1445" s="473" t="s">
        <v>42</v>
      </c>
      <c r="Q1445" s="480"/>
    </row>
    <row r="1446" spans="1:17" ht="264" x14ac:dyDescent="0.25">
      <c r="A1446" s="210">
        <v>1444</v>
      </c>
      <c r="B1446" s="473" t="s">
        <v>34</v>
      </c>
      <c r="C1446" s="473">
        <v>891180084</v>
      </c>
      <c r="D1446" s="473">
        <v>2</v>
      </c>
      <c r="E1446" s="494" t="s">
        <v>9047</v>
      </c>
      <c r="F1446" s="494">
        <v>860064146</v>
      </c>
      <c r="G1446" s="476">
        <v>1</v>
      </c>
      <c r="H1446" s="499" t="s">
        <v>9048</v>
      </c>
      <c r="I1446" s="494" t="s">
        <v>9049</v>
      </c>
      <c r="J1446" s="500">
        <v>41591</v>
      </c>
      <c r="K1446" s="501">
        <v>5985600</v>
      </c>
      <c r="L1446" s="494" t="s">
        <v>113</v>
      </c>
      <c r="M1446" s="476" t="s">
        <v>2156</v>
      </c>
      <c r="N1446" s="480" t="s">
        <v>6089</v>
      </c>
      <c r="O1446" s="473" t="s">
        <v>41</v>
      </c>
      <c r="P1446" s="473" t="s">
        <v>42</v>
      </c>
      <c r="Q1446" s="480"/>
    </row>
    <row r="1447" spans="1:17" ht="48" x14ac:dyDescent="0.25">
      <c r="A1447" s="210">
        <v>1445</v>
      </c>
      <c r="B1447" s="473" t="s">
        <v>34</v>
      </c>
      <c r="C1447" s="473">
        <v>891180084</v>
      </c>
      <c r="D1447" s="473">
        <v>2</v>
      </c>
      <c r="E1447" s="473" t="s">
        <v>9050</v>
      </c>
      <c r="F1447" s="473">
        <v>800137399</v>
      </c>
      <c r="G1447" s="476">
        <v>4</v>
      </c>
      <c r="H1447" s="499" t="s">
        <v>9051</v>
      </c>
      <c r="I1447" s="473" t="s">
        <v>9052</v>
      </c>
      <c r="J1447" s="487">
        <v>41597</v>
      </c>
      <c r="K1447" s="502">
        <v>5430893</v>
      </c>
      <c r="L1447" s="473" t="s">
        <v>113</v>
      </c>
      <c r="M1447" s="476" t="s">
        <v>2156</v>
      </c>
      <c r="N1447" s="480" t="s">
        <v>6089</v>
      </c>
      <c r="O1447" s="473" t="s">
        <v>41</v>
      </c>
      <c r="P1447" s="473" t="s">
        <v>42</v>
      </c>
      <c r="Q1447" s="480"/>
    </row>
    <row r="1448" spans="1:17" ht="96" x14ac:dyDescent="0.25">
      <c r="A1448" s="210">
        <v>1446</v>
      </c>
      <c r="B1448" s="473" t="s">
        <v>34</v>
      </c>
      <c r="C1448" s="473">
        <v>891180084</v>
      </c>
      <c r="D1448" s="473">
        <v>2</v>
      </c>
      <c r="E1448" s="473" t="s">
        <v>9053</v>
      </c>
      <c r="F1448" s="473">
        <v>79531394</v>
      </c>
      <c r="G1448" s="476">
        <v>2</v>
      </c>
      <c r="H1448" s="499" t="s">
        <v>9054</v>
      </c>
      <c r="I1448" s="473" t="s">
        <v>9055</v>
      </c>
      <c r="J1448" s="487">
        <v>41597</v>
      </c>
      <c r="K1448" s="502">
        <v>3300000</v>
      </c>
      <c r="L1448" s="473" t="s">
        <v>8377</v>
      </c>
      <c r="M1448" s="476" t="s">
        <v>2156</v>
      </c>
      <c r="N1448" s="480" t="s">
        <v>6089</v>
      </c>
      <c r="O1448" s="473" t="s">
        <v>41</v>
      </c>
      <c r="P1448" s="473" t="s">
        <v>42</v>
      </c>
      <c r="Q1448" s="480"/>
    </row>
    <row r="1449" spans="1:17" ht="132" x14ac:dyDescent="0.25">
      <c r="A1449" s="210">
        <v>1447</v>
      </c>
      <c r="B1449" s="473" t="s">
        <v>34</v>
      </c>
      <c r="C1449" s="473">
        <v>891180084</v>
      </c>
      <c r="D1449" s="473">
        <v>2</v>
      </c>
      <c r="E1449" s="473" t="s">
        <v>9056</v>
      </c>
      <c r="F1449" s="473">
        <v>1075257482</v>
      </c>
      <c r="G1449" s="476">
        <v>4</v>
      </c>
      <c r="H1449" s="499" t="s">
        <v>9057</v>
      </c>
      <c r="I1449" s="473" t="s">
        <v>9058</v>
      </c>
      <c r="J1449" s="487">
        <v>41597</v>
      </c>
      <c r="K1449" s="502">
        <v>725559</v>
      </c>
      <c r="L1449" s="473" t="s">
        <v>8377</v>
      </c>
      <c r="M1449" s="476" t="s">
        <v>2156</v>
      </c>
      <c r="N1449" s="480" t="s">
        <v>6089</v>
      </c>
      <c r="O1449" s="473" t="s">
        <v>41</v>
      </c>
      <c r="P1449" s="473" t="s">
        <v>42</v>
      </c>
      <c r="Q1449" s="480"/>
    </row>
    <row r="1450" spans="1:17" ht="120" x14ac:dyDescent="0.25">
      <c r="A1450" s="210">
        <v>1448</v>
      </c>
      <c r="B1450" s="473" t="s">
        <v>34</v>
      </c>
      <c r="C1450" s="473">
        <v>891180084</v>
      </c>
      <c r="D1450" s="473">
        <v>2</v>
      </c>
      <c r="E1450" s="473" t="s">
        <v>9059</v>
      </c>
      <c r="F1450" s="473">
        <v>830056202</v>
      </c>
      <c r="G1450" s="476">
        <v>3</v>
      </c>
      <c r="H1450" s="499" t="s">
        <v>9060</v>
      </c>
      <c r="I1450" s="473" t="s">
        <v>9061</v>
      </c>
      <c r="J1450" s="487">
        <v>41597</v>
      </c>
      <c r="K1450" s="502">
        <v>2135679</v>
      </c>
      <c r="L1450" s="473" t="s">
        <v>113</v>
      </c>
      <c r="M1450" s="476" t="s">
        <v>2156</v>
      </c>
      <c r="N1450" s="480" t="s">
        <v>6089</v>
      </c>
      <c r="O1450" s="473" t="s">
        <v>41</v>
      </c>
      <c r="P1450" s="473" t="s">
        <v>42</v>
      </c>
      <c r="Q1450" s="480"/>
    </row>
    <row r="1451" spans="1:17" ht="48" x14ac:dyDescent="0.25">
      <c r="A1451" s="210">
        <v>1449</v>
      </c>
      <c r="B1451" s="473" t="s">
        <v>34</v>
      </c>
      <c r="C1451" s="473">
        <v>891180084</v>
      </c>
      <c r="D1451" s="473">
        <v>2</v>
      </c>
      <c r="E1451" s="473" t="s">
        <v>9062</v>
      </c>
      <c r="F1451" s="473">
        <v>19305960</v>
      </c>
      <c r="G1451" s="476">
        <v>5</v>
      </c>
      <c r="H1451" s="499" t="s">
        <v>9063</v>
      </c>
      <c r="I1451" s="473" t="s">
        <v>9052</v>
      </c>
      <c r="J1451" s="487">
        <v>41597</v>
      </c>
      <c r="K1451" s="502">
        <f>435000+8951010</f>
        <v>9386010</v>
      </c>
      <c r="L1451" s="473" t="s">
        <v>113</v>
      </c>
      <c r="M1451" s="476" t="s">
        <v>2156</v>
      </c>
      <c r="N1451" s="480" t="s">
        <v>6089</v>
      </c>
      <c r="O1451" s="473" t="s">
        <v>41</v>
      </c>
      <c r="P1451" s="473" t="s">
        <v>42</v>
      </c>
      <c r="Q1451" s="480"/>
    </row>
    <row r="1452" spans="1:17" ht="108" x14ac:dyDescent="0.25">
      <c r="A1452" s="210">
        <v>1450</v>
      </c>
      <c r="B1452" s="473" t="s">
        <v>34</v>
      </c>
      <c r="C1452" s="473">
        <v>891180084</v>
      </c>
      <c r="D1452" s="473">
        <v>2</v>
      </c>
      <c r="E1452" s="473" t="s">
        <v>8704</v>
      </c>
      <c r="F1452" s="473">
        <v>7692263</v>
      </c>
      <c r="G1452" s="476">
        <v>4</v>
      </c>
      <c r="H1452" s="476" t="s">
        <v>9064</v>
      </c>
      <c r="I1452" s="473" t="s">
        <v>9065</v>
      </c>
      <c r="J1452" s="498">
        <v>41599</v>
      </c>
      <c r="K1452" s="502">
        <v>980000</v>
      </c>
      <c r="L1452" s="473" t="s">
        <v>8377</v>
      </c>
      <c r="M1452" s="476" t="s">
        <v>2156</v>
      </c>
      <c r="N1452" s="480" t="s">
        <v>6089</v>
      </c>
      <c r="O1452" s="473" t="s">
        <v>41</v>
      </c>
      <c r="P1452" s="473" t="s">
        <v>42</v>
      </c>
      <c r="Q1452" s="480"/>
    </row>
    <row r="1453" spans="1:17" ht="84" x14ac:dyDescent="0.25">
      <c r="A1453" s="210">
        <v>1451</v>
      </c>
      <c r="B1453" s="473" t="s">
        <v>34</v>
      </c>
      <c r="C1453" s="473">
        <v>891180084</v>
      </c>
      <c r="D1453" s="473">
        <v>2</v>
      </c>
      <c r="E1453" s="473" t="s">
        <v>9066</v>
      </c>
      <c r="F1453" s="473">
        <v>4946924</v>
      </c>
      <c r="G1453" s="476">
        <v>5</v>
      </c>
      <c r="H1453" s="476" t="s">
        <v>9067</v>
      </c>
      <c r="I1453" s="473" t="s">
        <v>9068</v>
      </c>
      <c r="J1453" s="498">
        <v>41599</v>
      </c>
      <c r="K1453" s="502">
        <v>995400</v>
      </c>
      <c r="L1453" s="473" t="s">
        <v>8377</v>
      </c>
      <c r="M1453" s="476" t="s">
        <v>2156</v>
      </c>
      <c r="N1453" s="480" t="s">
        <v>6089</v>
      </c>
      <c r="O1453" s="473" t="s">
        <v>41</v>
      </c>
      <c r="P1453" s="473" t="s">
        <v>42</v>
      </c>
      <c r="Q1453" s="480"/>
    </row>
    <row r="1454" spans="1:17" ht="96" x14ac:dyDescent="0.25">
      <c r="A1454" s="210">
        <v>1452</v>
      </c>
      <c r="B1454" s="473" t="s">
        <v>34</v>
      </c>
      <c r="C1454" s="473">
        <v>891180084</v>
      </c>
      <c r="D1454" s="473">
        <v>2</v>
      </c>
      <c r="E1454" s="473" t="s">
        <v>9069</v>
      </c>
      <c r="F1454" s="473">
        <v>900034424</v>
      </c>
      <c r="G1454" s="476">
        <v>0</v>
      </c>
      <c r="H1454" s="476" t="s">
        <v>9070</v>
      </c>
      <c r="I1454" s="473" t="s">
        <v>9071</v>
      </c>
      <c r="J1454" s="498">
        <v>41599</v>
      </c>
      <c r="K1454" s="502">
        <v>954516</v>
      </c>
      <c r="L1454" s="473" t="s">
        <v>113</v>
      </c>
      <c r="M1454" s="476" t="s">
        <v>2156</v>
      </c>
      <c r="N1454" s="480" t="s">
        <v>6089</v>
      </c>
      <c r="O1454" s="473" t="s">
        <v>41</v>
      </c>
      <c r="P1454" s="473" t="s">
        <v>42</v>
      </c>
      <c r="Q1454" s="480"/>
    </row>
    <row r="1455" spans="1:17" ht="168" x14ac:dyDescent="0.25">
      <c r="A1455" s="210">
        <v>1453</v>
      </c>
      <c r="B1455" s="473" t="s">
        <v>34</v>
      </c>
      <c r="C1455" s="473">
        <v>891180084</v>
      </c>
      <c r="D1455" s="473">
        <v>2</v>
      </c>
      <c r="E1455" s="473" t="s">
        <v>7664</v>
      </c>
      <c r="F1455" s="473">
        <v>1075214371</v>
      </c>
      <c r="G1455" s="476">
        <v>0</v>
      </c>
      <c r="H1455" s="476" t="s">
        <v>9072</v>
      </c>
      <c r="I1455" s="473" t="s">
        <v>9073</v>
      </c>
      <c r="J1455" s="498">
        <v>41603</v>
      </c>
      <c r="K1455" s="502">
        <v>3600000</v>
      </c>
      <c r="L1455" s="473" t="s">
        <v>8377</v>
      </c>
      <c r="M1455" s="476" t="s">
        <v>2156</v>
      </c>
      <c r="N1455" s="480" t="s">
        <v>6089</v>
      </c>
      <c r="O1455" s="473" t="s">
        <v>41</v>
      </c>
      <c r="P1455" s="473" t="s">
        <v>42</v>
      </c>
      <c r="Q1455" s="480"/>
    </row>
    <row r="1456" spans="1:17" ht="108" x14ac:dyDescent="0.25">
      <c r="A1456" s="210">
        <v>1454</v>
      </c>
      <c r="B1456" s="473" t="s">
        <v>34</v>
      </c>
      <c r="C1456" s="473">
        <v>891180084</v>
      </c>
      <c r="D1456" s="473">
        <v>2</v>
      </c>
      <c r="E1456" s="473" t="s">
        <v>9074</v>
      </c>
      <c r="F1456" s="473">
        <v>12224783</v>
      </c>
      <c r="G1456" s="476">
        <v>4</v>
      </c>
      <c r="H1456" s="476" t="s">
        <v>9075</v>
      </c>
      <c r="I1456" s="473" t="s">
        <v>9076</v>
      </c>
      <c r="J1456" s="498">
        <v>41604</v>
      </c>
      <c r="K1456" s="502">
        <v>2000000</v>
      </c>
      <c r="L1456" s="473" t="s">
        <v>8377</v>
      </c>
      <c r="M1456" s="476" t="s">
        <v>2156</v>
      </c>
      <c r="N1456" s="480" t="s">
        <v>6089</v>
      </c>
      <c r="O1456" s="473" t="s">
        <v>41</v>
      </c>
      <c r="P1456" s="473" t="s">
        <v>42</v>
      </c>
      <c r="Q1456" s="480"/>
    </row>
    <row r="1457" spans="1:17" ht="48" x14ac:dyDescent="0.25">
      <c r="A1457" s="210">
        <v>1455</v>
      </c>
      <c r="B1457" s="473" t="s">
        <v>34</v>
      </c>
      <c r="C1457" s="473">
        <v>891180084</v>
      </c>
      <c r="D1457" s="473">
        <v>2</v>
      </c>
      <c r="E1457" s="473" t="s">
        <v>9077</v>
      </c>
      <c r="F1457" s="473">
        <v>90210998</v>
      </c>
      <c r="G1457" s="476">
        <v>0</v>
      </c>
      <c r="H1457" s="476" t="s">
        <v>9078</v>
      </c>
      <c r="I1457" s="473" t="s">
        <v>9052</v>
      </c>
      <c r="J1457" s="498">
        <v>41607</v>
      </c>
      <c r="K1457" s="502">
        <v>3304000</v>
      </c>
      <c r="L1457" s="473" t="s">
        <v>113</v>
      </c>
      <c r="M1457" s="476" t="s">
        <v>2156</v>
      </c>
      <c r="N1457" s="480" t="s">
        <v>6089</v>
      </c>
      <c r="O1457" s="473" t="s">
        <v>41</v>
      </c>
      <c r="P1457" s="473" t="s">
        <v>42</v>
      </c>
      <c r="Q1457" s="480"/>
    </row>
    <row r="1458" spans="1:17" ht="108" x14ac:dyDescent="0.25">
      <c r="A1458" s="210">
        <v>1456</v>
      </c>
      <c r="B1458" s="473" t="s">
        <v>34</v>
      </c>
      <c r="C1458" s="473">
        <v>891180084</v>
      </c>
      <c r="D1458" s="473">
        <v>2</v>
      </c>
      <c r="E1458" s="473" t="s">
        <v>7413</v>
      </c>
      <c r="F1458" s="473">
        <v>7694101</v>
      </c>
      <c r="G1458" s="476">
        <v>9</v>
      </c>
      <c r="H1458" s="476" t="s">
        <v>9079</v>
      </c>
      <c r="I1458" s="473" t="s">
        <v>9080</v>
      </c>
      <c r="J1458" s="487">
        <v>41611</v>
      </c>
      <c r="K1458" s="502">
        <v>38399480</v>
      </c>
      <c r="L1458" s="473" t="s">
        <v>113</v>
      </c>
      <c r="M1458" s="476" t="s">
        <v>2156</v>
      </c>
      <c r="N1458" s="480" t="s">
        <v>6089</v>
      </c>
      <c r="O1458" s="473" t="s">
        <v>41</v>
      </c>
      <c r="P1458" s="473" t="s">
        <v>42</v>
      </c>
      <c r="Q1458" s="480"/>
    </row>
    <row r="1459" spans="1:17" ht="96" x14ac:dyDescent="0.25">
      <c r="A1459" s="210">
        <v>1457</v>
      </c>
      <c r="B1459" s="473" t="s">
        <v>34</v>
      </c>
      <c r="C1459" s="473">
        <v>891180084</v>
      </c>
      <c r="D1459" s="473">
        <v>2</v>
      </c>
      <c r="E1459" s="473" t="s">
        <v>9081</v>
      </c>
      <c r="F1459" s="473">
        <v>860012336</v>
      </c>
      <c r="G1459" s="476">
        <v>1</v>
      </c>
      <c r="H1459" s="476" t="s">
        <v>9082</v>
      </c>
      <c r="I1459" s="473" t="s">
        <v>9083</v>
      </c>
      <c r="J1459" s="487">
        <v>41611</v>
      </c>
      <c r="K1459" s="502">
        <v>4700000</v>
      </c>
      <c r="L1459" s="473" t="s">
        <v>8377</v>
      </c>
      <c r="M1459" s="476" t="s">
        <v>2156</v>
      </c>
      <c r="N1459" s="480" t="s">
        <v>6089</v>
      </c>
      <c r="O1459" s="473" t="s">
        <v>41</v>
      </c>
      <c r="P1459" s="473" t="s">
        <v>42</v>
      </c>
      <c r="Q1459" s="480"/>
    </row>
    <row r="1460" spans="1:17" ht="84" x14ac:dyDescent="0.25">
      <c r="A1460" s="210">
        <v>1458</v>
      </c>
      <c r="B1460" s="473" t="s">
        <v>34</v>
      </c>
      <c r="C1460" s="473">
        <v>891180084</v>
      </c>
      <c r="D1460" s="473">
        <v>2</v>
      </c>
      <c r="E1460" s="473" t="s">
        <v>5994</v>
      </c>
      <c r="F1460" s="473">
        <v>17139021</v>
      </c>
      <c r="G1460" s="476">
        <v>8</v>
      </c>
      <c r="H1460" s="476" t="s">
        <v>9084</v>
      </c>
      <c r="I1460" s="473" t="s">
        <v>9085</v>
      </c>
      <c r="J1460" s="487">
        <v>41612</v>
      </c>
      <c r="K1460" s="502">
        <v>927607</v>
      </c>
      <c r="L1460" s="473" t="s">
        <v>113</v>
      </c>
      <c r="M1460" s="476" t="s">
        <v>2156</v>
      </c>
      <c r="N1460" s="480" t="s">
        <v>6089</v>
      </c>
      <c r="O1460" s="473" t="s">
        <v>41</v>
      </c>
      <c r="P1460" s="473" t="s">
        <v>42</v>
      </c>
      <c r="Q1460" s="480"/>
    </row>
    <row r="1461" spans="1:17" ht="96" x14ac:dyDescent="0.25">
      <c r="A1461" s="210">
        <v>1459</v>
      </c>
      <c r="B1461" s="473" t="s">
        <v>34</v>
      </c>
      <c r="C1461" s="473">
        <v>891180084</v>
      </c>
      <c r="D1461" s="473">
        <v>2</v>
      </c>
      <c r="E1461" s="473" t="s">
        <v>9086</v>
      </c>
      <c r="F1461" s="473">
        <v>800194600</v>
      </c>
      <c r="G1461" s="476">
        <v>3</v>
      </c>
      <c r="H1461" s="476" t="s">
        <v>9087</v>
      </c>
      <c r="I1461" s="473" t="s">
        <v>9088</v>
      </c>
      <c r="J1461" s="487">
        <v>41614</v>
      </c>
      <c r="K1461" s="502">
        <v>788800</v>
      </c>
      <c r="L1461" s="473" t="s">
        <v>6116</v>
      </c>
      <c r="M1461" s="476" t="s">
        <v>2156</v>
      </c>
      <c r="N1461" s="480" t="s">
        <v>6089</v>
      </c>
      <c r="O1461" s="473" t="s">
        <v>41</v>
      </c>
      <c r="P1461" s="473" t="s">
        <v>42</v>
      </c>
      <c r="Q1461" s="480"/>
    </row>
    <row r="1462" spans="1:17" ht="84" x14ac:dyDescent="0.25">
      <c r="A1462" s="210">
        <v>1460</v>
      </c>
      <c r="B1462" s="473" t="s">
        <v>34</v>
      </c>
      <c r="C1462" s="473">
        <v>891180084</v>
      </c>
      <c r="D1462" s="473">
        <v>2</v>
      </c>
      <c r="E1462" s="473" t="s">
        <v>8867</v>
      </c>
      <c r="F1462" s="473">
        <v>83229857</v>
      </c>
      <c r="G1462" s="476">
        <v>1</v>
      </c>
      <c r="H1462" s="476" t="s">
        <v>9089</v>
      </c>
      <c r="I1462" s="473" t="s">
        <v>9090</v>
      </c>
      <c r="J1462" s="487">
        <v>41614</v>
      </c>
      <c r="K1462" s="502">
        <v>1000000</v>
      </c>
      <c r="L1462" s="473" t="s">
        <v>6116</v>
      </c>
      <c r="M1462" s="476" t="s">
        <v>2156</v>
      </c>
      <c r="N1462" s="480" t="s">
        <v>6089</v>
      </c>
      <c r="O1462" s="473" t="s">
        <v>41</v>
      </c>
      <c r="P1462" s="473" t="s">
        <v>42</v>
      </c>
      <c r="Q1462" s="480"/>
    </row>
    <row r="1463" spans="1:17" ht="96" x14ac:dyDescent="0.25">
      <c r="A1463" s="210">
        <v>1461</v>
      </c>
      <c r="B1463" s="473" t="s">
        <v>34</v>
      </c>
      <c r="C1463" s="473">
        <v>891180084</v>
      </c>
      <c r="D1463" s="473">
        <v>2</v>
      </c>
      <c r="E1463" s="473" t="s">
        <v>9091</v>
      </c>
      <c r="F1463" s="473">
        <v>890101977</v>
      </c>
      <c r="G1463" s="476">
        <v>3</v>
      </c>
      <c r="H1463" s="476" t="s">
        <v>9092</v>
      </c>
      <c r="I1463" s="473" t="s">
        <v>9093</v>
      </c>
      <c r="J1463" s="487">
        <v>41614</v>
      </c>
      <c r="K1463" s="502">
        <v>1172528</v>
      </c>
      <c r="L1463" s="473" t="s">
        <v>113</v>
      </c>
      <c r="M1463" s="476" t="s">
        <v>2156</v>
      </c>
      <c r="N1463" s="480" t="s">
        <v>6089</v>
      </c>
      <c r="O1463" s="473" t="s">
        <v>41</v>
      </c>
      <c r="P1463" s="473" t="s">
        <v>42</v>
      </c>
      <c r="Q1463" s="480"/>
    </row>
    <row r="1464" spans="1:17" ht="108" x14ac:dyDescent="0.25">
      <c r="A1464" s="210">
        <v>1462</v>
      </c>
      <c r="B1464" s="473" t="s">
        <v>34</v>
      </c>
      <c r="C1464" s="473">
        <v>891180084</v>
      </c>
      <c r="D1464" s="473">
        <v>2</v>
      </c>
      <c r="E1464" s="473" t="s">
        <v>9094</v>
      </c>
      <c r="F1464" s="473">
        <v>891102731</v>
      </c>
      <c r="G1464" s="476">
        <v>7</v>
      </c>
      <c r="H1464" s="476" t="s">
        <v>9095</v>
      </c>
      <c r="I1464" s="473" t="s">
        <v>9096</v>
      </c>
      <c r="J1464" s="487">
        <v>41617</v>
      </c>
      <c r="K1464" s="502">
        <v>173417</v>
      </c>
      <c r="L1464" s="473" t="s">
        <v>113</v>
      </c>
      <c r="M1464" s="476" t="s">
        <v>2156</v>
      </c>
      <c r="N1464" s="480" t="s">
        <v>6089</v>
      </c>
      <c r="O1464" s="473" t="s">
        <v>41</v>
      </c>
      <c r="P1464" s="473" t="s">
        <v>42</v>
      </c>
      <c r="Q1464" s="480"/>
    </row>
    <row r="1465" spans="1:17" ht="108" x14ac:dyDescent="0.25">
      <c r="A1465" s="210">
        <v>1463</v>
      </c>
      <c r="B1465" s="473" t="s">
        <v>34</v>
      </c>
      <c r="C1465" s="473">
        <v>891180084</v>
      </c>
      <c r="D1465" s="473">
        <v>2</v>
      </c>
      <c r="E1465" s="473" t="s">
        <v>9097</v>
      </c>
      <c r="F1465" s="473">
        <v>900438464</v>
      </c>
      <c r="G1465" s="476">
        <v>1</v>
      </c>
      <c r="H1465" s="476" t="s">
        <v>9098</v>
      </c>
      <c r="I1465" s="473" t="s">
        <v>9099</v>
      </c>
      <c r="J1465" s="487">
        <v>41617</v>
      </c>
      <c r="K1465" s="502">
        <v>35580000</v>
      </c>
      <c r="L1465" s="473" t="s">
        <v>6116</v>
      </c>
      <c r="M1465" s="476" t="s">
        <v>2156</v>
      </c>
      <c r="N1465" s="480" t="s">
        <v>6089</v>
      </c>
      <c r="O1465" s="473" t="s">
        <v>41</v>
      </c>
      <c r="P1465" s="473" t="s">
        <v>42</v>
      </c>
      <c r="Q1465" s="480"/>
    </row>
    <row r="1466" spans="1:17" ht="120" x14ac:dyDescent="0.25">
      <c r="A1466" s="210">
        <v>1464</v>
      </c>
      <c r="B1466" s="473" t="s">
        <v>34</v>
      </c>
      <c r="C1466" s="473">
        <v>891180084</v>
      </c>
      <c r="D1466" s="473">
        <v>2</v>
      </c>
      <c r="E1466" s="473" t="s">
        <v>9100</v>
      </c>
      <c r="F1466" s="473">
        <v>1075285925</v>
      </c>
      <c r="G1466" s="476">
        <v>4</v>
      </c>
      <c r="H1466" s="476" t="s">
        <v>9101</v>
      </c>
      <c r="I1466" s="473" t="s">
        <v>9102</v>
      </c>
      <c r="J1466" s="487">
        <v>41617</v>
      </c>
      <c r="K1466" s="502">
        <v>750000</v>
      </c>
      <c r="L1466" s="473" t="s">
        <v>8377</v>
      </c>
      <c r="M1466" s="476" t="s">
        <v>2156</v>
      </c>
      <c r="N1466" s="480" t="s">
        <v>6089</v>
      </c>
      <c r="O1466" s="473" t="s">
        <v>41</v>
      </c>
      <c r="P1466" s="473" t="s">
        <v>42</v>
      </c>
      <c r="Q1466" s="480"/>
    </row>
    <row r="1467" spans="1:17" ht="96" x14ac:dyDescent="0.25">
      <c r="A1467" s="210">
        <v>1465</v>
      </c>
      <c r="B1467" s="473" t="s">
        <v>34</v>
      </c>
      <c r="C1467" s="473">
        <v>891180084</v>
      </c>
      <c r="D1467" s="473">
        <v>2</v>
      </c>
      <c r="E1467" s="473" t="s">
        <v>2613</v>
      </c>
      <c r="F1467" s="473">
        <v>12094697</v>
      </c>
      <c r="G1467" s="476">
        <v>1</v>
      </c>
      <c r="H1467" s="476" t="s">
        <v>9103</v>
      </c>
      <c r="I1467" s="473" t="s">
        <v>9104</v>
      </c>
      <c r="J1467" s="487">
        <v>41617</v>
      </c>
      <c r="K1467" s="502">
        <v>576082</v>
      </c>
      <c r="L1467" s="473" t="s">
        <v>113</v>
      </c>
      <c r="M1467" s="476" t="s">
        <v>2156</v>
      </c>
      <c r="N1467" s="480" t="s">
        <v>6089</v>
      </c>
      <c r="O1467" s="473" t="s">
        <v>41</v>
      </c>
      <c r="P1467" s="473" t="s">
        <v>42</v>
      </c>
      <c r="Q1467" s="480"/>
    </row>
    <row r="1468" spans="1:17" ht="60" x14ac:dyDescent="0.25">
      <c r="A1468" s="210">
        <v>1466</v>
      </c>
      <c r="B1468" s="473" t="s">
        <v>34</v>
      </c>
      <c r="C1468" s="473">
        <v>891180084</v>
      </c>
      <c r="D1468" s="473">
        <v>2</v>
      </c>
      <c r="E1468" s="473" t="s">
        <v>9105</v>
      </c>
      <c r="F1468" s="473">
        <v>813000052</v>
      </c>
      <c r="G1468" s="476">
        <v>2</v>
      </c>
      <c r="H1468" s="476" t="s">
        <v>9106</v>
      </c>
      <c r="I1468" s="473" t="s">
        <v>9107</v>
      </c>
      <c r="J1468" s="487">
        <v>41617</v>
      </c>
      <c r="K1468" s="502">
        <v>481168</v>
      </c>
      <c r="L1468" s="473" t="s">
        <v>113</v>
      </c>
      <c r="M1468" s="476" t="s">
        <v>2156</v>
      </c>
      <c r="N1468" s="480" t="s">
        <v>6089</v>
      </c>
      <c r="O1468" s="473" t="s">
        <v>41</v>
      </c>
      <c r="P1468" s="473" t="s">
        <v>42</v>
      </c>
      <c r="Q1468" s="480"/>
    </row>
    <row r="1469" spans="1:17" ht="84" x14ac:dyDescent="0.25">
      <c r="A1469" s="210">
        <v>1467</v>
      </c>
      <c r="B1469" s="473" t="s">
        <v>34</v>
      </c>
      <c r="C1469" s="473">
        <v>891180084</v>
      </c>
      <c r="D1469" s="473">
        <v>2</v>
      </c>
      <c r="E1469" s="473" t="s">
        <v>2734</v>
      </c>
      <c r="F1469" s="473">
        <v>26430421</v>
      </c>
      <c r="G1469" s="476">
        <v>7</v>
      </c>
      <c r="H1469" s="476" t="s">
        <v>9108</v>
      </c>
      <c r="I1469" s="473" t="s">
        <v>9109</v>
      </c>
      <c r="J1469" s="487" t="s">
        <v>9110</v>
      </c>
      <c r="K1469" s="502">
        <v>1000000</v>
      </c>
      <c r="L1469" s="473" t="s">
        <v>8377</v>
      </c>
      <c r="M1469" s="476" t="s">
        <v>2156</v>
      </c>
      <c r="N1469" s="480" t="s">
        <v>6089</v>
      </c>
      <c r="O1469" s="473" t="s">
        <v>41</v>
      </c>
      <c r="P1469" s="473" t="s">
        <v>42</v>
      </c>
      <c r="Q1469" s="480"/>
    </row>
    <row r="1470" spans="1:17" ht="120" x14ac:dyDescent="0.25">
      <c r="A1470" s="210">
        <v>1468</v>
      </c>
      <c r="B1470" s="473" t="s">
        <v>34</v>
      </c>
      <c r="C1470" s="473">
        <v>891180084</v>
      </c>
      <c r="D1470" s="473">
        <v>2</v>
      </c>
      <c r="E1470" s="473" t="s">
        <v>9111</v>
      </c>
      <c r="F1470" s="473">
        <v>71739665</v>
      </c>
      <c r="G1470" s="476">
        <v>9</v>
      </c>
      <c r="H1470" s="476" t="s">
        <v>9112</v>
      </c>
      <c r="I1470" s="473" t="s">
        <v>8618</v>
      </c>
      <c r="J1470" s="487" t="s">
        <v>9110</v>
      </c>
      <c r="K1470" s="502">
        <v>2386120</v>
      </c>
      <c r="L1470" s="473" t="s">
        <v>113</v>
      </c>
      <c r="M1470" s="476" t="s">
        <v>2156</v>
      </c>
      <c r="N1470" s="480" t="s">
        <v>6089</v>
      </c>
      <c r="O1470" s="473" t="s">
        <v>41</v>
      </c>
      <c r="P1470" s="473" t="s">
        <v>42</v>
      </c>
      <c r="Q1470" s="480"/>
    </row>
    <row r="1471" spans="1:17" ht="84" x14ac:dyDescent="0.25">
      <c r="A1471" s="210">
        <v>1469</v>
      </c>
      <c r="B1471" s="473" t="s">
        <v>34</v>
      </c>
      <c r="C1471" s="473">
        <v>891180084</v>
      </c>
      <c r="D1471" s="473">
        <v>2</v>
      </c>
      <c r="E1471" s="473" t="s">
        <v>9113</v>
      </c>
      <c r="F1471" s="473">
        <v>1075215475</v>
      </c>
      <c r="G1471" s="476">
        <v>2</v>
      </c>
      <c r="H1471" s="476" t="s">
        <v>9114</v>
      </c>
      <c r="I1471" s="473" t="s">
        <v>9109</v>
      </c>
      <c r="J1471" s="487" t="s">
        <v>9110</v>
      </c>
      <c r="K1471" s="502">
        <v>1000000</v>
      </c>
      <c r="L1471" s="473" t="s">
        <v>8377</v>
      </c>
      <c r="M1471" s="476" t="s">
        <v>2156</v>
      </c>
      <c r="N1471" s="480" t="s">
        <v>6089</v>
      </c>
      <c r="O1471" s="473" t="s">
        <v>41</v>
      </c>
      <c r="P1471" s="473" t="s">
        <v>42</v>
      </c>
      <c r="Q1471" s="480"/>
    </row>
    <row r="1472" spans="1:17" ht="72" x14ac:dyDescent="0.25">
      <c r="A1472" s="210">
        <v>1470</v>
      </c>
      <c r="B1472" s="473" t="s">
        <v>34</v>
      </c>
      <c r="C1472" s="473">
        <v>891180084</v>
      </c>
      <c r="D1472" s="473">
        <v>2</v>
      </c>
      <c r="E1472" s="473" t="s">
        <v>1601</v>
      </c>
      <c r="F1472" s="475">
        <v>800058607</v>
      </c>
      <c r="G1472" s="476">
        <v>2</v>
      </c>
      <c r="H1472" s="476" t="s">
        <v>9115</v>
      </c>
      <c r="I1472" s="485" t="s">
        <v>9116</v>
      </c>
      <c r="J1472" s="487">
        <v>41373</v>
      </c>
      <c r="K1472" s="483">
        <v>3003560</v>
      </c>
      <c r="L1472" s="473" t="s">
        <v>1137</v>
      </c>
      <c r="M1472" s="476" t="s">
        <v>2156</v>
      </c>
      <c r="N1472" s="480" t="s">
        <v>1912</v>
      </c>
      <c r="O1472" s="473" t="s">
        <v>41</v>
      </c>
      <c r="P1472" s="473" t="s">
        <v>42</v>
      </c>
      <c r="Q1472" s="480"/>
    </row>
    <row r="1473" spans="1:17" ht="48" x14ac:dyDescent="0.25">
      <c r="A1473" s="210">
        <v>1471</v>
      </c>
      <c r="B1473" s="473" t="s">
        <v>34</v>
      </c>
      <c r="C1473" s="473">
        <v>891180084</v>
      </c>
      <c r="D1473" s="473">
        <v>2</v>
      </c>
      <c r="E1473" s="473" t="s">
        <v>1147</v>
      </c>
      <c r="F1473" s="475">
        <v>51580461</v>
      </c>
      <c r="G1473" s="476">
        <v>5</v>
      </c>
      <c r="H1473" s="476" t="s">
        <v>9117</v>
      </c>
      <c r="I1473" s="474" t="s">
        <v>9118</v>
      </c>
      <c r="J1473" s="487">
        <v>41376</v>
      </c>
      <c r="K1473" s="479">
        <v>2756000</v>
      </c>
      <c r="L1473" s="473" t="s">
        <v>1137</v>
      </c>
      <c r="M1473" s="476" t="s">
        <v>2156</v>
      </c>
      <c r="N1473" s="480" t="s">
        <v>1912</v>
      </c>
      <c r="O1473" s="473" t="s">
        <v>41</v>
      </c>
      <c r="P1473" s="473" t="s">
        <v>42</v>
      </c>
      <c r="Q1473" s="480"/>
    </row>
    <row r="1474" spans="1:17" ht="72" x14ac:dyDescent="0.25">
      <c r="A1474" s="210">
        <v>1472</v>
      </c>
      <c r="B1474" s="473" t="s">
        <v>34</v>
      </c>
      <c r="C1474" s="473">
        <v>891180084</v>
      </c>
      <c r="D1474" s="473">
        <v>2</v>
      </c>
      <c r="E1474" s="474" t="s">
        <v>9119</v>
      </c>
      <c r="F1474" s="481">
        <v>12137281</v>
      </c>
      <c r="G1474" s="476">
        <v>6</v>
      </c>
      <c r="H1474" s="476" t="s">
        <v>9120</v>
      </c>
      <c r="I1474" s="474" t="s">
        <v>9121</v>
      </c>
      <c r="J1474" s="487">
        <v>41379</v>
      </c>
      <c r="K1474" s="479">
        <v>1154700</v>
      </c>
      <c r="L1474" s="473" t="s">
        <v>1137</v>
      </c>
      <c r="M1474" s="476" t="s">
        <v>2156</v>
      </c>
      <c r="N1474" s="480" t="s">
        <v>1912</v>
      </c>
      <c r="O1474" s="473" t="s">
        <v>41</v>
      </c>
      <c r="P1474" s="473" t="s">
        <v>42</v>
      </c>
      <c r="Q1474" s="480"/>
    </row>
    <row r="1475" spans="1:17" ht="144" x14ac:dyDescent="0.25">
      <c r="A1475" s="210">
        <v>1473</v>
      </c>
      <c r="B1475" s="473" t="s">
        <v>34</v>
      </c>
      <c r="C1475" s="473">
        <v>891180084</v>
      </c>
      <c r="D1475" s="473">
        <v>2</v>
      </c>
      <c r="E1475" s="474" t="s">
        <v>9122</v>
      </c>
      <c r="F1475" s="481">
        <v>813013550</v>
      </c>
      <c r="G1475" s="476">
        <v>5</v>
      </c>
      <c r="H1475" s="476" t="s">
        <v>9123</v>
      </c>
      <c r="I1475" s="474" t="s">
        <v>9124</v>
      </c>
      <c r="J1475" s="487">
        <v>41381</v>
      </c>
      <c r="K1475" s="479">
        <v>3387997</v>
      </c>
      <c r="L1475" s="473" t="s">
        <v>1137</v>
      </c>
      <c r="M1475" s="476" t="s">
        <v>2156</v>
      </c>
      <c r="N1475" s="480" t="s">
        <v>1912</v>
      </c>
      <c r="O1475" s="473" t="s">
        <v>41</v>
      </c>
      <c r="P1475" s="473" t="s">
        <v>42</v>
      </c>
      <c r="Q1475" s="480"/>
    </row>
    <row r="1476" spans="1:17" ht="84" x14ac:dyDescent="0.25">
      <c r="A1476" s="210">
        <v>1474</v>
      </c>
      <c r="B1476" s="473" t="s">
        <v>34</v>
      </c>
      <c r="C1476" s="473">
        <v>891180084</v>
      </c>
      <c r="D1476" s="473">
        <v>2</v>
      </c>
      <c r="E1476" s="473" t="s">
        <v>356</v>
      </c>
      <c r="F1476" s="481">
        <v>7694101</v>
      </c>
      <c r="G1476" s="476">
        <v>9</v>
      </c>
      <c r="H1476" s="476" t="s">
        <v>9125</v>
      </c>
      <c r="I1476" s="485" t="s">
        <v>9126</v>
      </c>
      <c r="J1476" s="487">
        <v>41381</v>
      </c>
      <c r="K1476" s="479">
        <v>4744400</v>
      </c>
      <c r="L1476" s="473" t="s">
        <v>1078</v>
      </c>
      <c r="M1476" s="476" t="s">
        <v>2156</v>
      </c>
      <c r="N1476" s="480" t="s">
        <v>1912</v>
      </c>
      <c r="O1476" s="473" t="s">
        <v>41</v>
      </c>
      <c r="P1476" s="473" t="s">
        <v>42</v>
      </c>
      <c r="Q1476" s="480"/>
    </row>
    <row r="1477" spans="1:17" ht="96" x14ac:dyDescent="0.25">
      <c r="A1477" s="210">
        <v>1475</v>
      </c>
      <c r="B1477" s="473" t="s">
        <v>34</v>
      </c>
      <c r="C1477" s="473">
        <v>891180084</v>
      </c>
      <c r="D1477" s="473">
        <v>2</v>
      </c>
      <c r="E1477" s="474" t="s">
        <v>6451</v>
      </c>
      <c r="F1477" s="481">
        <v>800154351</v>
      </c>
      <c r="G1477" s="476">
        <v>3</v>
      </c>
      <c r="H1477" s="476" t="s">
        <v>9127</v>
      </c>
      <c r="I1477" s="474" t="s">
        <v>9128</v>
      </c>
      <c r="J1477" s="487">
        <v>41387</v>
      </c>
      <c r="K1477" s="479">
        <v>4244440</v>
      </c>
      <c r="L1477" s="473" t="s">
        <v>1137</v>
      </c>
      <c r="M1477" s="476" t="s">
        <v>2156</v>
      </c>
      <c r="N1477" s="480" t="s">
        <v>1912</v>
      </c>
      <c r="O1477" s="473" t="s">
        <v>41</v>
      </c>
      <c r="P1477" s="473" t="s">
        <v>42</v>
      </c>
      <c r="Q1477" s="480"/>
    </row>
    <row r="1478" spans="1:17" ht="96" x14ac:dyDescent="0.25">
      <c r="A1478" s="210">
        <v>1476</v>
      </c>
      <c r="B1478" s="473" t="s">
        <v>34</v>
      </c>
      <c r="C1478" s="473">
        <v>891180084</v>
      </c>
      <c r="D1478" s="473">
        <v>2</v>
      </c>
      <c r="E1478" s="473" t="s">
        <v>356</v>
      </c>
      <c r="F1478" s="481">
        <v>7694101</v>
      </c>
      <c r="G1478" s="476">
        <v>9</v>
      </c>
      <c r="H1478" s="476" t="s">
        <v>9129</v>
      </c>
      <c r="I1478" s="474" t="s">
        <v>9130</v>
      </c>
      <c r="J1478" s="487">
        <v>41390</v>
      </c>
      <c r="K1478" s="479">
        <v>5229280</v>
      </c>
      <c r="L1478" s="473" t="s">
        <v>1137</v>
      </c>
      <c r="M1478" s="476" t="s">
        <v>2156</v>
      </c>
      <c r="N1478" s="480" t="s">
        <v>1912</v>
      </c>
      <c r="O1478" s="473" t="s">
        <v>41</v>
      </c>
      <c r="P1478" s="473" t="s">
        <v>42</v>
      </c>
      <c r="Q1478" s="480"/>
    </row>
    <row r="1479" spans="1:17" ht="48" x14ac:dyDescent="0.25">
      <c r="A1479" s="210">
        <v>1477</v>
      </c>
      <c r="B1479" s="473" t="s">
        <v>34</v>
      </c>
      <c r="C1479" s="473">
        <v>891180084</v>
      </c>
      <c r="D1479" s="473">
        <v>2</v>
      </c>
      <c r="E1479" s="474" t="s">
        <v>397</v>
      </c>
      <c r="F1479" s="481">
        <v>36151634</v>
      </c>
      <c r="G1479" s="476">
        <v>8</v>
      </c>
      <c r="H1479" s="476" t="s">
        <v>9131</v>
      </c>
      <c r="I1479" s="474" t="s">
        <v>9132</v>
      </c>
      <c r="J1479" s="487">
        <v>41394</v>
      </c>
      <c r="K1479" s="479">
        <v>859966</v>
      </c>
      <c r="L1479" s="473" t="s">
        <v>1137</v>
      </c>
      <c r="M1479" s="476" t="s">
        <v>2156</v>
      </c>
      <c r="N1479" s="480" t="s">
        <v>1912</v>
      </c>
      <c r="O1479" s="473" t="s">
        <v>41</v>
      </c>
      <c r="P1479" s="473" t="s">
        <v>42</v>
      </c>
      <c r="Q1479" s="480"/>
    </row>
    <row r="1480" spans="1:17" ht="180" x14ac:dyDescent="0.25">
      <c r="A1480" s="210">
        <v>1478</v>
      </c>
      <c r="B1480" s="473" t="s">
        <v>34</v>
      </c>
      <c r="C1480" s="473">
        <v>891180084</v>
      </c>
      <c r="D1480" s="473">
        <v>2</v>
      </c>
      <c r="E1480" s="474" t="s">
        <v>9133</v>
      </c>
      <c r="F1480" s="481">
        <v>80003374</v>
      </c>
      <c r="G1480" s="476">
        <v>3</v>
      </c>
      <c r="H1480" s="476" t="s">
        <v>9134</v>
      </c>
      <c r="I1480" s="474" t="s">
        <v>9135</v>
      </c>
      <c r="J1480" s="487">
        <v>41396</v>
      </c>
      <c r="K1480" s="479">
        <v>9363424</v>
      </c>
      <c r="L1480" s="473" t="s">
        <v>1137</v>
      </c>
      <c r="M1480" s="476" t="s">
        <v>2156</v>
      </c>
      <c r="N1480" s="480" t="s">
        <v>1912</v>
      </c>
      <c r="O1480" s="473" t="s">
        <v>41</v>
      </c>
      <c r="P1480" s="473" t="s">
        <v>42</v>
      </c>
      <c r="Q1480" s="480"/>
    </row>
    <row r="1481" spans="1:17" ht="120" x14ac:dyDescent="0.25">
      <c r="A1481" s="210">
        <v>1479</v>
      </c>
      <c r="B1481" s="473" t="s">
        <v>34</v>
      </c>
      <c r="C1481" s="473">
        <v>891180084</v>
      </c>
      <c r="D1481" s="473">
        <v>2</v>
      </c>
      <c r="E1481" s="474" t="s">
        <v>9136</v>
      </c>
      <c r="F1481" s="481">
        <v>813010144</v>
      </c>
      <c r="G1481" s="476">
        <v>4</v>
      </c>
      <c r="H1481" s="476" t="s">
        <v>9137</v>
      </c>
      <c r="I1481" s="474" t="s">
        <v>9138</v>
      </c>
      <c r="J1481" s="487">
        <v>41403</v>
      </c>
      <c r="K1481" s="479">
        <v>3698344</v>
      </c>
      <c r="L1481" s="473" t="s">
        <v>1137</v>
      </c>
      <c r="M1481" s="476" t="s">
        <v>2156</v>
      </c>
      <c r="N1481" s="480" t="s">
        <v>1912</v>
      </c>
      <c r="O1481" s="473" t="s">
        <v>41</v>
      </c>
      <c r="P1481" s="473" t="s">
        <v>42</v>
      </c>
      <c r="Q1481" s="480"/>
    </row>
    <row r="1482" spans="1:17" ht="180" x14ac:dyDescent="0.25">
      <c r="A1482" s="210">
        <v>1480</v>
      </c>
      <c r="B1482" s="473" t="s">
        <v>34</v>
      </c>
      <c r="C1482" s="473">
        <v>891180084</v>
      </c>
      <c r="D1482" s="473">
        <v>2</v>
      </c>
      <c r="E1482" s="474" t="s">
        <v>5994</v>
      </c>
      <c r="F1482" s="481">
        <v>800053310</v>
      </c>
      <c r="G1482" s="476">
        <v>8</v>
      </c>
      <c r="H1482" s="476" t="s">
        <v>9139</v>
      </c>
      <c r="I1482" s="474" t="s">
        <v>9140</v>
      </c>
      <c r="J1482" s="487">
        <v>41408</v>
      </c>
      <c r="K1482" s="483">
        <v>12334866</v>
      </c>
      <c r="L1482" s="473" t="s">
        <v>1137</v>
      </c>
      <c r="M1482" s="476" t="s">
        <v>2156</v>
      </c>
      <c r="N1482" s="480" t="s">
        <v>1912</v>
      </c>
      <c r="O1482" s="473" t="s">
        <v>41</v>
      </c>
      <c r="P1482" s="473" t="s">
        <v>42</v>
      </c>
      <c r="Q1482" s="480"/>
    </row>
    <row r="1483" spans="1:17" ht="108" x14ac:dyDescent="0.25">
      <c r="A1483" s="210">
        <v>1481</v>
      </c>
      <c r="B1483" s="473" t="s">
        <v>34</v>
      </c>
      <c r="C1483" s="473">
        <v>891180084</v>
      </c>
      <c r="D1483" s="473">
        <v>2</v>
      </c>
      <c r="E1483" s="474" t="s">
        <v>1304</v>
      </c>
      <c r="F1483" s="481">
        <v>4946065</v>
      </c>
      <c r="G1483" s="476">
        <v>3</v>
      </c>
      <c r="H1483" s="476" t="s">
        <v>9141</v>
      </c>
      <c r="I1483" s="474" t="s">
        <v>9142</v>
      </c>
      <c r="J1483" s="487">
        <v>41409</v>
      </c>
      <c r="K1483" s="483">
        <v>900000</v>
      </c>
      <c r="L1483" s="473" t="s">
        <v>1078</v>
      </c>
      <c r="M1483" s="476" t="s">
        <v>2156</v>
      </c>
      <c r="N1483" s="480" t="s">
        <v>1912</v>
      </c>
      <c r="O1483" s="473" t="s">
        <v>41</v>
      </c>
      <c r="P1483" s="473" t="s">
        <v>42</v>
      </c>
      <c r="Q1483" s="480"/>
    </row>
    <row r="1484" spans="1:17" ht="132" x14ac:dyDescent="0.25">
      <c r="A1484" s="210">
        <v>1482</v>
      </c>
      <c r="B1484" s="473" t="s">
        <v>34</v>
      </c>
      <c r="C1484" s="473">
        <v>891180084</v>
      </c>
      <c r="D1484" s="473">
        <v>2</v>
      </c>
      <c r="E1484" s="474" t="s">
        <v>9143</v>
      </c>
      <c r="F1484" s="481">
        <v>830011990</v>
      </c>
      <c r="G1484" s="476">
        <v>5</v>
      </c>
      <c r="H1484" s="476" t="s">
        <v>9144</v>
      </c>
      <c r="I1484" s="474" t="s">
        <v>9145</v>
      </c>
      <c r="J1484" s="487">
        <v>41411</v>
      </c>
      <c r="K1484" s="483">
        <v>2146957</v>
      </c>
      <c r="L1484" s="473" t="s">
        <v>1137</v>
      </c>
      <c r="M1484" s="476" t="s">
        <v>2156</v>
      </c>
      <c r="N1484" s="480" t="s">
        <v>1912</v>
      </c>
      <c r="O1484" s="473" t="s">
        <v>41</v>
      </c>
      <c r="P1484" s="473" t="s">
        <v>42</v>
      </c>
      <c r="Q1484" s="480"/>
    </row>
    <row r="1485" spans="1:17" ht="60" x14ac:dyDescent="0.25">
      <c r="A1485" s="210">
        <v>1483</v>
      </c>
      <c r="B1485" s="473" t="s">
        <v>34</v>
      </c>
      <c r="C1485" s="473">
        <v>891180084</v>
      </c>
      <c r="D1485" s="473">
        <v>2</v>
      </c>
      <c r="E1485" s="474" t="s">
        <v>9146</v>
      </c>
      <c r="F1485" s="481">
        <v>41365081</v>
      </c>
      <c r="G1485" s="476">
        <v>2</v>
      </c>
      <c r="H1485" s="476" t="s">
        <v>9147</v>
      </c>
      <c r="I1485" s="474" t="s">
        <v>9148</v>
      </c>
      <c r="J1485" s="487">
        <v>41411</v>
      </c>
      <c r="K1485" s="483">
        <v>1061400</v>
      </c>
      <c r="L1485" s="473" t="s">
        <v>1137</v>
      </c>
      <c r="M1485" s="476" t="s">
        <v>2156</v>
      </c>
      <c r="N1485" s="480" t="s">
        <v>1912</v>
      </c>
      <c r="O1485" s="473" t="s">
        <v>41</v>
      </c>
      <c r="P1485" s="473" t="s">
        <v>42</v>
      </c>
      <c r="Q1485" s="480"/>
    </row>
    <row r="1486" spans="1:17" ht="156" x14ac:dyDescent="0.25">
      <c r="A1486" s="210">
        <v>1484</v>
      </c>
      <c r="B1486" s="473" t="s">
        <v>34</v>
      </c>
      <c r="C1486" s="473">
        <v>891180084</v>
      </c>
      <c r="D1486" s="473">
        <v>2</v>
      </c>
      <c r="E1486" s="474" t="s">
        <v>9149</v>
      </c>
      <c r="F1486" s="481">
        <v>800255008</v>
      </c>
      <c r="G1486" s="476">
        <v>5</v>
      </c>
      <c r="H1486" s="476" t="s">
        <v>9150</v>
      </c>
      <c r="I1486" s="474" t="s">
        <v>8621</v>
      </c>
      <c r="J1486" s="487">
        <v>41414</v>
      </c>
      <c r="K1486" s="479">
        <v>394864</v>
      </c>
      <c r="L1486" s="473" t="s">
        <v>1137</v>
      </c>
      <c r="M1486" s="476" t="s">
        <v>2156</v>
      </c>
      <c r="N1486" s="480" t="s">
        <v>1912</v>
      </c>
      <c r="O1486" s="473" t="s">
        <v>41</v>
      </c>
      <c r="P1486" s="473" t="s">
        <v>42</v>
      </c>
      <c r="Q1486" s="480"/>
    </row>
    <row r="1487" spans="1:17" ht="132" x14ac:dyDescent="0.25">
      <c r="A1487" s="210">
        <v>1485</v>
      </c>
      <c r="B1487" s="473" t="s">
        <v>34</v>
      </c>
      <c r="C1487" s="473">
        <v>891180084</v>
      </c>
      <c r="D1487" s="473">
        <v>2</v>
      </c>
      <c r="E1487" s="473" t="s">
        <v>9151</v>
      </c>
      <c r="F1487" s="481">
        <v>830005860</v>
      </c>
      <c r="G1487" s="476">
        <v>1</v>
      </c>
      <c r="H1487" s="476" t="s">
        <v>9152</v>
      </c>
      <c r="I1487" s="474" t="s">
        <v>9153</v>
      </c>
      <c r="J1487" s="487">
        <v>41414</v>
      </c>
      <c r="K1487" s="483">
        <v>322920</v>
      </c>
      <c r="L1487" s="473" t="s">
        <v>1137</v>
      </c>
      <c r="M1487" s="476" t="s">
        <v>2156</v>
      </c>
      <c r="N1487" s="480" t="s">
        <v>1912</v>
      </c>
      <c r="O1487" s="473" t="s">
        <v>41</v>
      </c>
      <c r="P1487" s="473" t="s">
        <v>42</v>
      </c>
      <c r="Q1487" s="480"/>
    </row>
    <row r="1488" spans="1:17" ht="168" x14ac:dyDescent="0.25">
      <c r="A1488" s="210">
        <v>1486</v>
      </c>
      <c r="B1488" s="473" t="s">
        <v>34</v>
      </c>
      <c r="C1488" s="473">
        <v>891180084</v>
      </c>
      <c r="D1488" s="473">
        <v>2</v>
      </c>
      <c r="E1488" s="473" t="s">
        <v>6230</v>
      </c>
      <c r="F1488" s="481">
        <v>71739665</v>
      </c>
      <c r="G1488" s="476">
        <v>9</v>
      </c>
      <c r="H1488" s="476" t="s">
        <v>9154</v>
      </c>
      <c r="I1488" s="474" t="s">
        <v>9155</v>
      </c>
      <c r="J1488" s="487">
        <v>41416</v>
      </c>
      <c r="K1488" s="483">
        <v>638000</v>
      </c>
      <c r="L1488" s="473" t="s">
        <v>1137</v>
      </c>
      <c r="M1488" s="476" t="s">
        <v>2156</v>
      </c>
      <c r="N1488" s="480" t="s">
        <v>1912</v>
      </c>
      <c r="O1488" s="473" t="s">
        <v>41</v>
      </c>
      <c r="P1488" s="473" t="s">
        <v>42</v>
      </c>
      <c r="Q1488" s="480"/>
    </row>
    <row r="1489" spans="1:17" ht="156" x14ac:dyDescent="0.25">
      <c r="A1489" s="210">
        <v>1487</v>
      </c>
      <c r="B1489" s="473" t="s">
        <v>34</v>
      </c>
      <c r="C1489" s="473">
        <v>891180084</v>
      </c>
      <c r="D1489" s="473">
        <v>2</v>
      </c>
      <c r="E1489" s="474" t="s">
        <v>9156</v>
      </c>
      <c r="F1489" s="481">
        <v>79575069</v>
      </c>
      <c r="G1489" s="476">
        <v>2</v>
      </c>
      <c r="H1489" s="476" t="s">
        <v>9157</v>
      </c>
      <c r="I1489" s="474" t="s">
        <v>9158</v>
      </c>
      <c r="J1489" s="487">
        <v>41418</v>
      </c>
      <c r="K1489" s="479">
        <v>5751280</v>
      </c>
      <c r="L1489" s="473" t="s">
        <v>1137</v>
      </c>
      <c r="M1489" s="476" t="s">
        <v>2156</v>
      </c>
      <c r="N1489" s="480" t="s">
        <v>1912</v>
      </c>
      <c r="O1489" s="473" t="s">
        <v>41</v>
      </c>
      <c r="P1489" s="473" t="s">
        <v>42</v>
      </c>
      <c r="Q1489" s="480"/>
    </row>
    <row r="1490" spans="1:17" ht="60" x14ac:dyDescent="0.25">
      <c r="A1490" s="210">
        <v>1488</v>
      </c>
      <c r="B1490" s="473" t="s">
        <v>34</v>
      </c>
      <c r="C1490" s="473">
        <v>891180084</v>
      </c>
      <c r="D1490" s="473">
        <v>2</v>
      </c>
      <c r="E1490" s="474" t="s">
        <v>699</v>
      </c>
      <c r="F1490" s="481">
        <v>830025281</v>
      </c>
      <c r="G1490" s="476">
        <v>2</v>
      </c>
      <c r="H1490" s="476" t="s">
        <v>9159</v>
      </c>
      <c r="I1490" s="474" t="s">
        <v>9160</v>
      </c>
      <c r="J1490" s="487">
        <v>41422</v>
      </c>
      <c r="K1490" s="479">
        <v>80000</v>
      </c>
      <c r="L1490" s="473" t="s">
        <v>1137</v>
      </c>
      <c r="M1490" s="476" t="s">
        <v>2156</v>
      </c>
      <c r="N1490" s="480" t="s">
        <v>1912</v>
      </c>
      <c r="O1490" s="473" t="s">
        <v>41</v>
      </c>
      <c r="P1490" s="473" t="s">
        <v>42</v>
      </c>
      <c r="Q1490" s="480"/>
    </row>
    <row r="1491" spans="1:17" ht="120" x14ac:dyDescent="0.25">
      <c r="A1491" s="210">
        <v>1489</v>
      </c>
      <c r="B1491" s="473" t="s">
        <v>34</v>
      </c>
      <c r="C1491" s="473">
        <v>891180084</v>
      </c>
      <c r="D1491" s="473">
        <v>2</v>
      </c>
      <c r="E1491" s="473" t="s">
        <v>8504</v>
      </c>
      <c r="F1491" s="475">
        <v>860518299</v>
      </c>
      <c r="G1491" s="476">
        <v>1</v>
      </c>
      <c r="H1491" s="476" t="s">
        <v>9161</v>
      </c>
      <c r="I1491" s="474" t="s">
        <v>9162</v>
      </c>
      <c r="J1491" s="487">
        <v>41422</v>
      </c>
      <c r="K1491" s="479">
        <v>277843</v>
      </c>
      <c r="L1491" s="473" t="s">
        <v>1137</v>
      </c>
      <c r="M1491" s="476" t="s">
        <v>2156</v>
      </c>
      <c r="N1491" s="480" t="s">
        <v>1912</v>
      </c>
      <c r="O1491" s="473" t="s">
        <v>41</v>
      </c>
      <c r="P1491" s="473" t="s">
        <v>42</v>
      </c>
      <c r="Q1491" s="480"/>
    </row>
    <row r="1492" spans="1:17" ht="72" x14ac:dyDescent="0.25">
      <c r="A1492" s="210">
        <v>1490</v>
      </c>
      <c r="B1492" s="473" t="s">
        <v>34</v>
      </c>
      <c r="C1492" s="473">
        <v>891180084</v>
      </c>
      <c r="D1492" s="473">
        <v>2</v>
      </c>
      <c r="E1492" s="474" t="s">
        <v>9163</v>
      </c>
      <c r="F1492" s="490">
        <v>12098693</v>
      </c>
      <c r="G1492" s="476">
        <v>9</v>
      </c>
      <c r="H1492" s="476" t="s">
        <v>9164</v>
      </c>
      <c r="I1492" s="474" t="s">
        <v>9165</v>
      </c>
      <c r="J1492" s="487">
        <v>41429</v>
      </c>
      <c r="K1492" s="479">
        <v>742400</v>
      </c>
      <c r="L1492" s="473" t="s">
        <v>1078</v>
      </c>
      <c r="M1492" s="476" t="s">
        <v>2156</v>
      </c>
      <c r="N1492" s="480" t="s">
        <v>1912</v>
      </c>
      <c r="O1492" s="473" t="s">
        <v>41</v>
      </c>
      <c r="P1492" s="473" t="s">
        <v>42</v>
      </c>
      <c r="Q1492" s="480"/>
    </row>
    <row r="1493" spans="1:17" ht="120" x14ac:dyDescent="0.25">
      <c r="A1493" s="210">
        <v>1491</v>
      </c>
      <c r="B1493" s="473" t="s">
        <v>34</v>
      </c>
      <c r="C1493" s="473">
        <v>891180084</v>
      </c>
      <c r="D1493" s="473">
        <v>2</v>
      </c>
      <c r="E1493" s="474" t="s">
        <v>9166</v>
      </c>
      <c r="F1493" s="490">
        <v>55153458</v>
      </c>
      <c r="G1493" s="476">
        <v>6</v>
      </c>
      <c r="H1493" s="476" t="s">
        <v>9167</v>
      </c>
      <c r="I1493" s="474" t="s">
        <v>9168</v>
      </c>
      <c r="J1493" s="487">
        <v>41429</v>
      </c>
      <c r="K1493" s="479">
        <v>742400</v>
      </c>
      <c r="L1493" s="473" t="s">
        <v>1078</v>
      </c>
      <c r="M1493" s="476" t="s">
        <v>2156</v>
      </c>
      <c r="N1493" s="480" t="s">
        <v>1912</v>
      </c>
      <c r="O1493" s="473" t="s">
        <v>41</v>
      </c>
      <c r="P1493" s="473" t="s">
        <v>42</v>
      </c>
      <c r="Q1493" s="480"/>
    </row>
    <row r="1494" spans="1:17" ht="156" x14ac:dyDescent="0.25">
      <c r="A1494" s="210">
        <v>1492</v>
      </c>
      <c r="B1494" s="473" t="s">
        <v>34</v>
      </c>
      <c r="C1494" s="473">
        <v>891180084</v>
      </c>
      <c r="D1494" s="473">
        <v>2</v>
      </c>
      <c r="E1494" s="474" t="s">
        <v>9169</v>
      </c>
      <c r="F1494" s="489">
        <v>6874354</v>
      </c>
      <c r="G1494" s="476">
        <v>4</v>
      </c>
      <c r="H1494" s="476" t="s">
        <v>9170</v>
      </c>
      <c r="I1494" s="474" t="s">
        <v>9171</v>
      </c>
      <c r="J1494" s="487">
        <v>41430</v>
      </c>
      <c r="K1494" s="491">
        <v>714560</v>
      </c>
      <c r="L1494" s="473" t="s">
        <v>1137</v>
      </c>
      <c r="M1494" s="476" t="s">
        <v>2156</v>
      </c>
      <c r="N1494" s="480" t="s">
        <v>1912</v>
      </c>
      <c r="O1494" s="473" t="s">
        <v>41</v>
      </c>
      <c r="P1494" s="473" t="s">
        <v>42</v>
      </c>
      <c r="Q1494" s="480"/>
    </row>
    <row r="1495" spans="1:17" ht="84" x14ac:dyDescent="0.25">
      <c r="A1495" s="210">
        <v>1493</v>
      </c>
      <c r="B1495" s="473" t="s">
        <v>34</v>
      </c>
      <c r="C1495" s="473">
        <v>891180084</v>
      </c>
      <c r="D1495" s="473">
        <v>2</v>
      </c>
      <c r="E1495" s="474" t="s">
        <v>2953</v>
      </c>
      <c r="F1495" s="489">
        <v>36274439</v>
      </c>
      <c r="G1495" s="476">
        <v>6</v>
      </c>
      <c r="H1495" s="476" t="s">
        <v>9172</v>
      </c>
      <c r="I1495" s="474" t="s">
        <v>9173</v>
      </c>
      <c r="J1495" s="487">
        <v>41430</v>
      </c>
      <c r="K1495" s="491">
        <v>2470000</v>
      </c>
      <c r="L1495" s="473" t="s">
        <v>1137</v>
      </c>
      <c r="M1495" s="476" t="s">
        <v>2156</v>
      </c>
      <c r="N1495" s="480" t="s">
        <v>1912</v>
      </c>
      <c r="O1495" s="473" t="s">
        <v>41</v>
      </c>
      <c r="P1495" s="473" t="s">
        <v>42</v>
      </c>
      <c r="Q1495" s="480"/>
    </row>
    <row r="1496" spans="1:17" ht="96" x14ac:dyDescent="0.25">
      <c r="A1496" s="210">
        <v>1494</v>
      </c>
      <c r="B1496" s="473" t="s">
        <v>34</v>
      </c>
      <c r="C1496" s="473">
        <v>891180084</v>
      </c>
      <c r="D1496" s="473">
        <v>2</v>
      </c>
      <c r="E1496" s="474" t="s">
        <v>1434</v>
      </c>
      <c r="F1496" s="489">
        <v>7687792</v>
      </c>
      <c r="G1496" s="476">
        <v>9</v>
      </c>
      <c r="H1496" s="476" t="s">
        <v>9174</v>
      </c>
      <c r="I1496" s="474" t="s">
        <v>9175</v>
      </c>
      <c r="J1496" s="487">
        <v>41432</v>
      </c>
      <c r="K1496" s="491">
        <v>1821200</v>
      </c>
      <c r="L1496" s="473" t="s">
        <v>1137</v>
      </c>
      <c r="M1496" s="476" t="s">
        <v>2156</v>
      </c>
      <c r="N1496" s="480" t="s">
        <v>1912</v>
      </c>
      <c r="O1496" s="473" t="s">
        <v>41</v>
      </c>
      <c r="P1496" s="473" t="s">
        <v>42</v>
      </c>
      <c r="Q1496" s="480"/>
    </row>
    <row r="1497" spans="1:17" ht="84" x14ac:dyDescent="0.25">
      <c r="A1497" s="210">
        <v>1495</v>
      </c>
      <c r="B1497" s="473" t="s">
        <v>34</v>
      </c>
      <c r="C1497" s="473">
        <v>891180084</v>
      </c>
      <c r="D1497" s="473">
        <v>2</v>
      </c>
      <c r="E1497" s="474" t="s">
        <v>9176</v>
      </c>
      <c r="F1497" s="489">
        <v>26430580</v>
      </c>
      <c r="G1497" s="476">
        <v>1</v>
      </c>
      <c r="H1497" s="476" t="s">
        <v>9177</v>
      </c>
      <c r="I1497" s="474" t="s">
        <v>9178</v>
      </c>
      <c r="J1497" s="487">
        <v>41443</v>
      </c>
      <c r="K1497" s="491">
        <v>1000000</v>
      </c>
      <c r="L1497" s="473" t="s">
        <v>1137</v>
      </c>
      <c r="M1497" s="476" t="s">
        <v>2156</v>
      </c>
      <c r="N1497" s="480" t="s">
        <v>1912</v>
      </c>
      <c r="O1497" s="473" t="s">
        <v>41</v>
      </c>
      <c r="P1497" s="473" t="s">
        <v>42</v>
      </c>
      <c r="Q1497" s="480"/>
    </row>
    <row r="1498" spans="1:17" ht="120" x14ac:dyDescent="0.25">
      <c r="A1498" s="210">
        <v>1496</v>
      </c>
      <c r="B1498" s="473" t="s">
        <v>34</v>
      </c>
      <c r="C1498" s="473">
        <v>891180084</v>
      </c>
      <c r="D1498" s="473">
        <v>2</v>
      </c>
      <c r="E1498" s="474" t="s">
        <v>9179</v>
      </c>
      <c r="F1498" s="489">
        <v>900084612</v>
      </c>
      <c r="G1498" s="476">
        <v>2</v>
      </c>
      <c r="H1498" s="476" t="s">
        <v>9180</v>
      </c>
      <c r="I1498" s="474" t="s">
        <v>9181</v>
      </c>
      <c r="J1498" s="487">
        <v>41445</v>
      </c>
      <c r="K1498" s="491">
        <v>3206712</v>
      </c>
      <c r="L1498" s="473" t="s">
        <v>1137</v>
      </c>
      <c r="M1498" s="476" t="s">
        <v>2156</v>
      </c>
      <c r="N1498" s="480" t="s">
        <v>1912</v>
      </c>
      <c r="O1498" s="473" t="s">
        <v>41</v>
      </c>
      <c r="P1498" s="473" t="s">
        <v>42</v>
      </c>
      <c r="Q1498" s="480"/>
    </row>
    <row r="1499" spans="1:17" ht="180" x14ac:dyDescent="0.25">
      <c r="A1499" s="210">
        <v>1497</v>
      </c>
      <c r="B1499" s="473" t="s">
        <v>34</v>
      </c>
      <c r="C1499" s="473">
        <v>891180084</v>
      </c>
      <c r="D1499" s="473">
        <v>2</v>
      </c>
      <c r="E1499" s="474" t="s">
        <v>5994</v>
      </c>
      <c r="F1499" s="481">
        <v>800053310</v>
      </c>
      <c r="G1499" s="476">
        <v>8</v>
      </c>
      <c r="H1499" s="476" t="s">
        <v>9182</v>
      </c>
      <c r="I1499" s="474" t="s">
        <v>9183</v>
      </c>
      <c r="J1499" s="487">
        <v>41445</v>
      </c>
      <c r="K1499" s="491">
        <v>1367262</v>
      </c>
      <c r="L1499" s="473" t="s">
        <v>1137</v>
      </c>
      <c r="M1499" s="476" t="s">
        <v>2156</v>
      </c>
      <c r="N1499" s="480" t="s">
        <v>1912</v>
      </c>
      <c r="O1499" s="473" t="s">
        <v>41</v>
      </c>
      <c r="P1499" s="473" t="s">
        <v>42</v>
      </c>
      <c r="Q1499" s="480"/>
    </row>
    <row r="1500" spans="1:17" ht="72" x14ac:dyDescent="0.25">
      <c r="A1500" s="210">
        <v>1498</v>
      </c>
      <c r="B1500" s="473" t="s">
        <v>34</v>
      </c>
      <c r="C1500" s="473">
        <v>891180084</v>
      </c>
      <c r="D1500" s="473">
        <v>2</v>
      </c>
      <c r="E1500" s="474" t="s">
        <v>9184</v>
      </c>
      <c r="F1500" s="474">
        <v>830024737</v>
      </c>
      <c r="G1500" s="476">
        <v>4</v>
      </c>
      <c r="H1500" s="476" t="s">
        <v>9185</v>
      </c>
      <c r="I1500" s="474" t="s">
        <v>9186</v>
      </c>
      <c r="J1500" s="487">
        <v>41450</v>
      </c>
      <c r="K1500" s="491">
        <v>3503200</v>
      </c>
      <c r="L1500" s="473" t="s">
        <v>1137</v>
      </c>
      <c r="M1500" s="476" t="s">
        <v>2156</v>
      </c>
      <c r="N1500" s="480" t="s">
        <v>1912</v>
      </c>
      <c r="O1500" s="473" t="s">
        <v>41</v>
      </c>
      <c r="P1500" s="473" t="s">
        <v>42</v>
      </c>
      <c r="Q1500" s="480"/>
    </row>
    <row r="1501" spans="1:17" ht="120" x14ac:dyDescent="0.25">
      <c r="A1501" s="210">
        <v>1499</v>
      </c>
      <c r="B1501" s="473" t="s">
        <v>34</v>
      </c>
      <c r="C1501" s="473">
        <v>891180084</v>
      </c>
      <c r="D1501" s="473">
        <v>2</v>
      </c>
      <c r="E1501" s="474" t="s">
        <v>5654</v>
      </c>
      <c r="F1501" s="481">
        <v>12137281</v>
      </c>
      <c r="G1501" s="476">
        <v>6</v>
      </c>
      <c r="H1501" s="476" t="s">
        <v>9187</v>
      </c>
      <c r="I1501" s="474" t="s">
        <v>9188</v>
      </c>
      <c r="J1501" s="487">
        <v>41465</v>
      </c>
      <c r="K1501" s="491">
        <v>3000350</v>
      </c>
      <c r="L1501" s="473" t="s">
        <v>1137</v>
      </c>
      <c r="M1501" s="476" t="s">
        <v>2156</v>
      </c>
      <c r="N1501" s="480" t="s">
        <v>1912</v>
      </c>
      <c r="O1501" s="473" t="s">
        <v>41</v>
      </c>
      <c r="P1501" s="473" t="s">
        <v>42</v>
      </c>
      <c r="Q1501" s="480"/>
    </row>
    <row r="1502" spans="1:17" ht="72" x14ac:dyDescent="0.25">
      <c r="A1502" s="210">
        <v>1500</v>
      </c>
      <c r="B1502" s="473" t="s">
        <v>34</v>
      </c>
      <c r="C1502" s="473">
        <v>891180084</v>
      </c>
      <c r="D1502" s="473">
        <v>2</v>
      </c>
      <c r="E1502" s="474" t="s">
        <v>9189</v>
      </c>
      <c r="F1502" s="474">
        <v>860072122</v>
      </c>
      <c r="G1502" s="476">
        <v>9</v>
      </c>
      <c r="H1502" s="476" t="s">
        <v>9190</v>
      </c>
      <c r="I1502" s="474" t="s">
        <v>9191</v>
      </c>
      <c r="J1502" s="487">
        <v>41466</v>
      </c>
      <c r="K1502" s="491">
        <v>697044</v>
      </c>
      <c r="L1502" s="473" t="s">
        <v>1137</v>
      </c>
      <c r="M1502" s="476" t="s">
        <v>2156</v>
      </c>
      <c r="N1502" s="480" t="s">
        <v>1912</v>
      </c>
      <c r="O1502" s="473" t="s">
        <v>41</v>
      </c>
      <c r="P1502" s="473" t="s">
        <v>42</v>
      </c>
      <c r="Q1502" s="480"/>
    </row>
    <row r="1503" spans="1:17" ht="144" x14ac:dyDescent="0.25">
      <c r="A1503" s="210">
        <v>1501</v>
      </c>
      <c r="B1503" s="473" t="s">
        <v>34</v>
      </c>
      <c r="C1503" s="473">
        <v>891180084</v>
      </c>
      <c r="D1503" s="473">
        <v>2</v>
      </c>
      <c r="E1503" s="474" t="s">
        <v>9192</v>
      </c>
      <c r="F1503" s="474">
        <v>830006419</v>
      </c>
      <c r="G1503" s="476">
        <v>0</v>
      </c>
      <c r="H1503" s="476" t="s">
        <v>9193</v>
      </c>
      <c r="I1503" s="474" t="s">
        <v>9194</v>
      </c>
      <c r="J1503" s="487">
        <v>41467</v>
      </c>
      <c r="K1503" s="491">
        <v>780216</v>
      </c>
      <c r="L1503" s="473" t="s">
        <v>1137</v>
      </c>
      <c r="M1503" s="476" t="s">
        <v>2156</v>
      </c>
      <c r="N1503" s="480" t="s">
        <v>1912</v>
      </c>
      <c r="O1503" s="473" t="s">
        <v>41</v>
      </c>
      <c r="P1503" s="473" t="s">
        <v>42</v>
      </c>
      <c r="Q1503" s="480"/>
    </row>
    <row r="1504" spans="1:17" ht="120" x14ac:dyDescent="0.25">
      <c r="A1504" s="210">
        <v>1502</v>
      </c>
      <c r="B1504" s="473" t="s">
        <v>34</v>
      </c>
      <c r="C1504" s="473">
        <v>891180084</v>
      </c>
      <c r="D1504" s="473">
        <v>2</v>
      </c>
      <c r="E1504" s="474" t="s">
        <v>1822</v>
      </c>
      <c r="F1504" s="474">
        <v>900086559</v>
      </c>
      <c r="G1504" s="476">
        <v>9</v>
      </c>
      <c r="H1504" s="476" t="s">
        <v>9195</v>
      </c>
      <c r="I1504" s="474" t="s">
        <v>9196</v>
      </c>
      <c r="J1504" s="487">
        <v>41472</v>
      </c>
      <c r="K1504" s="491">
        <v>7290600</v>
      </c>
      <c r="L1504" s="473" t="s">
        <v>1137</v>
      </c>
      <c r="M1504" s="476" t="s">
        <v>2156</v>
      </c>
      <c r="N1504" s="480" t="s">
        <v>1912</v>
      </c>
      <c r="O1504" s="473" t="s">
        <v>41</v>
      </c>
      <c r="P1504" s="473" t="s">
        <v>42</v>
      </c>
      <c r="Q1504" s="480"/>
    </row>
    <row r="1505" spans="1:17" ht="84" x14ac:dyDescent="0.25">
      <c r="A1505" s="210">
        <v>1503</v>
      </c>
      <c r="B1505" s="473" t="s">
        <v>34</v>
      </c>
      <c r="C1505" s="473">
        <v>891180084</v>
      </c>
      <c r="D1505" s="473">
        <v>2</v>
      </c>
      <c r="E1505" s="474" t="s">
        <v>5994</v>
      </c>
      <c r="F1505" s="474">
        <v>800053310</v>
      </c>
      <c r="G1505" s="476">
        <v>8</v>
      </c>
      <c r="H1505" s="476" t="s">
        <v>9197</v>
      </c>
      <c r="I1505" s="474" t="s">
        <v>9198</v>
      </c>
      <c r="J1505" s="487">
        <v>41472</v>
      </c>
      <c r="K1505" s="491">
        <v>11302560</v>
      </c>
      <c r="L1505" s="473" t="s">
        <v>1137</v>
      </c>
      <c r="M1505" s="476" t="s">
        <v>2156</v>
      </c>
      <c r="N1505" s="480" t="s">
        <v>1912</v>
      </c>
      <c r="O1505" s="473" t="s">
        <v>41</v>
      </c>
      <c r="P1505" s="473" t="s">
        <v>42</v>
      </c>
      <c r="Q1505" s="480"/>
    </row>
    <row r="1506" spans="1:17" ht="192" x14ac:dyDescent="0.25">
      <c r="A1506" s="210">
        <v>1504</v>
      </c>
      <c r="B1506" s="473" t="s">
        <v>34</v>
      </c>
      <c r="C1506" s="473">
        <v>891180084</v>
      </c>
      <c r="D1506" s="473">
        <v>2</v>
      </c>
      <c r="E1506" s="474" t="s">
        <v>9199</v>
      </c>
      <c r="F1506" s="474">
        <v>800198583</v>
      </c>
      <c r="G1506" s="476">
        <v>4</v>
      </c>
      <c r="H1506" s="476" t="s">
        <v>9200</v>
      </c>
      <c r="I1506" s="474" t="s">
        <v>9201</v>
      </c>
      <c r="J1506" s="487">
        <v>41472</v>
      </c>
      <c r="K1506" s="491">
        <v>2920155</v>
      </c>
      <c r="L1506" s="473" t="s">
        <v>1137</v>
      </c>
      <c r="M1506" s="476" t="s">
        <v>2156</v>
      </c>
      <c r="N1506" s="480" t="s">
        <v>1912</v>
      </c>
      <c r="O1506" s="473" t="s">
        <v>41</v>
      </c>
      <c r="P1506" s="473" t="s">
        <v>42</v>
      </c>
      <c r="Q1506" s="480"/>
    </row>
    <row r="1507" spans="1:17" ht="108" x14ac:dyDescent="0.25">
      <c r="A1507" s="210">
        <v>1505</v>
      </c>
      <c r="B1507" s="473" t="s">
        <v>34</v>
      </c>
      <c r="C1507" s="473">
        <v>891180084</v>
      </c>
      <c r="D1507" s="473">
        <v>2</v>
      </c>
      <c r="E1507" s="473" t="s">
        <v>1601</v>
      </c>
      <c r="F1507" s="475">
        <v>800058607</v>
      </c>
      <c r="G1507" s="476">
        <v>2</v>
      </c>
      <c r="H1507" s="476" t="s">
        <v>9202</v>
      </c>
      <c r="I1507" s="474" t="s">
        <v>9203</v>
      </c>
      <c r="J1507" s="487">
        <v>41474</v>
      </c>
      <c r="K1507" s="491">
        <v>5571364</v>
      </c>
      <c r="L1507" s="473" t="s">
        <v>1137</v>
      </c>
      <c r="M1507" s="476" t="s">
        <v>2156</v>
      </c>
      <c r="N1507" s="480" t="s">
        <v>1912</v>
      </c>
      <c r="O1507" s="473" t="s">
        <v>41</v>
      </c>
      <c r="P1507" s="473" t="s">
        <v>42</v>
      </c>
      <c r="Q1507" s="480"/>
    </row>
    <row r="1508" spans="1:17" ht="96" x14ac:dyDescent="0.25">
      <c r="A1508" s="210">
        <v>1506</v>
      </c>
      <c r="B1508" s="473" t="s">
        <v>34</v>
      </c>
      <c r="C1508" s="473">
        <v>891180084</v>
      </c>
      <c r="D1508" s="473">
        <v>2</v>
      </c>
      <c r="E1508" s="474" t="s">
        <v>7875</v>
      </c>
      <c r="F1508" s="474">
        <v>38245315</v>
      </c>
      <c r="G1508" s="476">
        <v>5</v>
      </c>
      <c r="H1508" s="476" t="s">
        <v>9204</v>
      </c>
      <c r="I1508" s="474" t="s">
        <v>9205</v>
      </c>
      <c r="J1508" s="487">
        <v>41480</v>
      </c>
      <c r="K1508" s="491">
        <v>840000</v>
      </c>
      <c r="L1508" s="473" t="s">
        <v>1078</v>
      </c>
      <c r="M1508" s="476" t="s">
        <v>2156</v>
      </c>
      <c r="N1508" s="480" t="s">
        <v>1912</v>
      </c>
      <c r="O1508" s="473" t="s">
        <v>41</v>
      </c>
      <c r="P1508" s="473" t="s">
        <v>42</v>
      </c>
      <c r="Q1508" s="480"/>
    </row>
    <row r="1509" spans="1:17" ht="96" x14ac:dyDescent="0.25">
      <c r="A1509" s="210">
        <v>1507</v>
      </c>
      <c r="B1509" s="473" t="s">
        <v>34</v>
      </c>
      <c r="C1509" s="473">
        <v>891180084</v>
      </c>
      <c r="D1509" s="473">
        <v>2</v>
      </c>
      <c r="E1509" s="474" t="s">
        <v>334</v>
      </c>
      <c r="F1509" s="474">
        <v>12127303</v>
      </c>
      <c r="G1509" s="476">
        <v>7</v>
      </c>
      <c r="H1509" s="476" t="s">
        <v>9206</v>
      </c>
      <c r="I1509" s="474" t="s">
        <v>9207</v>
      </c>
      <c r="J1509" s="487">
        <v>41484</v>
      </c>
      <c r="K1509" s="491">
        <v>126000</v>
      </c>
      <c r="L1509" s="473" t="s">
        <v>1078</v>
      </c>
      <c r="M1509" s="476" t="s">
        <v>2156</v>
      </c>
      <c r="N1509" s="480" t="s">
        <v>1912</v>
      </c>
      <c r="O1509" s="473" t="s">
        <v>41</v>
      </c>
      <c r="P1509" s="473" t="s">
        <v>42</v>
      </c>
      <c r="Q1509" s="480"/>
    </row>
    <row r="1510" spans="1:17" ht="96" x14ac:dyDescent="0.25">
      <c r="A1510" s="210">
        <v>1508</v>
      </c>
      <c r="B1510" s="473" t="s">
        <v>34</v>
      </c>
      <c r="C1510" s="473">
        <v>891180084</v>
      </c>
      <c r="D1510" s="473">
        <v>2</v>
      </c>
      <c r="E1510" s="474" t="s">
        <v>1601</v>
      </c>
      <c r="F1510" s="474">
        <v>800058607</v>
      </c>
      <c r="G1510" s="476">
        <v>2</v>
      </c>
      <c r="H1510" s="476" t="s">
        <v>9208</v>
      </c>
      <c r="I1510" s="474" t="s">
        <v>9209</v>
      </c>
      <c r="J1510" s="487">
        <v>41487</v>
      </c>
      <c r="K1510" s="491">
        <v>725000</v>
      </c>
      <c r="L1510" s="473" t="s">
        <v>1137</v>
      </c>
      <c r="M1510" s="476" t="s">
        <v>2156</v>
      </c>
      <c r="N1510" s="480" t="s">
        <v>1912</v>
      </c>
      <c r="O1510" s="473" t="s">
        <v>41</v>
      </c>
      <c r="P1510" s="473" t="s">
        <v>42</v>
      </c>
      <c r="Q1510" s="480"/>
    </row>
    <row r="1511" spans="1:17" ht="132" x14ac:dyDescent="0.25">
      <c r="A1511" s="210">
        <v>1509</v>
      </c>
      <c r="B1511" s="473" t="s">
        <v>34</v>
      </c>
      <c r="C1511" s="473">
        <v>891180084</v>
      </c>
      <c r="D1511" s="473">
        <v>2</v>
      </c>
      <c r="E1511" s="474" t="s">
        <v>377</v>
      </c>
      <c r="F1511" s="474">
        <v>12120649</v>
      </c>
      <c r="G1511" s="476">
        <v>8</v>
      </c>
      <c r="H1511" s="476" t="s">
        <v>9210</v>
      </c>
      <c r="I1511" s="474" t="s">
        <v>9211</v>
      </c>
      <c r="J1511" s="487">
        <v>41495</v>
      </c>
      <c r="K1511" s="491">
        <v>476702</v>
      </c>
      <c r="L1511" s="473" t="s">
        <v>1078</v>
      </c>
      <c r="M1511" s="476" t="s">
        <v>2156</v>
      </c>
      <c r="N1511" s="480" t="s">
        <v>1912</v>
      </c>
      <c r="O1511" s="473" t="s">
        <v>41</v>
      </c>
      <c r="P1511" s="473" t="s">
        <v>42</v>
      </c>
      <c r="Q1511" s="480"/>
    </row>
    <row r="1512" spans="1:17" ht="60" x14ac:dyDescent="0.25">
      <c r="A1512" s="210">
        <v>1510</v>
      </c>
      <c r="B1512" s="473" t="s">
        <v>34</v>
      </c>
      <c r="C1512" s="473">
        <v>891180084</v>
      </c>
      <c r="D1512" s="473">
        <v>2</v>
      </c>
      <c r="E1512" s="474" t="s">
        <v>6223</v>
      </c>
      <c r="F1512" s="474">
        <v>800224833</v>
      </c>
      <c r="G1512" s="476">
        <v>2</v>
      </c>
      <c r="H1512" s="476" t="s">
        <v>9212</v>
      </c>
      <c r="I1512" s="474" t="s">
        <v>9213</v>
      </c>
      <c r="J1512" s="487">
        <v>41499</v>
      </c>
      <c r="K1512" s="491">
        <v>1222500</v>
      </c>
      <c r="L1512" s="473" t="s">
        <v>1137</v>
      </c>
      <c r="M1512" s="476" t="s">
        <v>2156</v>
      </c>
      <c r="N1512" s="480" t="s">
        <v>1912</v>
      </c>
      <c r="O1512" s="473" t="s">
        <v>41</v>
      </c>
      <c r="P1512" s="473" t="s">
        <v>42</v>
      </c>
      <c r="Q1512" s="480"/>
    </row>
    <row r="1513" spans="1:17" ht="84" x14ac:dyDescent="0.25">
      <c r="A1513" s="210">
        <v>1511</v>
      </c>
      <c r="B1513" s="473" t="s">
        <v>34</v>
      </c>
      <c r="C1513" s="473">
        <v>891180084</v>
      </c>
      <c r="D1513" s="473">
        <v>2</v>
      </c>
      <c r="E1513" s="474" t="s">
        <v>9214</v>
      </c>
      <c r="F1513" s="474">
        <v>86005114</v>
      </c>
      <c r="G1513" s="476">
        <v>4</v>
      </c>
      <c r="H1513" s="476" t="s">
        <v>9215</v>
      </c>
      <c r="I1513" s="474" t="s">
        <v>9216</v>
      </c>
      <c r="J1513" s="487">
        <v>41506</v>
      </c>
      <c r="K1513" s="491">
        <v>107552</v>
      </c>
      <c r="L1513" s="473" t="s">
        <v>1137</v>
      </c>
      <c r="M1513" s="476" t="s">
        <v>2156</v>
      </c>
      <c r="N1513" s="480" t="s">
        <v>1912</v>
      </c>
      <c r="O1513" s="473" t="s">
        <v>41</v>
      </c>
      <c r="P1513" s="473" t="s">
        <v>42</v>
      </c>
      <c r="Q1513" s="480"/>
    </row>
    <row r="1514" spans="1:17" ht="132" x14ac:dyDescent="0.25">
      <c r="A1514" s="210">
        <v>1512</v>
      </c>
      <c r="B1514" s="473" t="s">
        <v>34</v>
      </c>
      <c r="C1514" s="473">
        <v>891180084</v>
      </c>
      <c r="D1514" s="473">
        <v>2</v>
      </c>
      <c r="E1514" s="474" t="s">
        <v>7875</v>
      </c>
      <c r="F1514" s="474">
        <v>38245315</v>
      </c>
      <c r="G1514" s="476">
        <v>5</v>
      </c>
      <c r="H1514" s="476" t="s">
        <v>9217</v>
      </c>
      <c r="I1514" s="474" t="s">
        <v>9218</v>
      </c>
      <c r="J1514" s="487">
        <v>41508</v>
      </c>
      <c r="K1514" s="491">
        <v>7028000</v>
      </c>
      <c r="L1514" s="473" t="s">
        <v>1078</v>
      </c>
      <c r="M1514" s="476" t="s">
        <v>2156</v>
      </c>
      <c r="N1514" s="480" t="s">
        <v>1912</v>
      </c>
      <c r="O1514" s="473" t="s">
        <v>41</v>
      </c>
      <c r="P1514" s="473" t="s">
        <v>42</v>
      </c>
      <c r="Q1514" s="480"/>
    </row>
    <row r="1515" spans="1:17" ht="48" x14ac:dyDescent="0.25">
      <c r="A1515" s="210">
        <v>1513</v>
      </c>
      <c r="B1515" s="473" t="s">
        <v>34</v>
      </c>
      <c r="C1515" s="473">
        <v>891180084</v>
      </c>
      <c r="D1515" s="473">
        <v>2</v>
      </c>
      <c r="E1515" s="474" t="s">
        <v>1601</v>
      </c>
      <c r="F1515" s="474">
        <v>800058607</v>
      </c>
      <c r="G1515" s="476">
        <v>2</v>
      </c>
      <c r="H1515" s="476" t="s">
        <v>9219</v>
      </c>
      <c r="I1515" s="474" t="s">
        <v>9220</v>
      </c>
      <c r="J1515" s="487">
        <v>41512</v>
      </c>
      <c r="K1515" s="491">
        <v>4315200</v>
      </c>
      <c r="L1515" s="473" t="s">
        <v>1137</v>
      </c>
      <c r="M1515" s="476" t="s">
        <v>2156</v>
      </c>
      <c r="N1515" s="480" t="s">
        <v>1912</v>
      </c>
      <c r="O1515" s="473" t="s">
        <v>41</v>
      </c>
      <c r="P1515" s="473" t="s">
        <v>42</v>
      </c>
      <c r="Q1515" s="480"/>
    </row>
    <row r="1516" spans="1:17" ht="96" x14ac:dyDescent="0.25">
      <c r="A1516" s="210">
        <v>1514</v>
      </c>
      <c r="B1516" s="473" t="s">
        <v>34</v>
      </c>
      <c r="C1516" s="473">
        <v>891180084</v>
      </c>
      <c r="D1516" s="473">
        <v>2</v>
      </c>
      <c r="E1516" s="474" t="s">
        <v>334</v>
      </c>
      <c r="F1516" s="474">
        <v>12127303</v>
      </c>
      <c r="G1516" s="476">
        <v>7</v>
      </c>
      <c r="H1516" s="476" t="s">
        <v>9221</v>
      </c>
      <c r="I1516" s="474" t="s">
        <v>9222</v>
      </c>
      <c r="J1516" s="487">
        <v>41513</v>
      </c>
      <c r="K1516" s="491">
        <v>330000</v>
      </c>
      <c r="L1516" s="473" t="s">
        <v>1078</v>
      </c>
      <c r="M1516" s="476" t="s">
        <v>2156</v>
      </c>
      <c r="N1516" s="480" t="s">
        <v>1912</v>
      </c>
      <c r="O1516" s="473" t="s">
        <v>41</v>
      </c>
      <c r="P1516" s="473" t="s">
        <v>42</v>
      </c>
      <c r="Q1516" s="480"/>
    </row>
    <row r="1517" spans="1:17" ht="60" x14ac:dyDescent="0.25">
      <c r="A1517" s="210">
        <v>1515</v>
      </c>
      <c r="B1517" s="473" t="s">
        <v>34</v>
      </c>
      <c r="C1517" s="473">
        <v>891180084</v>
      </c>
      <c r="D1517" s="473">
        <v>2</v>
      </c>
      <c r="E1517" s="474" t="s">
        <v>9223</v>
      </c>
      <c r="F1517" s="474">
        <v>891180000</v>
      </c>
      <c r="G1517" s="476">
        <v>4</v>
      </c>
      <c r="H1517" s="476" t="s">
        <v>9224</v>
      </c>
      <c r="I1517" s="474" t="s">
        <v>9225</v>
      </c>
      <c r="J1517" s="487">
        <v>41514</v>
      </c>
      <c r="K1517" s="491">
        <v>4000000</v>
      </c>
      <c r="L1517" s="473" t="s">
        <v>1078</v>
      </c>
      <c r="M1517" s="476" t="s">
        <v>2156</v>
      </c>
      <c r="N1517" s="480" t="s">
        <v>1912</v>
      </c>
      <c r="O1517" s="473" t="s">
        <v>41</v>
      </c>
      <c r="P1517" s="473" t="s">
        <v>42</v>
      </c>
      <c r="Q1517" s="480"/>
    </row>
    <row r="1518" spans="1:17" ht="168" x14ac:dyDescent="0.25">
      <c r="A1518" s="210">
        <v>1516</v>
      </c>
      <c r="B1518" s="473" t="s">
        <v>34</v>
      </c>
      <c r="C1518" s="473">
        <v>891180084</v>
      </c>
      <c r="D1518" s="473">
        <v>2</v>
      </c>
      <c r="E1518" s="474" t="s">
        <v>9226</v>
      </c>
      <c r="F1518" s="474">
        <v>800141049</v>
      </c>
      <c r="G1518" s="476">
        <v>7</v>
      </c>
      <c r="H1518" s="476" t="s">
        <v>9227</v>
      </c>
      <c r="I1518" s="474" t="s">
        <v>9228</v>
      </c>
      <c r="J1518" s="487">
        <v>41516</v>
      </c>
      <c r="K1518" s="491">
        <v>3609920</v>
      </c>
      <c r="L1518" s="473" t="s">
        <v>1137</v>
      </c>
      <c r="M1518" s="476" t="s">
        <v>2156</v>
      </c>
      <c r="N1518" s="480" t="s">
        <v>1912</v>
      </c>
      <c r="O1518" s="473" t="s">
        <v>41</v>
      </c>
      <c r="P1518" s="473" t="s">
        <v>42</v>
      </c>
      <c r="Q1518" s="480"/>
    </row>
    <row r="1519" spans="1:17" ht="144" x14ac:dyDescent="0.25">
      <c r="A1519" s="210">
        <v>1517</v>
      </c>
      <c r="B1519" s="473" t="s">
        <v>34</v>
      </c>
      <c r="C1519" s="473">
        <v>891180084</v>
      </c>
      <c r="D1519" s="473">
        <v>2</v>
      </c>
      <c r="E1519" s="474" t="s">
        <v>9229</v>
      </c>
      <c r="F1519" s="474">
        <v>800042462</v>
      </c>
      <c r="G1519" s="476">
        <v>1</v>
      </c>
      <c r="H1519" s="476" t="s">
        <v>9230</v>
      </c>
      <c r="I1519" s="474" t="s">
        <v>9231</v>
      </c>
      <c r="J1519" s="487">
        <v>41516</v>
      </c>
      <c r="K1519" s="491">
        <v>2262000</v>
      </c>
      <c r="L1519" s="473" t="s">
        <v>1137</v>
      </c>
      <c r="M1519" s="476" t="s">
        <v>2156</v>
      </c>
      <c r="N1519" s="480" t="s">
        <v>1912</v>
      </c>
      <c r="O1519" s="473" t="s">
        <v>41</v>
      </c>
      <c r="P1519" s="473" t="s">
        <v>42</v>
      </c>
      <c r="Q1519" s="480"/>
    </row>
    <row r="1520" spans="1:17" ht="96" x14ac:dyDescent="0.25">
      <c r="A1520" s="210">
        <v>1518</v>
      </c>
      <c r="B1520" s="473" t="s">
        <v>34</v>
      </c>
      <c r="C1520" s="473">
        <v>891180084</v>
      </c>
      <c r="D1520" s="473">
        <v>2</v>
      </c>
      <c r="E1520" s="474" t="s">
        <v>5532</v>
      </c>
      <c r="F1520" s="474">
        <v>36172136</v>
      </c>
      <c r="G1520" s="476">
        <v>1</v>
      </c>
      <c r="H1520" s="476" t="s">
        <v>9232</v>
      </c>
      <c r="I1520" s="474" t="s">
        <v>9233</v>
      </c>
      <c r="J1520" s="487">
        <v>41516</v>
      </c>
      <c r="K1520" s="491">
        <v>600000</v>
      </c>
      <c r="L1520" s="473" t="s">
        <v>1137</v>
      </c>
      <c r="M1520" s="476" t="s">
        <v>2156</v>
      </c>
      <c r="N1520" s="480" t="s">
        <v>1912</v>
      </c>
      <c r="O1520" s="473" t="s">
        <v>41</v>
      </c>
      <c r="P1520" s="473" t="s">
        <v>42</v>
      </c>
      <c r="Q1520" s="480"/>
    </row>
    <row r="1521" spans="1:17" ht="120" x14ac:dyDescent="0.25">
      <c r="A1521" s="210">
        <v>1519</v>
      </c>
      <c r="B1521" s="473" t="s">
        <v>34</v>
      </c>
      <c r="C1521" s="473">
        <v>891180084</v>
      </c>
      <c r="D1521" s="473">
        <v>2</v>
      </c>
      <c r="E1521" s="474" t="s">
        <v>334</v>
      </c>
      <c r="F1521" s="474">
        <v>12127303</v>
      </c>
      <c r="G1521" s="476">
        <v>7</v>
      </c>
      <c r="H1521" s="476" t="s">
        <v>9234</v>
      </c>
      <c r="I1521" s="474" t="s">
        <v>9235</v>
      </c>
      <c r="J1521" s="487">
        <v>41523</v>
      </c>
      <c r="K1521" s="491">
        <v>250000</v>
      </c>
      <c r="L1521" s="473" t="s">
        <v>1078</v>
      </c>
      <c r="M1521" s="476" t="s">
        <v>2156</v>
      </c>
      <c r="N1521" s="480" t="s">
        <v>1912</v>
      </c>
      <c r="O1521" s="473" t="s">
        <v>41</v>
      </c>
      <c r="P1521" s="473" t="s">
        <v>42</v>
      </c>
      <c r="Q1521" s="480"/>
    </row>
    <row r="1522" spans="1:17" ht="60" x14ac:dyDescent="0.25">
      <c r="A1522" s="210">
        <v>1520</v>
      </c>
      <c r="B1522" s="473" t="s">
        <v>34</v>
      </c>
      <c r="C1522" s="473">
        <v>891180084</v>
      </c>
      <c r="D1522" s="473">
        <v>2</v>
      </c>
      <c r="E1522" s="474" t="s">
        <v>9236</v>
      </c>
      <c r="F1522" s="474">
        <v>12098693</v>
      </c>
      <c r="G1522" s="476">
        <v>9</v>
      </c>
      <c r="H1522" s="476" t="s">
        <v>9237</v>
      </c>
      <c r="I1522" s="474" t="s">
        <v>9238</v>
      </c>
      <c r="J1522" s="487">
        <v>41528</v>
      </c>
      <c r="K1522" s="491">
        <v>3750000</v>
      </c>
      <c r="L1522" s="473" t="s">
        <v>1137</v>
      </c>
      <c r="M1522" s="476" t="s">
        <v>2156</v>
      </c>
      <c r="N1522" s="480" t="s">
        <v>1912</v>
      </c>
      <c r="O1522" s="473" t="s">
        <v>41</v>
      </c>
      <c r="P1522" s="473" t="s">
        <v>42</v>
      </c>
      <c r="Q1522" s="480"/>
    </row>
    <row r="1523" spans="1:17" ht="180" x14ac:dyDescent="0.25">
      <c r="A1523" s="210">
        <v>1521</v>
      </c>
      <c r="B1523" s="473" t="s">
        <v>34</v>
      </c>
      <c r="C1523" s="473">
        <v>891180084</v>
      </c>
      <c r="D1523" s="473">
        <v>2</v>
      </c>
      <c r="E1523" s="474" t="s">
        <v>1008</v>
      </c>
      <c r="F1523" s="474">
        <v>79912755</v>
      </c>
      <c r="G1523" s="476">
        <v>3</v>
      </c>
      <c r="H1523" s="476" t="s">
        <v>9239</v>
      </c>
      <c r="I1523" s="474" t="s">
        <v>9240</v>
      </c>
      <c r="J1523" s="487">
        <v>41529</v>
      </c>
      <c r="K1523" s="491">
        <v>6705500</v>
      </c>
      <c r="L1523" s="473" t="s">
        <v>1078</v>
      </c>
      <c r="M1523" s="476" t="s">
        <v>2156</v>
      </c>
      <c r="N1523" s="480" t="s">
        <v>1912</v>
      </c>
      <c r="O1523" s="473" t="s">
        <v>41</v>
      </c>
      <c r="P1523" s="473" t="s">
        <v>42</v>
      </c>
      <c r="Q1523" s="480"/>
    </row>
    <row r="1524" spans="1:17" ht="96" x14ac:dyDescent="0.25">
      <c r="A1524" s="210">
        <v>1522</v>
      </c>
      <c r="B1524" s="473" t="s">
        <v>34</v>
      </c>
      <c r="C1524" s="473">
        <v>891180084</v>
      </c>
      <c r="D1524" s="473">
        <v>2</v>
      </c>
      <c r="E1524" s="474" t="s">
        <v>377</v>
      </c>
      <c r="F1524" s="474">
        <v>12120649</v>
      </c>
      <c r="G1524" s="476">
        <v>8</v>
      </c>
      <c r="H1524" s="476" t="s">
        <v>9241</v>
      </c>
      <c r="I1524" s="474" t="s">
        <v>9242</v>
      </c>
      <c r="J1524" s="487">
        <v>41536</v>
      </c>
      <c r="K1524" s="491">
        <v>1365000</v>
      </c>
      <c r="L1524" s="473" t="s">
        <v>1078</v>
      </c>
      <c r="M1524" s="476" t="s">
        <v>2156</v>
      </c>
      <c r="N1524" s="480" t="s">
        <v>1912</v>
      </c>
      <c r="O1524" s="473" t="s">
        <v>41</v>
      </c>
      <c r="P1524" s="473" t="s">
        <v>42</v>
      </c>
      <c r="Q1524" s="480"/>
    </row>
    <row r="1525" spans="1:17" ht="144" x14ac:dyDescent="0.25">
      <c r="A1525" s="210">
        <v>1523</v>
      </c>
      <c r="B1525" s="473" t="s">
        <v>34</v>
      </c>
      <c r="C1525" s="473">
        <v>891180084</v>
      </c>
      <c r="D1525" s="473">
        <v>2</v>
      </c>
      <c r="E1525" s="474" t="s">
        <v>9243</v>
      </c>
      <c r="F1525" s="474">
        <v>83043147</v>
      </c>
      <c r="G1525" s="476">
        <v>3</v>
      </c>
      <c r="H1525" s="476" t="s">
        <v>9244</v>
      </c>
      <c r="I1525" s="474" t="s">
        <v>9245</v>
      </c>
      <c r="J1525" s="487">
        <v>41540</v>
      </c>
      <c r="K1525" s="491">
        <v>600000</v>
      </c>
      <c r="L1525" s="473" t="s">
        <v>1137</v>
      </c>
      <c r="M1525" s="476" t="s">
        <v>2156</v>
      </c>
      <c r="N1525" s="480" t="s">
        <v>1912</v>
      </c>
      <c r="O1525" s="473" t="s">
        <v>41</v>
      </c>
      <c r="P1525" s="473" t="s">
        <v>42</v>
      </c>
      <c r="Q1525" s="480"/>
    </row>
    <row r="1526" spans="1:17" ht="96" x14ac:dyDescent="0.25">
      <c r="A1526" s="210">
        <v>1524</v>
      </c>
      <c r="B1526" s="473" t="s">
        <v>34</v>
      </c>
      <c r="C1526" s="473">
        <v>891180084</v>
      </c>
      <c r="D1526" s="473">
        <v>2</v>
      </c>
      <c r="E1526" s="474" t="s">
        <v>2613</v>
      </c>
      <c r="F1526" s="474">
        <v>12094697</v>
      </c>
      <c r="G1526" s="476">
        <v>1</v>
      </c>
      <c r="H1526" s="476" t="s">
        <v>9246</v>
      </c>
      <c r="I1526" s="474" t="s">
        <v>9247</v>
      </c>
      <c r="J1526" s="487">
        <v>41540</v>
      </c>
      <c r="K1526" s="491">
        <v>481010</v>
      </c>
      <c r="L1526" s="473" t="s">
        <v>1137</v>
      </c>
      <c r="M1526" s="476" t="s">
        <v>2156</v>
      </c>
      <c r="N1526" s="480" t="s">
        <v>1912</v>
      </c>
      <c r="O1526" s="473" t="s">
        <v>41</v>
      </c>
      <c r="P1526" s="473" t="s">
        <v>42</v>
      </c>
      <c r="Q1526" s="480"/>
    </row>
    <row r="1527" spans="1:17" ht="120" x14ac:dyDescent="0.25">
      <c r="A1527" s="210">
        <v>1525</v>
      </c>
      <c r="B1527" s="473" t="s">
        <v>34</v>
      </c>
      <c r="C1527" s="473">
        <v>891180084</v>
      </c>
      <c r="D1527" s="473">
        <v>2</v>
      </c>
      <c r="E1527" s="474" t="s">
        <v>9248</v>
      </c>
      <c r="F1527" s="474">
        <v>43741217</v>
      </c>
      <c r="G1527" s="476">
        <v>7</v>
      </c>
      <c r="H1527" s="476" t="s">
        <v>9249</v>
      </c>
      <c r="I1527" s="474" t="s">
        <v>9250</v>
      </c>
      <c r="J1527" s="487">
        <v>41540</v>
      </c>
      <c r="K1527" s="491">
        <v>600000</v>
      </c>
      <c r="L1527" s="473" t="s">
        <v>1137</v>
      </c>
      <c r="M1527" s="476" t="s">
        <v>2156</v>
      </c>
      <c r="N1527" s="480" t="s">
        <v>1912</v>
      </c>
      <c r="O1527" s="473" t="s">
        <v>41</v>
      </c>
      <c r="P1527" s="473" t="s">
        <v>42</v>
      </c>
      <c r="Q1527" s="480"/>
    </row>
    <row r="1528" spans="1:17" ht="84" x14ac:dyDescent="0.25">
      <c r="A1528" s="210">
        <v>1526</v>
      </c>
      <c r="B1528" s="473" t="s">
        <v>34</v>
      </c>
      <c r="C1528" s="473">
        <v>891180084</v>
      </c>
      <c r="D1528" s="473">
        <v>2</v>
      </c>
      <c r="E1528" s="474" t="s">
        <v>9251</v>
      </c>
      <c r="F1528" s="474">
        <v>830083397</v>
      </c>
      <c r="G1528" s="476">
        <v>5</v>
      </c>
      <c r="H1528" s="476" t="s">
        <v>9252</v>
      </c>
      <c r="I1528" s="474" t="s">
        <v>9253</v>
      </c>
      <c r="J1528" s="487">
        <v>41540</v>
      </c>
      <c r="K1528" s="491">
        <v>4406480</v>
      </c>
      <c r="L1528" s="473" t="s">
        <v>1137</v>
      </c>
      <c r="M1528" s="476" t="s">
        <v>2156</v>
      </c>
      <c r="N1528" s="480" t="s">
        <v>1912</v>
      </c>
      <c r="O1528" s="473" t="s">
        <v>41</v>
      </c>
      <c r="P1528" s="473" t="s">
        <v>42</v>
      </c>
      <c r="Q1528" s="480"/>
    </row>
    <row r="1529" spans="1:17" ht="48" x14ac:dyDescent="0.25">
      <c r="A1529" s="210">
        <v>1527</v>
      </c>
      <c r="B1529" s="473" t="s">
        <v>34</v>
      </c>
      <c r="C1529" s="473">
        <v>891180084</v>
      </c>
      <c r="D1529" s="473">
        <v>2</v>
      </c>
      <c r="E1529" s="474" t="s">
        <v>397</v>
      </c>
      <c r="F1529" s="474">
        <v>36151364</v>
      </c>
      <c r="G1529" s="476">
        <v>4</v>
      </c>
      <c r="H1529" s="476" t="s">
        <v>9254</v>
      </c>
      <c r="I1529" s="474" t="s">
        <v>9255</v>
      </c>
      <c r="J1529" s="487">
        <v>41542</v>
      </c>
      <c r="K1529" s="491">
        <v>749998</v>
      </c>
      <c r="L1529" s="473" t="s">
        <v>1137</v>
      </c>
      <c r="M1529" s="476" t="s">
        <v>2156</v>
      </c>
      <c r="N1529" s="480" t="s">
        <v>1912</v>
      </c>
      <c r="O1529" s="473" t="s">
        <v>41</v>
      </c>
      <c r="P1529" s="473" t="s">
        <v>42</v>
      </c>
      <c r="Q1529" s="480"/>
    </row>
    <row r="1530" spans="1:17" ht="84" x14ac:dyDescent="0.25">
      <c r="A1530" s="210">
        <v>1528</v>
      </c>
      <c r="B1530" s="473" t="s">
        <v>34</v>
      </c>
      <c r="C1530" s="473">
        <v>891180084</v>
      </c>
      <c r="D1530" s="473">
        <v>2</v>
      </c>
      <c r="E1530" s="474" t="s">
        <v>1601</v>
      </c>
      <c r="F1530" s="475">
        <v>800058607</v>
      </c>
      <c r="G1530" s="476">
        <v>2</v>
      </c>
      <c r="H1530" s="476" t="s">
        <v>9256</v>
      </c>
      <c r="I1530" s="474" t="s">
        <v>9257</v>
      </c>
      <c r="J1530" s="487">
        <v>41547</v>
      </c>
      <c r="K1530" s="491">
        <v>4941600</v>
      </c>
      <c r="L1530" s="473" t="s">
        <v>1137</v>
      </c>
      <c r="M1530" s="476" t="s">
        <v>2156</v>
      </c>
      <c r="N1530" s="480" t="s">
        <v>1912</v>
      </c>
      <c r="O1530" s="473" t="s">
        <v>41</v>
      </c>
      <c r="P1530" s="473" t="s">
        <v>42</v>
      </c>
      <c r="Q1530" s="480"/>
    </row>
    <row r="1531" spans="1:17" ht="96" x14ac:dyDescent="0.25">
      <c r="A1531" s="210">
        <v>1529</v>
      </c>
      <c r="B1531" s="473" t="s">
        <v>34</v>
      </c>
      <c r="C1531" s="473">
        <v>891180084</v>
      </c>
      <c r="D1531" s="473">
        <v>2</v>
      </c>
      <c r="E1531" s="473" t="s">
        <v>9069</v>
      </c>
      <c r="F1531" s="473">
        <v>900034424</v>
      </c>
      <c r="G1531" s="476">
        <v>0</v>
      </c>
      <c r="H1531" s="476" t="s">
        <v>9258</v>
      </c>
      <c r="I1531" s="473" t="s">
        <v>9259</v>
      </c>
      <c r="J1531" s="487">
        <v>41554</v>
      </c>
      <c r="K1531" s="496">
        <v>363080</v>
      </c>
      <c r="L1531" s="473" t="s">
        <v>1137</v>
      </c>
      <c r="M1531" s="476" t="s">
        <v>2156</v>
      </c>
      <c r="N1531" s="480" t="s">
        <v>6089</v>
      </c>
      <c r="O1531" s="473" t="s">
        <v>41</v>
      </c>
      <c r="P1531" s="473" t="s">
        <v>42</v>
      </c>
      <c r="Q1531" s="480"/>
    </row>
    <row r="1532" spans="1:17" ht="84" x14ac:dyDescent="0.25">
      <c r="A1532" s="210">
        <v>1530</v>
      </c>
      <c r="B1532" s="473" t="s">
        <v>34</v>
      </c>
      <c r="C1532" s="473">
        <v>891180084</v>
      </c>
      <c r="D1532" s="473">
        <v>2</v>
      </c>
      <c r="E1532" s="473" t="s">
        <v>5760</v>
      </c>
      <c r="F1532" s="473">
        <v>55151659</v>
      </c>
      <c r="G1532" s="476">
        <v>0</v>
      </c>
      <c r="H1532" s="476" t="s">
        <v>9260</v>
      </c>
      <c r="I1532" s="473" t="s">
        <v>9261</v>
      </c>
      <c r="J1532" s="487">
        <v>41558</v>
      </c>
      <c r="K1532" s="496">
        <v>2296800</v>
      </c>
      <c r="L1532" s="473" t="s">
        <v>1137</v>
      </c>
      <c r="M1532" s="476" t="s">
        <v>2156</v>
      </c>
      <c r="N1532" s="480" t="s">
        <v>6089</v>
      </c>
      <c r="O1532" s="473" t="s">
        <v>41</v>
      </c>
      <c r="P1532" s="473" t="s">
        <v>42</v>
      </c>
      <c r="Q1532" s="480"/>
    </row>
    <row r="1533" spans="1:17" ht="240" x14ac:dyDescent="0.25">
      <c r="A1533" s="210">
        <v>1531</v>
      </c>
      <c r="B1533" s="473" t="s">
        <v>34</v>
      </c>
      <c r="C1533" s="473">
        <v>891180084</v>
      </c>
      <c r="D1533" s="473">
        <v>2</v>
      </c>
      <c r="E1533" s="473" t="s">
        <v>9262</v>
      </c>
      <c r="F1533" s="473">
        <v>36182491</v>
      </c>
      <c r="G1533" s="476">
        <v>4</v>
      </c>
      <c r="H1533" s="476" t="s">
        <v>9263</v>
      </c>
      <c r="I1533" s="473" t="s">
        <v>9264</v>
      </c>
      <c r="J1533" s="487">
        <v>41558</v>
      </c>
      <c r="K1533" s="496">
        <v>7673400</v>
      </c>
      <c r="L1533" s="473" t="s">
        <v>1137</v>
      </c>
      <c r="M1533" s="476" t="s">
        <v>2156</v>
      </c>
      <c r="N1533" s="480" t="s">
        <v>6089</v>
      </c>
      <c r="O1533" s="473" t="s">
        <v>41</v>
      </c>
      <c r="P1533" s="473" t="s">
        <v>42</v>
      </c>
      <c r="Q1533" s="480"/>
    </row>
    <row r="1534" spans="1:17" ht="96" x14ac:dyDescent="0.25">
      <c r="A1534" s="210">
        <v>1532</v>
      </c>
      <c r="B1534" s="473" t="s">
        <v>34</v>
      </c>
      <c r="C1534" s="473">
        <v>891180084</v>
      </c>
      <c r="D1534" s="473">
        <v>2</v>
      </c>
      <c r="E1534" s="473" t="s">
        <v>334</v>
      </c>
      <c r="F1534" s="473">
        <v>12127303</v>
      </c>
      <c r="G1534" s="476">
        <v>7</v>
      </c>
      <c r="H1534" s="476" t="s">
        <v>9265</v>
      </c>
      <c r="I1534" s="473" t="s">
        <v>9266</v>
      </c>
      <c r="J1534" s="487">
        <v>41558</v>
      </c>
      <c r="K1534" s="496">
        <v>1205000</v>
      </c>
      <c r="L1534" s="473" t="s">
        <v>9267</v>
      </c>
      <c r="M1534" s="476" t="s">
        <v>2156</v>
      </c>
      <c r="N1534" s="480" t="s">
        <v>6089</v>
      </c>
      <c r="O1534" s="473" t="s">
        <v>41</v>
      </c>
      <c r="P1534" s="473" t="s">
        <v>42</v>
      </c>
      <c r="Q1534" s="480"/>
    </row>
    <row r="1535" spans="1:17" ht="84" x14ac:dyDescent="0.25">
      <c r="A1535" s="210">
        <v>1533</v>
      </c>
      <c r="B1535" s="473" t="s">
        <v>34</v>
      </c>
      <c r="C1535" s="473">
        <v>891180084</v>
      </c>
      <c r="D1535" s="473">
        <v>2</v>
      </c>
      <c r="E1535" s="473" t="s">
        <v>7875</v>
      </c>
      <c r="F1535" s="473">
        <v>38245315</v>
      </c>
      <c r="G1535" s="476">
        <v>5</v>
      </c>
      <c r="H1535" s="476" t="s">
        <v>9268</v>
      </c>
      <c r="I1535" s="473" t="s">
        <v>9269</v>
      </c>
      <c r="J1535" s="487">
        <v>41558</v>
      </c>
      <c r="K1535" s="496">
        <v>250000</v>
      </c>
      <c r="L1535" s="473" t="s">
        <v>1137</v>
      </c>
      <c r="M1535" s="476" t="s">
        <v>2156</v>
      </c>
      <c r="N1535" s="480" t="s">
        <v>6089</v>
      </c>
      <c r="O1535" s="473" t="s">
        <v>41</v>
      </c>
      <c r="P1535" s="473" t="s">
        <v>42</v>
      </c>
      <c r="Q1535" s="480"/>
    </row>
    <row r="1536" spans="1:17" ht="228" x14ac:dyDescent="0.25">
      <c r="A1536" s="210">
        <v>1534</v>
      </c>
      <c r="B1536" s="473" t="s">
        <v>34</v>
      </c>
      <c r="C1536" s="473">
        <v>891180084</v>
      </c>
      <c r="D1536" s="473">
        <v>2</v>
      </c>
      <c r="E1536" s="473" t="s">
        <v>9270</v>
      </c>
      <c r="F1536" s="473">
        <v>26449364</v>
      </c>
      <c r="G1536" s="476">
        <v>9</v>
      </c>
      <c r="H1536" s="476" t="s">
        <v>9271</v>
      </c>
      <c r="I1536" s="473" t="s">
        <v>9272</v>
      </c>
      <c r="J1536" s="487">
        <v>41558</v>
      </c>
      <c r="K1536" s="496">
        <v>2228361</v>
      </c>
      <c r="L1536" s="473" t="s">
        <v>1137</v>
      </c>
      <c r="M1536" s="476" t="s">
        <v>2156</v>
      </c>
      <c r="N1536" s="480" t="s">
        <v>6089</v>
      </c>
      <c r="O1536" s="473" t="s">
        <v>41</v>
      </c>
      <c r="P1536" s="473" t="s">
        <v>42</v>
      </c>
      <c r="Q1536" s="480"/>
    </row>
    <row r="1537" spans="1:17" ht="216" x14ac:dyDescent="0.25">
      <c r="A1537" s="210">
        <v>1535</v>
      </c>
      <c r="B1537" s="473" t="s">
        <v>34</v>
      </c>
      <c r="C1537" s="473">
        <v>891180084</v>
      </c>
      <c r="D1537" s="473">
        <v>2</v>
      </c>
      <c r="E1537" s="473" t="s">
        <v>9273</v>
      </c>
      <c r="F1537" s="473">
        <v>7717171</v>
      </c>
      <c r="G1537" s="476">
        <v>5</v>
      </c>
      <c r="H1537" s="476" t="s">
        <v>9274</v>
      </c>
      <c r="I1537" s="473" t="s">
        <v>9275</v>
      </c>
      <c r="J1537" s="487">
        <v>41558</v>
      </c>
      <c r="K1537" s="496">
        <v>6500000</v>
      </c>
      <c r="L1537" s="473" t="s">
        <v>1137</v>
      </c>
      <c r="M1537" s="476" t="s">
        <v>2156</v>
      </c>
      <c r="N1537" s="480" t="s">
        <v>6089</v>
      </c>
      <c r="O1537" s="473" t="s">
        <v>41</v>
      </c>
      <c r="P1537" s="473" t="s">
        <v>42</v>
      </c>
      <c r="Q1537" s="480"/>
    </row>
    <row r="1538" spans="1:17" ht="108" x14ac:dyDescent="0.25">
      <c r="A1538" s="210">
        <v>1536</v>
      </c>
      <c r="B1538" s="473" t="s">
        <v>34</v>
      </c>
      <c r="C1538" s="473">
        <v>891180084</v>
      </c>
      <c r="D1538" s="473">
        <v>2</v>
      </c>
      <c r="E1538" s="473" t="s">
        <v>9276</v>
      </c>
      <c r="F1538" s="494">
        <v>830011990</v>
      </c>
      <c r="G1538" s="476">
        <v>5</v>
      </c>
      <c r="H1538" s="499" t="s">
        <v>9277</v>
      </c>
      <c r="I1538" s="494" t="s">
        <v>9278</v>
      </c>
      <c r="J1538" s="492">
        <v>41568</v>
      </c>
      <c r="K1538" s="493">
        <v>248878</v>
      </c>
      <c r="L1538" s="473" t="s">
        <v>1137</v>
      </c>
      <c r="M1538" s="476" t="s">
        <v>2156</v>
      </c>
      <c r="N1538" s="480" t="s">
        <v>6089</v>
      </c>
      <c r="O1538" s="473" t="s">
        <v>41</v>
      </c>
      <c r="P1538" s="473" t="s">
        <v>42</v>
      </c>
      <c r="Q1538" s="480"/>
    </row>
    <row r="1539" spans="1:17" ht="120" x14ac:dyDescent="0.25">
      <c r="A1539" s="210">
        <v>1537</v>
      </c>
      <c r="B1539" s="473" t="s">
        <v>34</v>
      </c>
      <c r="C1539" s="473">
        <v>891180084</v>
      </c>
      <c r="D1539" s="473">
        <v>2</v>
      </c>
      <c r="E1539" s="473" t="s">
        <v>9279</v>
      </c>
      <c r="F1539" s="494">
        <v>13802004</v>
      </c>
      <c r="G1539" s="476">
        <v>9</v>
      </c>
      <c r="H1539" s="499" t="s">
        <v>9280</v>
      </c>
      <c r="I1539" s="494" t="s">
        <v>9281</v>
      </c>
      <c r="J1539" s="492">
        <v>41569</v>
      </c>
      <c r="K1539" s="493">
        <v>4299200</v>
      </c>
      <c r="L1539" s="473" t="s">
        <v>1137</v>
      </c>
      <c r="M1539" s="476" t="s">
        <v>2156</v>
      </c>
      <c r="N1539" s="480" t="s">
        <v>6089</v>
      </c>
      <c r="O1539" s="473" t="s">
        <v>41</v>
      </c>
      <c r="P1539" s="473" t="s">
        <v>42</v>
      </c>
      <c r="Q1539" s="480"/>
    </row>
    <row r="1540" spans="1:17" ht="108" x14ac:dyDescent="0.25">
      <c r="A1540" s="210">
        <v>1538</v>
      </c>
      <c r="B1540" s="473" t="s">
        <v>34</v>
      </c>
      <c r="C1540" s="473">
        <v>891180084</v>
      </c>
      <c r="D1540" s="473">
        <v>2</v>
      </c>
      <c r="E1540" s="473" t="s">
        <v>7875</v>
      </c>
      <c r="F1540" s="494">
        <v>38245315</v>
      </c>
      <c r="G1540" s="476">
        <v>5</v>
      </c>
      <c r="H1540" s="499" t="s">
        <v>9282</v>
      </c>
      <c r="I1540" s="473" t="s">
        <v>9283</v>
      </c>
      <c r="J1540" s="492">
        <v>41569</v>
      </c>
      <c r="K1540" s="493">
        <v>3200000</v>
      </c>
      <c r="L1540" s="473" t="s">
        <v>1078</v>
      </c>
      <c r="M1540" s="476" t="s">
        <v>2156</v>
      </c>
      <c r="N1540" s="480" t="s">
        <v>6089</v>
      </c>
      <c r="O1540" s="473" t="s">
        <v>41</v>
      </c>
      <c r="P1540" s="473" t="s">
        <v>42</v>
      </c>
      <c r="Q1540" s="480"/>
    </row>
    <row r="1541" spans="1:17" ht="168" x14ac:dyDescent="0.25">
      <c r="A1541" s="210">
        <v>1539</v>
      </c>
      <c r="B1541" s="473" t="s">
        <v>34</v>
      </c>
      <c r="C1541" s="473">
        <v>891180084</v>
      </c>
      <c r="D1541" s="473">
        <v>2</v>
      </c>
      <c r="E1541" s="473" t="s">
        <v>9047</v>
      </c>
      <c r="F1541" s="494">
        <v>860064146</v>
      </c>
      <c r="G1541" s="476">
        <v>1</v>
      </c>
      <c r="H1541" s="499" t="s">
        <v>9284</v>
      </c>
      <c r="I1541" s="494" t="s">
        <v>9285</v>
      </c>
      <c r="J1541" s="492">
        <v>41569</v>
      </c>
      <c r="K1541" s="493">
        <v>1484800</v>
      </c>
      <c r="L1541" s="473" t="s">
        <v>1137</v>
      </c>
      <c r="M1541" s="476" t="s">
        <v>2156</v>
      </c>
      <c r="N1541" s="480" t="s">
        <v>6089</v>
      </c>
      <c r="O1541" s="473" t="s">
        <v>41</v>
      </c>
      <c r="P1541" s="473" t="s">
        <v>42</v>
      </c>
      <c r="Q1541" s="480"/>
    </row>
    <row r="1542" spans="1:17" ht="144" x14ac:dyDescent="0.25">
      <c r="A1542" s="210">
        <v>1540</v>
      </c>
      <c r="B1542" s="473" t="s">
        <v>34</v>
      </c>
      <c r="C1542" s="473">
        <v>891180084</v>
      </c>
      <c r="D1542" s="473">
        <v>2</v>
      </c>
      <c r="E1542" s="473" t="s">
        <v>9286</v>
      </c>
      <c r="F1542" s="494">
        <v>900165542</v>
      </c>
      <c r="G1542" s="476">
        <v>3</v>
      </c>
      <c r="H1542" s="499" t="s">
        <v>9287</v>
      </c>
      <c r="I1542" s="494" t="s">
        <v>9288</v>
      </c>
      <c r="J1542" s="492">
        <v>41569</v>
      </c>
      <c r="K1542" s="493">
        <v>6965000</v>
      </c>
      <c r="L1542" s="473" t="s">
        <v>1137</v>
      </c>
      <c r="M1542" s="476" t="s">
        <v>2156</v>
      </c>
      <c r="N1542" s="480" t="s">
        <v>6089</v>
      </c>
      <c r="O1542" s="473" t="s">
        <v>41</v>
      </c>
      <c r="P1542" s="473" t="s">
        <v>42</v>
      </c>
      <c r="Q1542" s="480"/>
    </row>
    <row r="1543" spans="1:17" ht="96" x14ac:dyDescent="0.25">
      <c r="A1543" s="210">
        <v>1541</v>
      </c>
      <c r="B1543" s="473" t="s">
        <v>34</v>
      </c>
      <c r="C1543" s="473">
        <v>891180084</v>
      </c>
      <c r="D1543" s="473">
        <v>2</v>
      </c>
      <c r="E1543" s="473" t="s">
        <v>334</v>
      </c>
      <c r="F1543" s="494">
        <v>12127303</v>
      </c>
      <c r="G1543" s="476">
        <v>7</v>
      </c>
      <c r="H1543" s="499" t="s">
        <v>9289</v>
      </c>
      <c r="I1543" s="494" t="s">
        <v>9290</v>
      </c>
      <c r="J1543" s="492">
        <v>41570</v>
      </c>
      <c r="K1543" s="493">
        <v>2619988</v>
      </c>
      <c r="L1543" s="473" t="s">
        <v>1078</v>
      </c>
      <c r="M1543" s="476" t="s">
        <v>2156</v>
      </c>
      <c r="N1543" s="480" t="s">
        <v>6089</v>
      </c>
      <c r="O1543" s="473" t="s">
        <v>41</v>
      </c>
      <c r="P1543" s="473" t="s">
        <v>42</v>
      </c>
      <c r="Q1543" s="480"/>
    </row>
    <row r="1544" spans="1:17" ht="132" x14ac:dyDescent="0.25">
      <c r="A1544" s="210">
        <v>1542</v>
      </c>
      <c r="B1544" s="473" t="s">
        <v>34</v>
      </c>
      <c r="C1544" s="473">
        <v>891180084</v>
      </c>
      <c r="D1544" s="473">
        <v>2</v>
      </c>
      <c r="E1544" s="473" t="s">
        <v>1774</v>
      </c>
      <c r="F1544" s="494">
        <v>800036678</v>
      </c>
      <c r="G1544" s="476">
        <v>0</v>
      </c>
      <c r="H1544" s="499" t="s">
        <v>9291</v>
      </c>
      <c r="I1544" s="494" t="s">
        <v>9292</v>
      </c>
      <c r="J1544" s="492">
        <v>41571</v>
      </c>
      <c r="K1544" s="493">
        <v>2219080</v>
      </c>
      <c r="L1544" s="473" t="s">
        <v>1137</v>
      </c>
      <c r="M1544" s="476" t="s">
        <v>2156</v>
      </c>
      <c r="N1544" s="480" t="s">
        <v>6089</v>
      </c>
      <c r="O1544" s="473" t="s">
        <v>41</v>
      </c>
      <c r="P1544" s="473" t="s">
        <v>42</v>
      </c>
      <c r="Q1544" s="480"/>
    </row>
    <row r="1545" spans="1:17" ht="60" x14ac:dyDescent="0.25">
      <c r="A1545" s="210">
        <v>1543</v>
      </c>
      <c r="B1545" s="473" t="s">
        <v>34</v>
      </c>
      <c r="C1545" s="473">
        <v>891180084</v>
      </c>
      <c r="D1545" s="473">
        <v>2</v>
      </c>
      <c r="E1545" s="473" t="s">
        <v>9293</v>
      </c>
      <c r="F1545" s="494">
        <v>7703086</v>
      </c>
      <c r="G1545" s="476">
        <v>6</v>
      </c>
      <c r="H1545" s="499" t="s">
        <v>9294</v>
      </c>
      <c r="I1545" s="494" t="s">
        <v>9295</v>
      </c>
      <c r="J1545" s="492">
        <v>41571</v>
      </c>
      <c r="K1545" s="493">
        <v>1800000</v>
      </c>
      <c r="L1545" s="473" t="s">
        <v>1078</v>
      </c>
      <c r="M1545" s="476" t="s">
        <v>2156</v>
      </c>
      <c r="N1545" s="480" t="s">
        <v>6089</v>
      </c>
      <c r="O1545" s="473" t="s">
        <v>41</v>
      </c>
      <c r="P1545" s="473" t="s">
        <v>42</v>
      </c>
      <c r="Q1545" s="480"/>
    </row>
    <row r="1546" spans="1:17" ht="72" x14ac:dyDescent="0.25">
      <c r="A1546" s="210">
        <v>1544</v>
      </c>
      <c r="B1546" s="473" t="s">
        <v>34</v>
      </c>
      <c r="C1546" s="473">
        <v>891180084</v>
      </c>
      <c r="D1546" s="473">
        <v>2</v>
      </c>
      <c r="E1546" s="473" t="s">
        <v>9296</v>
      </c>
      <c r="F1546" s="494">
        <v>900270937</v>
      </c>
      <c r="G1546" s="476">
        <v>8</v>
      </c>
      <c r="H1546" s="499" t="s">
        <v>9297</v>
      </c>
      <c r="I1546" s="494" t="s">
        <v>9298</v>
      </c>
      <c r="J1546" s="492">
        <v>41572</v>
      </c>
      <c r="K1546" s="493">
        <v>668972</v>
      </c>
      <c r="L1546" s="473" t="s">
        <v>1137</v>
      </c>
      <c r="M1546" s="476" t="s">
        <v>2156</v>
      </c>
      <c r="N1546" s="480" t="s">
        <v>6089</v>
      </c>
      <c r="O1546" s="473" t="s">
        <v>41</v>
      </c>
      <c r="P1546" s="473" t="s">
        <v>42</v>
      </c>
      <c r="Q1546" s="480"/>
    </row>
    <row r="1547" spans="1:17" ht="144" x14ac:dyDescent="0.25">
      <c r="A1547" s="210">
        <v>1545</v>
      </c>
      <c r="B1547" s="473" t="s">
        <v>34</v>
      </c>
      <c r="C1547" s="473">
        <v>891180084</v>
      </c>
      <c r="D1547" s="473">
        <v>2</v>
      </c>
      <c r="E1547" s="473" t="s">
        <v>8861</v>
      </c>
      <c r="F1547" s="494">
        <v>860500862</v>
      </c>
      <c r="G1547" s="476">
        <v>8</v>
      </c>
      <c r="H1547" s="499" t="s">
        <v>9299</v>
      </c>
      <c r="I1547" s="494" t="s">
        <v>9300</v>
      </c>
      <c r="J1547" s="492">
        <v>41575</v>
      </c>
      <c r="K1547" s="497">
        <v>1327040</v>
      </c>
      <c r="L1547" s="473" t="s">
        <v>1137</v>
      </c>
      <c r="M1547" s="476" t="s">
        <v>2156</v>
      </c>
      <c r="N1547" s="480" t="s">
        <v>6089</v>
      </c>
      <c r="O1547" s="473" t="s">
        <v>41</v>
      </c>
      <c r="P1547" s="473" t="s">
        <v>42</v>
      </c>
      <c r="Q1547" s="480"/>
    </row>
    <row r="1548" spans="1:17" ht="192" x14ac:dyDescent="0.25">
      <c r="A1548" s="210">
        <v>1546</v>
      </c>
      <c r="B1548" s="473" t="s">
        <v>34</v>
      </c>
      <c r="C1548" s="473">
        <v>891180084</v>
      </c>
      <c r="D1548" s="473">
        <v>2</v>
      </c>
      <c r="E1548" s="473" t="s">
        <v>8683</v>
      </c>
      <c r="F1548" s="473">
        <v>830052968</v>
      </c>
      <c r="G1548" s="476">
        <v>8</v>
      </c>
      <c r="H1548" s="476" t="s">
        <v>9301</v>
      </c>
      <c r="I1548" s="473" t="s">
        <v>9302</v>
      </c>
      <c r="J1548" s="487">
        <v>41578</v>
      </c>
      <c r="K1548" s="496">
        <v>218196</v>
      </c>
      <c r="L1548" s="473" t="s">
        <v>1137</v>
      </c>
      <c r="M1548" s="476" t="s">
        <v>2156</v>
      </c>
      <c r="N1548" s="480" t="s">
        <v>6089</v>
      </c>
      <c r="O1548" s="473" t="s">
        <v>41</v>
      </c>
      <c r="P1548" s="473" t="s">
        <v>42</v>
      </c>
      <c r="Q1548" s="480"/>
    </row>
    <row r="1549" spans="1:17" ht="120" x14ac:dyDescent="0.25">
      <c r="A1549" s="210">
        <v>1547</v>
      </c>
      <c r="B1549" s="473" t="s">
        <v>34</v>
      </c>
      <c r="C1549" s="473">
        <v>891180084</v>
      </c>
      <c r="D1549" s="473">
        <v>2</v>
      </c>
      <c r="E1549" s="473" t="s">
        <v>8478</v>
      </c>
      <c r="F1549" s="473">
        <v>860521570</v>
      </c>
      <c r="G1549" s="476">
        <v>2</v>
      </c>
      <c r="H1549" s="476" t="s">
        <v>9303</v>
      </c>
      <c r="I1549" s="473" t="s">
        <v>9002</v>
      </c>
      <c r="J1549" s="487">
        <v>41578</v>
      </c>
      <c r="K1549" s="496">
        <v>4055000</v>
      </c>
      <c r="L1549" s="473" t="s">
        <v>1137</v>
      </c>
      <c r="M1549" s="476" t="s">
        <v>2156</v>
      </c>
      <c r="N1549" s="480" t="s">
        <v>6089</v>
      </c>
      <c r="O1549" s="473" t="s">
        <v>41</v>
      </c>
      <c r="P1549" s="473" t="s">
        <v>42</v>
      </c>
      <c r="Q1549" s="480"/>
    </row>
    <row r="1550" spans="1:17" ht="168" x14ac:dyDescent="0.25">
      <c r="A1550" s="210">
        <v>1548</v>
      </c>
      <c r="B1550" s="473" t="s">
        <v>34</v>
      </c>
      <c r="C1550" s="473">
        <v>891180084</v>
      </c>
      <c r="D1550" s="473">
        <v>2</v>
      </c>
      <c r="E1550" s="474" t="s">
        <v>9304</v>
      </c>
      <c r="F1550" s="473">
        <v>860065280</v>
      </c>
      <c r="G1550" s="476">
        <v>5</v>
      </c>
      <c r="H1550" s="476" t="s">
        <v>9305</v>
      </c>
      <c r="I1550" s="473" t="s">
        <v>9306</v>
      </c>
      <c r="J1550" s="487">
        <v>41578</v>
      </c>
      <c r="K1550" s="496">
        <v>396256</v>
      </c>
      <c r="L1550" s="473" t="s">
        <v>1137</v>
      </c>
      <c r="M1550" s="476" t="s">
        <v>2156</v>
      </c>
      <c r="N1550" s="480" t="s">
        <v>6089</v>
      </c>
      <c r="O1550" s="473" t="s">
        <v>41</v>
      </c>
      <c r="P1550" s="473" t="s">
        <v>42</v>
      </c>
      <c r="Q1550" s="480"/>
    </row>
    <row r="1551" spans="1:17" ht="120" x14ac:dyDescent="0.25">
      <c r="A1551" s="210">
        <v>1549</v>
      </c>
      <c r="B1551" s="473" t="s">
        <v>34</v>
      </c>
      <c r="C1551" s="473">
        <v>891180084</v>
      </c>
      <c r="D1551" s="473">
        <v>2</v>
      </c>
      <c r="E1551" s="494" t="s">
        <v>9307</v>
      </c>
      <c r="F1551" s="494">
        <v>830510227</v>
      </c>
      <c r="G1551" s="476">
        <v>4</v>
      </c>
      <c r="H1551" s="499" t="s">
        <v>9308</v>
      </c>
      <c r="I1551" s="494" t="s">
        <v>9309</v>
      </c>
      <c r="J1551" s="500">
        <v>41586</v>
      </c>
      <c r="K1551" s="501">
        <v>341040</v>
      </c>
      <c r="L1551" s="494" t="s">
        <v>113</v>
      </c>
      <c r="M1551" s="476" t="s">
        <v>2156</v>
      </c>
      <c r="N1551" s="480" t="s">
        <v>6089</v>
      </c>
      <c r="O1551" s="473" t="s">
        <v>41</v>
      </c>
      <c r="P1551" s="473" t="s">
        <v>42</v>
      </c>
      <c r="Q1551" s="480"/>
    </row>
    <row r="1552" spans="1:17" ht="120" x14ac:dyDescent="0.25">
      <c r="A1552" s="210">
        <v>1550</v>
      </c>
      <c r="B1552" s="473" t="s">
        <v>34</v>
      </c>
      <c r="C1552" s="473">
        <v>891180084</v>
      </c>
      <c r="D1552" s="473">
        <v>2</v>
      </c>
      <c r="E1552" s="494" t="s">
        <v>9310</v>
      </c>
      <c r="F1552" s="494">
        <v>7728938</v>
      </c>
      <c r="G1552" s="476">
        <v>4</v>
      </c>
      <c r="H1552" s="499" t="s">
        <v>9311</v>
      </c>
      <c r="I1552" s="494" t="s">
        <v>9312</v>
      </c>
      <c r="J1552" s="500">
        <v>41586</v>
      </c>
      <c r="K1552" s="501">
        <v>4929500</v>
      </c>
      <c r="L1552" s="494" t="s">
        <v>8377</v>
      </c>
      <c r="M1552" s="476" t="s">
        <v>2156</v>
      </c>
      <c r="N1552" s="480" t="s">
        <v>6089</v>
      </c>
      <c r="O1552" s="473" t="s">
        <v>41</v>
      </c>
      <c r="P1552" s="473" t="s">
        <v>42</v>
      </c>
      <c r="Q1552" s="480"/>
    </row>
    <row r="1553" spans="1:17" ht="72" x14ac:dyDescent="0.25">
      <c r="A1553" s="210">
        <v>1551</v>
      </c>
      <c r="B1553" s="473" t="s">
        <v>34</v>
      </c>
      <c r="C1553" s="473">
        <v>891180084</v>
      </c>
      <c r="D1553" s="473">
        <v>2</v>
      </c>
      <c r="E1553" s="494" t="s">
        <v>9313</v>
      </c>
      <c r="F1553" s="494">
        <v>813010954</v>
      </c>
      <c r="G1553" s="476">
        <v>3</v>
      </c>
      <c r="H1553" s="499" t="s">
        <v>9314</v>
      </c>
      <c r="I1553" s="494" t="s">
        <v>9315</v>
      </c>
      <c r="J1553" s="500">
        <v>41586</v>
      </c>
      <c r="K1553" s="501">
        <v>4000000</v>
      </c>
      <c r="L1553" s="494" t="s">
        <v>8377</v>
      </c>
      <c r="M1553" s="476" t="s">
        <v>2156</v>
      </c>
      <c r="N1553" s="480" t="s">
        <v>6089</v>
      </c>
      <c r="O1553" s="473" t="s">
        <v>41</v>
      </c>
      <c r="P1553" s="473" t="s">
        <v>42</v>
      </c>
      <c r="Q1553" s="480"/>
    </row>
    <row r="1554" spans="1:17" ht="96" x14ac:dyDescent="0.25">
      <c r="A1554" s="210">
        <v>1552</v>
      </c>
      <c r="B1554" s="473" t="s">
        <v>34</v>
      </c>
      <c r="C1554" s="473">
        <v>891180084</v>
      </c>
      <c r="D1554" s="473">
        <v>2</v>
      </c>
      <c r="E1554" s="494" t="s">
        <v>2476</v>
      </c>
      <c r="F1554" s="494">
        <v>800033374</v>
      </c>
      <c r="G1554" s="476">
        <v>3</v>
      </c>
      <c r="H1554" s="499" t="s">
        <v>9316</v>
      </c>
      <c r="I1554" s="494" t="s">
        <v>9317</v>
      </c>
      <c r="J1554" s="500">
        <v>41586</v>
      </c>
      <c r="K1554" s="501">
        <v>1270020</v>
      </c>
      <c r="L1554" s="494" t="s">
        <v>8377</v>
      </c>
      <c r="M1554" s="476" t="s">
        <v>2156</v>
      </c>
      <c r="N1554" s="480" t="s">
        <v>6089</v>
      </c>
      <c r="O1554" s="473" t="s">
        <v>41</v>
      </c>
      <c r="P1554" s="473" t="s">
        <v>42</v>
      </c>
      <c r="Q1554" s="480"/>
    </row>
    <row r="1555" spans="1:17" ht="48" x14ac:dyDescent="0.25">
      <c r="A1555" s="210">
        <v>1553</v>
      </c>
      <c r="B1555" s="473" t="s">
        <v>34</v>
      </c>
      <c r="C1555" s="473">
        <v>891180084</v>
      </c>
      <c r="D1555" s="473">
        <v>2</v>
      </c>
      <c r="E1555" s="494" t="s">
        <v>9318</v>
      </c>
      <c r="F1555" s="494">
        <v>7710411</v>
      </c>
      <c r="G1555" s="476">
        <v>6</v>
      </c>
      <c r="H1555" s="499" t="s">
        <v>9319</v>
      </c>
      <c r="I1555" s="494" t="s">
        <v>9320</v>
      </c>
      <c r="J1555" s="500">
        <v>41590</v>
      </c>
      <c r="K1555" s="501">
        <v>1290000</v>
      </c>
      <c r="L1555" s="494" t="s">
        <v>8377</v>
      </c>
      <c r="M1555" s="476" t="s">
        <v>2156</v>
      </c>
      <c r="N1555" s="480" t="s">
        <v>6089</v>
      </c>
      <c r="O1555" s="473" t="s">
        <v>41</v>
      </c>
      <c r="P1555" s="473" t="s">
        <v>42</v>
      </c>
      <c r="Q1555" s="480"/>
    </row>
    <row r="1556" spans="1:17" ht="84" x14ac:dyDescent="0.25">
      <c r="A1556" s="210">
        <v>1554</v>
      </c>
      <c r="B1556" s="473" t="s">
        <v>34</v>
      </c>
      <c r="C1556" s="473">
        <v>891180084</v>
      </c>
      <c r="D1556" s="473">
        <v>2</v>
      </c>
      <c r="E1556" s="494" t="s">
        <v>9321</v>
      </c>
      <c r="F1556" s="494">
        <v>7709283</v>
      </c>
      <c r="G1556" s="476">
        <v>8</v>
      </c>
      <c r="H1556" s="499" t="s">
        <v>9322</v>
      </c>
      <c r="I1556" s="494" t="s">
        <v>9323</v>
      </c>
      <c r="J1556" s="500">
        <v>41591</v>
      </c>
      <c r="K1556" s="502">
        <v>1900000</v>
      </c>
      <c r="L1556" s="494" t="s">
        <v>8377</v>
      </c>
      <c r="M1556" s="476" t="s">
        <v>2156</v>
      </c>
      <c r="N1556" s="480" t="s">
        <v>6089</v>
      </c>
      <c r="O1556" s="473" t="s">
        <v>41</v>
      </c>
      <c r="P1556" s="473" t="s">
        <v>42</v>
      </c>
      <c r="Q1556" s="480"/>
    </row>
    <row r="1557" spans="1:17" ht="168" x14ac:dyDescent="0.25">
      <c r="A1557" s="210">
        <v>1555</v>
      </c>
      <c r="B1557" s="473" t="s">
        <v>34</v>
      </c>
      <c r="C1557" s="473">
        <v>891180084</v>
      </c>
      <c r="D1557" s="473">
        <v>2</v>
      </c>
      <c r="E1557" s="494" t="s">
        <v>9324</v>
      </c>
      <c r="F1557" s="494">
        <v>1075263189</v>
      </c>
      <c r="G1557" s="476">
        <v>5</v>
      </c>
      <c r="H1557" s="499" t="s">
        <v>9325</v>
      </c>
      <c r="I1557" s="494" t="s">
        <v>9326</v>
      </c>
      <c r="J1557" s="500">
        <v>41592</v>
      </c>
      <c r="K1557" s="502">
        <v>192000</v>
      </c>
      <c r="L1557" s="494" t="s">
        <v>113</v>
      </c>
      <c r="M1557" s="476" t="s">
        <v>2156</v>
      </c>
      <c r="N1557" s="480" t="s">
        <v>6089</v>
      </c>
      <c r="O1557" s="473" t="s">
        <v>41</v>
      </c>
      <c r="P1557" s="473" t="s">
        <v>42</v>
      </c>
      <c r="Q1557" s="480"/>
    </row>
    <row r="1558" spans="1:17" ht="192" x14ac:dyDescent="0.25">
      <c r="A1558" s="210">
        <v>1556</v>
      </c>
      <c r="B1558" s="473" t="s">
        <v>34</v>
      </c>
      <c r="C1558" s="473">
        <v>891180084</v>
      </c>
      <c r="D1558" s="473">
        <v>2</v>
      </c>
      <c r="E1558" s="494" t="s">
        <v>9199</v>
      </c>
      <c r="F1558" s="494">
        <v>800198583</v>
      </c>
      <c r="G1558" s="476">
        <v>4</v>
      </c>
      <c r="H1558" s="499" t="s">
        <v>9327</v>
      </c>
      <c r="I1558" s="494" t="s">
        <v>9328</v>
      </c>
      <c r="J1558" s="500">
        <v>41593</v>
      </c>
      <c r="K1558" s="502">
        <v>1339024</v>
      </c>
      <c r="L1558" s="494" t="s">
        <v>113</v>
      </c>
      <c r="M1558" s="476" t="s">
        <v>2156</v>
      </c>
      <c r="N1558" s="480" t="s">
        <v>6089</v>
      </c>
      <c r="O1558" s="473" t="s">
        <v>41</v>
      </c>
      <c r="P1558" s="473" t="s">
        <v>42</v>
      </c>
      <c r="Q1558" s="480"/>
    </row>
    <row r="1559" spans="1:17" ht="144" x14ac:dyDescent="0.25">
      <c r="A1559" s="210">
        <v>1557</v>
      </c>
      <c r="B1559" s="473" t="s">
        <v>34</v>
      </c>
      <c r="C1559" s="473">
        <v>891180084</v>
      </c>
      <c r="D1559" s="473">
        <v>2</v>
      </c>
      <c r="E1559" s="494" t="s">
        <v>6007</v>
      </c>
      <c r="F1559" s="494">
        <v>26428435</v>
      </c>
      <c r="G1559" s="476">
        <v>3</v>
      </c>
      <c r="H1559" s="499" t="s">
        <v>9329</v>
      </c>
      <c r="I1559" s="494" t="s">
        <v>9330</v>
      </c>
      <c r="J1559" s="500">
        <v>41596</v>
      </c>
      <c r="K1559" s="502">
        <v>2410600</v>
      </c>
      <c r="L1559" s="494" t="s">
        <v>8377</v>
      </c>
      <c r="M1559" s="476" t="s">
        <v>2156</v>
      </c>
      <c r="N1559" s="480" t="s">
        <v>6089</v>
      </c>
      <c r="O1559" s="473" t="s">
        <v>41</v>
      </c>
      <c r="P1559" s="473" t="s">
        <v>42</v>
      </c>
      <c r="Q1559" s="480"/>
    </row>
    <row r="1560" spans="1:17" ht="84" x14ac:dyDescent="0.25">
      <c r="A1560" s="210">
        <v>1558</v>
      </c>
      <c r="B1560" s="473" t="s">
        <v>34</v>
      </c>
      <c r="C1560" s="473">
        <v>891180084</v>
      </c>
      <c r="D1560" s="473">
        <v>2</v>
      </c>
      <c r="E1560" s="473" t="s">
        <v>8026</v>
      </c>
      <c r="F1560" s="473">
        <v>900604142</v>
      </c>
      <c r="G1560" s="476">
        <v>5</v>
      </c>
      <c r="H1560" s="499" t="s">
        <v>9331</v>
      </c>
      <c r="I1560" s="473" t="s">
        <v>9332</v>
      </c>
      <c r="J1560" s="503">
        <v>41596</v>
      </c>
      <c r="K1560" s="502">
        <v>294000</v>
      </c>
      <c r="L1560" s="494" t="s">
        <v>8377</v>
      </c>
      <c r="M1560" s="476" t="s">
        <v>2156</v>
      </c>
      <c r="N1560" s="480" t="s">
        <v>6089</v>
      </c>
      <c r="O1560" s="473" t="s">
        <v>41</v>
      </c>
      <c r="P1560" s="473" t="s">
        <v>42</v>
      </c>
      <c r="Q1560" s="480"/>
    </row>
    <row r="1561" spans="1:17" ht="48" x14ac:dyDescent="0.25">
      <c r="A1561" s="210">
        <v>1559</v>
      </c>
      <c r="B1561" s="473" t="s">
        <v>34</v>
      </c>
      <c r="C1561" s="473">
        <v>891180084</v>
      </c>
      <c r="D1561" s="473">
        <v>2</v>
      </c>
      <c r="E1561" s="473" t="s">
        <v>3245</v>
      </c>
      <c r="F1561" s="473">
        <v>7684371</v>
      </c>
      <c r="G1561" s="476">
        <v>8</v>
      </c>
      <c r="H1561" s="476" t="s">
        <v>9333</v>
      </c>
      <c r="I1561" s="473" t="s">
        <v>9334</v>
      </c>
      <c r="J1561" s="503">
        <v>41598</v>
      </c>
      <c r="K1561" s="502">
        <v>3387700</v>
      </c>
      <c r="L1561" s="473" t="s">
        <v>8377</v>
      </c>
      <c r="M1561" s="476" t="s">
        <v>2156</v>
      </c>
      <c r="N1561" s="480" t="s">
        <v>6089</v>
      </c>
      <c r="O1561" s="473" t="s">
        <v>41</v>
      </c>
      <c r="P1561" s="473" t="s">
        <v>42</v>
      </c>
      <c r="Q1561" s="480"/>
    </row>
    <row r="1562" spans="1:17" ht="108" x14ac:dyDescent="0.25">
      <c r="A1562" s="210">
        <v>1560</v>
      </c>
      <c r="B1562" s="473" t="s">
        <v>34</v>
      </c>
      <c r="C1562" s="473">
        <v>891180084</v>
      </c>
      <c r="D1562" s="473">
        <v>2</v>
      </c>
      <c r="E1562" s="473" t="s">
        <v>9335</v>
      </c>
      <c r="F1562" s="473">
        <v>830031984</v>
      </c>
      <c r="G1562" s="476">
        <v>6</v>
      </c>
      <c r="H1562" s="476" t="s">
        <v>9336</v>
      </c>
      <c r="I1562" s="473" t="s">
        <v>9337</v>
      </c>
      <c r="J1562" s="503">
        <v>41598</v>
      </c>
      <c r="K1562" s="502">
        <v>1000000</v>
      </c>
      <c r="L1562" s="473" t="s">
        <v>8377</v>
      </c>
      <c r="M1562" s="476" t="s">
        <v>2156</v>
      </c>
      <c r="N1562" s="480" t="s">
        <v>6089</v>
      </c>
      <c r="O1562" s="473" t="s">
        <v>41</v>
      </c>
      <c r="P1562" s="473" t="s">
        <v>42</v>
      </c>
      <c r="Q1562" s="480"/>
    </row>
    <row r="1563" spans="1:17" ht="84" x14ac:dyDescent="0.25">
      <c r="A1563" s="210">
        <v>1561</v>
      </c>
      <c r="B1563" s="473" t="s">
        <v>34</v>
      </c>
      <c r="C1563" s="473">
        <v>891180084</v>
      </c>
      <c r="D1563" s="473">
        <v>2</v>
      </c>
      <c r="E1563" s="473" t="s">
        <v>9338</v>
      </c>
      <c r="F1563" s="473">
        <v>900604142</v>
      </c>
      <c r="G1563" s="476">
        <v>5</v>
      </c>
      <c r="H1563" s="476" t="s">
        <v>9339</v>
      </c>
      <c r="I1563" s="473" t="s">
        <v>9340</v>
      </c>
      <c r="J1563" s="498">
        <v>41605</v>
      </c>
      <c r="K1563" s="502">
        <v>127080</v>
      </c>
      <c r="L1563" s="473" t="s">
        <v>8377</v>
      </c>
      <c r="M1563" s="476" t="s">
        <v>2156</v>
      </c>
      <c r="N1563" s="480" t="s">
        <v>6089</v>
      </c>
      <c r="O1563" s="473" t="s">
        <v>41</v>
      </c>
      <c r="P1563" s="473" t="s">
        <v>42</v>
      </c>
      <c r="Q1563" s="480"/>
    </row>
    <row r="1564" spans="1:17" ht="84" x14ac:dyDescent="0.25">
      <c r="A1564" s="210">
        <v>1562</v>
      </c>
      <c r="B1564" s="473" t="s">
        <v>34</v>
      </c>
      <c r="C1564" s="473">
        <v>891180084</v>
      </c>
      <c r="D1564" s="473">
        <v>2</v>
      </c>
      <c r="E1564" s="473" t="s">
        <v>334</v>
      </c>
      <c r="F1564" s="473">
        <v>12127303</v>
      </c>
      <c r="G1564" s="476">
        <v>7</v>
      </c>
      <c r="H1564" s="476" t="s">
        <v>9341</v>
      </c>
      <c r="I1564" s="473" t="s">
        <v>9342</v>
      </c>
      <c r="J1564" s="498">
        <v>41606</v>
      </c>
      <c r="K1564" s="502">
        <v>880000</v>
      </c>
      <c r="L1564" s="473" t="s">
        <v>8377</v>
      </c>
      <c r="M1564" s="476" t="s">
        <v>2156</v>
      </c>
      <c r="N1564" s="480" t="s">
        <v>6089</v>
      </c>
      <c r="O1564" s="473" t="s">
        <v>41</v>
      </c>
      <c r="P1564" s="473" t="s">
        <v>42</v>
      </c>
      <c r="Q1564" s="480"/>
    </row>
    <row r="1565" spans="1:17" ht="156" x14ac:dyDescent="0.25">
      <c r="A1565" s="210">
        <v>1563</v>
      </c>
      <c r="B1565" s="473" t="s">
        <v>34</v>
      </c>
      <c r="C1565" s="473">
        <v>891180084</v>
      </c>
      <c r="D1565" s="473">
        <v>2</v>
      </c>
      <c r="E1565" s="473" t="s">
        <v>9343</v>
      </c>
      <c r="F1565" s="473">
        <v>900379993</v>
      </c>
      <c r="G1565" s="476">
        <v>0</v>
      </c>
      <c r="H1565" s="476" t="s">
        <v>9344</v>
      </c>
      <c r="I1565" s="473" t="s">
        <v>9345</v>
      </c>
      <c r="J1565" s="498">
        <v>41607</v>
      </c>
      <c r="K1565" s="502">
        <v>903979</v>
      </c>
      <c r="L1565" s="473" t="s">
        <v>113</v>
      </c>
      <c r="M1565" s="476" t="s">
        <v>2156</v>
      </c>
      <c r="N1565" s="480" t="s">
        <v>6089</v>
      </c>
      <c r="O1565" s="473" t="s">
        <v>41</v>
      </c>
      <c r="P1565" s="473" t="s">
        <v>42</v>
      </c>
      <c r="Q1565" s="480"/>
    </row>
    <row r="1566" spans="1:17" ht="168" x14ac:dyDescent="0.25">
      <c r="A1566" s="210">
        <v>1564</v>
      </c>
      <c r="B1566" s="473" t="s">
        <v>34</v>
      </c>
      <c r="C1566" s="473">
        <v>891180084</v>
      </c>
      <c r="D1566" s="473">
        <v>2</v>
      </c>
      <c r="E1566" s="473" t="s">
        <v>9346</v>
      </c>
      <c r="F1566" s="473">
        <v>55155755</v>
      </c>
      <c r="G1566" s="476">
        <v>8</v>
      </c>
      <c r="H1566" s="476" t="s">
        <v>9347</v>
      </c>
      <c r="I1566" s="473" t="s">
        <v>9348</v>
      </c>
      <c r="J1566" s="487">
        <v>41610</v>
      </c>
      <c r="K1566" s="502">
        <v>450500</v>
      </c>
      <c r="L1566" s="473" t="s">
        <v>8377</v>
      </c>
      <c r="M1566" s="476" t="s">
        <v>2156</v>
      </c>
      <c r="N1566" s="480" t="s">
        <v>6089</v>
      </c>
      <c r="O1566" s="473" t="s">
        <v>41</v>
      </c>
      <c r="P1566" s="473" t="s">
        <v>42</v>
      </c>
      <c r="Q1566" s="480"/>
    </row>
    <row r="1567" spans="1:17" ht="96" x14ac:dyDescent="0.25">
      <c r="A1567" s="210">
        <v>1565</v>
      </c>
      <c r="B1567" s="473" t="s">
        <v>34</v>
      </c>
      <c r="C1567" s="473">
        <v>891180084</v>
      </c>
      <c r="D1567" s="473">
        <v>2</v>
      </c>
      <c r="E1567" s="473" t="s">
        <v>1304</v>
      </c>
      <c r="F1567" s="473">
        <v>4946065</v>
      </c>
      <c r="G1567" s="476">
        <v>3</v>
      </c>
      <c r="H1567" s="476" t="s">
        <v>9349</v>
      </c>
      <c r="I1567" s="473" t="s">
        <v>9350</v>
      </c>
      <c r="J1567" s="487">
        <v>41610</v>
      </c>
      <c r="K1567" s="502">
        <v>1640000</v>
      </c>
      <c r="L1567" s="473" t="s">
        <v>8377</v>
      </c>
      <c r="M1567" s="476" t="s">
        <v>2156</v>
      </c>
      <c r="N1567" s="480" t="s">
        <v>6089</v>
      </c>
      <c r="O1567" s="473" t="s">
        <v>41</v>
      </c>
      <c r="P1567" s="473" t="s">
        <v>42</v>
      </c>
      <c r="Q1567" s="480"/>
    </row>
    <row r="1568" spans="1:17" ht="168" x14ac:dyDescent="0.25">
      <c r="A1568" s="210">
        <v>1566</v>
      </c>
      <c r="B1568" s="473" t="s">
        <v>34</v>
      </c>
      <c r="C1568" s="473">
        <v>891180084</v>
      </c>
      <c r="D1568" s="473">
        <v>2</v>
      </c>
      <c r="E1568" s="473" t="s">
        <v>9351</v>
      </c>
      <c r="F1568" s="473">
        <v>55153458</v>
      </c>
      <c r="G1568" s="476">
        <v>6</v>
      </c>
      <c r="H1568" s="476" t="s">
        <v>9352</v>
      </c>
      <c r="I1568" s="473" t="s">
        <v>9353</v>
      </c>
      <c r="J1568" s="487">
        <v>41610</v>
      </c>
      <c r="K1568" s="502">
        <v>353800</v>
      </c>
      <c r="L1568" s="473" t="s">
        <v>8377</v>
      </c>
      <c r="M1568" s="476" t="s">
        <v>2156</v>
      </c>
      <c r="N1568" s="480" t="s">
        <v>6089</v>
      </c>
      <c r="O1568" s="473" t="s">
        <v>41</v>
      </c>
      <c r="P1568" s="473" t="s">
        <v>42</v>
      </c>
      <c r="Q1568" s="480"/>
    </row>
    <row r="1569" spans="1:17" ht="84" x14ac:dyDescent="0.25">
      <c r="A1569" s="210">
        <v>1567</v>
      </c>
      <c r="B1569" s="473" t="s">
        <v>34</v>
      </c>
      <c r="C1569" s="473">
        <v>891180084</v>
      </c>
      <c r="D1569" s="473">
        <v>2</v>
      </c>
      <c r="E1569" s="473" t="s">
        <v>9354</v>
      </c>
      <c r="F1569" s="473">
        <v>900339873</v>
      </c>
      <c r="G1569" s="476">
        <v>4</v>
      </c>
      <c r="H1569" s="476" t="s">
        <v>9355</v>
      </c>
      <c r="I1569" s="473" t="s">
        <v>9356</v>
      </c>
      <c r="J1569" s="487">
        <v>41611</v>
      </c>
      <c r="K1569" s="502">
        <v>1284120</v>
      </c>
      <c r="L1569" s="473" t="s">
        <v>113</v>
      </c>
      <c r="M1569" s="476" t="s">
        <v>2156</v>
      </c>
      <c r="N1569" s="480" t="s">
        <v>6089</v>
      </c>
      <c r="O1569" s="473" t="s">
        <v>41</v>
      </c>
      <c r="P1569" s="473" t="s">
        <v>42</v>
      </c>
      <c r="Q1569" s="480"/>
    </row>
    <row r="1570" spans="1:17" ht="120" x14ac:dyDescent="0.25">
      <c r="A1570" s="210">
        <v>1568</v>
      </c>
      <c r="B1570" s="473" t="s">
        <v>34</v>
      </c>
      <c r="C1570" s="473">
        <v>891180084</v>
      </c>
      <c r="D1570" s="473">
        <v>2</v>
      </c>
      <c r="E1570" s="473" t="s">
        <v>5654</v>
      </c>
      <c r="F1570" s="473">
        <v>12137281</v>
      </c>
      <c r="G1570" s="476">
        <v>6</v>
      </c>
      <c r="H1570" s="476" t="s">
        <v>9357</v>
      </c>
      <c r="I1570" s="473" t="s">
        <v>9358</v>
      </c>
      <c r="J1570" s="487">
        <v>41612</v>
      </c>
      <c r="K1570" s="502">
        <v>619000</v>
      </c>
      <c r="L1570" s="473" t="s">
        <v>113</v>
      </c>
      <c r="M1570" s="476" t="s">
        <v>2156</v>
      </c>
      <c r="N1570" s="480" t="s">
        <v>6089</v>
      </c>
      <c r="O1570" s="473" t="s">
        <v>41</v>
      </c>
      <c r="P1570" s="473" t="s">
        <v>42</v>
      </c>
      <c r="Q1570" s="480"/>
    </row>
    <row r="1571" spans="1:17" ht="228" x14ac:dyDescent="0.25">
      <c r="A1571" s="210">
        <v>1569</v>
      </c>
      <c r="B1571" s="473" t="s">
        <v>34</v>
      </c>
      <c r="C1571" s="473">
        <v>891180084</v>
      </c>
      <c r="D1571" s="473">
        <v>2</v>
      </c>
      <c r="E1571" s="473" t="s">
        <v>9359</v>
      </c>
      <c r="F1571" s="473">
        <v>12111956</v>
      </c>
      <c r="G1571" s="476">
        <v>6</v>
      </c>
      <c r="H1571" s="476" t="s">
        <v>9360</v>
      </c>
      <c r="I1571" s="473" t="s">
        <v>9361</v>
      </c>
      <c r="J1571" s="487">
        <v>41612</v>
      </c>
      <c r="K1571" s="502">
        <v>2087250</v>
      </c>
      <c r="L1571" s="473" t="s">
        <v>113</v>
      </c>
      <c r="M1571" s="476" t="s">
        <v>2156</v>
      </c>
      <c r="N1571" s="480" t="s">
        <v>6089</v>
      </c>
      <c r="O1571" s="473" t="s">
        <v>41</v>
      </c>
      <c r="P1571" s="473" t="s">
        <v>42</v>
      </c>
      <c r="Q1571" s="480"/>
    </row>
    <row r="1572" spans="1:17" ht="72" x14ac:dyDescent="0.25">
      <c r="A1572" s="210">
        <v>1570</v>
      </c>
      <c r="B1572" s="473" t="s">
        <v>34</v>
      </c>
      <c r="C1572" s="473">
        <v>891180084</v>
      </c>
      <c r="D1572" s="473">
        <v>2</v>
      </c>
      <c r="E1572" s="473" t="s">
        <v>9362</v>
      </c>
      <c r="F1572" s="473">
        <v>36157074</v>
      </c>
      <c r="G1572" s="476">
        <v>0</v>
      </c>
      <c r="H1572" s="476" t="s">
        <v>9363</v>
      </c>
      <c r="I1572" s="504" t="s">
        <v>9364</v>
      </c>
      <c r="J1572" s="487">
        <v>41612</v>
      </c>
      <c r="K1572" s="502">
        <v>300000</v>
      </c>
      <c r="L1572" s="473" t="s">
        <v>8377</v>
      </c>
      <c r="M1572" s="476" t="s">
        <v>2156</v>
      </c>
      <c r="N1572" s="480" t="s">
        <v>6089</v>
      </c>
      <c r="O1572" s="473" t="s">
        <v>41</v>
      </c>
      <c r="P1572" s="473" t="s">
        <v>42</v>
      </c>
      <c r="Q1572" s="480"/>
    </row>
    <row r="1573" spans="1:17" ht="60" x14ac:dyDescent="0.25">
      <c r="A1573" s="210">
        <v>1571</v>
      </c>
      <c r="B1573" s="473" t="s">
        <v>34</v>
      </c>
      <c r="C1573" s="473">
        <v>891180084</v>
      </c>
      <c r="D1573" s="473">
        <v>2</v>
      </c>
      <c r="E1573" s="473" t="s">
        <v>9365</v>
      </c>
      <c r="F1573" s="473">
        <v>860076580</v>
      </c>
      <c r="G1573" s="476">
        <v>7</v>
      </c>
      <c r="H1573" s="476" t="s">
        <v>9366</v>
      </c>
      <c r="I1573" s="473" t="s">
        <v>9367</v>
      </c>
      <c r="J1573" s="487">
        <v>41613</v>
      </c>
      <c r="K1573" s="502">
        <v>19319655</v>
      </c>
      <c r="L1573" s="473" t="s">
        <v>113</v>
      </c>
      <c r="M1573" s="476" t="s">
        <v>2156</v>
      </c>
      <c r="N1573" s="480" t="s">
        <v>6089</v>
      </c>
      <c r="O1573" s="473" t="s">
        <v>41</v>
      </c>
      <c r="P1573" s="473" t="s">
        <v>42</v>
      </c>
      <c r="Q1573" s="480"/>
    </row>
    <row r="1574" spans="1:17" ht="72" x14ac:dyDescent="0.25">
      <c r="A1574" s="210">
        <v>1572</v>
      </c>
      <c r="B1574" s="473" t="s">
        <v>34</v>
      </c>
      <c r="C1574" s="473">
        <v>891180084</v>
      </c>
      <c r="D1574" s="473">
        <v>2</v>
      </c>
      <c r="E1574" s="473" t="s">
        <v>9368</v>
      </c>
      <c r="F1574" s="473">
        <v>12109246</v>
      </c>
      <c r="G1574" s="476">
        <v>9</v>
      </c>
      <c r="H1574" s="476" t="s">
        <v>9369</v>
      </c>
      <c r="I1574" s="473" t="s">
        <v>9370</v>
      </c>
      <c r="J1574" s="487">
        <v>41613</v>
      </c>
      <c r="K1574" s="502">
        <v>966000</v>
      </c>
      <c r="L1574" s="473" t="s">
        <v>8377</v>
      </c>
      <c r="M1574" s="476" t="s">
        <v>2156</v>
      </c>
      <c r="N1574" s="480" t="s">
        <v>6089</v>
      </c>
      <c r="O1574" s="473" t="s">
        <v>41</v>
      </c>
      <c r="P1574" s="473" t="s">
        <v>42</v>
      </c>
      <c r="Q1574" s="480"/>
    </row>
    <row r="1575" spans="1:17" ht="36" x14ac:dyDescent="0.25">
      <c r="A1575" s="210">
        <v>1573</v>
      </c>
      <c r="B1575" s="473" t="s">
        <v>34</v>
      </c>
      <c r="C1575" s="473">
        <v>891180084</v>
      </c>
      <c r="D1575" s="473">
        <v>2</v>
      </c>
      <c r="E1575" s="473" t="s">
        <v>9371</v>
      </c>
      <c r="F1575" s="473">
        <v>800137295</v>
      </c>
      <c r="G1575" s="476">
        <v>7</v>
      </c>
      <c r="H1575" s="476" t="s">
        <v>9372</v>
      </c>
      <c r="I1575" s="473" t="s">
        <v>9373</v>
      </c>
      <c r="J1575" s="487">
        <v>41617</v>
      </c>
      <c r="K1575" s="502">
        <v>2670373</v>
      </c>
      <c r="L1575" s="473" t="s">
        <v>8377</v>
      </c>
      <c r="M1575" s="476" t="s">
        <v>2156</v>
      </c>
      <c r="N1575" s="480" t="s">
        <v>6089</v>
      </c>
      <c r="O1575" s="473" t="s">
        <v>41</v>
      </c>
      <c r="P1575" s="473" t="s">
        <v>42</v>
      </c>
      <c r="Q1575" s="480"/>
    </row>
    <row r="1576" spans="1:17" ht="48" x14ac:dyDescent="0.25">
      <c r="A1576" s="210">
        <v>1574</v>
      </c>
      <c r="B1576" s="473" t="s">
        <v>34</v>
      </c>
      <c r="C1576" s="473">
        <v>891180084</v>
      </c>
      <c r="D1576" s="473">
        <v>2</v>
      </c>
      <c r="E1576" s="473" t="s">
        <v>253</v>
      </c>
      <c r="F1576" s="473">
        <v>80026681</v>
      </c>
      <c r="G1576" s="476">
        <v>1</v>
      </c>
      <c r="H1576" s="476" t="s">
        <v>9374</v>
      </c>
      <c r="I1576" s="473" t="s">
        <v>9375</v>
      </c>
      <c r="J1576" s="505">
        <v>41621</v>
      </c>
      <c r="K1576" s="502">
        <v>1000000</v>
      </c>
      <c r="L1576" s="473" t="s">
        <v>8377</v>
      </c>
      <c r="M1576" s="476" t="s">
        <v>2156</v>
      </c>
      <c r="N1576" s="480" t="s">
        <v>6089</v>
      </c>
      <c r="O1576" s="473" t="s">
        <v>41</v>
      </c>
      <c r="P1576" s="473" t="s">
        <v>42</v>
      </c>
      <c r="Q1576" s="480"/>
    </row>
    <row r="1577" spans="1:17" ht="96" x14ac:dyDescent="0.25">
      <c r="A1577" s="210">
        <v>1575</v>
      </c>
      <c r="B1577" s="506" t="s">
        <v>34</v>
      </c>
      <c r="C1577" s="506">
        <v>891180084</v>
      </c>
      <c r="D1577" s="506">
        <v>2</v>
      </c>
      <c r="E1577" s="506" t="s">
        <v>9376</v>
      </c>
      <c r="F1577" s="506">
        <v>900269536</v>
      </c>
      <c r="G1577" s="507">
        <v>6</v>
      </c>
      <c r="H1577" s="507" t="s">
        <v>9377</v>
      </c>
      <c r="I1577" s="506" t="s">
        <v>9378</v>
      </c>
      <c r="J1577" s="505">
        <v>41621</v>
      </c>
      <c r="K1577" s="508">
        <v>2582798</v>
      </c>
      <c r="L1577" s="506" t="s">
        <v>113</v>
      </c>
      <c r="M1577" s="507" t="s">
        <v>2156</v>
      </c>
      <c r="N1577" s="509" t="s">
        <v>6089</v>
      </c>
      <c r="O1577" s="506" t="s">
        <v>41</v>
      </c>
      <c r="P1577" s="506" t="s">
        <v>42</v>
      </c>
      <c r="Q1577" s="509"/>
    </row>
    <row r="1578" spans="1:17" ht="89.25" x14ac:dyDescent="0.25">
      <c r="A1578" s="210">
        <v>1576</v>
      </c>
      <c r="B1578" s="510" t="s">
        <v>34</v>
      </c>
      <c r="C1578" s="510">
        <v>891180084</v>
      </c>
      <c r="D1578" s="510">
        <v>2</v>
      </c>
      <c r="E1578" s="568" t="s">
        <v>4002</v>
      </c>
      <c r="F1578" s="510">
        <v>1080292657</v>
      </c>
      <c r="G1578" s="511">
        <v>2</v>
      </c>
      <c r="H1578" s="512" t="s">
        <v>9379</v>
      </c>
      <c r="I1578" s="513" t="s">
        <v>9380</v>
      </c>
      <c r="J1578" s="514">
        <v>41276</v>
      </c>
      <c r="K1578" s="512">
        <v>16753333</v>
      </c>
      <c r="L1578" s="510" t="s">
        <v>61</v>
      </c>
      <c r="M1578" s="511" t="s">
        <v>39</v>
      </c>
      <c r="N1578" s="515" t="s">
        <v>2127</v>
      </c>
      <c r="O1578" s="510" t="s">
        <v>41</v>
      </c>
      <c r="P1578" s="510" t="s">
        <v>42</v>
      </c>
      <c r="Q1578" s="515"/>
    </row>
    <row r="1579" spans="1:17" ht="102" x14ac:dyDescent="0.25">
      <c r="A1579" s="210">
        <v>1577</v>
      </c>
      <c r="B1579" s="510" t="s">
        <v>34</v>
      </c>
      <c r="C1579" s="510">
        <v>891180084</v>
      </c>
      <c r="D1579" s="510">
        <v>2</v>
      </c>
      <c r="E1579" s="568" t="s">
        <v>3999</v>
      </c>
      <c r="F1579" s="510">
        <v>1075209464</v>
      </c>
      <c r="G1579" s="511">
        <v>7</v>
      </c>
      <c r="H1579" s="512" t="s">
        <v>9381</v>
      </c>
      <c r="I1579" s="513" t="s">
        <v>9382</v>
      </c>
      <c r="J1579" s="514">
        <v>41276</v>
      </c>
      <c r="K1579" s="512">
        <v>19747154</v>
      </c>
      <c r="L1579" s="510" t="s">
        <v>61</v>
      </c>
      <c r="M1579" s="511" t="s">
        <v>39</v>
      </c>
      <c r="N1579" s="515" t="s">
        <v>2127</v>
      </c>
      <c r="O1579" s="510" t="s">
        <v>41</v>
      </c>
      <c r="P1579" s="510" t="s">
        <v>42</v>
      </c>
      <c r="Q1579" s="515"/>
    </row>
    <row r="1580" spans="1:17" ht="102" x14ac:dyDescent="0.25">
      <c r="A1580" s="210">
        <v>1578</v>
      </c>
      <c r="B1580" s="510" t="s">
        <v>34</v>
      </c>
      <c r="C1580" s="510">
        <v>891180084</v>
      </c>
      <c r="D1580" s="510">
        <v>2</v>
      </c>
      <c r="E1580" s="568" t="s">
        <v>9383</v>
      </c>
      <c r="F1580" s="510">
        <v>12282032</v>
      </c>
      <c r="G1580" s="511">
        <v>9</v>
      </c>
      <c r="H1580" s="512" t="s">
        <v>9384</v>
      </c>
      <c r="I1580" s="513" t="s">
        <v>9385</v>
      </c>
      <c r="J1580" s="514">
        <v>41276</v>
      </c>
      <c r="K1580" s="512">
        <v>18370726</v>
      </c>
      <c r="L1580" s="510" t="s">
        <v>61</v>
      </c>
      <c r="M1580" s="511" t="s">
        <v>39</v>
      </c>
      <c r="N1580" s="515" t="s">
        <v>2127</v>
      </c>
      <c r="O1580" s="510" t="s">
        <v>41</v>
      </c>
      <c r="P1580" s="510" t="s">
        <v>42</v>
      </c>
      <c r="Q1580" s="515"/>
    </row>
    <row r="1581" spans="1:17" ht="63.75" x14ac:dyDescent="0.25">
      <c r="A1581" s="210">
        <v>1579</v>
      </c>
      <c r="B1581" s="510" t="s">
        <v>34</v>
      </c>
      <c r="C1581" s="510">
        <v>891180084</v>
      </c>
      <c r="D1581" s="510">
        <v>2</v>
      </c>
      <c r="E1581" s="568" t="s">
        <v>4005</v>
      </c>
      <c r="F1581" s="510">
        <v>1075232121</v>
      </c>
      <c r="G1581" s="511">
        <v>2</v>
      </c>
      <c r="H1581" s="512" t="s">
        <v>9386</v>
      </c>
      <c r="I1581" s="513" t="s">
        <v>4004</v>
      </c>
      <c r="J1581" s="514">
        <v>41276</v>
      </c>
      <c r="K1581" s="512">
        <v>16753333</v>
      </c>
      <c r="L1581" s="510" t="s">
        <v>61</v>
      </c>
      <c r="M1581" s="511" t="s">
        <v>39</v>
      </c>
      <c r="N1581" s="515" t="s">
        <v>2127</v>
      </c>
      <c r="O1581" s="510" t="s">
        <v>41</v>
      </c>
      <c r="P1581" s="510" t="s">
        <v>42</v>
      </c>
      <c r="Q1581" s="515"/>
    </row>
    <row r="1582" spans="1:17" ht="102" x14ac:dyDescent="0.25">
      <c r="A1582" s="210">
        <v>1580</v>
      </c>
      <c r="B1582" s="510" t="s">
        <v>34</v>
      </c>
      <c r="C1582" s="510">
        <v>891180084</v>
      </c>
      <c r="D1582" s="510">
        <v>2</v>
      </c>
      <c r="E1582" s="568" t="s">
        <v>3994</v>
      </c>
      <c r="F1582" s="510">
        <v>1010176855</v>
      </c>
      <c r="G1582" s="511">
        <v>3</v>
      </c>
      <c r="H1582" s="512" t="s">
        <v>9387</v>
      </c>
      <c r="I1582" s="513" t="s">
        <v>9385</v>
      </c>
      <c r="J1582" s="514">
        <v>41276</v>
      </c>
      <c r="K1582" s="512">
        <v>18370726</v>
      </c>
      <c r="L1582" s="510" t="s">
        <v>61</v>
      </c>
      <c r="M1582" s="511" t="s">
        <v>39</v>
      </c>
      <c r="N1582" s="515" t="s">
        <v>2127</v>
      </c>
      <c r="O1582" s="510" t="s">
        <v>41</v>
      </c>
      <c r="P1582" s="510" t="s">
        <v>42</v>
      </c>
      <c r="Q1582" s="515"/>
    </row>
    <row r="1583" spans="1:17" ht="89.25" x14ac:dyDescent="0.25">
      <c r="A1583" s="210">
        <v>1581</v>
      </c>
      <c r="B1583" s="510" t="s">
        <v>34</v>
      </c>
      <c r="C1583" s="510">
        <v>891180084</v>
      </c>
      <c r="D1583" s="510">
        <v>2</v>
      </c>
      <c r="E1583" s="568" t="s">
        <v>3868</v>
      </c>
      <c r="F1583" s="510">
        <v>55068258</v>
      </c>
      <c r="G1583" s="511">
        <v>6</v>
      </c>
      <c r="H1583" s="512" t="s">
        <v>9388</v>
      </c>
      <c r="I1583" s="513" t="s">
        <v>9389</v>
      </c>
      <c r="J1583" s="514">
        <v>41277</v>
      </c>
      <c r="K1583" s="512">
        <v>32502053</v>
      </c>
      <c r="L1583" s="510" t="s">
        <v>61</v>
      </c>
      <c r="M1583" s="511" t="s">
        <v>39</v>
      </c>
      <c r="N1583" s="515" t="s">
        <v>2127</v>
      </c>
      <c r="O1583" s="510" t="s">
        <v>41</v>
      </c>
      <c r="P1583" s="510" t="s">
        <v>42</v>
      </c>
      <c r="Q1583" s="515"/>
    </row>
    <row r="1584" spans="1:17" ht="89.25" x14ac:dyDescent="0.25">
      <c r="A1584" s="210">
        <v>1582</v>
      </c>
      <c r="B1584" s="510" t="s">
        <v>34</v>
      </c>
      <c r="C1584" s="510">
        <v>891180084</v>
      </c>
      <c r="D1584" s="510">
        <v>2</v>
      </c>
      <c r="E1584" s="568" t="s">
        <v>3916</v>
      </c>
      <c r="F1584" s="510">
        <v>36169075</v>
      </c>
      <c r="G1584" s="511">
        <v>1</v>
      </c>
      <c r="H1584" s="512" t="s">
        <v>9390</v>
      </c>
      <c r="I1584" s="513" t="s">
        <v>9391</v>
      </c>
      <c r="J1584" s="514">
        <v>41277</v>
      </c>
      <c r="K1584" s="512">
        <v>42393983</v>
      </c>
      <c r="L1584" s="510" t="s">
        <v>61</v>
      </c>
      <c r="M1584" s="511" t="s">
        <v>39</v>
      </c>
      <c r="N1584" s="515" t="s">
        <v>2127</v>
      </c>
      <c r="O1584" s="510" t="s">
        <v>41</v>
      </c>
      <c r="P1584" s="510" t="s">
        <v>42</v>
      </c>
      <c r="Q1584" s="515"/>
    </row>
    <row r="1585" spans="1:17" ht="89.25" x14ac:dyDescent="0.25">
      <c r="A1585" s="210">
        <v>1583</v>
      </c>
      <c r="B1585" s="510" t="s">
        <v>34</v>
      </c>
      <c r="C1585" s="510">
        <v>891180084</v>
      </c>
      <c r="D1585" s="510">
        <v>2</v>
      </c>
      <c r="E1585" s="568" t="s">
        <v>9392</v>
      </c>
      <c r="F1585" s="510">
        <v>1075225174</v>
      </c>
      <c r="G1585" s="511">
        <v>3</v>
      </c>
      <c r="H1585" s="512" t="s">
        <v>9393</v>
      </c>
      <c r="I1585" s="513" t="s">
        <v>9394</v>
      </c>
      <c r="J1585" s="514">
        <v>41277</v>
      </c>
      <c r="K1585" s="512">
        <v>28474923</v>
      </c>
      <c r="L1585" s="510" t="s">
        <v>61</v>
      </c>
      <c r="M1585" s="511" t="s">
        <v>39</v>
      </c>
      <c r="N1585" s="515" t="s">
        <v>2127</v>
      </c>
      <c r="O1585" s="510" t="s">
        <v>41</v>
      </c>
      <c r="P1585" s="510" t="s">
        <v>42</v>
      </c>
      <c r="Q1585" s="515"/>
    </row>
    <row r="1586" spans="1:17" ht="114.75" x14ac:dyDescent="0.25">
      <c r="A1586" s="210">
        <v>1584</v>
      </c>
      <c r="B1586" s="510" t="s">
        <v>34</v>
      </c>
      <c r="C1586" s="510">
        <v>891180084</v>
      </c>
      <c r="D1586" s="510">
        <v>2</v>
      </c>
      <c r="E1586" s="568" t="s">
        <v>3929</v>
      </c>
      <c r="F1586" s="510">
        <v>1079389487</v>
      </c>
      <c r="G1586" s="511">
        <v>1</v>
      </c>
      <c r="H1586" s="512" t="s">
        <v>9395</v>
      </c>
      <c r="I1586" s="513" t="s">
        <v>9396</v>
      </c>
      <c r="J1586" s="514">
        <v>41277</v>
      </c>
      <c r="K1586" s="512">
        <v>21196991</v>
      </c>
      <c r="L1586" s="510" t="s">
        <v>61</v>
      </c>
      <c r="M1586" s="511" t="s">
        <v>39</v>
      </c>
      <c r="N1586" s="515" t="s">
        <v>2127</v>
      </c>
      <c r="O1586" s="510" t="s">
        <v>41</v>
      </c>
      <c r="P1586" s="510" t="s">
        <v>42</v>
      </c>
      <c r="Q1586" s="515"/>
    </row>
    <row r="1587" spans="1:17" ht="140.25" x14ac:dyDescent="0.25">
      <c r="A1587" s="210">
        <v>1585</v>
      </c>
      <c r="B1587" s="510" t="s">
        <v>34</v>
      </c>
      <c r="C1587" s="510">
        <v>891180084</v>
      </c>
      <c r="D1587" s="510">
        <v>2</v>
      </c>
      <c r="E1587" s="568" t="s">
        <v>9397</v>
      </c>
      <c r="F1587" s="510">
        <v>1075247580</v>
      </c>
      <c r="G1587" s="511">
        <v>5</v>
      </c>
      <c r="H1587" s="512" t="s">
        <v>9398</v>
      </c>
      <c r="I1587" s="513" t="s">
        <v>9399</v>
      </c>
      <c r="J1587" s="514">
        <v>41277</v>
      </c>
      <c r="K1587" s="512">
        <v>15544460</v>
      </c>
      <c r="L1587" s="510" t="s">
        <v>61</v>
      </c>
      <c r="M1587" s="511" t="s">
        <v>39</v>
      </c>
      <c r="N1587" s="515" t="s">
        <v>2127</v>
      </c>
      <c r="O1587" s="510" t="s">
        <v>41</v>
      </c>
      <c r="P1587" s="510" t="s">
        <v>42</v>
      </c>
      <c r="Q1587" s="515"/>
    </row>
    <row r="1588" spans="1:17" ht="102" x14ac:dyDescent="0.25">
      <c r="A1588" s="210">
        <v>1586</v>
      </c>
      <c r="B1588" s="510" t="s">
        <v>34</v>
      </c>
      <c r="C1588" s="510">
        <v>891180084</v>
      </c>
      <c r="D1588" s="510">
        <v>2</v>
      </c>
      <c r="E1588" s="568" t="s">
        <v>3944</v>
      </c>
      <c r="F1588" s="510">
        <v>36174351</v>
      </c>
      <c r="G1588" s="511">
        <v>8</v>
      </c>
      <c r="H1588" s="512" t="s">
        <v>9400</v>
      </c>
      <c r="I1588" s="513" t="s">
        <v>9401</v>
      </c>
      <c r="J1588" s="514">
        <v>41277</v>
      </c>
      <c r="K1588" s="512">
        <v>32502053</v>
      </c>
      <c r="L1588" s="510" t="s">
        <v>61</v>
      </c>
      <c r="M1588" s="511" t="s">
        <v>39</v>
      </c>
      <c r="N1588" s="515" t="s">
        <v>2127</v>
      </c>
      <c r="O1588" s="510" t="s">
        <v>41</v>
      </c>
      <c r="P1588" s="510" t="s">
        <v>42</v>
      </c>
      <c r="Q1588" s="515"/>
    </row>
    <row r="1589" spans="1:17" ht="140.25" x14ac:dyDescent="0.25">
      <c r="A1589" s="210">
        <v>1587</v>
      </c>
      <c r="B1589" s="510" t="s">
        <v>34</v>
      </c>
      <c r="C1589" s="510">
        <v>891180084</v>
      </c>
      <c r="D1589" s="510">
        <v>2</v>
      </c>
      <c r="E1589" s="568" t="s">
        <v>3878</v>
      </c>
      <c r="F1589" s="510">
        <v>19253401</v>
      </c>
      <c r="G1589" s="511">
        <v>5</v>
      </c>
      <c r="H1589" s="512" t="s">
        <v>9402</v>
      </c>
      <c r="I1589" s="513" t="s">
        <v>9403</v>
      </c>
      <c r="J1589" s="514">
        <v>41277</v>
      </c>
      <c r="K1589" s="512">
        <v>20960813</v>
      </c>
      <c r="L1589" s="510" t="s">
        <v>61</v>
      </c>
      <c r="M1589" s="511" t="s">
        <v>39</v>
      </c>
      <c r="N1589" s="515" t="s">
        <v>2127</v>
      </c>
      <c r="O1589" s="510" t="s">
        <v>41</v>
      </c>
      <c r="P1589" s="510" t="s">
        <v>42</v>
      </c>
      <c r="Q1589" s="515"/>
    </row>
    <row r="1590" spans="1:17" ht="51.75" x14ac:dyDescent="0.25">
      <c r="A1590" s="210">
        <v>1588</v>
      </c>
      <c r="B1590" s="510" t="s">
        <v>34</v>
      </c>
      <c r="C1590" s="510">
        <v>891180084</v>
      </c>
      <c r="D1590" s="510">
        <v>2</v>
      </c>
      <c r="E1590" s="568" t="s">
        <v>3902</v>
      </c>
      <c r="F1590" s="510">
        <v>12132762</v>
      </c>
      <c r="G1590" s="511">
        <v>4</v>
      </c>
      <c r="H1590" s="512" t="s">
        <v>9404</v>
      </c>
      <c r="I1590" s="513" t="s">
        <v>9405</v>
      </c>
      <c r="J1590" s="514">
        <v>41277</v>
      </c>
      <c r="K1590" s="512">
        <v>21196991</v>
      </c>
      <c r="L1590" s="510" t="s">
        <v>61</v>
      </c>
      <c r="M1590" s="511" t="s">
        <v>39</v>
      </c>
      <c r="N1590" s="515" t="s">
        <v>2127</v>
      </c>
      <c r="O1590" s="510" t="s">
        <v>41</v>
      </c>
      <c r="P1590" s="510" t="s">
        <v>42</v>
      </c>
      <c r="Q1590" s="515"/>
    </row>
    <row r="1591" spans="1:17" ht="63.75" x14ac:dyDescent="0.25">
      <c r="A1591" s="210">
        <v>1589</v>
      </c>
      <c r="B1591" s="510" t="s">
        <v>34</v>
      </c>
      <c r="C1591" s="510">
        <v>891180084</v>
      </c>
      <c r="D1591" s="510">
        <v>2</v>
      </c>
      <c r="E1591" s="568" t="s">
        <v>3950</v>
      </c>
      <c r="F1591" s="510">
        <v>1075222072</v>
      </c>
      <c r="G1591" s="511">
        <v>7</v>
      </c>
      <c r="H1591" s="512" t="s">
        <v>9406</v>
      </c>
      <c r="I1591" s="513" t="s">
        <v>9407</v>
      </c>
      <c r="J1591" s="514">
        <v>41277</v>
      </c>
      <c r="K1591" s="512">
        <v>18370726</v>
      </c>
      <c r="L1591" s="510" t="s">
        <v>61</v>
      </c>
      <c r="M1591" s="511" t="s">
        <v>39</v>
      </c>
      <c r="N1591" s="515" t="s">
        <v>2127</v>
      </c>
      <c r="O1591" s="510" t="s">
        <v>41</v>
      </c>
      <c r="P1591" s="510" t="s">
        <v>42</v>
      </c>
      <c r="Q1591" s="515"/>
    </row>
    <row r="1592" spans="1:17" ht="140.25" x14ac:dyDescent="0.25">
      <c r="A1592" s="210">
        <v>1590</v>
      </c>
      <c r="B1592" s="510" t="s">
        <v>34</v>
      </c>
      <c r="C1592" s="510">
        <v>891180084</v>
      </c>
      <c r="D1592" s="510">
        <v>2</v>
      </c>
      <c r="E1592" s="568" t="s">
        <v>3913</v>
      </c>
      <c r="F1592" s="510">
        <v>1075216161</v>
      </c>
      <c r="G1592" s="511">
        <v>1</v>
      </c>
      <c r="H1592" s="512" t="s">
        <v>9408</v>
      </c>
      <c r="I1592" s="513" t="s">
        <v>9409</v>
      </c>
      <c r="J1592" s="514">
        <v>41277</v>
      </c>
      <c r="K1592" s="512">
        <v>18370726</v>
      </c>
      <c r="L1592" s="510" t="s">
        <v>61</v>
      </c>
      <c r="M1592" s="511" t="s">
        <v>39</v>
      </c>
      <c r="N1592" s="515" t="s">
        <v>2127</v>
      </c>
      <c r="O1592" s="510" t="s">
        <v>41</v>
      </c>
      <c r="P1592" s="510" t="s">
        <v>42</v>
      </c>
      <c r="Q1592" s="515"/>
    </row>
    <row r="1593" spans="1:17" ht="89.25" x14ac:dyDescent="0.25">
      <c r="A1593" s="210">
        <v>1591</v>
      </c>
      <c r="B1593" s="510" t="s">
        <v>34</v>
      </c>
      <c r="C1593" s="510">
        <v>891180084</v>
      </c>
      <c r="D1593" s="510">
        <v>2</v>
      </c>
      <c r="E1593" s="568" t="s">
        <v>9410</v>
      </c>
      <c r="F1593" s="510">
        <v>12137592</v>
      </c>
      <c r="G1593" s="511">
        <v>1</v>
      </c>
      <c r="H1593" s="512" t="s">
        <v>9411</v>
      </c>
      <c r="I1593" s="513" t="s">
        <v>9412</v>
      </c>
      <c r="J1593" s="514">
        <v>41277</v>
      </c>
      <c r="K1593" s="512">
        <v>21196991</v>
      </c>
      <c r="L1593" s="510" t="s">
        <v>61</v>
      </c>
      <c r="M1593" s="511" t="s">
        <v>39</v>
      </c>
      <c r="N1593" s="515" t="s">
        <v>2127</v>
      </c>
      <c r="O1593" s="510" t="s">
        <v>41</v>
      </c>
      <c r="P1593" s="510" t="s">
        <v>42</v>
      </c>
      <c r="Q1593" s="515"/>
    </row>
    <row r="1594" spans="1:17" ht="89.25" x14ac:dyDescent="0.25">
      <c r="A1594" s="210">
        <v>1592</v>
      </c>
      <c r="B1594" s="510" t="s">
        <v>34</v>
      </c>
      <c r="C1594" s="510">
        <v>891180084</v>
      </c>
      <c r="D1594" s="510">
        <v>2</v>
      </c>
      <c r="E1594" s="568" t="s">
        <v>3908</v>
      </c>
      <c r="F1594" s="510">
        <v>36065284</v>
      </c>
      <c r="G1594" s="511">
        <v>5</v>
      </c>
      <c r="H1594" s="512" t="s">
        <v>9413</v>
      </c>
      <c r="I1594" s="513" t="s">
        <v>9414</v>
      </c>
      <c r="J1594" s="514">
        <v>41277</v>
      </c>
      <c r="K1594" s="512">
        <v>18370726</v>
      </c>
      <c r="L1594" s="510" t="s">
        <v>61</v>
      </c>
      <c r="M1594" s="511" t="s">
        <v>39</v>
      </c>
      <c r="N1594" s="515" t="s">
        <v>2127</v>
      </c>
      <c r="O1594" s="510" t="s">
        <v>41</v>
      </c>
      <c r="P1594" s="510" t="s">
        <v>42</v>
      </c>
      <c r="Q1594" s="515"/>
    </row>
    <row r="1595" spans="1:17" ht="102" x14ac:dyDescent="0.25">
      <c r="A1595" s="210">
        <v>1593</v>
      </c>
      <c r="B1595" s="510" t="s">
        <v>34</v>
      </c>
      <c r="C1595" s="510">
        <v>891180084</v>
      </c>
      <c r="D1595" s="510">
        <v>2</v>
      </c>
      <c r="E1595" s="568" t="s">
        <v>3956</v>
      </c>
      <c r="F1595" s="510">
        <v>26527593</v>
      </c>
      <c r="G1595" s="511">
        <v>3</v>
      </c>
      <c r="H1595" s="512" t="s">
        <v>9415</v>
      </c>
      <c r="I1595" s="513" t="s">
        <v>9416</v>
      </c>
      <c r="J1595" s="514">
        <v>41277</v>
      </c>
      <c r="K1595" s="512">
        <v>32502053</v>
      </c>
      <c r="L1595" s="510" t="s">
        <v>61</v>
      </c>
      <c r="M1595" s="511" t="s">
        <v>39</v>
      </c>
      <c r="N1595" s="515" t="s">
        <v>2127</v>
      </c>
      <c r="O1595" s="510" t="s">
        <v>41</v>
      </c>
      <c r="P1595" s="510" t="s">
        <v>42</v>
      </c>
      <c r="Q1595" s="515"/>
    </row>
    <row r="1596" spans="1:17" ht="178.5" x14ac:dyDescent="0.25">
      <c r="A1596" s="210">
        <v>1594</v>
      </c>
      <c r="B1596" s="510" t="s">
        <v>34</v>
      </c>
      <c r="C1596" s="510">
        <v>891180084</v>
      </c>
      <c r="D1596" s="510">
        <v>2</v>
      </c>
      <c r="E1596" s="568" t="s">
        <v>4720</v>
      </c>
      <c r="F1596" s="510">
        <v>1117486089</v>
      </c>
      <c r="G1596" s="511">
        <v>6</v>
      </c>
      <c r="H1596" s="512" t="s">
        <v>9417</v>
      </c>
      <c r="I1596" s="513" t="s">
        <v>9418</v>
      </c>
      <c r="J1596" s="514">
        <v>41277</v>
      </c>
      <c r="K1596" s="512">
        <v>18370726</v>
      </c>
      <c r="L1596" s="510" t="s">
        <v>61</v>
      </c>
      <c r="M1596" s="511" t="s">
        <v>39</v>
      </c>
      <c r="N1596" s="515" t="s">
        <v>2127</v>
      </c>
      <c r="O1596" s="510" t="s">
        <v>41</v>
      </c>
      <c r="P1596" s="510" t="s">
        <v>42</v>
      </c>
      <c r="Q1596" s="515"/>
    </row>
    <row r="1597" spans="1:17" ht="89.25" x14ac:dyDescent="0.25">
      <c r="A1597" s="210">
        <v>1595</v>
      </c>
      <c r="B1597" s="510" t="s">
        <v>34</v>
      </c>
      <c r="C1597" s="510">
        <v>891180084</v>
      </c>
      <c r="D1597" s="510">
        <v>2</v>
      </c>
      <c r="E1597" s="568" t="s">
        <v>3985</v>
      </c>
      <c r="F1597" s="510">
        <v>23855066</v>
      </c>
      <c r="G1597" s="511">
        <v>9</v>
      </c>
      <c r="H1597" s="512" t="s">
        <v>9419</v>
      </c>
      <c r="I1597" s="513" t="s">
        <v>9420</v>
      </c>
      <c r="J1597" s="514">
        <v>41278</v>
      </c>
      <c r="K1597" s="512">
        <v>25365536</v>
      </c>
      <c r="L1597" s="510" t="s">
        <v>61</v>
      </c>
      <c r="M1597" s="511" t="s">
        <v>39</v>
      </c>
      <c r="N1597" s="515" t="s">
        <v>2127</v>
      </c>
      <c r="O1597" s="510" t="s">
        <v>41</v>
      </c>
      <c r="P1597" s="510" t="s">
        <v>42</v>
      </c>
      <c r="Q1597" s="515"/>
    </row>
    <row r="1598" spans="1:17" ht="76.5" x14ac:dyDescent="0.25">
      <c r="A1598" s="210">
        <v>1596</v>
      </c>
      <c r="B1598" s="510" t="s">
        <v>34</v>
      </c>
      <c r="C1598" s="510">
        <v>891180084</v>
      </c>
      <c r="D1598" s="510">
        <v>2</v>
      </c>
      <c r="E1598" s="568" t="s">
        <v>3982</v>
      </c>
      <c r="F1598" s="510">
        <v>7717460</v>
      </c>
      <c r="G1598" s="511">
        <v>9</v>
      </c>
      <c r="H1598" s="512" t="s">
        <v>9421</v>
      </c>
      <c r="I1598" s="513" t="s">
        <v>9422</v>
      </c>
      <c r="J1598" s="514">
        <v>41278</v>
      </c>
      <c r="K1598" s="512">
        <v>32502053</v>
      </c>
      <c r="L1598" s="510" t="s">
        <v>61</v>
      </c>
      <c r="M1598" s="511" t="s">
        <v>39</v>
      </c>
      <c r="N1598" s="515" t="s">
        <v>2127</v>
      </c>
      <c r="O1598" s="510" t="s">
        <v>41</v>
      </c>
      <c r="P1598" s="510" t="s">
        <v>42</v>
      </c>
      <c r="Q1598" s="515"/>
    </row>
    <row r="1599" spans="1:17" ht="114.75" x14ac:dyDescent="0.25">
      <c r="A1599" s="210">
        <v>1597</v>
      </c>
      <c r="B1599" s="510" t="s">
        <v>34</v>
      </c>
      <c r="C1599" s="510">
        <v>891180084</v>
      </c>
      <c r="D1599" s="510">
        <v>2</v>
      </c>
      <c r="E1599" s="568" t="s">
        <v>3979</v>
      </c>
      <c r="F1599" s="510">
        <v>55164951</v>
      </c>
      <c r="G1599" s="511">
        <v>3</v>
      </c>
      <c r="H1599" s="512" t="s">
        <v>9423</v>
      </c>
      <c r="I1599" s="513" t="s">
        <v>9424</v>
      </c>
      <c r="J1599" s="514">
        <v>41278</v>
      </c>
      <c r="K1599" s="512">
        <v>15501161</v>
      </c>
      <c r="L1599" s="510" t="s">
        <v>61</v>
      </c>
      <c r="M1599" s="511" t="s">
        <v>39</v>
      </c>
      <c r="N1599" s="515" t="s">
        <v>2127</v>
      </c>
      <c r="O1599" s="510" t="s">
        <v>41</v>
      </c>
      <c r="P1599" s="510" t="s">
        <v>42</v>
      </c>
      <c r="Q1599" s="515"/>
    </row>
    <row r="1600" spans="1:17" ht="51" x14ac:dyDescent="0.25">
      <c r="A1600" s="210">
        <v>1598</v>
      </c>
      <c r="B1600" s="510" t="s">
        <v>34</v>
      </c>
      <c r="C1600" s="510">
        <v>891180084</v>
      </c>
      <c r="D1600" s="510">
        <v>2</v>
      </c>
      <c r="E1600" s="568" t="s">
        <v>4118</v>
      </c>
      <c r="F1600" s="510">
        <v>7690262</v>
      </c>
      <c r="G1600" s="511">
        <v>8</v>
      </c>
      <c r="H1600" s="512" t="s">
        <v>9425</v>
      </c>
      <c r="I1600" s="513" t="s">
        <v>9426</v>
      </c>
      <c r="J1600" s="514">
        <v>41282</v>
      </c>
      <c r="K1600" s="512">
        <v>17756663</v>
      </c>
      <c r="L1600" s="510" t="s">
        <v>61</v>
      </c>
      <c r="M1600" s="511" t="s">
        <v>39</v>
      </c>
      <c r="N1600" s="515" t="s">
        <v>2127</v>
      </c>
      <c r="O1600" s="510" t="s">
        <v>41</v>
      </c>
      <c r="P1600" s="510" t="s">
        <v>42</v>
      </c>
      <c r="Q1600" s="516" t="s">
        <v>9427</v>
      </c>
    </row>
    <row r="1601" spans="1:17" ht="64.5" x14ac:dyDescent="0.25">
      <c r="A1601" s="210">
        <v>1599</v>
      </c>
      <c r="B1601" s="510" t="s">
        <v>34</v>
      </c>
      <c r="C1601" s="510">
        <v>891180084</v>
      </c>
      <c r="D1601" s="510">
        <v>2</v>
      </c>
      <c r="E1601" s="568" t="s">
        <v>4106</v>
      </c>
      <c r="F1601" s="510">
        <v>17645755</v>
      </c>
      <c r="G1601" s="511">
        <v>2</v>
      </c>
      <c r="H1601" s="512" t="s">
        <v>9428</v>
      </c>
      <c r="I1601" s="513" t="s">
        <v>9429</v>
      </c>
      <c r="J1601" s="514">
        <v>41282</v>
      </c>
      <c r="K1601" s="512">
        <f>7404186+303095+7317587</f>
        <v>15024868</v>
      </c>
      <c r="L1601" s="510" t="s">
        <v>61</v>
      </c>
      <c r="M1601" s="511" t="s">
        <v>39</v>
      </c>
      <c r="N1601" s="515" t="s">
        <v>2127</v>
      </c>
      <c r="O1601" s="510" t="s">
        <v>41</v>
      </c>
      <c r="P1601" s="510" t="s">
        <v>42</v>
      </c>
      <c r="Q1601" s="516" t="s">
        <v>9430</v>
      </c>
    </row>
    <row r="1602" spans="1:17" ht="153" x14ac:dyDescent="0.25">
      <c r="A1602" s="210">
        <v>1600</v>
      </c>
      <c r="B1602" s="510" t="s">
        <v>34</v>
      </c>
      <c r="C1602" s="510">
        <v>891180084</v>
      </c>
      <c r="D1602" s="510">
        <v>2</v>
      </c>
      <c r="E1602" s="568" t="s">
        <v>4079</v>
      </c>
      <c r="F1602" s="510">
        <v>7730646</v>
      </c>
      <c r="G1602" s="511">
        <v>5</v>
      </c>
      <c r="H1602" s="512" t="s">
        <v>9431</v>
      </c>
      <c r="I1602" s="513" t="s">
        <v>9432</v>
      </c>
      <c r="J1602" s="514">
        <v>41282</v>
      </c>
      <c r="K1602" s="512">
        <f>30781889+633745</f>
        <v>31415634</v>
      </c>
      <c r="L1602" s="510" t="s">
        <v>61</v>
      </c>
      <c r="M1602" s="511" t="s">
        <v>39</v>
      </c>
      <c r="N1602" s="515" t="s">
        <v>2127</v>
      </c>
      <c r="O1602" s="510" t="s">
        <v>41</v>
      </c>
      <c r="P1602" s="510" t="s">
        <v>42</v>
      </c>
      <c r="Q1602" s="516" t="s">
        <v>9433</v>
      </c>
    </row>
    <row r="1603" spans="1:17" ht="51" x14ac:dyDescent="0.25">
      <c r="A1603" s="210">
        <v>1601</v>
      </c>
      <c r="B1603" s="510" t="s">
        <v>34</v>
      </c>
      <c r="C1603" s="510">
        <v>891180084</v>
      </c>
      <c r="D1603" s="510">
        <v>2</v>
      </c>
      <c r="E1603" s="568" t="s">
        <v>4033</v>
      </c>
      <c r="F1603" s="510">
        <v>7688064</v>
      </c>
      <c r="G1603" s="511">
        <v>1</v>
      </c>
      <c r="H1603" s="512" t="s">
        <v>9434</v>
      </c>
      <c r="I1603" s="513" t="s">
        <v>9435</v>
      </c>
      <c r="J1603" s="514">
        <v>41282</v>
      </c>
      <c r="K1603" s="512">
        <f>30781889+633745</f>
        <v>31415634</v>
      </c>
      <c r="L1603" s="510" t="s">
        <v>61</v>
      </c>
      <c r="M1603" s="511" t="s">
        <v>39</v>
      </c>
      <c r="N1603" s="515" t="s">
        <v>2127</v>
      </c>
      <c r="O1603" s="510" t="s">
        <v>41</v>
      </c>
      <c r="P1603" s="510" t="s">
        <v>42</v>
      </c>
      <c r="Q1603" s="516" t="s">
        <v>9436</v>
      </c>
    </row>
    <row r="1604" spans="1:17" ht="51.75" x14ac:dyDescent="0.25">
      <c r="A1604" s="210">
        <v>1602</v>
      </c>
      <c r="B1604" s="510" t="s">
        <v>34</v>
      </c>
      <c r="C1604" s="510">
        <v>891180084</v>
      </c>
      <c r="D1604" s="510">
        <v>2</v>
      </c>
      <c r="E1604" s="568" t="s">
        <v>9437</v>
      </c>
      <c r="F1604" s="510">
        <v>1075214618</v>
      </c>
      <c r="G1604" s="511">
        <v>4</v>
      </c>
      <c r="H1604" s="512" t="s">
        <v>9438</v>
      </c>
      <c r="I1604" s="513" t="s">
        <v>9435</v>
      </c>
      <c r="J1604" s="514">
        <v>41282</v>
      </c>
      <c r="K1604" s="512">
        <f>30781889+905350</f>
        <v>31687239</v>
      </c>
      <c r="L1604" s="510" t="s">
        <v>61</v>
      </c>
      <c r="M1604" s="511" t="s">
        <v>39</v>
      </c>
      <c r="N1604" s="515" t="s">
        <v>2127</v>
      </c>
      <c r="O1604" s="510" t="s">
        <v>41</v>
      </c>
      <c r="P1604" s="510" t="s">
        <v>42</v>
      </c>
      <c r="Q1604" s="516" t="s">
        <v>9439</v>
      </c>
    </row>
    <row r="1605" spans="1:17" ht="51" x14ac:dyDescent="0.25">
      <c r="A1605" s="210">
        <v>1603</v>
      </c>
      <c r="B1605" s="510" t="s">
        <v>34</v>
      </c>
      <c r="C1605" s="510">
        <v>891180084</v>
      </c>
      <c r="D1605" s="510">
        <v>2</v>
      </c>
      <c r="E1605" s="568" t="s">
        <v>4035</v>
      </c>
      <c r="F1605" s="510">
        <v>36300297</v>
      </c>
      <c r="G1605" s="511">
        <v>9</v>
      </c>
      <c r="H1605" s="512" t="s">
        <v>9440</v>
      </c>
      <c r="I1605" s="513" t="s">
        <v>9435</v>
      </c>
      <c r="J1605" s="514">
        <v>41282</v>
      </c>
      <c r="K1605" s="512">
        <f>30781889+633745</f>
        <v>31415634</v>
      </c>
      <c r="L1605" s="510" t="s">
        <v>61</v>
      </c>
      <c r="M1605" s="511" t="s">
        <v>39</v>
      </c>
      <c r="N1605" s="515" t="s">
        <v>2127</v>
      </c>
      <c r="O1605" s="510" t="s">
        <v>41</v>
      </c>
      <c r="P1605" s="510" t="s">
        <v>42</v>
      </c>
      <c r="Q1605" s="516" t="s">
        <v>9433</v>
      </c>
    </row>
    <row r="1606" spans="1:17" ht="51" x14ac:dyDescent="0.25">
      <c r="A1606" s="210">
        <v>1604</v>
      </c>
      <c r="B1606" s="510" t="s">
        <v>34</v>
      </c>
      <c r="C1606" s="510">
        <v>891180084</v>
      </c>
      <c r="D1606" s="510">
        <v>2</v>
      </c>
      <c r="E1606" s="568" t="s">
        <v>4030</v>
      </c>
      <c r="F1606" s="510">
        <v>33750686</v>
      </c>
      <c r="G1606" s="511">
        <v>1</v>
      </c>
      <c r="H1606" s="512" t="s">
        <v>9441</v>
      </c>
      <c r="I1606" s="513" t="s">
        <v>9435</v>
      </c>
      <c r="J1606" s="514">
        <v>41282</v>
      </c>
      <c r="K1606" s="512">
        <f>30781889+633745</f>
        <v>31415634</v>
      </c>
      <c r="L1606" s="510" t="s">
        <v>61</v>
      </c>
      <c r="M1606" s="511" t="s">
        <v>39</v>
      </c>
      <c r="N1606" s="515" t="s">
        <v>2127</v>
      </c>
      <c r="O1606" s="510" t="s">
        <v>41</v>
      </c>
      <c r="P1606" s="510" t="s">
        <v>42</v>
      </c>
      <c r="Q1606" s="516" t="s">
        <v>9433</v>
      </c>
    </row>
    <row r="1607" spans="1:17" ht="140.25" x14ac:dyDescent="0.25">
      <c r="A1607" s="210">
        <v>1605</v>
      </c>
      <c r="B1607" s="510" t="s">
        <v>34</v>
      </c>
      <c r="C1607" s="510">
        <v>891180084</v>
      </c>
      <c r="D1607" s="510">
        <v>2</v>
      </c>
      <c r="E1607" s="568" t="s">
        <v>3896</v>
      </c>
      <c r="F1607" s="510">
        <v>7733242</v>
      </c>
      <c r="G1607" s="511">
        <v>7</v>
      </c>
      <c r="H1607" s="512" t="s">
        <v>9442</v>
      </c>
      <c r="I1607" s="513" t="s">
        <v>9443</v>
      </c>
      <c r="J1607" s="514">
        <v>41282</v>
      </c>
      <c r="K1607" s="512">
        <f>17398459+358204</f>
        <v>17756663</v>
      </c>
      <c r="L1607" s="510" t="s">
        <v>61</v>
      </c>
      <c r="M1607" s="511" t="s">
        <v>39</v>
      </c>
      <c r="N1607" s="515" t="s">
        <v>2127</v>
      </c>
      <c r="O1607" s="510" t="s">
        <v>41</v>
      </c>
      <c r="P1607" s="510" t="s">
        <v>42</v>
      </c>
      <c r="Q1607" s="516" t="s">
        <v>9427</v>
      </c>
    </row>
    <row r="1608" spans="1:17" ht="140.25" x14ac:dyDescent="0.25">
      <c r="A1608" s="210">
        <v>1606</v>
      </c>
      <c r="B1608" s="510" t="s">
        <v>34</v>
      </c>
      <c r="C1608" s="510">
        <v>891180084</v>
      </c>
      <c r="D1608" s="510">
        <v>2</v>
      </c>
      <c r="E1608" s="568" t="s">
        <v>9444</v>
      </c>
      <c r="F1608" s="510">
        <v>7692072</v>
      </c>
      <c r="G1608" s="511">
        <v>4</v>
      </c>
      <c r="H1608" s="512" t="s">
        <v>9445</v>
      </c>
      <c r="I1608" s="513" t="s">
        <v>9446</v>
      </c>
      <c r="J1608" s="514">
        <v>41282</v>
      </c>
      <c r="K1608" s="512">
        <f>17398459+358204</f>
        <v>17756663</v>
      </c>
      <c r="L1608" s="510" t="s">
        <v>61</v>
      </c>
      <c r="M1608" s="511" t="s">
        <v>39</v>
      </c>
      <c r="N1608" s="515" t="s">
        <v>2127</v>
      </c>
      <c r="O1608" s="510" t="s">
        <v>41</v>
      </c>
      <c r="P1608" s="510" t="s">
        <v>42</v>
      </c>
      <c r="Q1608" s="516" t="s">
        <v>9427</v>
      </c>
    </row>
    <row r="1609" spans="1:17" ht="140.25" x14ac:dyDescent="0.25">
      <c r="A1609" s="210">
        <v>1607</v>
      </c>
      <c r="B1609" s="510" t="s">
        <v>34</v>
      </c>
      <c r="C1609" s="510">
        <v>891180084</v>
      </c>
      <c r="D1609" s="510">
        <v>2</v>
      </c>
      <c r="E1609" s="568" t="s">
        <v>3899</v>
      </c>
      <c r="F1609" s="510">
        <v>12131881</v>
      </c>
      <c r="G1609" s="511">
        <v>8</v>
      </c>
      <c r="H1609" s="512" t="s">
        <v>9447</v>
      </c>
      <c r="I1609" s="513" t="s">
        <v>9448</v>
      </c>
      <c r="J1609" s="514">
        <v>41282</v>
      </c>
      <c r="K1609" s="512">
        <f>20075145+413312</f>
        <v>20488457</v>
      </c>
      <c r="L1609" s="510" t="s">
        <v>61</v>
      </c>
      <c r="M1609" s="511" t="s">
        <v>39</v>
      </c>
      <c r="N1609" s="515" t="s">
        <v>2127</v>
      </c>
      <c r="O1609" s="510" t="s">
        <v>41</v>
      </c>
      <c r="P1609" s="510" t="s">
        <v>42</v>
      </c>
      <c r="Q1609" s="516" t="s">
        <v>9449</v>
      </c>
    </row>
    <row r="1610" spans="1:17" ht="76.5" x14ac:dyDescent="0.25">
      <c r="A1610" s="210">
        <v>1608</v>
      </c>
      <c r="B1610" s="510" t="s">
        <v>34</v>
      </c>
      <c r="C1610" s="510">
        <v>891180084</v>
      </c>
      <c r="D1610" s="510">
        <v>2</v>
      </c>
      <c r="E1610" s="568" t="s">
        <v>3893</v>
      </c>
      <c r="F1610" s="510">
        <v>7731888</v>
      </c>
      <c r="G1610" s="511">
        <v>5</v>
      </c>
      <c r="H1610" s="512" t="s">
        <v>9450</v>
      </c>
      <c r="I1610" s="513" t="s">
        <v>9451</v>
      </c>
      <c r="J1610" s="514">
        <v>41282</v>
      </c>
      <c r="K1610" s="512">
        <v>10096617</v>
      </c>
      <c r="L1610" s="510" t="s">
        <v>61</v>
      </c>
      <c r="M1610" s="511" t="s">
        <v>39</v>
      </c>
      <c r="N1610" s="515" t="s">
        <v>2127</v>
      </c>
      <c r="O1610" s="510" t="s">
        <v>41</v>
      </c>
      <c r="P1610" s="510" t="s">
        <v>42</v>
      </c>
      <c r="Q1610" s="515"/>
    </row>
    <row r="1611" spans="1:17" ht="229.5" x14ac:dyDescent="0.25">
      <c r="A1611" s="210">
        <v>1609</v>
      </c>
      <c r="B1611" s="510" t="s">
        <v>34</v>
      </c>
      <c r="C1611" s="510">
        <v>891180084</v>
      </c>
      <c r="D1611" s="510">
        <v>2</v>
      </c>
      <c r="E1611" s="568" t="s">
        <v>3887</v>
      </c>
      <c r="F1611" s="510">
        <v>4924163</v>
      </c>
      <c r="G1611" s="511">
        <v>2</v>
      </c>
      <c r="H1611" s="512" t="s">
        <v>9452</v>
      </c>
      <c r="I1611" s="513" t="s">
        <v>9453</v>
      </c>
      <c r="J1611" s="514">
        <v>41282</v>
      </c>
      <c r="K1611" s="512">
        <f>442084+11266667+10096617+466667</f>
        <v>22272035</v>
      </c>
      <c r="L1611" s="510" t="s">
        <v>61</v>
      </c>
      <c r="M1611" s="511" t="s">
        <v>39</v>
      </c>
      <c r="N1611" s="515" t="s">
        <v>2127</v>
      </c>
      <c r="O1611" s="510" t="s">
        <v>41</v>
      </c>
      <c r="P1611" s="510" t="s">
        <v>42</v>
      </c>
      <c r="Q1611" s="516" t="s">
        <v>9454</v>
      </c>
    </row>
    <row r="1612" spans="1:17" ht="204" x14ac:dyDescent="0.25">
      <c r="A1612" s="210">
        <v>1610</v>
      </c>
      <c r="B1612" s="510" t="s">
        <v>34</v>
      </c>
      <c r="C1612" s="510">
        <v>891180084</v>
      </c>
      <c r="D1612" s="510">
        <v>2</v>
      </c>
      <c r="E1612" s="568" t="s">
        <v>4139</v>
      </c>
      <c r="F1612" s="510">
        <v>1075227803</v>
      </c>
      <c r="G1612" s="511">
        <v>7</v>
      </c>
      <c r="H1612" s="512" t="s">
        <v>9455</v>
      </c>
      <c r="I1612" s="513" t="s">
        <v>9456</v>
      </c>
      <c r="J1612" s="514">
        <v>41282</v>
      </c>
      <c r="K1612" s="512">
        <f>8750401+9978528+456611+413312</f>
        <v>19598852</v>
      </c>
      <c r="L1612" s="510" t="s">
        <v>61</v>
      </c>
      <c r="M1612" s="511" t="s">
        <v>39</v>
      </c>
      <c r="N1612" s="515" t="s">
        <v>2127</v>
      </c>
      <c r="O1612" s="510" t="s">
        <v>41</v>
      </c>
      <c r="P1612" s="510" t="s">
        <v>42</v>
      </c>
      <c r="Q1612" s="516" t="s">
        <v>9457</v>
      </c>
    </row>
    <row r="1613" spans="1:17" ht="76.5" x14ac:dyDescent="0.25">
      <c r="A1613" s="210">
        <v>1611</v>
      </c>
      <c r="B1613" s="510" t="s">
        <v>34</v>
      </c>
      <c r="C1613" s="510">
        <v>891180084</v>
      </c>
      <c r="D1613" s="510">
        <v>2</v>
      </c>
      <c r="E1613" s="568" t="s">
        <v>4249</v>
      </c>
      <c r="F1613" s="510">
        <v>1075212451</v>
      </c>
      <c r="G1613" s="511">
        <v>2</v>
      </c>
      <c r="H1613" s="512" t="s">
        <v>9458</v>
      </c>
      <c r="I1613" s="513" t="s">
        <v>9459</v>
      </c>
      <c r="J1613" s="514">
        <v>41282</v>
      </c>
      <c r="K1613" s="512">
        <v>10096617</v>
      </c>
      <c r="L1613" s="510" t="s">
        <v>61</v>
      </c>
      <c r="M1613" s="511" t="s">
        <v>39</v>
      </c>
      <c r="N1613" s="515" t="s">
        <v>2127</v>
      </c>
      <c r="O1613" s="510" t="s">
        <v>41</v>
      </c>
      <c r="P1613" s="510" t="s">
        <v>42</v>
      </c>
      <c r="Q1613" s="515"/>
    </row>
    <row r="1614" spans="1:17" ht="63.75" x14ac:dyDescent="0.25">
      <c r="A1614" s="210">
        <v>1612</v>
      </c>
      <c r="B1614" s="510" t="s">
        <v>34</v>
      </c>
      <c r="C1614" s="510">
        <v>891180084</v>
      </c>
      <c r="D1614" s="510">
        <v>2</v>
      </c>
      <c r="E1614" s="568" t="s">
        <v>4419</v>
      </c>
      <c r="F1614" s="510">
        <v>1075238932</v>
      </c>
      <c r="G1614" s="511">
        <v>6</v>
      </c>
      <c r="H1614" s="512" t="s">
        <v>9460</v>
      </c>
      <c r="I1614" s="513" t="s">
        <v>9461</v>
      </c>
      <c r="J1614" s="514">
        <v>41282</v>
      </c>
      <c r="K1614" s="512">
        <v>6057970</v>
      </c>
      <c r="L1614" s="510" t="s">
        <v>61</v>
      </c>
      <c r="M1614" s="511" t="s">
        <v>39</v>
      </c>
      <c r="N1614" s="515" t="s">
        <v>2127</v>
      </c>
      <c r="O1614" s="510" t="s">
        <v>41</v>
      </c>
      <c r="P1614" s="510" t="s">
        <v>42</v>
      </c>
      <c r="Q1614" s="515"/>
    </row>
    <row r="1615" spans="1:17" ht="89.25" x14ac:dyDescent="0.25">
      <c r="A1615" s="210">
        <v>1613</v>
      </c>
      <c r="B1615" s="510" t="s">
        <v>34</v>
      </c>
      <c r="C1615" s="510">
        <v>891180084</v>
      </c>
      <c r="D1615" s="510">
        <v>2</v>
      </c>
      <c r="E1615" s="568" t="s">
        <v>3932</v>
      </c>
      <c r="F1615" s="510">
        <v>1075240615</v>
      </c>
      <c r="G1615" s="511">
        <v>2</v>
      </c>
      <c r="H1615" s="512" t="s">
        <v>9462</v>
      </c>
      <c r="I1615" s="513" t="s">
        <v>9463</v>
      </c>
      <c r="J1615" s="514">
        <v>41282</v>
      </c>
      <c r="K1615" s="512">
        <v>15327964</v>
      </c>
      <c r="L1615" s="510" t="s">
        <v>61</v>
      </c>
      <c r="M1615" s="511" t="s">
        <v>39</v>
      </c>
      <c r="N1615" s="515" t="s">
        <v>2127</v>
      </c>
      <c r="O1615" s="510" t="s">
        <v>41</v>
      </c>
      <c r="P1615" s="510" t="s">
        <v>42</v>
      </c>
      <c r="Q1615" s="515"/>
    </row>
    <row r="1616" spans="1:17" ht="102" x14ac:dyDescent="0.25">
      <c r="A1616" s="210">
        <v>1614</v>
      </c>
      <c r="B1616" s="510" t="s">
        <v>34</v>
      </c>
      <c r="C1616" s="510">
        <v>891180084</v>
      </c>
      <c r="D1616" s="510">
        <v>2</v>
      </c>
      <c r="E1616" s="568" t="s">
        <v>3962</v>
      </c>
      <c r="F1616" s="510">
        <v>1075241836</v>
      </c>
      <c r="G1616" s="511">
        <v>8</v>
      </c>
      <c r="H1616" s="512" t="s">
        <v>9464</v>
      </c>
      <c r="I1616" s="513" t="s">
        <v>9465</v>
      </c>
      <c r="J1616" s="514">
        <v>41282</v>
      </c>
      <c r="K1616" s="512">
        <f>13383430+275541</f>
        <v>13658971</v>
      </c>
      <c r="L1616" s="510" t="s">
        <v>61</v>
      </c>
      <c r="M1616" s="511" t="s">
        <v>39</v>
      </c>
      <c r="N1616" s="515" t="s">
        <v>2127</v>
      </c>
      <c r="O1616" s="510" t="s">
        <v>41</v>
      </c>
      <c r="P1616" s="510" t="s">
        <v>42</v>
      </c>
      <c r="Q1616" s="516" t="s">
        <v>9466</v>
      </c>
    </row>
    <row r="1617" spans="1:17" ht="63.75" x14ac:dyDescent="0.25">
      <c r="A1617" s="210">
        <v>1615</v>
      </c>
      <c r="B1617" s="510" t="s">
        <v>34</v>
      </c>
      <c r="C1617" s="510">
        <v>891180084</v>
      </c>
      <c r="D1617" s="510">
        <v>2</v>
      </c>
      <c r="E1617" s="568" t="s">
        <v>4025</v>
      </c>
      <c r="F1617" s="510">
        <v>79983784</v>
      </c>
      <c r="G1617" s="511">
        <v>0</v>
      </c>
      <c r="H1617" s="512" t="s">
        <v>9467</v>
      </c>
      <c r="I1617" s="513" t="s">
        <v>9468</v>
      </c>
      <c r="J1617" s="514">
        <v>41282</v>
      </c>
      <c r="K1617" s="512">
        <f>20075145+413312</f>
        <v>20488457</v>
      </c>
      <c r="L1617" s="510" t="s">
        <v>61</v>
      </c>
      <c r="M1617" s="511" t="s">
        <v>39</v>
      </c>
      <c r="N1617" s="515" t="s">
        <v>2127</v>
      </c>
      <c r="O1617" s="510" t="s">
        <v>41</v>
      </c>
      <c r="P1617" s="510" t="s">
        <v>42</v>
      </c>
      <c r="Q1617" s="516" t="s">
        <v>9457</v>
      </c>
    </row>
    <row r="1618" spans="1:17" ht="89.25" x14ac:dyDescent="0.25">
      <c r="A1618" s="210">
        <v>1616</v>
      </c>
      <c r="B1618" s="510" t="s">
        <v>34</v>
      </c>
      <c r="C1618" s="510">
        <v>891180084</v>
      </c>
      <c r="D1618" s="510">
        <v>2</v>
      </c>
      <c r="E1618" s="568" t="s">
        <v>9469</v>
      </c>
      <c r="F1618" s="510">
        <v>12136346</v>
      </c>
      <c r="G1618" s="511">
        <v>1</v>
      </c>
      <c r="H1618" s="512" t="s">
        <v>9470</v>
      </c>
      <c r="I1618" s="513" t="s">
        <v>9471</v>
      </c>
      <c r="J1618" s="514">
        <v>41282</v>
      </c>
      <c r="K1618" s="512">
        <v>10096617</v>
      </c>
      <c r="L1618" s="510" t="s">
        <v>61</v>
      </c>
      <c r="M1618" s="511" t="s">
        <v>39</v>
      </c>
      <c r="N1618" s="515" t="s">
        <v>2127</v>
      </c>
      <c r="O1618" s="510" t="s">
        <v>41</v>
      </c>
      <c r="P1618" s="510" t="s">
        <v>42</v>
      </c>
      <c r="Q1618" s="515"/>
    </row>
    <row r="1619" spans="1:17" ht="76.5" x14ac:dyDescent="0.25">
      <c r="A1619" s="210">
        <v>1617</v>
      </c>
      <c r="B1619" s="510" t="s">
        <v>34</v>
      </c>
      <c r="C1619" s="510">
        <v>891180084</v>
      </c>
      <c r="D1619" s="510">
        <v>2</v>
      </c>
      <c r="E1619" s="568" t="s">
        <v>4187</v>
      </c>
      <c r="F1619" s="510">
        <v>7703274</v>
      </c>
      <c r="G1619" s="511">
        <v>4</v>
      </c>
      <c r="H1619" s="512" t="s">
        <v>9472</v>
      </c>
      <c r="I1619" s="513" t="s">
        <v>9473</v>
      </c>
      <c r="J1619" s="514">
        <v>41282</v>
      </c>
      <c r="K1619" s="512">
        <v>7404186</v>
      </c>
      <c r="L1619" s="510" t="s">
        <v>61</v>
      </c>
      <c r="M1619" s="511" t="s">
        <v>39</v>
      </c>
      <c r="N1619" s="515" t="s">
        <v>2127</v>
      </c>
      <c r="O1619" s="510" t="s">
        <v>41</v>
      </c>
      <c r="P1619" s="510" t="s">
        <v>42</v>
      </c>
      <c r="Q1619" s="515"/>
    </row>
    <row r="1620" spans="1:17" ht="114.75" x14ac:dyDescent="0.25">
      <c r="A1620" s="210">
        <v>1618</v>
      </c>
      <c r="B1620" s="510" t="s">
        <v>34</v>
      </c>
      <c r="C1620" s="510">
        <v>891180084</v>
      </c>
      <c r="D1620" s="510">
        <v>2</v>
      </c>
      <c r="E1620" s="568" t="s">
        <v>3941</v>
      </c>
      <c r="F1620" s="510">
        <v>83243919</v>
      </c>
      <c r="G1620" s="511">
        <v>8</v>
      </c>
      <c r="H1620" s="512" t="s">
        <v>9474</v>
      </c>
      <c r="I1620" s="513" t="s">
        <v>9475</v>
      </c>
      <c r="J1620" s="514">
        <v>41282</v>
      </c>
      <c r="K1620" s="512">
        <v>18114866</v>
      </c>
      <c r="L1620" s="510" t="s">
        <v>61</v>
      </c>
      <c r="M1620" s="511" t="s">
        <v>39</v>
      </c>
      <c r="N1620" s="515" t="s">
        <v>2127</v>
      </c>
      <c r="O1620" s="510" t="s">
        <v>41</v>
      </c>
      <c r="P1620" s="510" t="s">
        <v>42</v>
      </c>
      <c r="Q1620" s="515"/>
    </row>
    <row r="1621" spans="1:17" ht="114.75" x14ac:dyDescent="0.25">
      <c r="A1621" s="210">
        <v>1619</v>
      </c>
      <c r="B1621" s="510" t="s">
        <v>34</v>
      </c>
      <c r="C1621" s="510">
        <v>891180084</v>
      </c>
      <c r="D1621" s="510">
        <v>2</v>
      </c>
      <c r="E1621" s="568" t="s">
        <v>3938</v>
      </c>
      <c r="F1621" s="510">
        <v>1075227898</v>
      </c>
      <c r="G1621" s="511">
        <v>6</v>
      </c>
      <c r="H1621" s="512" t="s">
        <v>9476</v>
      </c>
      <c r="I1621" s="513" t="s">
        <v>9477</v>
      </c>
      <c r="J1621" s="514">
        <v>41282</v>
      </c>
      <c r="K1621" s="512">
        <v>15327964</v>
      </c>
      <c r="L1621" s="510" t="s">
        <v>61</v>
      </c>
      <c r="M1621" s="511" t="s">
        <v>39</v>
      </c>
      <c r="N1621" s="515" t="s">
        <v>2127</v>
      </c>
      <c r="O1621" s="510" t="s">
        <v>41</v>
      </c>
      <c r="P1621" s="510" t="s">
        <v>42</v>
      </c>
      <c r="Q1621" s="515"/>
    </row>
    <row r="1622" spans="1:17" ht="178.5" x14ac:dyDescent="0.25">
      <c r="A1622" s="210">
        <v>1620</v>
      </c>
      <c r="B1622" s="510" t="s">
        <v>34</v>
      </c>
      <c r="C1622" s="510">
        <v>891180084</v>
      </c>
      <c r="D1622" s="510">
        <v>2</v>
      </c>
      <c r="E1622" s="568" t="s">
        <v>4264</v>
      </c>
      <c r="F1622" s="510">
        <v>36184778</v>
      </c>
      <c r="G1622" s="511">
        <v>1</v>
      </c>
      <c r="H1622" s="512" t="s">
        <v>9478</v>
      </c>
      <c r="I1622" s="513" t="s">
        <v>9479</v>
      </c>
      <c r="J1622" s="514">
        <v>41282</v>
      </c>
      <c r="K1622" s="512">
        <v>8750401</v>
      </c>
      <c r="L1622" s="510" t="s">
        <v>61</v>
      </c>
      <c r="M1622" s="511" t="s">
        <v>39</v>
      </c>
      <c r="N1622" s="515" t="s">
        <v>2127</v>
      </c>
      <c r="O1622" s="510" t="s">
        <v>41</v>
      </c>
      <c r="P1622" s="510" t="s">
        <v>42</v>
      </c>
      <c r="Q1622" s="515"/>
    </row>
    <row r="1623" spans="1:17" ht="89.25" x14ac:dyDescent="0.25">
      <c r="A1623" s="210">
        <v>1621</v>
      </c>
      <c r="B1623" s="510" t="s">
        <v>34</v>
      </c>
      <c r="C1623" s="510">
        <v>891180084</v>
      </c>
      <c r="D1623" s="510">
        <v>2</v>
      </c>
      <c r="E1623" s="568" t="s">
        <v>4413</v>
      </c>
      <c r="F1623" s="510">
        <v>1075225537</v>
      </c>
      <c r="G1623" s="511">
        <v>3</v>
      </c>
      <c r="H1623" s="512" t="s">
        <v>9480</v>
      </c>
      <c r="I1623" s="513" t="s">
        <v>9481</v>
      </c>
      <c r="J1623" s="514">
        <v>41282</v>
      </c>
      <c r="K1623" s="512">
        <v>10096617</v>
      </c>
      <c r="L1623" s="510" t="s">
        <v>61</v>
      </c>
      <c r="M1623" s="511" t="s">
        <v>39</v>
      </c>
      <c r="N1623" s="515" t="s">
        <v>2127</v>
      </c>
      <c r="O1623" s="510" t="s">
        <v>41</v>
      </c>
      <c r="P1623" s="510" t="s">
        <v>42</v>
      </c>
      <c r="Q1623" s="515"/>
    </row>
    <row r="1624" spans="1:17" ht="51" x14ac:dyDescent="0.25">
      <c r="A1624" s="210">
        <v>1622</v>
      </c>
      <c r="B1624" s="510" t="s">
        <v>34</v>
      </c>
      <c r="C1624" s="510">
        <v>891180084</v>
      </c>
      <c r="D1624" s="510">
        <v>2</v>
      </c>
      <c r="E1624" s="568" t="s">
        <v>3988</v>
      </c>
      <c r="F1624" s="510">
        <v>79789915</v>
      </c>
      <c r="G1624" s="511">
        <v>8</v>
      </c>
      <c r="H1624" s="512" t="s">
        <v>9482</v>
      </c>
      <c r="I1624" s="513" t="s">
        <v>9483</v>
      </c>
      <c r="J1624" s="514">
        <v>41282</v>
      </c>
      <c r="K1624" s="512">
        <v>47146667</v>
      </c>
      <c r="L1624" s="510" t="s">
        <v>61</v>
      </c>
      <c r="M1624" s="511" t="s">
        <v>39</v>
      </c>
      <c r="N1624" s="515" t="s">
        <v>2127</v>
      </c>
      <c r="O1624" s="510" t="s">
        <v>41</v>
      </c>
      <c r="P1624" s="510" t="s">
        <v>42</v>
      </c>
      <c r="Q1624" s="515"/>
    </row>
    <row r="1625" spans="1:17" ht="114.75" x14ac:dyDescent="0.25">
      <c r="A1625" s="210">
        <v>1623</v>
      </c>
      <c r="B1625" s="510" t="s">
        <v>34</v>
      </c>
      <c r="C1625" s="510">
        <v>891180084</v>
      </c>
      <c r="D1625" s="510">
        <v>2</v>
      </c>
      <c r="E1625" s="568" t="s">
        <v>4039</v>
      </c>
      <c r="F1625" s="510">
        <v>1075249915</v>
      </c>
      <c r="G1625" s="511">
        <v>8</v>
      </c>
      <c r="H1625" s="512" t="s">
        <v>9484</v>
      </c>
      <c r="I1625" s="513" t="s">
        <v>9485</v>
      </c>
      <c r="J1625" s="514">
        <v>41282</v>
      </c>
      <c r="K1625" s="512">
        <f>12045087+247987</f>
        <v>12293074</v>
      </c>
      <c r="L1625" s="510" t="s">
        <v>61</v>
      </c>
      <c r="M1625" s="511" t="s">
        <v>39</v>
      </c>
      <c r="N1625" s="515" t="s">
        <v>2127</v>
      </c>
      <c r="O1625" s="510" t="s">
        <v>41</v>
      </c>
      <c r="P1625" s="510" t="s">
        <v>42</v>
      </c>
      <c r="Q1625" s="516" t="s">
        <v>9486</v>
      </c>
    </row>
    <row r="1626" spans="1:17" ht="76.5" x14ac:dyDescent="0.25">
      <c r="A1626" s="210">
        <v>1624</v>
      </c>
      <c r="B1626" s="510" t="s">
        <v>34</v>
      </c>
      <c r="C1626" s="510">
        <v>891180084</v>
      </c>
      <c r="D1626" s="510">
        <v>2</v>
      </c>
      <c r="E1626" s="568" t="s">
        <v>4070</v>
      </c>
      <c r="F1626" s="510">
        <v>1075242350</v>
      </c>
      <c r="G1626" s="511">
        <v>5</v>
      </c>
      <c r="H1626" s="512" t="s">
        <v>9487</v>
      </c>
      <c r="I1626" s="513" t="s">
        <v>9488</v>
      </c>
      <c r="J1626" s="514">
        <v>41282</v>
      </c>
      <c r="K1626" s="512">
        <v>13383430</v>
      </c>
      <c r="L1626" s="510" t="s">
        <v>61</v>
      </c>
      <c r="M1626" s="511" t="s">
        <v>39</v>
      </c>
      <c r="N1626" s="515" t="s">
        <v>2127</v>
      </c>
      <c r="O1626" s="510" t="s">
        <v>41</v>
      </c>
      <c r="P1626" s="510" t="s">
        <v>42</v>
      </c>
      <c r="Q1626" s="515"/>
    </row>
    <row r="1627" spans="1:17" ht="76.5" x14ac:dyDescent="0.25">
      <c r="A1627" s="210">
        <v>1625</v>
      </c>
      <c r="B1627" s="510" t="s">
        <v>34</v>
      </c>
      <c r="C1627" s="510">
        <v>891180084</v>
      </c>
      <c r="D1627" s="510">
        <v>2</v>
      </c>
      <c r="E1627" s="568" t="s">
        <v>4142</v>
      </c>
      <c r="F1627" s="510">
        <v>1080291346</v>
      </c>
      <c r="G1627" s="511">
        <v>2</v>
      </c>
      <c r="H1627" s="512" t="s">
        <v>9489</v>
      </c>
      <c r="I1627" s="513" t="s">
        <v>9488</v>
      </c>
      <c r="J1627" s="514">
        <v>41282</v>
      </c>
      <c r="K1627" s="512">
        <v>13383430</v>
      </c>
      <c r="L1627" s="510" t="s">
        <v>61</v>
      </c>
      <c r="M1627" s="511" t="s">
        <v>39</v>
      </c>
      <c r="N1627" s="515" t="s">
        <v>2127</v>
      </c>
      <c r="O1627" s="510" t="s">
        <v>41</v>
      </c>
      <c r="P1627" s="510" t="s">
        <v>42</v>
      </c>
      <c r="Q1627" s="515"/>
    </row>
    <row r="1628" spans="1:17" ht="76.5" x14ac:dyDescent="0.25">
      <c r="A1628" s="210">
        <v>1626</v>
      </c>
      <c r="B1628" s="510" t="s">
        <v>34</v>
      </c>
      <c r="C1628" s="510">
        <v>891180084</v>
      </c>
      <c r="D1628" s="510">
        <v>2</v>
      </c>
      <c r="E1628" s="568" t="s">
        <v>4626</v>
      </c>
      <c r="F1628" s="510">
        <v>1075217530</v>
      </c>
      <c r="G1628" s="511">
        <v>9</v>
      </c>
      <c r="H1628" s="512" t="s">
        <v>9490</v>
      </c>
      <c r="I1628" s="513" t="s">
        <v>9488</v>
      </c>
      <c r="J1628" s="514">
        <v>41282</v>
      </c>
      <c r="K1628" s="512">
        <v>12045087</v>
      </c>
      <c r="L1628" s="510" t="s">
        <v>61</v>
      </c>
      <c r="M1628" s="511" t="s">
        <v>39</v>
      </c>
      <c r="N1628" s="515" t="s">
        <v>2127</v>
      </c>
      <c r="O1628" s="510" t="s">
        <v>41</v>
      </c>
      <c r="P1628" s="510" t="s">
        <v>42</v>
      </c>
      <c r="Q1628" s="515"/>
    </row>
    <row r="1629" spans="1:17" ht="76.5" x14ac:dyDescent="0.25">
      <c r="A1629" s="210">
        <v>1627</v>
      </c>
      <c r="B1629" s="510" t="s">
        <v>34</v>
      </c>
      <c r="C1629" s="510">
        <v>891180084</v>
      </c>
      <c r="D1629" s="510">
        <v>2</v>
      </c>
      <c r="E1629" s="568" t="s">
        <v>4053</v>
      </c>
      <c r="F1629" s="510">
        <v>55111540</v>
      </c>
      <c r="G1629" s="511">
        <v>2</v>
      </c>
      <c r="H1629" s="512" t="s">
        <v>9491</v>
      </c>
      <c r="I1629" s="513" t="s">
        <v>9488</v>
      </c>
      <c r="J1629" s="514">
        <v>41282</v>
      </c>
      <c r="K1629" s="512">
        <v>13383430</v>
      </c>
      <c r="L1629" s="510" t="s">
        <v>61</v>
      </c>
      <c r="M1629" s="511" t="s">
        <v>39</v>
      </c>
      <c r="N1629" s="515" t="s">
        <v>2127</v>
      </c>
      <c r="O1629" s="510" t="s">
        <v>41</v>
      </c>
      <c r="P1629" s="510" t="s">
        <v>42</v>
      </c>
      <c r="Q1629" s="515"/>
    </row>
    <row r="1630" spans="1:17" ht="76.5" x14ac:dyDescent="0.25">
      <c r="A1630" s="210">
        <v>1628</v>
      </c>
      <c r="B1630" s="510" t="s">
        <v>34</v>
      </c>
      <c r="C1630" s="510">
        <v>891180084</v>
      </c>
      <c r="D1630" s="510">
        <v>2</v>
      </c>
      <c r="E1630" s="568" t="s">
        <v>4051</v>
      </c>
      <c r="F1630" s="510">
        <v>16188769</v>
      </c>
      <c r="G1630" s="511">
        <v>0</v>
      </c>
      <c r="H1630" s="512" t="s">
        <v>9492</v>
      </c>
      <c r="I1630" s="513" t="s">
        <v>9488</v>
      </c>
      <c r="J1630" s="514">
        <v>41282</v>
      </c>
      <c r="K1630" s="512">
        <v>12045087</v>
      </c>
      <c r="L1630" s="510" t="s">
        <v>61</v>
      </c>
      <c r="M1630" s="511" t="s">
        <v>39</v>
      </c>
      <c r="N1630" s="515" t="s">
        <v>2127</v>
      </c>
      <c r="O1630" s="510" t="s">
        <v>41</v>
      </c>
      <c r="P1630" s="510" t="s">
        <v>42</v>
      </c>
      <c r="Q1630" s="515"/>
    </row>
    <row r="1631" spans="1:17" ht="76.5" x14ac:dyDescent="0.25">
      <c r="A1631" s="210">
        <v>1629</v>
      </c>
      <c r="B1631" s="510" t="s">
        <v>34</v>
      </c>
      <c r="C1631" s="510">
        <v>891180084</v>
      </c>
      <c r="D1631" s="510">
        <v>2</v>
      </c>
      <c r="E1631" s="568" t="s">
        <v>4606</v>
      </c>
      <c r="F1631" s="510">
        <v>1107036933</v>
      </c>
      <c r="G1631" s="511">
        <v>1</v>
      </c>
      <c r="H1631" s="512" t="s">
        <v>9493</v>
      </c>
      <c r="I1631" s="513" t="s">
        <v>9488</v>
      </c>
      <c r="J1631" s="514">
        <v>41282</v>
      </c>
      <c r="K1631" s="512">
        <v>13383430</v>
      </c>
      <c r="L1631" s="510" t="s">
        <v>61</v>
      </c>
      <c r="M1631" s="511" t="s">
        <v>39</v>
      </c>
      <c r="N1631" s="515" t="s">
        <v>2127</v>
      </c>
      <c r="O1631" s="510" t="s">
        <v>41</v>
      </c>
      <c r="P1631" s="510" t="s">
        <v>42</v>
      </c>
      <c r="Q1631" s="515"/>
    </row>
    <row r="1632" spans="1:17" ht="51.75" x14ac:dyDescent="0.25">
      <c r="A1632" s="210">
        <v>1630</v>
      </c>
      <c r="B1632" s="510" t="s">
        <v>34</v>
      </c>
      <c r="C1632" s="510">
        <v>891180084</v>
      </c>
      <c r="D1632" s="510">
        <v>2</v>
      </c>
      <c r="E1632" s="568" t="s">
        <v>3965</v>
      </c>
      <c r="F1632" s="510">
        <v>55160442</v>
      </c>
      <c r="G1632" s="511">
        <v>8</v>
      </c>
      <c r="H1632" s="512" t="s">
        <v>9494</v>
      </c>
      <c r="I1632" s="513" t="s">
        <v>9495</v>
      </c>
      <c r="J1632" s="514">
        <v>41282</v>
      </c>
      <c r="K1632" s="512">
        <v>13777060</v>
      </c>
      <c r="L1632" s="510" t="s">
        <v>61</v>
      </c>
      <c r="M1632" s="511" t="s">
        <v>39</v>
      </c>
      <c r="N1632" s="515" t="s">
        <v>2127</v>
      </c>
      <c r="O1632" s="510" t="s">
        <v>41</v>
      </c>
      <c r="P1632" s="510" t="s">
        <v>42</v>
      </c>
      <c r="Q1632" s="515"/>
    </row>
    <row r="1633" spans="1:17" ht="76.5" x14ac:dyDescent="0.25">
      <c r="A1633" s="210">
        <v>1631</v>
      </c>
      <c r="B1633" s="510" t="s">
        <v>34</v>
      </c>
      <c r="C1633" s="510">
        <v>891180084</v>
      </c>
      <c r="D1633" s="510">
        <v>2</v>
      </c>
      <c r="E1633" s="568" t="s">
        <v>4252</v>
      </c>
      <c r="F1633" s="510">
        <v>7698535</v>
      </c>
      <c r="G1633" s="511">
        <v>1</v>
      </c>
      <c r="H1633" s="512" t="s">
        <v>9496</v>
      </c>
      <c r="I1633" s="513" t="s">
        <v>9497</v>
      </c>
      <c r="J1633" s="514">
        <v>41282</v>
      </c>
      <c r="K1633" s="512">
        <v>17398459</v>
      </c>
      <c r="L1633" s="510" t="s">
        <v>61</v>
      </c>
      <c r="M1633" s="511" t="s">
        <v>39</v>
      </c>
      <c r="N1633" s="515" t="s">
        <v>2127</v>
      </c>
      <c r="O1633" s="510" t="s">
        <v>41</v>
      </c>
      <c r="P1633" s="510" t="s">
        <v>42</v>
      </c>
      <c r="Q1633" s="515"/>
    </row>
    <row r="1634" spans="1:17" ht="102" x14ac:dyDescent="0.25">
      <c r="A1634" s="210">
        <v>1632</v>
      </c>
      <c r="B1634" s="510" t="s">
        <v>34</v>
      </c>
      <c r="C1634" s="510">
        <v>891180084</v>
      </c>
      <c r="D1634" s="510">
        <v>2</v>
      </c>
      <c r="E1634" s="568" t="s">
        <v>3905</v>
      </c>
      <c r="F1634" s="510">
        <v>55178851</v>
      </c>
      <c r="G1634" s="511">
        <v>6</v>
      </c>
      <c r="H1634" s="512" t="s">
        <v>9498</v>
      </c>
      <c r="I1634" s="513" t="s">
        <v>9499</v>
      </c>
      <c r="J1634" s="514">
        <v>41282</v>
      </c>
      <c r="K1634" s="512">
        <v>25082122</v>
      </c>
      <c r="L1634" s="510" t="s">
        <v>61</v>
      </c>
      <c r="M1634" s="511" t="s">
        <v>39</v>
      </c>
      <c r="N1634" s="515" t="s">
        <v>2127</v>
      </c>
      <c r="O1634" s="510" t="s">
        <v>41</v>
      </c>
      <c r="P1634" s="510" t="s">
        <v>42</v>
      </c>
      <c r="Q1634" s="515"/>
    </row>
    <row r="1635" spans="1:17" ht="63.75" x14ac:dyDescent="0.25">
      <c r="A1635" s="210">
        <v>1633</v>
      </c>
      <c r="B1635" s="510" t="s">
        <v>34</v>
      </c>
      <c r="C1635" s="510">
        <v>891180084</v>
      </c>
      <c r="D1635" s="510">
        <v>2</v>
      </c>
      <c r="E1635" s="568" t="s">
        <v>3959</v>
      </c>
      <c r="F1635" s="510">
        <v>1075255890</v>
      </c>
      <c r="G1635" s="511">
        <v>7</v>
      </c>
      <c r="H1635" s="512" t="s">
        <v>9500</v>
      </c>
      <c r="I1635" s="513" t="s">
        <v>9501</v>
      </c>
      <c r="J1635" s="514">
        <v>41282</v>
      </c>
      <c r="K1635" s="512">
        <v>15327964</v>
      </c>
      <c r="L1635" s="510" t="s">
        <v>61</v>
      </c>
      <c r="M1635" s="511" t="s">
        <v>39</v>
      </c>
      <c r="N1635" s="515" t="s">
        <v>2127</v>
      </c>
      <c r="O1635" s="510" t="s">
        <v>41</v>
      </c>
      <c r="P1635" s="510" t="s">
        <v>42</v>
      </c>
      <c r="Q1635" s="515"/>
    </row>
    <row r="1636" spans="1:17" ht="76.5" x14ac:dyDescent="0.25">
      <c r="A1636" s="210">
        <v>1634</v>
      </c>
      <c r="B1636" s="510" t="s">
        <v>34</v>
      </c>
      <c r="C1636" s="510">
        <v>891180084</v>
      </c>
      <c r="D1636" s="510">
        <v>2</v>
      </c>
      <c r="E1636" s="568" t="s">
        <v>4321</v>
      </c>
      <c r="F1636" s="510">
        <v>55166342</v>
      </c>
      <c r="G1636" s="511">
        <v>7</v>
      </c>
      <c r="H1636" s="512" t="s">
        <v>9502</v>
      </c>
      <c r="I1636" s="513" t="s">
        <v>9503</v>
      </c>
      <c r="J1636" s="514">
        <v>41282</v>
      </c>
      <c r="K1636" s="512">
        <v>13934512</v>
      </c>
      <c r="L1636" s="510" t="s">
        <v>61</v>
      </c>
      <c r="M1636" s="511" t="s">
        <v>39</v>
      </c>
      <c r="N1636" s="515" t="s">
        <v>2127</v>
      </c>
      <c r="O1636" s="510" t="s">
        <v>41</v>
      </c>
      <c r="P1636" s="510" t="s">
        <v>42</v>
      </c>
      <c r="Q1636" s="515"/>
    </row>
    <row r="1637" spans="1:17" ht="89.25" x14ac:dyDescent="0.25">
      <c r="A1637" s="210">
        <v>1635</v>
      </c>
      <c r="B1637" s="510" t="s">
        <v>34</v>
      </c>
      <c r="C1637" s="510">
        <v>891180084</v>
      </c>
      <c r="D1637" s="510">
        <v>2</v>
      </c>
      <c r="E1637" s="568" t="s">
        <v>3976</v>
      </c>
      <c r="F1637" s="510">
        <v>36309392</v>
      </c>
      <c r="G1637" s="511">
        <v>1</v>
      </c>
      <c r="H1637" s="512" t="s">
        <v>9504</v>
      </c>
      <c r="I1637" s="513" t="s">
        <v>9505</v>
      </c>
      <c r="J1637" s="514">
        <v>41282</v>
      </c>
      <c r="K1637" s="512">
        <v>15327964</v>
      </c>
      <c r="L1637" s="510" t="s">
        <v>61</v>
      </c>
      <c r="M1637" s="511" t="s">
        <v>39</v>
      </c>
      <c r="N1637" s="515" t="s">
        <v>2127</v>
      </c>
      <c r="O1637" s="510" t="s">
        <v>41</v>
      </c>
      <c r="P1637" s="510" t="s">
        <v>42</v>
      </c>
      <c r="Q1637" s="515"/>
    </row>
    <row r="1638" spans="1:17" ht="89.25" x14ac:dyDescent="0.25">
      <c r="A1638" s="210">
        <v>1636</v>
      </c>
      <c r="B1638" s="510" t="s">
        <v>34</v>
      </c>
      <c r="C1638" s="510">
        <v>891180084</v>
      </c>
      <c r="D1638" s="510">
        <v>2</v>
      </c>
      <c r="E1638" s="568" t="s">
        <v>9506</v>
      </c>
      <c r="F1638" s="510">
        <v>17653804</v>
      </c>
      <c r="G1638" s="511">
        <v>9</v>
      </c>
      <c r="H1638" s="512" t="s">
        <v>9507</v>
      </c>
      <c r="I1638" s="513" t="s">
        <v>9508</v>
      </c>
      <c r="J1638" s="514">
        <v>41282</v>
      </c>
      <c r="K1638" s="512">
        <v>20901769</v>
      </c>
      <c r="L1638" s="510" t="s">
        <v>61</v>
      </c>
      <c r="M1638" s="511" t="s">
        <v>39</v>
      </c>
      <c r="N1638" s="515" t="s">
        <v>2127</v>
      </c>
      <c r="O1638" s="510" t="s">
        <v>41</v>
      </c>
      <c r="P1638" s="510" t="s">
        <v>42</v>
      </c>
      <c r="Q1638" s="515"/>
    </row>
    <row r="1639" spans="1:17" ht="102" x14ac:dyDescent="0.25">
      <c r="A1639" s="210">
        <v>1637</v>
      </c>
      <c r="B1639" s="510" t="s">
        <v>34</v>
      </c>
      <c r="C1639" s="510">
        <v>891180084</v>
      </c>
      <c r="D1639" s="510">
        <v>2</v>
      </c>
      <c r="E1639" s="568" t="s">
        <v>4286</v>
      </c>
      <c r="F1639" s="510">
        <v>26593865</v>
      </c>
      <c r="G1639" s="511">
        <v>2</v>
      </c>
      <c r="H1639" s="512" t="s">
        <v>9509</v>
      </c>
      <c r="I1639" s="513" t="s">
        <v>9510</v>
      </c>
      <c r="J1639" s="514">
        <v>41282</v>
      </c>
      <c r="K1639" s="512">
        <v>12541061</v>
      </c>
      <c r="L1639" s="510" t="s">
        <v>61</v>
      </c>
      <c r="M1639" s="511" t="s">
        <v>39</v>
      </c>
      <c r="N1639" s="515" t="s">
        <v>2127</v>
      </c>
      <c r="O1639" s="510" t="s">
        <v>41</v>
      </c>
      <c r="P1639" s="510" t="s">
        <v>42</v>
      </c>
      <c r="Q1639" s="515"/>
    </row>
    <row r="1640" spans="1:17" ht="114.75" x14ac:dyDescent="0.25">
      <c r="A1640" s="210">
        <v>1638</v>
      </c>
      <c r="B1640" s="510" t="s">
        <v>34</v>
      </c>
      <c r="C1640" s="510">
        <v>891180084</v>
      </c>
      <c r="D1640" s="510">
        <v>2</v>
      </c>
      <c r="E1640" s="568" t="s">
        <v>3875</v>
      </c>
      <c r="F1640" s="510">
        <v>1075233369</v>
      </c>
      <c r="G1640" s="511">
        <v>6</v>
      </c>
      <c r="H1640" s="512" t="s">
        <v>9511</v>
      </c>
      <c r="I1640" s="513" t="s">
        <v>9512</v>
      </c>
      <c r="J1640" s="514">
        <v>41282</v>
      </c>
      <c r="K1640" s="512">
        <v>18114866</v>
      </c>
      <c r="L1640" s="510" t="s">
        <v>61</v>
      </c>
      <c r="M1640" s="511" t="s">
        <v>39</v>
      </c>
      <c r="N1640" s="515" t="s">
        <v>2127</v>
      </c>
      <c r="O1640" s="510" t="s">
        <v>41</v>
      </c>
      <c r="P1640" s="510" t="s">
        <v>42</v>
      </c>
      <c r="Q1640" s="515"/>
    </row>
    <row r="1641" spans="1:17" ht="114.75" x14ac:dyDescent="0.25">
      <c r="A1641" s="210">
        <v>1639</v>
      </c>
      <c r="B1641" s="510" t="s">
        <v>34</v>
      </c>
      <c r="C1641" s="510">
        <v>891180084</v>
      </c>
      <c r="D1641" s="510">
        <v>2</v>
      </c>
      <c r="E1641" s="568" t="s">
        <v>4331</v>
      </c>
      <c r="F1641" s="510">
        <v>26431736</v>
      </c>
      <c r="G1641" s="511">
        <v>6</v>
      </c>
      <c r="H1641" s="512" t="s">
        <v>9513</v>
      </c>
      <c r="I1641" s="513" t="s">
        <v>9514</v>
      </c>
      <c r="J1641" s="514">
        <v>41282</v>
      </c>
      <c r="K1641" s="512">
        <v>20901769</v>
      </c>
      <c r="L1641" s="510" t="s">
        <v>61</v>
      </c>
      <c r="M1641" s="511" t="s">
        <v>39</v>
      </c>
      <c r="N1641" s="515" t="s">
        <v>2127</v>
      </c>
      <c r="O1641" s="510" t="s">
        <v>41</v>
      </c>
      <c r="P1641" s="510" t="s">
        <v>42</v>
      </c>
      <c r="Q1641" s="515"/>
    </row>
    <row r="1642" spans="1:17" ht="89.25" x14ac:dyDescent="0.25">
      <c r="A1642" s="210">
        <v>1640</v>
      </c>
      <c r="B1642" s="510" t="s">
        <v>34</v>
      </c>
      <c r="C1642" s="510">
        <v>891180084</v>
      </c>
      <c r="D1642" s="510">
        <v>2</v>
      </c>
      <c r="E1642" s="568" t="s">
        <v>4109</v>
      </c>
      <c r="F1642" s="510">
        <v>12139201</v>
      </c>
      <c r="G1642" s="511">
        <v>6</v>
      </c>
      <c r="H1642" s="512" t="s">
        <v>9515</v>
      </c>
      <c r="I1642" s="513" t="s">
        <v>9516</v>
      </c>
      <c r="J1642" s="514">
        <v>41282</v>
      </c>
      <c r="K1642" s="512">
        <v>12045087</v>
      </c>
      <c r="L1642" s="510" t="s">
        <v>61</v>
      </c>
      <c r="M1642" s="511" t="s">
        <v>39</v>
      </c>
      <c r="N1642" s="515" t="s">
        <v>2127</v>
      </c>
      <c r="O1642" s="510" t="s">
        <v>41</v>
      </c>
      <c r="P1642" s="510" t="s">
        <v>42</v>
      </c>
      <c r="Q1642" s="515"/>
    </row>
    <row r="1643" spans="1:17" ht="63.75" x14ac:dyDescent="0.25">
      <c r="A1643" s="210">
        <v>1641</v>
      </c>
      <c r="B1643" s="510" t="s">
        <v>34</v>
      </c>
      <c r="C1643" s="510">
        <v>891180084</v>
      </c>
      <c r="D1643" s="510">
        <v>2</v>
      </c>
      <c r="E1643" s="568" t="s">
        <v>4561</v>
      </c>
      <c r="F1643" s="510">
        <v>1075236227</v>
      </c>
      <c r="G1643" s="511">
        <v>2</v>
      </c>
      <c r="H1643" s="512" t="s">
        <v>9517</v>
      </c>
      <c r="I1643" s="513" t="s">
        <v>9518</v>
      </c>
      <c r="J1643" s="514">
        <v>41283</v>
      </c>
      <c r="K1643" s="512">
        <v>10037572</v>
      </c>
      <c r="L1643" s="510" t="s">
        <v>61</v>
      </c>
      <c r="M1643" s="511" t="s">
        <v>39</v>
      </c>
      <c r="N1643" s="515" t="s">
        <v>2127</v>
      </c>
      <c r="O1643" s="510" t="s">
        <v>41</v>
      </c>
      <c r="P1643" s="510" t="s">
        <v>42</v>
      </c>
      <c r="Q1643" s="515"/>
    </row>
    <row r="1644" spans="1:17" ht="51" x14ac:dyDescent="0.25">
      <c r="A1644" s="210">
        <v>1642</v>
      </c>
      <c r="B1644" s="510" t="s">
        <v>34</v>
      </c>
      <c r="C1644" s="510">
        <v>891180084</v>
      </c>
      <c r="D1644" s="510">
        <v>2</v>
      </c>
      <c r="E1644" s="568" t="s">
        <v>3935</v>
      </c>
      <c r="F1644" s="510">
        <v>26424367</v>
      </c>
      <c r="G1644" s="511">
        <v>2</v>
      </c>
      <c r="H1644" s="512" t="s">
        <v>9519</v>
      </c>
      <c r="I1644" s="513" t="s">
        <v>9520</v>
      </c>
      <c r="J1644" s="514">
        <v>41283</v>
      </c>
      <c r="K1644" s="512">
        <v>18063694</v>
      </c>
      <c r="L1644" s="510" t="s">
        <v>61</v>
      </c>
      <c r="M1644" s="511" t="s">
        <v>39</v>
      </c>
      <c r="N1644" s="515" t="s">
        <v>2127</v>
      </c>
      <c r="O1644" s="510" t="s">
        <v>41</v>
      </c>
      <c r="P1644" s="510" t="s">
        <v>42</v>
      </c>
      <c r="Q1644" s="515"/>
    </row>
    <row r="1645" spans="1:17" ht="76.5" x14ac:dyDescent="0.25">
      <c r="A1645" s="210">
        <v>1643</v>
      </c>
      <c r="B1645" s="510" t="s">
        <v>34</v>
      </c>
      <c r="C1645" s="510">
        <v>891180084</v>
      </c>
      <c r="D1645" s="510">
        <v>2</v>
      </c>
      <c r="E1645" s="568" t="s">
        <v>4695</v>
      </c>
      <c r="F1645" s="510">
        <v>40758632</v>
      </c>
      <c r="G1645" s="511">
        <v>4</v>
      </c>
      <c r="H1645" s="512" t="s">
        <v>9521</v>
      </c>
      <c r="I1645" s="513" t="s">
        <v>9522</v>
      </c>
      <c r="J1645" s="514">
        <v>41284</v>
      </c>
      <c r="K1645" s="512">
        <f>708534+9269993</f>
        <v>9978527</v>
      </c>
      <c r="L1645" s="510" t="s">
        <v>61</v>
      </c>
      <c r="M1645" s="511" t="s">
        <v>39</v>
      </c>
      <c r="N1645" s="515" t="s">
        <v>2127</v>
      </c>
      <c r="O1645" s="510" t="s">
        <v>41</v>
      </c>
      <c r="P1645" s="510" t="s">
        <v>42</v>
      </c>
      <c r="Q1645" s="515"/>
    </row>
    <row r="1646" spans="1:17" ht="76.5" x14ac:dyDescent="0.25">
      <c r="A1646" s="210">
        <v>1644</v>
      </c>
      <c r="B1646" s="510" t="s">
        <v>34</v>
      </c>
      <c r="C1646" s="510">
        <v>891180084</v>
      </c>
      <c r="D1646" s="510">
        <v>2</v>
      </c>
      <c r="E1646" s="568" t="s">
        <v>4055</v>
      </c>
      <c r="F1646" s="510">
        <v>12280492</v>
      </c>
      <c r="G1646" s="511">
        <v>4</v>
      </c>
      <c r="H1646" s="512" t="s">
        <v>9523</v>
      </c>
      <c r="I1646" s="513" t="s">
        <v>9524</v>
      </c>
      <c r="J1646" s="514">
        <v>41284</v>
      </c>
      <c r="K1646" s="512">
        <f>708534+9269993</f>
        <v>9978527</v>
      </c>
      <c r="L1646" s="510" t="s">
        <v>61</v>
      </c>
      <c r="M1646" s="511" t="s">
        <v>39</v>
      </c>
      <c r="N1646" s="515" t="s">
        <v>2127</v>
      </c>
      <c r="O1646" s="510" t="s">
        <v>41</v>
      </c>
      <c r="P1646" s="510" t="s">
        <v>42</v>
      </c>
      <c r="Q1646" s="515"/>
    </row>
    <row r="1647" spans="1:17" ht="76.5" x14ac:dyDescent="0.25">
      <c r="A1647" s="210">
        <v>1645</v>
      </c>
      <c r="B1647" s="510" t="s">
        <v>34</v>
      </c>
      <c r="C1647" s="510">
        <v>891180084</v>
      </c>
      <c r="D1647" s="510">
        <v>2</v>
      </c>
      <c r="E1647" s="568" t="s">
        <v>4013</v>
      </c>
      <c r="F1647" s="510">
        <v>12233322</v>
      </c>
      <c r="G1647" s="511">
        <v>0</v>
      </c>
      <c r="H1647" s="512" t="s">
        <v>9525</v>
      </c>
      <c r="I1647" s="513" t="s">
        <v>9526</v>
      </c>
      <c r="J1647" s="514">
        <v>41284</v>
      </c>
      <c r="K1647" s="512">
        <v>9978527</v>
      </c>
      <c r="L1647" s="510" t="s">
        <v>61</v>
      </c>
      <c r="M1647" s="511" t="s">
        <v>39</v>
      </c>
      <c r="N1647" s="515" t="s">
        <v>2127</v>
      </c>
      <c r="O1647" s="510" t="s">
        <v>41</v>
      </c>
      <c r="P1647" s="510" t="s">
        <v>42</v>
      </c>
      <c r="Q1647" s="515"/>
    </row>
    <row r="1648" spans="1:17" ht="63.75" x14ac:dyDescent="0.25">
      <c r="A1648" s="210">
        <v>1646</v>
      </c>
      <c r="B1648" s="510" t="s">
        <v>34</v>
      </c>
      <c r="C1648" s="510">
        <v>891180084</v>
      </c>
      <c r="D1648" s="510">
        <v>2</v>
      </c>
      <c r="E1648" s="568" t="s">
        <v>9527</v>
      </c>
      <c r="F1648" s="510">
        <v>36379396</v>
      </c>
      <c r="G1648" s="511">
        <v>1</v>
      </c>
      <c r="H1648" s="512" t="s">
        <v>9528</v>
      </c>
      <c r="I1648" s="513" t="s">
        <v>9529</v>
      </c>
      <c r="J1648" s="514">
        <v>41284</v>
      </c>
      <c r="K1648" s="512">
        <v>5550158</v>
      </c>
      <c r="L1648" s="510" t="s">
        <v>61</v>
      </c>
      <c r="M1648" s="511" t="s">
        <v>39</v>
      </c>
      <c r="N1648" s="515" t="s">
        <v>2127</v>
      </c>
      <c r="O1648" s="510" t="s">
        <v>41</v>
      </c>
      <c r="P1648" s="510" t="s">
        <v>42</v>
      </c>
      <c r="Q1648" s="515"/>
    </row>
    <row r="1649" spans="1:17" ht="63.75" x14ac:dyDescent="0.25">
      <c r="A1649" s="210">
        <v>1647</v>
      </c>
      <c r="B1649" s="510" t="s">
        <v>34</v>
      </c>
      <c r="C1649" s="510">
        <v>891180084</v>
      </c>
      <c r="D1649" s="510">
        <v>2</v>
      </c>
      <c r="E1649" s="568" t="s">
        <v>4016</v>
      </c>
      <c r="F1649" s="510">
        <v>55061131</v>
      </c>
      <c r="G1649" s="511">
        <v>8</v>
      </c>
      <c r="H1649" s="512" t="s">
        <v>9530</v>
      </c>
      <c r="I1649" s="513" t="s">
        <v>9531</v>
      </c>
      <c r="J1649" s="514">
        <v>41284</v>
      </c>
      <c r="K1649" s="512">
        <v>6179996</v>
      </c>
      <c r="L1649" s="510" t="s">
        <v>61</v>
      </c>
      <c r="M1649" s="511" t="s">
        <v>39</v>
      </c>
      <c r="N1649" s="515" t="s">
        <v>2127</v>
      </c>
      <c r="O1649" s="510" t="s">
        <v>41</v>
      </c>
      <c r="P1649" s="510" t="s">
        <v>42</v>
      </c>
      <c r="Q1649" s="515"/>
    </row>
    <row r="1650" spans="1:17" ht="63.75" x14ac:dyDescent="0.25">
      <c r="A1650" s="210">
        <v>1648</v>
      </c>
      <c r="B1650" s="510" t="s">
        <v>34</v>
      </c>
      <c r="C1650" s="510">
        <v>891180084</v>
      </c>
      <c r="D1650" s="510">
        <v>2</v>
      </c>
      <c r="E1650" s="568" t="s">
        <v>9532</v>
      </c>
      <c r="F1650" s="510">
        <v>1084254075</v>
      </c>
      <c r="G1650" s="511">
        <v>9</v>
      </c>
      <c r="H1650" s="512" t="s">
        <v>9533</v>
      </c>
      <c r="I1650" s="513" t="s">
        <v>9534</v>
      </c>
      <c r="J1650" s="514">
        <v>41284</v>
      </c>
      <c r="K1650" s="512">
        <v>6179996</v>
      </c>
      <c r="L1650" s="510" t="s">
        <v>61</v>
      </c>
      <c r="M1650" s="511" t="s">
        <v>39</v>
      </c>
      <c r="N1650" s="515" t="s">
        <v>2127</v>
      </c>
      <c r="O1650" s="510" t="s">
        <v>41</v>
      </c>
      <c r="P1650" s="510" t="s">
        <v>42</v>
      </c>
      <c r="Q1650" s="515"/>
    </row>
    <row r="1651" spans="1:17" ht="165.75" x14ac:dyDescent="0.25">
      <c r="A1651" s="210">
        <v>1649</v>
      </c>
      <c r="B1651" s="510" t="s">
        <v>34</v>
      </c>
      <c r="C1651" s="510">
        <v>891180084</v>
      </c>
      <c r="D1651" s="510">
        <v>2</v>
      </c>
      <c r="E1651" s="568" t="s">
        <v>4310</v>
      </c>
      <c r="F1651" s="510">
        <v>26431299</v>
      </c>
      <c r="G1651" s="511">
        <v>9</v>
      </c>
      <c r="H1651" s="512" t="s">
        <v>9535</v>
      </c>
      <c r="I1651" s="513" t="s">
        <v>9536</v>
      </c>
      <c r="J1651" s="514">
        <v>41284</v>
      </c>
      <c r="K1651" s="512">
        <f>396587+12452821</f>
        <v>12849408</v>
      </c>
      <c r="L1651" s="510" t="s">
        <v>61</v>
      </c>
      <c r="M1651" s="511" t="s">
        <v>39</v>
      </c>
      <c r="N1651" s="515" t="s">
        <v>2127</v>
      </c>
      <c r="O1651" s="510" t="s">
        <v>41</v>
      </c>
      <c r="P1651" s="510" t="s">
        <v>42</v>
      </c>
      <c r="Q1651" s="515"/>
    </row>
    <row r="1652" spans="1:17" ht="102" x14ac:dyDescent="0.25">
      <c r="A1652" s="210">
        <v>1650</v>
      </c>
      <c r="B1652" s="510" t="s">
        <v>34</v>
      </c>
      <c r="C1652" s="510">
        <v>891180084</v>
      </c>
      <c r="D1652" s="510">
        <v>2</v>
      </c>
      <c r="E1652" s="568" t="s">
        <v>4343</v>
      </c>
      <c r="F1652" s="510">
        <v>55167412</v>
      </c>
      <c r="G1652" s="511">
        <v>9</v>
      </c>
      <c r="H1652" s="512" t="s">
        <v>9537</v>
      </c>
      <c r="I1652" s="513" t="s">
        <v>9538</v>
      </c>
      <c r="J1652" s="514">
        <v>41284</v>
      </c>
      <c r="K1652" s="512">
        <v>6179996</v>
      </c>
      <c r="L1652" s="510" t="s">
        <v>61</v>
      </c>
      <c r="M1652" s="511" t="s">
        <v>39</v>
      </c>
      <c r="N1652" s="515" t="s">
        <v>2127</v>
      </c>
      <c r="O1652" s="510" t="s">
        <v>41</v>
      </c>
      <c r="P1652" s="510" t="s">
        <v>42</v>
      </c>
      <c r="Q1652" s="515"/>
    </row>
    <row r="1653" spans="1:17" ht="102" x14ac:dyDescent="0.25">
      <c r="A1653" s="210">
        <v>1651</v>
      </c>
      <c r="B1653" s="510" t="s">
        <v>34</v>
      </c>
      <c r="C1653" s="510">
        <v>891180084</v>
      </c>
      <c r="D1653" s="510">
        <v>2</v>
      </c>
      <c r="E1653" s="568" t="s">
        <v>4196</v>
      </c>
      <c r="F1653" s="510">
        <v>36174989</v>
      </c>
      <c r="G1653" s="511">
        <v>6</v>
      </c>
      <c r="H1653" s="512" t="s">
        <v>9539</v>
      </c>
      <c r="I1653" s="513" t="s">
        <v>9540</v>
      </c>
      <c r="J1653" s="514">
        <v>41284</v>
      </c>
      <c r="K1653" s="512">
        <v>6179996</v>
      </c>
      <c r="L1653" s="510" t="s">
        <v>61</v>
      </c>
      <c r="M1653" s="511" t="s">
        <v>39</v>
      </c>
      <c r="N1653" s="515" t="s">
        <v>2127</v>
      </c>
      <c r="O1653" s="510" t="s">
        <v>41</v>
      </c>
      <c r="P1653" s="510" t="s">
        <v>42</v>
      </c>
      <c r="Q1653" s="515"/>
    </row>
    <row r="1654" spans="1:17" ht="63.75" x14ac:dyDescent="0.25">
      <c r="A1654" s="210">
        <v>1652</v>
      </c>
      <c r="B1654" s="510" t="s">
        <v>34</v>
      </c>
      <c r="C1654" s="510">
        <v>891180084</v>
      </c>
      <c r="D1654" s="510">
        <v>2</v>
      </c>
      <c r="E1654" s="568" t="s">
        <v>4725</v>
      </c>
      <c r="F1654" s="510">
        <v>33750164</v>
      </c>
      <c r="G1654" s="511">
        <v>7</v>
      </c>
      <c r="H1654" s="512" t="s">
        <v>9541</v>
      </c>
      <c r="I1654" s="513" t="s">
        <v>9542</v>
      </c>
      <c r="J1654" s="514">
        <v>41284</v>
      </c>
      <c r="K1654" s="512">
        <v>13816425</v>
      </c>
      <c r="L1654" s="510" t="s">
        <v>61</v>
      </c>
      <c r="M1654" s="511" t="s">
        <v>39</v>
      </c>
      <c r="N1654" s="515" t="s">
        <v>2127</v>
      </c>
      <c r="O1654" s="510" t="s">
        <v>41</v>
      </c>
      <c r="P1654" s="510" t="s">
        <v>42</v>
      </c>
      <c r="Q1654" s="515"/>
    </row>
    <row r="1655" spans="1:17" ht="63.75" x14ac:dyDescent="0.25">
      <c r="A1655" s="210">
        <v>1653</v>
      </c>
      <c r="B1655" s="510" t="s">
        <v>34</v>
      </c>
      <c r="C1655" s="510">
        <v>891180084</v>
      </c>
      <c r="D1655" s="510">
        <v>2</v>
      </c>
      <c r="E1655" s="568" t="s">
        <v>4091</v>
      </c>
      <c r="F1655" s="510">
        <v>55171679</v>
      </c>
      <c r="G1655" s="511">
        <v>3</v>
      </c>
      <c r="H1655" s="512" t="s">
        <v>9543</v>
      </c>
      <c r="I1655" s="513" t="s">
        <v>9544</v>
      </c>
      <c r="J1655" s="514">
        <v>41284</v>
      </c>
      <c r="K1655" s="512">
        <v>6101270</v>
      </c>
      <c r="L1655" s="510" t="s">
        <v>61</v>
      </c>
      <c r="M1655" s="511" t="s">
        <v>39</v>
      </c>
      <c r="N1655" s="515" t="s">
        <v>2127</v>
      </c>
      <c r="O1655" s="510" t="s">
        <v>41</v>
      </c>
      <c r="P1655" s="510" t="s">
        <v>42</v>
      </c>
      <c r="Q1655" s="515"/>
    </row>
    <row r="1656" spans="1:17" ht="89.25" x14ac:dyDescent="0.25">
      <c r="A1656" s="210">
        <v>1654</v>
      </c>
      <c r="B1656" s="510" t="s">
        <v>34</v>
      </c>
      <c r="C1656" s="510">
        <v>891180084</v>
      </c>
      <c r="D1656" s="510">
        <v>2</v>
      </c>
      <c r="E1656" s="568" t="s">
        <v>4085</v>
      </c>
      <c r="F1656" s="510">
        <v>55160048</v>
      </c>
      <c r="G1656" s="511">
        <v>9</v>
      </c>
      <c r="H1656" s="512" t="s">
        <v>9545</v>
      </c>
      <c r="I1656" s="513" t="s">
        <v>9546</v>
      </c>
      <c r="J1656" s="514">
        <v>41284</v>
      </c>
      <c r="K1656" s="512">
        <v>6101270</v>
      </c>
      <c r="L1656" s="510" t="s">
        <v>61</v>
      </c>
      <c r="M1656" s="511" t="s">
        <v>39</v>
      </c>
      <c r="N1656" s="515" t="s">
        <v>2127</v>
      </c>
      <c r="O1656" s="510" t="s">
        <v>41</v>
      </c>
      <c r="P1656" s="510" t="s">
        <v>42</v>
      </c>
      <c r="Q1656" s="515"/>
    </row>
    <row r="1657" spans="1:17" ht="127.5" x14ac:dyDescent="0.25">
      <c r="A1657" s="210">
        <v>1655</v>
      </c>
      <c r="B1657" s="510" t="s">
        <v>34</v>
      </c>
      <c r="C1657" s="510">
        <v>891180084</v>
      </c>
      <c r="D1657" s="510">
        <v>2</v>
      </c>
      <c r="E1657" s="568" t="s">
        <v>4082</v>
      </c>
      <c r="F1657" s="510">
        <v>26543427</v>
      </c>
      <c r="G1657" s="511">
        <v>6</v>
      </c>
      <c r="H1657" s="512" t="s">
        <v>9547</v>
      </c>
      <c r="I1657" s="513" t="s">
        <v>9548</v>
      </c>
      <c r="J1657" s="514">
        <v>41284</v>
      </c>
      <c r="K1657" s="512">
        <v>6101270</v>
      </c>
      <c r="L1657" s="510" t="s">
        <v>61</v>
      </c>
      <c r="M1657" s="511" t="s">
        <v>39</v>
      </c>
      <c r="N1657" s="515" t="s">
        <v>2127</v>
      </c>
      <c r="O1657" s="510" t="s">
        <v>41</v>
      </c>
      <c r="P1657" s="510" t="s">
        <v>42</v>
      </c>
      <c r="Q1657" s="515"/>
    </row>
    <row r="1658" spans="1:17" ht="102" x14ac:dyDescent="0.25">
      <c r="A1658" s="210">
        <v>1656</v>
      </c>
      <c r="B1658" s="510" t="s">
        <v>34</v>
      </c>
      <c r="C1658" s="510">
        <v>891180084</v>
      </c>
      <c r="D1658" s="510">
        <v>2</v>
      </c>
      <c r="E1658" s="568" t="s">
        <v>4144</v>
      </c>
      <c r="F1658" s="510">
        <v>36069942</v>
      </c>
      <c r="G1658" s="511">
        <v>1</v>
      </c>
      <c r="H1658" s="512" t="s">
        <v>9549</v>
      </c>
      <c r="I1658" s="513" t="s">
        <v>9550</v>
      </c>
      <c r="J1658" s="514">
        <v>41284</v>
      </c>
      <c r="K1658" s="512">
        <v>6179996</v>
      </c>
      <c r="L1658" s="510" t="s">
        <v>61</v>
      </c>
      <c r="M1658" s="511" t="s">
        <v>39</v>
      </c>
      <c r="N1658" s="515" t="s">
        <v>2127</v>
      </c>
      <c r="O1658" s="510" t="s">
        <v>41</v>
      </c>
      <c r="P1658" s="510" t="s">
        <v>42</v>
      </c>
      <c r="Q1658" s="515"/>
    </row>
    <row r="1659" spans="1:17" ht="63.75" x14ac:dyDescent="0.25">
      <c r="A1659" s="210">
        <v>1657</v>
      </c>
      <c r="B1659" s="510" t="s">
        <v>34</v>
      </c>
      <c r="C1659" s="510">
        <v>891180084</v>
      </c>
      <c r="D1659" s="510">
        <v>2</v>
      </c>
      <c r="E1659" s="568" t="s">
        <v>4042</v>
      </c>
      <c r="F1659" s="510">
        <v>55154378</v>
      </c>
      <c r="G1659" s="511">
        <v>1</v>
      </c>
      <c r="H1659" s="512" t="s">
        <v>9551</v>
      </c>
      <c r="I1659" s="513" t="s">
        <v>9552</v>
      </c>
      <c r="J1659" s="514">
        <v>41284</v>
      </c>
      <c r="K1659" s="512">
        <v>14213990</v>
      </c>
      <c r="L1659" s="510" t="s">
        <v>61</v>
      </c>
      <c r="M1659" s="511" t="s">
        <v>39</v>
      </c>
      <c r="N1659" s="515" t="s">
        <v>2127</v>
      </c>
      <c r="O1659" s="510" t="s">
        <v>41</v>
      </c>
      <c r="P1659" s="510" t="s">
        <v>42</v>
      </c>
      <c r="Q1659" s="515"/>
    </row>
    <row r="1660" spans="1:17" ht="89.25" x14ac:dyDescent="0.25">
      <c r="A1660" s="210">
        <v>1658</v>
      </c>
      <c r="B1660" s="510" t="s">
        <v>34</v>
      </c>
      <c r="C1660" s="510">
        <v>891180084</v>
      </c>
      <c r="D1660" s="510">
        <v>2</v>
      </c>
      <c r="E1660" s="568" t="s">
        <v>4385</v>
      </c>
      <c r="F1660" s="510">
        <v>55150830</v>
      </c>
      <c r="G1660" s="511">
        <v>1</v>
      </c>
      <c r="H1660" s="512" t="s">
        <v>9553</v>
      </c>
      <c r="I1660" s="513" t="s">
        <v>9554</v>
      </c>
      <c r="J1660" s="514">
        <v>41284</v>
      </c>
      <c r="K1660" s="512">
        <v>6101270</v>
      </c>
      <c r="L1660" s="510" t="s">
        <v>61</v>
      </c>
      <c r="M1660" s="511" t="s">
        <v>39</v>
      </c>
      <c r="N1660" s="515" t="s">
        <v>2127</v>
      </c>
      <c r="O1660" s="510" t="s">
        <v>41</v>
      </c>
      <c r="P1660" s="510" t="s">
        <v>42</v>
      </c>
      <c r="Q1660" s="515"/>
    </row>
    <row r="1661" spans="1:17" ht="63.75" x14ac:dyDescent="0.25">
      <c r="A1661" s="210">
        <v>1659</v>
      </c>
      <c r="B1661" s="510" t="s">
        <v>34</v>
      </c>
      <c r="C1661" s="510">
        <v>891180084</v>
      </c>
      <c r="D1661" s="510">
        <v>2</v>
      </c>
      <c r="E1661" s="568" t="s">
        <v>4410</v>
      </c>
      <c r="F1661" s="510">
        <v>36068999</v>
      </c>
      <c r="G1661" s="511">
        <v>6</v>
      </c>
      <c r="H1661" s="512" t="s">
        <v>9555</v>
      </c>
      <c r="I1661" s="513" t="s">
        <v>9556</v>
      </c>
      <c r="J1661" s="514">
        <v>41284</v>
      </c>
      <c r="K1661" s="512">
        <v>6101270</v>
      </c>
      <c r="L1661" s="510" t="s">
        <v>61</v>
      </c>
      <c r="M1661" s="511" t="s">
        <v>39</v>
      </c>
      <c r="N1661" s="515" t="s">
        <v>2127</v>
      </c>
      <c r="O1661" s="510" t="s">
        <v>41</v>
      </c>
      <c r="P1661" s="510" t="s">
        <v>42</v>
      </c>
      <c r="Q1661" s="515"/>
    </row>
    <row r="1662" spans="1:17" ht="63.75" x14ac:dyDescent="0.25">
      <c r="A1662" s="210">
        <v>1660</v>
      </c>
      <c r="B1662" s="510" t="s">
        <v>34</v>
      </c>
      <c r="C1662" s="510">
        <v>891180084</v>
      </c>
      <c r="D1662" s="510">
        <v>2</v>
      </c>
      <c r="E1662" s="568" t="s">
        <v>3972</v>
      </c>
      <c r="F1662" s="510">
        <v>36384296</v>
      </c>
      <c r="G1662" s="511">
        <v>1</v>
      </c>
      <c r="H1662" s="512" t="s">
        <v>9557</v>
      </c>
      <c r="I1662" s="513" t="s">
        <v>9558</v>
      </c>
      <c r="J1662" s="514">
        <v>41284</v>
      </c>
      <c r="K1662" s="512">
        <v>6101270</v>
      </c>
      <c r="L1662" s="510" t="s">
        <v>61</v>
      </c>
      <c r="M1662" s="511" t="s">
        <v>39</v>
      </c>
      <c r="N1662" s="515" t="s">
        <v>2127</v>
      </c>
      <c r="O1662" s="510" t="s">
        <v>41</v>
      </c>
      <c r="P1662" s="510" t="s">
        <v>42</v>
      </c>
      <c r="Q1662" s="515"/>
    </row>
    <row r="1663" spans="1:17" ht="89.25" x14ac:dyDescent="0.25">
      <c r="A1663" s="210">
        <v>1661</v>
      </c>
      <c r="B1663" s="510" t="s">
        <v>34</v>
      </c>
      <c r="C1663" s="510">
        <v>891180084</v>
      </c>
      <c r="D1663" s="510">
        <v>2</v>
      </c>
      <c r="E1663" s="568" t="s">
        <v>4204</v>
      </c>
      <c r="F1663" s="510">
        <v>36163554</v>
      </c>
      <c r="G1663" s="511">
        <v>9</v>
      </c>
      <c r="H1663" s="512" t="s">
        <v>9559</v>
      </c>
      <c r="I1663" s="513" t="s">
        <v>9560</v>
      </c>
      <c r="J1663" s="514">
        <v>41284</v>
      </c>
      <c r="K1663" s="512">
        <v>11974234</v>
      </c>
      <c r="L1663" s="510" t="s">
        <v>61</v>
      </c>
      <c r="M1663" s="511" t="s">
        <v>39</v>
      </c>
      <c r="N1663" s="515" t="s">
        <v>2127</v>
      </c>
      <c r="O1663" s="510" t="s">
        <v>41</v>
      </c>
      <c r="P1663" s="510" t="s">
        <v>42</v>
      </c>
      <c r="Q1663" s="515"/>
    </row>
    <row r="1664" spans="1:17" ht="63.75" x14ac:dyDescent="0.25">
      <c r="A1664" s="210">
        <v>1662</v>
      </c>
      <c r="B1664" s="510" t="s">
        <v>34</v>
      </c>
      <c r="C1664" s="510">
        <v>891180084</v>
      </c>
      <c r="D1664" s="510">
        <v>2</v>
      </c>
      <c r="E1664" s="568" t="s">
        <v>3968</v>
      </c>
      <c r="F1664" s="510">
        <v>33750598</v>
      </c>
      <c r="G1664" s="511">
        <v>1</v>
      </c>
      <c r="H1664" s="512" t="s">
        <v>9561</v>
      </c>
      <c r="I1664" s="513" t="s">
        <v>9562</v>
      </c>
      <c r="J1664" s="514">
        <v>41284</v>
      </c>
      <c r="K1664" s="512">
        <f>9151904+413312</f>
        <v>9565216</v>
      </c>
      <c r="L1664" s="510" t="s">
        <v>61</v>
      </c>
      <c r="M1664" s="511" t="s">
        <v>39</v>
      </c>
      <c r="N1664" s="515" t="s">
        <v>2127</v>
      </c>
      <c r="O1664" s="510" t="s">
        <v>41</v>
      </c>
      <c r="P1664" s="510" t="s">
        <v>42</v>
      </c>
      <c r="Q1664" s="516" t="s">
        <v>9563</v>
      </c>
    </row>
    <row r="1665" spans="1:17" ht="76.5" x14ac:dyDescent="0.25">
      <c r="A1665" s="210">
        <v>1663</v>
      </c>
      <c r="B1665" s="510" t="s">
        <v>34</v>
      </c>
      <c r="C1665" s="510">
        <v>891180084</v>
      </c>
      <c r="D1665" s="510">
        <v>2</v>
      </c>
      <c r="E1665" s="568" t="s">
        <v>4281</v>
      </c>
      <c r="F1665" s="510">
        <v>12114557</v>
      </c>
      <c r="G1665" s="511">
        <v>4</v>
      </c>
      <c r="H1665" s="512" t="s">
        <v>9564</v>
      </c>
      <c r="I1665" s="513" t="s">
        <v>9565</v>
      </c>
      <c r="J1665" s="514">
        <v>41284</v>
      </c>
      <c r="K1665" s="512">
        <v>11974234</v>
      </c>
      <c r="L1665" s="510" t="s">
        <v>61</v>
      </c>
      <c r="M1665" s="511" t="s">
        <v>39</v>
      </c>
      <c r="N1665" s="515" t="s">
        <v>2127</v>
      </c>
      <c r="O1665" s="510" t="s">
        <v>41</v>
      </c>
      <c r="P1665" s="510" t="s">
        <v>42</v>
      </c>
      <c r="Q1665" s="515"/>
    </row>
    <row r="1666" spans="1:17" ht="76.5" x14ac:dyDescent="0.25">
      <c r="A1666" s="210">
        <v>1664</v>
      </c>
      <c r="B1666" s="510" t="s">
        <v>34</v>
      </c>
      <c r="C1666" s="510">
        <v>891180084</v>
      </c>
      <c r="D1666" s="510">
        <v>2</v>
      </c>
      <c r="E1666" s="568" t="s">
        <v>4289</v>
      </c>
      <c r="F1666" s="510">
        <v>7693520</v>
      </c>
      <c r="G1666" s="511">
        <v>7</v>
      </c>
      <c r="H1666" s="512" t="s">
        <v>9566</v>
      </c>
      <c r="I1666" s="513" t="s">
        <v>9565</v>
      </c>
      <c r="J1666" s="514">
        <v>41284</v>
      </c>
      <c r="K1666" s="512">
        <v>5987117</v>
      </c>
      <c r="L1666" s="510" t="s">
        <v>61</v>
      </c>
      <c r="M1666" s="511" t="s">
        <v>39</v>
      </c>
      <c r="N1666" s="515" t="s">
        <v>2127</v>
      </c>
      <c r="O1666" s="510" t="s">
        <v>41</v>
      </c>
      <c r="P1666" s="510" t="s">
        <v>42</v>
      </c>
      <c r="Q1666" s="515"/>
    </row>
    <row r="1667" spans="1:17" ht="51.75" x14ac:dyDescent="0.25">
      <c r="A1667" s="210">
        <v>1665</v>
      </c>
      <c r="B1667" s="510" t="s">
        <v>34</v>
      </c>
      <c r="C1667" s="510">
        <v>891180084</v>
      </c>
      <c r="D1667" s="510">
        <v>2</v>
      </c>
      <c r="E1667" s="568" t="s">
        <v>4422</v>
      </c>
      <c r="F1667" s="510">
        <v>36287871</v>
      </c>
      <c r="G1667" s="511">
        <v>1</v>
      </c>
      <c r="H1667" s="512" t="s">
        <v>9567</v>
      </c>
      <c r="I1667" s="513" t="s">
        <v>9568</v>
      </c>
      <c r="J1667" s="514">
        <v>41284</v>
      </c>
      <c r="K1667" s="512">
        <v>7317587</v>
      </c>
      <c r="L1667" s="510" t="s">
        <v>61</v>
      </c>
      <c r="M1667" s="511" t="s">
        <v>39</v>
      </c>
      <c r="N1667" s="515" t="s">
        <v>2127</v>
      </c>
      <c r="O1667" s="510" t="s">
        <v>41</v>
      </c>
      <c r="P1667" s="510" t="s">
        <v>42</v>
      </c>
      <c r="Q1667" s="515"/>
    </row>
    <row r="1668" spans="1:17" ht="102" x14ac:dyDescent="0.25">
      <c r="A1668" s="210">
        <v>1666</v>
      </c>
      <c r="B1668" s="510" t="s">
        <v>34</v>
      </c>
      <c r="C1668" s="510">
        <v>891180084</v>
      </c>
      <c r="D1668" s="510">
        <v>2</v>
      </c>
      <c r="E1668" s="568" t="s">
        <v>4692</v>
      </c>
      <c r="F1668" s="510">
        <v>1024461220</v>
      </c>
      <c r="G1668" s="511">
        <v>1</v>
      </c>
      <c r="H1668" s="512" t="s">
        <v>9569</v>
      </c>
      <c r="I1668" s="513" t="s">
        <v>9570</v>
      </c>
      <c r="J1668" s="514">
        <v>41284</v>
      </c>
      <c r="K1668" s="512">
        <v>14032920</v>
      </c>
      <c r="L1668" s="510" t="s">
        <v>61</v>
      </c>
      <c r="M1668" s="511" t="s">
        <v>39</v>
      </c>
      <c r="N1668" s="515" t="s">
        <v>2127</v>
      </c>
      <c r="O1668" s="510" t="s">
        <v>41</v>
      </c>
      <c r="P1668" s="510" t="s">
        <v>42</v>
      </c>
      <c r="Q1668" s="515"/>
    </row>
    <row r="1669" spans="1:17" ht="63.75" x14ac:dyDescent="0.25">
      <c r="A1669" s="210">
        <v>1667</v>
      </c>
      <c r="B1669" s="510" t="s">
        <v>34</v>
      </c>
      <c r="C1669" s="510">
        <v>891180084</v>
      </c>
      <c r="D1669" s="510">
        <v>2</v>
      </c>
      <c r="E1669" s="568" t="s">
        <v>4689</v>
      </c>
      <c r="F1669" s="510">
        <v>1075251297</v>
      </c>
      <c r="G1669" s="511">
        <v>0</v>
      </c>
      <c r="H1669" s="512" t="s">
        <v>9571</v>
      </c>
      <c r="I1669" s="513" t="s">
        <v>9572</v>
      </c>
      <c r="J1669" s="514">
        <v>41284</v>
      </c>
      <c r="K1669" s="512">
        <v>6101270</v>
      </c>
      <c r="L1669" s="510" t="s">
        <v>61</v>
      </c>
      <c r="M1669" s="511" t="s">
        <v>39</v>
      </c>
      <c r="N1669" s="515" t="s">
        <v>2127</v>
      </c>
      <c r="O1669" s="510" t="s">
        <v>41</v>
      </c>
      <c r="P1669" s="510" t="s">
        <v>42</v>
      </c>
      <c r="Q1669" s="515"/>
    </row>
    <row r="1670" spans="1:17" ht="63.75" x14ac:dyDescent="0.25">
      <c r="A1670" s="210">
        <v>1668</v>
      </c>
      <c r="B1670" s="510" t="s">
        <v>34</v>
      </c>
      <c r="C1670" s="510">
        <v>891180084</v>
      </c>
      <c r="D1670" s="510">
        <v>2</v>
      </c>
      <c r="E1670" s="568" t="s">
        <v>4103</v>
      </c>
      <c r="F1670" s="510">
        <v>1075249725</v>
      </c>
      <c r="G1670" s="511">
        <v>5</v>
      </c>
      <c r="H1670" s="512" t="s">
        <v>9573</v>
      </c>
      <c r="I1670" s="513" t="s">
        <v>9574</v>
      </c>
      <c r="J1670" s="514">
        <v>41284</v>
      </c>
      <c r="K1670" s="512">
        <v>6101270</v>
      </c>
      <c r="L1670" s="510" t="s">
        <v>61</v>
      </c>
      <c r="M1670" s="511" t="s">
        <v>39</v>
      </c>
      <c r="N1670" s="515" t="s">
        <v>2127</v>
      </c>
      <c r="O1670" s="510" t="s">
        <v>41</v>
      </c>
      <c r="P1670" s="510" t="s">
        <v>42</v>
      </c>
      <c r="Q1670" s="515"/>
    </row>
    <row r="1671" spans="1:17" ht="102" x14ac:dyDescent="0.25">
      <c r="A1671" s="210">
        <v>1669</v>
      </c>
      <c r="B1671" s="510" t="s">
        <v>34</v>
      </c>
      <c r="C1671" s="510">
        <v>891180084</v>
      </c>
      <c r="D1671" s="510">
        <v>2</v>
      </c>
      <c r="E1671" s="568" t="s">
        <v>4133</v>
      </c>
      <c r="F1671" s="510">
        <v>1075224224</v>
      </c>
      <c r="G1671" s="511">
        <v>9</v>
      </c>
      <c r="H1671" s="512" t="s">
        <v>9575</v>
      </c>
      <c r="I1671" s="513" t="s">
        <v>9576</v>
      </c>
      <c r="J1671" s="514">
        <v>41285</v>
      </c>
      <c r="K1671" s="512">
        <f>18114865+511719</f>
        <v>18626584</v>
      </c>
      <c r="L1671" s="510" t="s">
        <v>61</v>
      </c>
      <c r="M1671" s="511" t="s">
        <v>39</v>
      </c>
      <c r="N1671" s="515" t="s">
        <v>2127</v>
      </c>
      <c r="O1671" s="510" t="s">
        <v>41</v>
      </c>
      <c r="P1671" s="510" t="s">
        <v>42</v>
      </c>
      <c r="Q1671" s="516" t="s">
        <v>9577</v>
      </c>
    </row>
    <row r="1672" spans="1:17" ht="102" x14ac:dyDescent="0.25">
      <c r="A1672" s="210">
        <v>1670</v>
      </c>
      <c r="B1672" s="510" t="s">
        <v>34</v>
      </c>
      <c r="C1672" s="510">
        <v>891180084</v>
      </c>
      <c r="D1672" s="510">
        <v>2</v>
      </c>
      <c r="E1672" s="568" t="s">
        <v>4115</v>
      </c>
      <c r="F1672" s="510">
        <v>55179420</v>
      </c>
      <c r="G1672" s="511">
        <v>1</v>
      </c>
      <c r="H1672" s="512" t="s">
        <v>9578</v>
      </c>
      <c r="I1672" s="513" t="s">
        <v>9579</v>
      </c>
      <c r="J1672" s="514">
        <v>41288</v>
      </c>
      <c r="K1672" s="512">
        <v>9742350</v>
      </c>
      <c r="L1672" s="510" t="s">
        <v>61</v>
      </c>
      <c r="M1672" s="511" t="s">
        <v>39</v>
      </c>
      <c r="N1672" s="515" t="s">
        <v>2127</v>
      </c>
      <c r="O1672" s="510" t="s">
        <v>41</v>
      </c>
      <c r="P1672" s="510" t="s">
        <v>42</v>
      </c>
      <c r="Q1672" s="515"/>
    </row>
    <row r="1673" spans="1:17" ht="76.5" x14ac:dyDescent="0.25">
      <c r="A1673" s="210">
        <v>1671</v>
      </c>
      <c r="B1673" s="510" t="s">
        <v>34</v>
      </c>
      <c r="C1673" s="510">
        <v>891180084</v>
      </c>
      <c r="D1673" s="510">
        <v>2</v>
      </c>
      <c r="E1673" s="568" t="s">
        <v>4112</v>
      </c>
      <c r="F1673" s="510">
        <v>55162919</v>
      </c>
      <c r="G1673" s="511">
        <v>8</v>
      </c>
      <c r="H1673" s="512" t="s">
        <v>9580</v>
      </c>
      <c r="I1673" s="513" t="s">
        <v>9581</v>
      </c>
      <c r="J1673" s="514">
        <v>41288</v>
      </c>
      <c r="K1673" s="512">
        <v>9742350</v>
      </c>
      <c r="L1673" s="510" t="s">
        <v>61</v>
      </c>
      <c r="M1673" s="511" t="s">
        <v>39</v>
      </c>
      <c r="N1673" s="515" t="s">
        <v>2127</v>
      </c>
      <c r="O1673" s="510" t="s">
        <v>41</v>
      </c>
      <c r="P1673" s="510" t="s">
        <v>42</v>
      </c>
      <c r="Q1673" s="515"/>
    </row>
    <row r="1674" spans="1:17" ht="63.75" x14ac:dyDescent="0.25">
      <c r="A1674" s="210">
        <v>1672</v>
      </c>
      <c r="B1674" s="510" t="s">
        <v>34</v>
      </c>
      <c r="C1674" s="510">
        <v>891180084</v>
      </c>
      <c r="D1674" s="510">
        <v>2</v>
      </c>
      <c r="E1674" s="568" t="s">
        <v>4127</v>
      </c>
      <c r="F1674" s="510">
        <v>55164268</v>
      </c>
      <c r="G1674" s="511">
        <v>0</v>
      </c>
      <c r="H1674" s="512" t="s">
        <v>9582</v>
      </c>
      <c r="I1674" s="513" t="s">
        <v>9583</v>
      </c>
      <c r="J1674" s="514">
        <v>41288</v>
      </c>
      <c r="K1674" s="512">
        <v>5845410</v>
      </c>
      <c r="L1674" s="510" t="s">
        <v>61</v>
      </c>
      <c r="M1674" s="511" t="s">
        <v>39</v>
      </c>
      <c r="N1674" s="515" t="s">
        <v>2127</v>
      </c>
      <c r="O1674" s="510" t="s">
        <v>41</v>
      </c>
      <c r="P1674" s="510" t="s">
        <v>42</v>
      </c>
      <c r="Q1674" s="515"/>
    </row>
    <row r="1675" spans="1:17" ht="89.25" x14ac:dyDescent="0.25">
      <c r="A1675" s="210">
        <v>1673</v>
      </c>
      <c r="B1675" s="510" t="s">
        <v>34</v>
      </c>
      <c r="C1675" s="510">
        <v>891180084</v>
      </c>
      <c r="D1675" s="510">
        <v>2</v>
      </c>
      <c r="E1675" s="568" t="s">
        <v>4121</v>
      </c>
      <c r="F1675" s="510">
        <v>10529621</v>
      </c>
      <c r="G1675" s="511">
        <v>2</v>
      </c>
      <c r="H1675" s="512" t="s">
        <v>9584</v>
      </c>
      <c r="I1675" s="513" t="s">
        <v>9585</v>
      </c>
      <c r="J1675" s="514">
        <v>41288</v>
      </c>
      <c r="K1675" s="512">
        <v>9742350</v>
      </c>
      <c r="L1675" s="510" t="s">
        <v>61</v>
      </c>
      <c r="M1675" s="511" t="s">
        <v>39</v>
      </c>
      <c r="N1675" s="515" t="s">
        <v>2127</v>
      </c>
      <c r="O1675" s="510" t="s">
        <v>41</v>
      </c>
      <c r="P1675" s="510" t="s">
        <v>42</v>
      </c>
      <c r="Q1675" s="515"/>
    </row>
    <row r="1676" spans="1:17" ht="51.75" x14ac:dyDescent="0.25">
      <c r="A1676" s="210">
        <v>1674</v>
      </c>
      <c r="B1676" s="510" t="s">
        <v>34</v>
      </c>
      <c r="C1676" s="510">
        <v>891180084</v>
      </c>
      <c r="D1676" s="510">
        <v>2</v>
      </c>
      <c r="E1676" s="568" t="s">
        <v>4179</v>
      </c>
      <c r="F1676" s="510">
        <v>77018171</v>
      </c>
      <c r="G1676" s="511">
        <v>0</v>
      </c>
      <c r="H1676" s="512" t="s">
        <v>9586</v>
      </c>
      <c r="I1676" s="513" t="s">
        <v>4108</v>
      </c>
      <c r="J1676" s="514">
        <v>41288</v>
      </c>
      <c r="K1676" s="512">
        <f>11832527+247987</f>
        <v>12080514</v>
      </c>
      <c r="L1676" s="510" t="s">
        <v>61</v>
      </c>
      <c r="M1676" s="511" t="s">
        <v>39</v>
      </c>
      <c r="N1676" s="515" t="s">
        <v>2127</v>
      </c>
      <c r="O1676" s="510" t="s">
        <v>41</v>
      </c>
      <c r="P1676" s="510" t="s">
        <v>42</v>
      </c>
      <c r="Q1676" s="516" t="s">
        <v>9486</v>
      </c>
    </row>
    <row r="1677" spans="1:17" ht="51.75" x14ac:dyDescent="0.25">
      <c r="A1677" s="210">
        <v>1675</v>
      </c>
      <c r="B1677" s="510" t="s">
        <v>34</v>
      </c>
      <c r="C1677" s="510">
        <v>891180084</v>
      </c>
      <c r="D1677" s="510">
        <v>2</v>
      </c>
      <c r="E1677" s="568" t="s">
        <v>9587</v>
      </c>
      <c r="F1677" s="510">
        <v>9977177</v>
      </c>
      <c r="G1677" s="511">
        <v>0</v>
      </c>
      <c r="H1677" s="512" t="s">
        <v>9588</v>
      </c>
      <c r="I1677" s="513" t="s">
        <v>9589</v>
      </c>
      <c r="J1677" s="514">
        <v>41288</v>
      </c>
      <c r="K1677" s="512">
        <f>17091428+511719</f>
        <v>17603147</v>
      </c>
      <c r="L1677" s="510" t="s">
        <v>61</v>
      </c>
      <c r="M1677" s="511" t="s">
        <v>39</v>
      </c>
      <c r="N1677" s="515" t="s">
        <v>2127</v>
      </c>
      <c r="O1677" s="510" t="s">
        <v>41</v>
      </c>
      <c r="P1677" s="510" t="s">
        <v>42</v>
      </c>
      <c r="Q1677" s="516" t="s">
        <v>9590</v>
      </c>
    </row>
    <row r="1678" spans="1:17" ht="51.75" x14ac:dyDescent="0.25">
      <c r="A1678" s="210">
        <v>1676</v>
      </c>
      <c r="B1678" s="510" t="s">
        <v>34</v>
      </c>
      <c r="C1678" s="510">
        <v>891180084</v>
      </c>
      <c r="D1678" s="510">
        <v>2</v>
      </c>
      <c r="E1678" s="568" t="s">
        <v>4272</v>
      </c>
      <c r="F1678" s="510">
        <v>36313657</v>
      </c>
      <c r="G1678" s="511">
        <v>3</v>
      </c>
      <c r="H1678" s="512" t="s">
        <v>9591</v>
      </c>
      <c r="I1678" s="513" t="s">
        <v>9592</v>
      </c>
      <c r="J1678" s="514">
        <v>41288</v>
      </c>
      <c r="K1678" s="512">
        <v>8915726</v>
      </c>
      <c r="L1678" s="510" t="s">
        <v>61</v>
      </c>
      <c r="M1678" s="511" t="s">
        <v>39</v>
      </c>
      <c r="N1678" s="515" t="s">
        <v>2127</v>
      </c>
      <c r="O1678" s="510" t="s">
        <v>41</v>
      </c>
      <c r="P1678" s="510" t="s">
        <v>42</v>
      </c>
      <c r="Q1678" s="515"/>
    </row>
    <row r="1679" spans="1:17" ht="76.5" x14ac:dyDescent="0.25">
      <c r="A1679" s="210">
        <v>1677</v>
      </c>
      <c r="B1679" s="510" t="s">
        <v>34</v>
      </c>
      <c r="C1679" s="510">
        <v>891180084</v>
      </c>
      <c r="D1679" s="510">
        <v>2</v>
      </c>
      <c r="E1679" s="568" t="s">
        <v>4300</v>
      </c>
      <c r="F1679" s="510">
        <v>36167412</v>
      </c>
      <c r="G1679" s="511">
        <v>1</v>
      </c>
      <c r="H1679" s="512" t="s">
        <v>9593</v>
      </c>
      <c r="I1679" s="513" t="s">
        <v>9594</v>
      </c>
      <c r="J1679" s="514">
        <v>41288</v>
      </c>
      <c r="K1679" s="512">
        <v>5943817</v>
      </c>
      <c r="L1679" s="510" t="s">
        <v>61</v>
      </c>
      <c r="M1679" s="511" t="s">
        <v>39</v>
      </c>
      <c r="N1679" s="515" t="s">
        <v>2127</v>
      </c>
      <c r="O1679" s="510" t="s">
        <v>41</v>
      </c>
      <c r="P1679" s="510" t="s">
        <v>42</v>
      </c>
      <c r="Q1679" s="515"/>
    </row>
    <row r="1680" spans="1:17" ht="51" x14ac:dyDescent="0.25">
      <c r="A1680" s="210">
        <v>1678</v>
      </c>
      <c r="B1680" s="510" t="s">
        <v>34</v>
      </c>
      <c r="C1680" s="510">
        <v>891180084</v>
      </c>
      <c r="D1680" s="510">
        <v>2</v>
      </c>
      <c r="E1680" s="568" t="s">
        <v>4307</v>
      </c>
      <c r="F1680" s="510">
        <v>36291620</v>
      </c>
      <c r="G1680" s="511">
        <v>5</v>
      </c>
      <c r="H1680" s="512" t="s">
        <v>9595</v>
      </c>
      <c r="I1680" s="513" t="s">
        <v>9596</v>
      </c>
      <c r="J1680" s="514">
        <v>41288</v>
      </c>
      <c r="K1680" s="512">
        <v>5943817</v>
      </c>
      <c r="L1680" s="510" t="s">
        <v>61</v>
      </c>
      <c r="M1680" s="511" t="s">
        <v>39</v>
      </c>
      <c r="N1680" s="515" t="s">
        <v>2127</v>
      </c>
      <c r="O1680" s="510" t="s">
        <v>41</v>
      </c>
      <c r="P1680" s="510" t="s">
        <v>42</v>
      </c>
      <c r="Q1680" s="515"/>
    </row>
    <row r="1681" spans="1:17" ht="63.75" x14ac:dyDescent="0.25">
      <c r="A1681" s="210">
        <v>1679</v>
      </c>
      <c r="B1681" s="510" t="s">
        <v>34</v>
      </c>
      <c r="C1681" s="510">
        <v>891180084</v>
      </c>
      <c r="D1681" s="510">
        <v>2</v>
      </c>
      <c r="E1681" s="568" t="s">
        <v>4603</v>
      </c>
      <c r="F1681" s="510">
        <v>1117489836</v>
      </c>
      <c r="G1681" s="511">
        <v>5</v>
      </c>
      <c r="H1681" s="512" t="s">
        <v>9597</v>
      </c>
      <c r="I1681" s="513" t="s">
        <v>9598</v>
      </c>
      <c r="J1681" s="514">
        <v>41288</v>
      </c>
      <c r="K1681" s="512">
        <v>20311323</v>
      </c>
      <c r="L1681" s="510" t="s">
        <v>61</v>
      </c>
      <c r="M1681" s="511" t="s">
        <v>39</v>
      </c>
      <c r="N1681" s="515" t="s">
        <v>2127</v>
      </c>
      <c r="O1681" s="510" t="s">
        <v>41</v>
      </c>
      <c r="P1681" s="510" t="s">
        <v>42</v>
      </c>
      <c r="Q1681" s="515"/>
    </row>
    <row r="1682" spans="1:17" ht="51" x14ac:dyDescent="0.25">
      <c r="A1682" s="210">
        <v>1680</v>
      </c>
      <c r="B1682" s="510" t="s">
        <v>34</v>
      </c>
      <c r="C1682" s="510">
        <v>891180084</v>
      </c>
      <c r="D1682" s="510">
        <v>2</v>
      </c>
      <c r="E1682" s="568" t="s">
        <v>4352</v>
      </c>
      <c r="F1682" s="510">
        <v>8352925</v>
      </c>
      <c r="G1682" s="511">
        <v>7</v>
      </c>
      <c r="H1682" s="512" t="s">
        <v>9599</v>
      </c>
      <c r="I1682" s="513" t="s">
        <v>9600</v>
      </c>
      <c r="J1682" s="514">
        <v>41288</v>
      </c>
      <c r="K1682" s="512">
        <v>36125440</v>
      </c>
      <c r="L1682" s="510" t="s">
        <v>61</v>
      </c>
      <c r="M1682" s="511" t="s">
        <v>39</v>
      </c>
      <c r="N1682" s="515" t="s">
        <v>2127</v>
      </c>
      <c r="O1682" s="510" t="s">
        <v>41</v>
      </c>
      <c r="P1682" s="510" t="s">
        <v>42</v>
      </c>
      <c r="Q1682" s="515"/>
    </row>
    <row r="1683" spans="1:17" ht="51" x14ac:dyDescent="0.25">
      <c r="A1683" s="210">
        <v>1681</v>
      </c>
      <c r="B1683" s="510" t="s">
        <v>34</v>
      </c>
      <c r="C1683" s="510">
        <v>891180084</v>
      </c>
      <c r="D1683" s="510">
        <v>2</v>
      </c>
      <c r="E1683" s="568" t="s">
        <v>4349</v>
      </c>
      <c r="F1683" s="510">
        <v>79293938</v>
      </c>
      <c r="G1683" s="511">
        <v>7</v>
      </c>
      <c r="H1683" s="512" t="s">
        <v>9601</v>
      </c>
      <c r="I1683" s="513" t="s">
        <v>9602</v>
      </c>
      <c r="J1683" s="514">
        <v>41288</v>
      </c>
      <c r="K1683" s="512">
        <v>36125440</v>
      </c>
      <c r="L1683" s="510" t="s">
        <v>61</v>
      </c>
      <c r="M1683" s="511" t="s">
        <v>39</v>
      </c>
      <c r="N1683" s="515" t="s">
        <v>2127</v>
      </c>
      <c r="O1683" s="510" t="s">
        <v>41</v>
      </c>
      <c r="P1683" s="510" t="s">
        <v>42</v>
      </c>
      <c r="Q1683" s="515"/>
    </row>
    <row r="1684" spans="1:17" ht="51.75" x14ac:dyDescent="0.25">
      <c r="A1684" s="210">
        <v>1682</v>
      </c>
      <c r="B1684" s="510" t="s">
        <v>34</v>
      </c>
      <c r="C1684" s="510">
        <v>891180084</v>
      </c>
      <c r="D1684" s="510">
        <v>2</v>
      </c>
      <c r="E1684" s="568" t="s">
        <v>4199</v>
      </c>
      <c r="F1684" s="510">
        <v>79692446</v>
      </c>
      <c r="G1684" s="511">
        <v>7</v>
      </c>
      <c r="H1684" s="512" t="s">
        <v>9603</v>
      </c>
      <c r="I1684" s="513" t="s">
        <v>9600</v>
      </c>
      <c r="J1684" s="514">
        <v>41288</v>
      </c>
      <c r="K1684" s="512">
        <f>17846400+3028480</f>
        <v>20874880</v>
      </c>
      <c r="L1684" s="510" t="s">
        <v>61</v>
      </c>
      <c r="M1684" s="511" t="s">
        <v>39</v>
      </c>
      <c r="N1684" s="515" t="s">
        <v>2127</v>
      </c>
      <c r="O1684" s="510" t="s">
        <v>41</v>
      </c>
      <c r="P1684" s="510" t="s">
        <v>42</v>
      </c>
      <c r="Q1684" s="515" t="s">
        <v>9604</v>
      </c>
    </row>
    <row r="1685" spans="1:17" ht="102" x14ac:dyDescent="0.25">
      <c r="A1685" s="210">
        <v>1683</v>
      </c>
      <c r="B1685" s="510" t="s">
        <v>34</v>
      </c>
      <c r="C1685" s="510">
        <v>891180084</v>
      </c>
      <c r="D1685" s="510">
        <v>2</v>
      </c>
      <c r="E1685" s="568" t="s">
        <v>9605</v>
      </c>
      <c r="F1685" s="510">
        <v>26423542</v>
      </c>
      <c r="G1685" s="511">
        <v>0</v>
      </c>
      <c r="H1685" s="512" t="s">
        <v>9606</v>
      </c>
      <c r="I1685" s="513" t="s">
        <v>9607</v>
      </c>
      <c r="J1685" s="514">
        <v>41288</v>
      </c>
      <c r="K1685" s="512">
        <v>8443370</v>
      </c>
      <c r="L1685" s="510" t="s">
        <v>61</v>
      </c>
      <c r="M1685" s="511" t="s">
        <v>39</v>
      </c>
      <c r="N1685" s="515" t="s">
        <v>2127</v>
      </c>
      <c r="O1685" s="510" t="s">
        <v>41</v>
      </c>
      <c r="P1685" s="510" t="s">
        <v>42</v>
      </c>
      <c r="Q1685" s="515"/>
    </row>
    <row r="1686" spans="1:17" ht="89.25" x14ac:dyDescent="0.25">
      <c r="A1686" s="210">
        <v>1684</v>
      </c>
      <c r="B1686" s="510" t="s">
        <v>34</v>
      </c>
      <c r="C1686" s="510">
        <v>891180084</v>
      </c>
      <c r="D1686" s="510">
        <v>2</v>
      </c>
      <c r="E1686" s="568" t="s">
        <v>4359</v>
      </c>
      <c r="F1686" s="510">
        <v>55173246</v>
      </c>
      <c r="G1686" s="511">
        <v>7</v>
      </c>
      <c r="H1686" s="512" t="s">
        <v>9608</v>
      </c>
      <c r="I1686" s="513" t="s">
        <v>9609</v>
      </c>
      <c r="J1686" s="514">
        <v>41288</v>
      </c>
      <c r="K1686" s="512">
        <v>19720878</v>
      </c>
      <c r="L1686" s="510" t="s">
        <v>61</v>
      </c>
      <c r="M1686" s="511" t="s">
        <v>39</v>
      </c>
      <c r="N1686" s="515" t="s">
        <v>2127</v>
      </c>
      <c r="O1686" s="510" t="s">
        <v>41</v>
      </c>
      <c r="P1686" s="510" t="s">
        <v>42</v>
      </c>
      <c r="Q1686" s="515"/>
    </row>
    <row r="1687" spans="1:17" ht="127.5" x14ac:dyDescent="0.25">
      <c r="A1687" s="210">
        <v>1685</v>
      </c>
      <c r="B1687" s="510" t="s">
        <v>34</v>
      </c>
      <c r="C1687" s="510">
        <v>891180084</v>
      </c>
      <c r="D1687" s="510">
        <v>2</v>
      </c>
      <c r="E1687" s="568" t="s">
        <v>9610</v>
      </c>
      <c r="F1687" s="510">
        <v>1075246782</v>
      </c>
      <c r="G1687" s="511">
        <v>1</v>
      </c>
      <c r="H1687" s="512" t="s">
        <v>9611</v>
      </c>
      <c r="I1687" s="513" t="s">
        <v>9612</v>
      </c>
      <c r="J1687" s="514">
        <v>41288</v>
      </c>
      <c r="K1687" s="512">
        <v>13147251</v>
      </c>
      <c r="L1687" s="510" t="s">
        <v>61</v>
      </c>
      <c r="M1687" s="511" t="s">
        <v>39</v>
      </c>
      <c r="N1687" s="515" t="s">
        <v>2127</v>
      </c>
      <c r="O1687" s="510" t="s">
        <v>41</v>
      </c>
      <c r="P1687" s="510" t="s">
        <v>42</v>
      </c>
      <c r="Q1687" s="515"/>
    </row>
    <row r="1688" spans="1:17" ht="165.75" x14ac:dyDescent="0.25">
      <c r="A1688" s="210">
        <v>1686</v>
      </c>
      <c r="B1688" s="510" t="s">
        <v>34</v>
      </c>
      <c r="C1688" s="510">
        <v>891180084</v>
      </c>
      <c r="D1688" s="510">
        <v>2</v>
      </c>
      <c r="E1688" s="568" t="s">
        <v>9613</v>
      </c>
      <c r="F1688" s="510">
        <v>1075249274</v>
      </c>
      <c r="G1688" s="511">
        <v>5</v>
      </c>
      <c r="H1688" s="512" t="s">
        <v>9614</v>
      </c>
      <c r="I1688" s="513" t="s">
        <v>9615</v>
      </c>
      <c r="J1688" s="514">
        <v>41288</v>
      </c>
      <c r="K1688" s="512">
        <v>13147251</v>
      </c>
      <c r="L1688" s="510" t="s">
        <v>61</v>
      </c>
      <c r="M1688" s="511" t="s">
        <v>39</v>
      </c>
      <c r="N1688" s="515" t="s">
        <v>2127</v>
      </c>
      <c r="O1688" s="510" t="s">
        <v>41</v>
      </c>
      <c r="P1688" s="510" t="s">
        <v>42</v>
      </c>
      <c r="Q1688" s="515"/>
    </row>
    <row r="1689" spans="1:17" ht="39" x14ac:dyDescent="0.25">
      <c r="A1689" s="210">
        <v>1687</v>
      </c>
      <c r="B1689" s="510" t="s">
        <v>34</v>
      </c>
      <c r="C1689" s="510">
        <v>891180084</v>
      </c>
      <c r="D1689" s="510">
        <v>2</v>
      </c>
      <c r="E1689" s="568" t="s">
        <v>4168</v>
      </c>
      <c r="F1689" s="510">
        <v>7717201</v>
      </c>
      <c r="G1689" s="511">
        <v>8</v>
      </c>
      <c r="H1689" s="512" t="s">
        <v>9616</v>
      </c>
      <c r="I1689" s="513" t="s">
        <v>9617</v>
      </c>
      <c r="J1689" s="514">
        <v>41288</v>
      </c>
      <c r="K1689" s="512">
        <v>8443370</v>
      </c>
      <c r="L1689" s="510" t="s">
        <v>61</v>
      </c>
      <c r="M1689" s="511" t="s">
        <v>39</v>
      </c>
      <c r="N1689" s="515" t="s">
        <v>2127</v>
      </c>
      <c r="O1689" s="510" t="s">
        <v>41</v>
      </c>
      <c r="P1689" s="510" t="s">
        <v>42</v>
      </c>
      <c r="Q1689" s="515"/>
    </row>
    <row r="1690" spans="1:17" ht="140.25" x14ac:dyDescent="0.25">
      <c r="A1690" s="210">
        <v>1688</v>
      </c>
      <c r="B1690" s="510" t="s">
        <v>34</v>
      </c>
      <c r="C1690" s="510">
        <v>891180084</v>
      </c>
      <c r="D1690" s="510">
        <v>2</v>
      </c>
      <c r="E1690" s="568" t="s">
        <v>4162</v>
      </c>
      <c r="F1690" s="510">
        <v>7726738</v>
      </c>
      <c r="G1690" s="511">
        <v>9</v>
      </c>
      <c r="H1690" s="512" t="s">
        <v>9618</v>
      </c>
      <c r="I1690" s="513" t="s">
        <v>9619</v>
      </c>
      <c r="J1690" s="514">
        <v>41288</v>
      </c>
      <c r="K1690" s="512">
        <v>7144390</v>
      </c>
      <c r="L1690" s="510" t="s">
        <v>61</v>
      </c>
      <c r="M1690" s="511" t="s">
        <v>39</v>
      </c>
      <c r="N1690" s="515" t="s">
        <v>2127</v>
      </c>
      <c r="O1690" s="510" t="s">
        <v>41</v>
      </c>
      <c r="P1690" s="510" t="s">
        <v>42</v>
      </c>
      <c r="Q1690" s="515"/>
    </row>
    <row r="1691" spans="1:17" ht="76.5" x14ac:dyDescent="0.25">
      <c r="A1691" s="210">
        <v>1689</v>
      </c>
      <c r="B1691" s="510" t="s">
        <v>34</v>
      </c>
      <c r="C1691" s="510">
        <v>891180084</v>
      </c>
      <c r="D1691" s="510">
        <v>2</v>
      </c>
      <c r="E1691" s="568" t="s">
        <v>4356</v>
      </c>
      <c r="F1691" s="510">
        <v>7727198</v>
      </c>
      <c r="G1691" s="511">
        <v>6</v>
      </c>
      <c r="H1691" s="512" t="s">
        <v>9620</v>
      </c>
      <c r="I1691" s="513" t="s">
        <v>9621</v>
      </c>
      <c r="J1691" s="514">
        <v>41288</v>
      </c>
      <c r="K1691" s="512">
        <v>7144390</v>
      </c>
      <c r="L1691" s="510" t="s">
        <v>61</v>
      </c>
      <c r="M1691" s="511" t="s">
        <v>39</v>
      </c>
      <c r="N1691" s="515" t="s">
        <v>2127</v>
      </c>
      <c r="O1691" s="510" t="s">
        <v>41</v>
      </c>
      <c r="P1691" s="510" t="s">
        <v>42</v>
      </c>
      <c r="Q1691" s="515"/>
    </row>
    <row r="1692" spans="1:17" ht="102" x14ac:dyDescent="0.25">
      <c r="A1692" s="210">
        <v>1690</v>
      </c>
      <c r="B1692" s="510" t="s">
        <v>34</v>
      </c>
      <c r="C1692" s="510">
        <v>891180084</v>
      </c>
      <c r="D1692" s="510">
        <v>2</v>
      </c>
      <c r="E1692" s="568" t="s">
        <v>4416</v>
      </c>
      <c r="F1692" s="510">
        <v>83235514</v>
      </c>
      <c r="G1692" s="511">
        <v>5</v>
      </c>
      <c r="H1692" s="512" t="s">
        <v>9622</v>
      </c>
      <c r="I1692" s="513" t="s">
        <v>9623</v>
      </c>
      <c r="J1692" s="514">
        <v>41288</v>
      </c>
      <c r="K1692" s="512">
        <v>7144390</v>
      </c>
      <c r="L1692" s="510" t="s">
        <v>61</v>
      </c>
      <c r="M1692" s="511" t="s">
        <v>39</v>
      </c>
      <c r="N1692" s="515" t="s">
        <v>2127</v>
      </c>
      <c r="O1692" s="510" t="s">
        <v>41</v>
      </c>
      <c r="P1692" s="510" t="s">
        <v>42</v>
      </c>
      <c r="Q1692" s="515"/>
    </row>
    <row r="1693" spans="1:17" ht="102" x14ac:dyDescent="0.25">
      <c r="A1693" s="210">
        <v>1691</v>
      </c>
      <c r="B1693" s="510" t="s">
        <v>34</v>
      </c>
      <c r="C1693" s="510">
        <v>891180084</v>
      </c>
      <c r="D1693" s="510">
        <v>2</v>
      </c>
      <c r="E1693" s="568" t="s">
        <v>4261</v>
      </c>
      <c r="F1693" s="510">
        <v>7708538</v>
      </c>
      <c r="G1693" s="511">
        <v>6</v>
      </c>
      <c r="H1693" s="512" t="s">
        <v>9624</v>
      </c>
      <c r="I1693" s="513" t="s">
        <v>9625</v>
      </c>
      <c r="J1693" s="514">
        <v>41288</v>
      </c>
      <c r="K1693" s="512">
        <v>9742350</v>
      </c>
      <c r="L1693" s="510" t="s">
        <v>61</v>
      </c>
      <c r="M1693" s="511" t="s">
        <v>39</v>
      </c>
      <c r="N1693" s="515" t="s">
        <v>2127</v>
      </c>
      <c r="O1693" s="510" t="s">
        <v>41</v>
      </c>
      <c r="P1693" s="510" t="s">
        <v>42</v>
      </c>
      <c r="Q1693" s="515"/>
    </row>
    <row r="1694" spans="1:17" ht="76.5" x14ac:dyDescent="0.25">
      <c r="A1694" s="210">
        <v>1692</v>
      </c>
      <c r="B1694" s="510" t="s">
        <v>34</v>
      </c>
      <c r="C1694" s="510">
        <v>891180084</v>
      </c>
      <c r="D1694" s="510">
        <v>2</v>
      </c>
      <c r="E1694" s="568" t="s">
        <v>4494</v>
      </c>
      <c r="F1694" s="510">
        <v>1075225933</v>
      </c>
      <c r="G1694" s="511">
        <v>7</v>
      </c>
      <c r="H1694" s="512" t="s">
        <v>9626</v>
      </c>
      <c r="I1694" s="513" t="s">
        <v>9627</v>
      </c>
      <c r="J1694" s="514">
        <v>41288</v>
      </c>
      <c r="K1694" s="512">
        <v>9742350</v>
      </c>
      <c r="L1694" s="510" t="s">
        <v>61</v>
      </c>
      <c r="M1694" s="511" t="s">
        <v>39</v>
      </c>
      <c r="N1694" s="515" t="s">
        <v>2127</v>
      </c>
      <c r="O1694" s="510" t="s">
        <v>41</v>
      </c>
      <c r="P1694" s="510" t="s">
        <v>42</v>
      </c>
      <c r="Q1694" s="515"/>
    </row>
    <row r="1695" spans="1:17" ht="127.5" x14ac:dyDescent="0.25">
      <c r="A1695" s="210">
        <v>1693</v>
      </c>
      <c r="B1695" s="510" t="s">
        <v>34</v>
      </c>
      <c r="C1695" s="510">
        <v>891180084</v>
      </c>
      <c r="D1695" s="510">
        <v>2</v>
      </c>
      <c r="E1695" s="568" t="s">
        <v>3890</v>
      </c>
      <c r="F1695" s="510">
        <v>7714035</v>
      </c>
      <c r="G1695" s="511">
        <v>8</v>
      </c>
      <c r="H1695" s="512" t="s">
        <v>9628</v>
      </c>
      <c r="I1695" s="513" t="s">
        <v>9629</v>
      </c>
      <c r="J1695" s="514">
        <v>41288</v>
      </c>
      <c r="K1695" s="512">
        <f>7911967</f>
        <v>7911967</v>
      </c>
      <c r="L1695" s="510" t="s">
        <v>61</v>
      </c>
      <c r="M1695" s="511" t="s">
        <v>39</v>
      </c>
      <c r="N1695" s="515" t="s">
        <v>2127</v>
      </c>
      <c r="O1695" s="510" t="s">
        <v>41</v>
      </c>
      <c r="P1695" s="510" t="s">
        <v>42</v>
      </c>
      <c r="Q1695" s="515"/>
    </row>
    <row r="1696" spans="1:17" ht="140.25" x14ac:dyDescent="0.25">
      <c r="A1696" s="210">
        <v>1694</v>
      </c>
      <c r="B1696" s="510" t="s">
        <v>34</v>
      </c>
      <c r="C1696" s="510">
        <v>891180084</v>
      </c>
      <c r="D1696" s="510">
        <v>2</v>
      </c>
      <c r="E1696" s="568" t="s">
        <v>4076</v>
      </c>
      <c r="F1696" s="510">
        <v>7699693</v>
      </c>
      <c r="G1696" s="511">
        <v>1</v>
      </c>
      <c r="H1696" s="512" t="s">
        <v>9630</v>
      </c>
      <c r="I1696" s="513" t="s">
        <v>9631</v>
      </c>
      <c r="J1696" s="514">
        <v>41288</v>
      </c>
      <c r="K1696" s="512">
        <f>19720878+413312</f>
        <v>20134190</v>
      </c>
      <c r="L1696" s="510" t="s">
        <v>61</v>
      </c>
      <c r="M1696" s="511" t="s">
        <v>39</v>
      </c>
      <c r="N1696" s="515" t="s">
        <v>2127</v>
      </c>
      <c r="O1696" s="510" t="s">
        <v>41</v>
      </c>
      <c r="P1696" s="510" t="s">
        <v>42</v>
      </c>
      <c r="Q1696" s="516" t="s">
        <v>9457</v>
      </c>
    </row>
    <row r="1697" spans="1:17" ht="89.25" x14ac:dyDescent="0.25">
      <c r="A1697" s="210">
        <v>1695</v>
      </c>
      <c r="B1697" s="510" t="s">
        <v>34</v>
      </c>
      <c r="C1697" s="510">
        <v>891180084</v>
      </c>
      <c r="D1697" s="510">
        <v>2</v>
      </c>
      <c r="E1697" s="568" t="s">
        <v>4812</v>
      </c>
      <c r="F1697" s="510">
        <v>1075211814</v>
      </c>
      <c r="G1697" s="511">
        <v>8</v>
      </c>
      <c r="H1697" s="512" t="s">
        <v>9632</v>
      </c>
      <c r="I1697" s="513" t="s">
        <v>9633</v>
      </c>
      <c r="J1697" s="514">
        <v>41288</v>
      </c>
      <c r="K1697" s="512">
        <f>19720878+413312</f>
        <v>20134190</v>
      </c>
      <c r="L1697" s="510" t="s">
        <v>61</v>
      </c>
      <c r="M1697" s="511" t="s">
        <v>39</v>
      </c>
      <c r="N1697" s="515" t="s">
        <v>2127</v>
      </c>
      <c r="O1697" s="510" t="s">
        <v>41</v>
      </c>
      <c r="P1697" s="510" t="s">
        <v>42</v>
      </c>
      <c r="Q1697" s="516" t="s">
        <v>9457</v>
      </c>
    </row>
    <row r="1698" spans="1:17" ht="191.25" x14ac:dyDescent="0.25">
      <c r="A1698" s="210">
        <v>1696</v>
      </c>
      <c r="B1698" s="510" t="s">
        <v>34</v>
      </c>
      <c r="C1698" s="510">
        <v>891180084</v>
      </c>
      <c r="D1698" s="510">
        <v>2</v>
      </c>
      <c r="E1698" s="568" t="s">
        <v>4592</v>
      </c>
      <c r="F1698" s="510">
        <v>1079180252</v>
      </c>
      <c r="G1698" s="511">
        <v>9</v>
      </c>
      <c r="H1698" s="512" t="s">
        <v>9634</v>
      </c>
      <c r="I1698" s="513" t="s">
        <v>9635</v>
      </c>
      <c r="J1698" s="514">
        <v>41288</v>
      </c>
      <c r="K1698" s="512">
        <f>17091428+358204</f>
        <v>17449632</v>
      </c>
      <c r="L1698" s="510" t="s">
        <v>61</v>
      </c>
      <c r="M1698" s="511" t="s">
        <v>39</v>
      </c>
      <c r="N1698" s="515" t="s">
        <v>2127</v>
      </c>
      <c r="O1698" s="510" t="s">
        <v>41</v>
      </c>
      <c r="P1698" s="510" t="s">
        <v>42</v>
      </c>
      <c r="Q1698" s="516" t="s">
        <v>9636</v>
      </c>
    </row>
    <row r="1699" spans="1:17" ht="89.25" x14ac:dyDescent="0.25">
      <c r="A1699" s="210">
        <v>1697</v>
      </c>
      <c r="B1699" s="510" t="s">
        <v>34</v>
      </c>
      <c r="C1699" s="510">
        <v>891180084</v>
      </c>
      <c r="D1699" s="510">
        <v>2</v>
      </c>
      <c r="E1699" s="568" t="s">
        <v>4337</v>
      </c>
      <c r="F1699" s="510">
        <v>55170475</v>
      </c>
      <c r="G1699" s="511">
        <v>3</v>
      </c>
      <c r="H1699" s="512" t="s">
        <v>9637</v>
      </c>
      <c r="I1699" s="513" t="s">
        <v>9638</v>
      </c>
      <c r="J1699" s="514">
        <v>41284</v>
      </c>
      <c r="K1699" s="512">
        <v>9742350</v>
      </c>
      <c r="L1699" s="510" t="s">
        <v>61</v>
      </c>
      <c r="M1699" s="511" t="s">
        <v>39</v>
      </c>
      <c r="N1699" s="515" t="s">
        <v>2127</v>
      </c>
      <c r="O1699" s="510" t="s">
        <v>41</v>
      </c>
      <c r="P1699" s="510" t="s">
        <v>42</v>
      </c>
      <c r="Q1699" s="515"/>
    </row>
    <row r="1700" spans="1:17" ht="89.25" x14ac:dyDescent="0.25">
      <c r="A1700" s="210">
        <v>1698</v>
      </c>
      <c r="B1700" s="510" t="s">
        <v>34</v>
      </c>
      <c r="C1700" s="510">
        <v>891180084</v>
      </c>
      <c r="D1700" s="510">
        <v>2</v>
      </c>
      <c r="E1700" s="568" t="s">
        <v>4027</v>
      </c>
      <c r="F1700" s="510">
        <v>1075229037</v>
      </c>
      <c r="G1700" s="511">
        <v>0</v>
      </c>
      <c r="H1700" s="512" t="s">
        <v>9639</v>
      </c>
      <c r="I1700" s="513" t="s">
        <v>9638</v>
      </c>
      <c r="J1700" s="514">
        <v>41288</v>
      </c>
      <c r="K1700" s="512">
        <v>9742350</v>
      </c>
      <c r="L1700" s="510" t="s">
        <v>61</v>
      </c>
      <c r="M1700" s="511" t="s">
        <v>39</v>
      </c>
      <c r="N1700" s="515" t="s">
        <v>2127</v>
      </c>
      <c r="O1700" s="510" t="s">
        <v>41</v>
      </c>
      <c r="P1700" s="510" t="s">
        <v>42</v>
      </c>
      <c r="Q1700" s="515"/>
    </row>
    <row r="1701" spans="1:17" ht="178.5" x14ac:dyDescent="0.25">
      <c r="A1701" s="210">
        <v>1699</v>
      </c>
      <c r="B1701" s="510" t="s">
        <v>34</v>
      </c>
      <c r="C1701" s="510">
        <v>891180084</v>
      </c>
      <c r="D1701" s="510">
        <v>2</v>
      </c>
      <c r="E1701" s="568" t="s">
        <v>4365</v>
      </c>
      <c r="F1701" s="510">
        <v>1075229379</v>
      </c>
      <c r="G1701" s="511">
        <v>4</v>
      </c>
      <c r="H1701" s="512" t="s">
        <v>9640</v>
      </c>
      <c r="I1701" s="513" t="s">
        <v>9641</v>
      </c>
      <c r="J1701" s="514">
        <v>41288</v>
      </c>
      <c r="K1701" s="512">
        <v>20488457</v>
      </c>
      <c r="L1701" s="510" t="s">
        <v>61</v>
      </c>
      <c r="M1701" s="511" t="s">
        <v>39</v>
      </c>
      <c r="N1701" s="515" t="s">
        <v>2127</v>
      </c>
      <c r="O1701" s="510" t="s">
        <v>41</v>
      </c>
      <c r="P1701" s="510" t="s">
        <v>42</v>
      </c>
      <c r="Q1701" s="515"/>
    </row>
    <row r="1702" spans="1:17" ht="140.25" x14ac:dyDescent="0.25">
      <c r="A1702" s="210">
        <v>1700</v>
      </c>
      <c r="B1702" s="510" t="s">
        <v>34</v>
      </c>
      <c r="C1702" s="510">
        <v>891180084</v>
      </c>
      <c r="D1702" s="510">
        <v>2</v>
      </c>
      <c r="E1702" s="568" t="s">
        <v>4340</v>
      </c>
      <c r="F1702" s="510">
        <v>36180523</v>
      </c>
      <c r="G1702" s="511">
        <v>2</v>
      </c>
      <c r="H1702" s="512" t="s">
        <v>9642</v>
      </c>
      <c r="I1702" s="513" t="s">
        <v>9643</v>
      </c>
      <c r="J1702" s="514">
        <v>41288</v>
      </c>
      <c r="K1702" s="512">
        <v>8443370</v>
      </c>
      <c r="L1702" s="510" t="s">
        <v>61</v>
      </c>
      <c r="M1702" s="511" t="s">
        <v>39</v>
      </c>
      <c r="N1702" s="515" t="s">
        <v>2127</v>
      </c>
      <c r="O1702" s="510" t="s">
        <v>41</v>
      </c>
      <c r="P1702" s="510" t="s">
        <v>42</v>
      </c>
      <c r="Q1702" s="515"/>
    </row>
    <row r="1703" spans="1:17" ht="76.5" x14ac:dyDescent="0.25">
      <c r="A1703" s="210">
        <v>1701</v>
      </c>
      <c r="B1703" s="510" t="s">
        <v>34</v>
      </c>
      <c r="C1703" s="510">
        <v>891180084</v>
      </c>
      <c r="D1703" s="510">
        <v>2</v>
      </c>
      <c r="E1703" s="568" t="s">
        <v>4610</v>
      </c>
      <c r="F1703" s="510">
        <v>1075230312</v>
      </c>
      <c r="G1703" s="511">
        <v>3</v>
      </c>
      <c r="H1703" s="512" t="s">
        <v>9644</v>
      </c>
      <c r="I1703" s="513" t="s">
        <v>9645</v>
      </c>
      <c r="J1703" s="514">
        <v>41288</v>
      </c>
      <c r="K1703" s="512">
        <v>8443370</v>
      </c>
      <c r="L1703" s="510" t="s">
        <v>61</v>
      </c>
      <c r="M1703" s="511" t="s">
        <v>39</v>
      </c>
      <c r="N1703" s="515" t="s">
        <v>2127</v>
      </c>
      <c r="O1703" s="510" t="s">
        <v>41</v>
      </c>
      <c r="P1703" s="510" t="s">
        <v>42</v>
      </c>
      <c r="Q1703" s="515"/>
    </row>
    <row r="1704" spans="1:17" ht="89.25" x14ac:dyDescent="0.25">
      <c r="A1704" s="210">
        <v>1702</v>
      </c>
      <c r="B1704" s="510" t="s">
        <v>34</v>
      </c>
      <c r="C1704" s="510">
        <v>891180084</v>
      </c>
      <c r="D1704" s="510">
        <v>2</v>
      </c>
      <c r="E1704" s="568" t="s">
        <v>9646</v>
      </c>
      <c r="F1704" s="510">
        <v>7684102</v>
      </c>
      <c r="G1704" s="511">
        <v>3</v>
      </c>
      <c r="H1704" s="512" t="s">
        <v>9647</v>
      </c>
      <c r="I1704" s="513" t="s">
        <v>9648</v>
      </c>
      <c r="J1704" s="514">
        <v>41288</v>
      </c>
      <c r="K1704" s="512">
        <v>11690820</v>
      </c>
      <c r="L1704" s="510" t="s">
        <v>61</v>
      </c>
      <c r="M1704" s="511" t="s">
        <v>39</v>
      </c>
      <c r="N1704" s="515" t="s">
        <v>2127</v>
      </c>
      <c r="O1704" s="510" t="s">
        <v>41</v>
      </c>
      <c r="P1704" s="510" t="s">
        <v>42</v>
      </c>
      <c r="Q1704" s="515"/>
    </row>
    <row r="1705" spans="1:17" ht="76.5" x14ac:dyDescent="0.25">
      <c r="A1705" s="210">
        <v>1703</v>
      </c>
      <c r="B1705" s="510" t="s">
        <v>34</v>
      </c>
      <c r="C1705" s="510">
        <v>891180084</v>
      </c>
      <c r="D1705" s="510">
        <v>2</v>
      </c>
      <c r="E1705" s="568" t="s">
        <v>4379</v>
      </c>
      <c r="F1705" s="510">
        <v>1075236262</v>
      </c>
      <c r="G1705" s="511">
        <v>0</v>
      </c>
      <c r="H1705" s="512" t="s">
        <v>9649</v>
      </c>
      <c r="I1705" s="513" t="s">
        <v>9650</v>
      </c>
      <c r="J1705" s="514">
        <v>41288</v>
      </c>
      <c r="K1705" s="512">
        <v>20370368</v>
      </c>
      <c r="L1705" s="510" t="s">
        <v>61</v>
      </c>
      <c r="M1705" s="511" t="s">
        <v>39</v>
      </c>
      <c r="N1705" s="515" t="s">
        <v>2127</v>
      </c>
      <c r="O1705" s="510" t="s">
        <v>41</v>
      </c>
      <c r="P1705" s="510" t="s">
        <v>42</v>
      </c>
      <c r="Q1705" s="515"/>
    </row>
    <row r="1706" spans="1:17" ht="76.5" x14ac:dyDescent="0.25">
      <c r="A1706" s="210">
        <v>1704</v>
      </c>
      <c r="B1706" s="510" t="s">
        <v>34</v>
      </c>
      <c r="C1706" s="510">
        <v>891180084</v>
      </c>
      <c r="D1706" s="510">
        <v>2</v>
      </c>
      <c r="E1706" s="568" t="s">
        <v>9651</v>
      </c>
      <c r="F1706" s="510">
        <v>7723949</v>
      </c>
      <c r="G1706" s="511">
        <v>2</v>
      </c>
      <c r="H1706" s="512" t="s">
        <v>9652</v>
      </c>
      <c r="I1706" s="513" t="s">
        <v>9653</v>
      </c>
      <c r="J1706" s="514">
        <v>41288</v>
      </c>
      <c r="K1706" s="512">
        <v>17091428</v>
      </c>
      <c r="L1706" s="510" t="s">
        <v>61</v>
      </c>
      <c r="M1706" s="511" t="s">
        <v>39</v>
      </c>
      <c r="N1706" s="515" t="s">
        <v>2127</v>
      </c>
      <c r="O1706" s="510" t="s">
        <v>41</v>
      </c>
      <c r="P1706" s="510" t="s">
        <v>42</v>
      </c>
      <c r="Q1706" s="515"/>
    </row>
    <row r="1707" spans="1:17" ht="63.75" x14ac:dyDescent="0.25">
      <c r="A1707" s="210">
        <v>1705</v>
      </c>
      <c r="B1707" s="510" t="s">
        <v>34</v>
      </c>
      <c r="C1707" s="510">
        <v>891180084</v>
      </c>
      <c r="D1707" s="510">
        <v>2</v>
      </c>
      <c r="E1707" s="568" t="s">
        <v>4685</v>
      </c>
      <c r="F1707" s="510">
        <v>7707551</v>
      </c>
      <c r="G1707" s="511">
        <v>8</v>
      </c>
      <c r="H1707" s="512" t="s">
        <v>9654</v>
      </c>
      <c r="I1707" s="513" t="s">
        <v>9655</v>
      </c>
      <c r="J1707" s="514">
        <v>41288</v>
      </c>
      <c r="K1707" s="512">
        <v>40546107</v>
      </c>
      <c r="L1707" s="510" t="s">
        <v>61</v>
      </c>
      <c r="M1707" s="511" t="s">
        <v>39</v>
      </c>
      <c r="N1707" s="515" t="s">
        <v>2127</v>
      </c>
      <c r="O1707" s="510" t="s">
        <v>41</v>
      </c>
      <c r="P1707" s="510" t="s">
        <v>42</v>
      </c>
      <c r="Q1707" s="515"/>
    </row>
    <row r="1708" spans="1:17" ht="153" x14ac:dyDescent="0.25">
      <c r="A1708" s="210">
        <v>1706</v>
      </c>
      <c r="B1708" s="510" t="s">
        <v>34</v>
      </c>
      <c r="C1708" s="510">
        <v>891180084</v>
      </c>
      <c r="D1708" s="510">
        <v>2</v>
      </c>
      <c r="E1708" s="568" t="s">
        <v>9656</v>
      </c>
      <c r="F1708" s="510">
        <v>26422263</v>
      </c>
      <c r="G1708" s="511">
        <v>6</v>
      </c>
      <c r="H1708" s="512" t="s">
        <v>9657</v>
      </c>
      <c r="I1708" s="513" t="s">
        <v>9658</v>
      </c>
      <c r="J1708" s="514">
        <v>41288</v>
      </c>
      <c r="K1708" s="512">
        <v>6494900</v>
      </c>
      <c r="L1708" s="510" t="s">
        <v>61</v>
      </c>
      <c r="M1708" s="511" t="s">
        <v>39</v>
      </c>
      <c r="N1708" s="515" t="s">
        <v>2127</v>
      </c>
      <c r="O1708" s="510" t="s">
        <v>41</v>
      </c>
      <c r="P1708" s="510" t="s">
        <v>42</v>
      </c>
      <c r="Q1708" s="515"/>
    </row>
    <row r="1709" spans="1:17" ht="127.5" x14ac:dyDescent="0.25">
      <c r="A1709" s="210">
        <v>1707</v>
      </c>
      <c r="B1709" s="510" t="s">
        <v>34</v>
      </c>
      <c r="C1709" s="510">
        <v>891180084</v>
      </c>
      <c r="D1709" s="510">
        <v>2</v>
      </c>
      <c r="E1709" s="568" t="s">
        <v>9659</v>
      </c>
      <c r="F1709" s="510">
        <v>26433550</v>
      </c>
      <c r="G1709" s="511">
        <v>2</v>
      </c>
      <c r="H1709" s="512" t="s">
        <v>9660</v>
      </c>
      <c r="I1709" s="513" t="s">
        <v>9629</v>
      </c>
      <c r="J1709" s="514">
        <v>41289</v>
      </c>
      <c r="K1709" s="512">
        <v>20252278</v>
      </c>
      <c r="L1709" s="510" t="s">
        <v>61</v>
      </c>
      <c r="M1709" s="511" t="s">
        <v>39</v>
      </c>
      <c r="N1709" s="515" t="s">
        <v>2127</v>
      </c>
      <c r="O1709" s="510" t="s">
        <v>41</v>
      </c>
      <c r="P1709" s="510" t="s">
        <v>42</v>
      </c>
      <c r="Q1709" s="515"/>
    </row>
    <row r="1710" spans="1:17" ht="63.75" x14ac:dyDescent="0.25">
      <c r="A1710" s="210">
        <v>1708</v>
      </c>
      <c r="B1710" s="510" t="s">
        <v>34</v>
      </c>
      <c r="C1710" s="510">
        <v>891180084</v>
      </c>
      <c r="D1710" s="510">
        <v>2</v>
      </c>
      <c r="E1710" s="568" t="s">
        <v>4184</v>
      </c>
      <c r="F1710" s="510">
        <v>4883251</v>
      </c>
      <c r="G1710" s="511">
        <v>5</v>
      </c>
      <c r="H1710" s="512" t="s">
        <v>9661</v>
      </c>
      <c r="I1710" s="513" t="s">
        <v>9662</v>
      </c>
      <c r="J1710" s="514">
        <v>41291</v>
      </c>
      <c r="K1710" s="512">
        <v>12222221</v>
      </c>
      <c r="L1710" s="510" t="s">
        <v>61</v>
      </c>
      <c r="M1710" s="511" t="s">
        <v>39</v>
      </c>
      <c r="N1710" s="515" t="s">
        <v>2127</v>
      </c>
      <c r="O1710" s="510" t="s">
        <v>41</v>
      </c>
      <c r="P1710" s="510" t="s">
        <v>42</v>
      </c>
      <c r="Q1710" s="515"/>
    </row>
    <row r="1711" spans="1:17" ht="39" x14ac:dyDescent="0.25">
      <c r="A1711" s="210">
        <v>1709</v>
      </c>
      <c r="B1711" s="510" t="s">
        <v>34</v>
      </c>
      <c r="C1711" s="510">
        <v>891180084</v>
      </c>
      <c r="D1711" s="510">
        <v>2</v>
      </c>
      <c r="E1711" s="568" t="s">
        <v>4435</v>
      </c>
      <c r="F1711" s="510">
        <v>1075259729</v>
      </c>
      <c r="G1711" s="511">
        <v>7</v>
      </c>
      <c r="H1711" s="512" t="s">
        <v>9663</v>
      </c>
      <c r="I1711" s="513" t="s">
        <v>9664</v>
      </c>
      <c r="J1711" s="514">
        <v>41295</v>
      </c>
      <c r="K1711" s="512">
        <v>5747002</v>
      </c>
      <c r="L1711" s="510" t="s">
        <v>61</v>
      </c>
      <c r="M1711" s="511" t="s">
        <v>39</v>
      </c>
      <c r="N1711" s="515" t="s">
        <v>2127</v>
      </c>
      <c r="O1711" s="510" t="s">
        <v>41</v>
      </c>
      <c r="P1711" s="510" t="s">
        <v>42</v>
      </c>
      <c r="Q1711" s="515"/>
    </row>
    <row r="1712" spans="1:17" ht="89.25" x14ac:dyDescent="0.25">
      <c r="A1712" s="210">
        <v>1710</v>
      </c>
      <c r="B1712" s="510" t="s">
        <v>34</v>
      </c>
      <c r="C1712" s="510">
        <v>891180084</v>
      </c>
      <c r="D1712" s="510">
        <v>2</v>
      </c>
      <c r="E1712" s="568" t="s">
        <v>9665</v>
      </c>
      <c r="F1712" s="510">
        <v>1075248556</v>
      </c>
      <c r="G1712" s="511">
        <v>6</v>
      </c>
      <c r="H1712" s="512" t="s">
        <v>9666</v>
      </c>
      <c r="I1712" s="513" t="s">
        <v>9667</v>
      </c>
      <c r="J1712" s="514">
        <v>41306</v>
      </c>
      <c r="K1712" s="512">
        <f>16221505+511719</f>
        <v>16733224</v>
      </c>
      <c r="L1712" s="510" t="s">
        <v>61</v>
      </c>
      <c r="M1712" s="511" t="s">
        <v>39</v>
      </c>
      <c r="N1712" s="515" t="s">
        <v>2127</v>
      </c>
      <c r="O1712" s="510" t="s">
        <v>41</v>
      </c>
      <c r="P1712" s="510" t="s">
        <v>42</v>
      </c>
      <c r="Q1712" s="516" t="s">
        <v>9590</v>
      </c>
    </row>
    <row r="1713" spans="1:17" ht="76.5" x14ac:dyDescent="0.25">
      <c r="A1713" s="210">
        <v>1711</v>
      </c>
      <c r="B1713" s="510" t="s">
        <v>34</v>
      </c>
      <c r="C1713" s="510">
        <v>891180084</v>
      </c>
      <c r="D1713" s="510">
        <v>2</v>
      </c>
      <c r="E1713" s="568" t="s">
        <v>4100</v>
      </c>
      <c r="F1713" s="510">
        <v>55171315</v>
      </c>
      <c r="G1713" s="511">
        <v>8</v>
      </c>
      <c r="H1713" s="512" t="s">
        <v>9668</v>
      </c>
      <c r="I1713" s="513" t="s">
        <v>9669</v>
      </c>
      <c r="J1713" s="514">
        <v>41306</v>
      </c>
      <c r="K1713" s="512">
        <v>5274646</v>
      </c>
      <c r="L1713" s="510" t="s">
        <v>61</v>
      </c>
      <c r="M1713" s="511" t="s">
        <v>39</v>
      </c>
      <c r="N1713" s="515" t="s">
        <v>2127</v>
      </c>
      <c r="O1713" s="510" t="s">
        <v>41</v>
      </c>
      <c r="P1713" s="510" t="s">
        <v>42</v>
      </c>
      <c r="Q1713" s="515"/>
    </row>
    <row r="1714" spans="1:17" ht="63.75" x14ac:dyDescent="0.25">
      <c r="A1714" s="210">
        <v>1712</v>
      </c>
      <c r="B1714" s="510" t="s">
        <v>34</v>
      </c>
      <c r="C1714" s="510">
        <v>891180084</v>
      </c>
      <c r="D1714" s="510">
        <v>2</v>
      </c>
      <c r="E1714" s="568" t="s">
        <v>4207</v>
      </c>
      <c r="F1714" s="510">
        <v>7713135</v>
      </c>
      <c r="G1714" s="511">
        <v>1</v>
      </c>
      <c r="H1714" s="512" t="s">
        <v>9670</v>
      </c>
      <c r="I1714" s="513" t="s">
        <v>9671</v>
      </c>
      <c r="J1714" s="514">
        <v>41306</v>
      </c>
      <c r="K1714" s="512">
        <v>7911969</v>
      </c>
      <c r="L1714" s="510" t="s">
        <v>61</v>
      </c>
      <c r="M1714" s="511" t="s">
        <v>39</v>
      </c>
      <c r="N1714" s="515" t="s">
        <v>2127</v>
      </c>
      <c r="O1714" s="510" t="s">
        <v>41</v>
      </c>
      <c r="P1714" s="510" t="s">
        <v>42</v>
      </c>
      <c r="Q1714" s="515"/>
    </row>
    <row r="1715" spans="1:17" ht="127.5" x14ac:dyDescent="0.25">
      <c r="A1715" s="210">
        <v>1713</v>
      </c>
      <c r="B1715" s="510" t="s">
        <v>34</v>
      </c>
      <c r="C1715" s="510">
        <v>891180084</v>
      </c>
      <c r="D1715" s="510">
        <v>2</v>
      </c>
      <c r="E1715" s="568" t="s">
        <v>4663</v>
      </c>
      <c r="F1715" s="510">
        <v>1075240629</v>
      </c>
      <c r="G1715" s="511">
        <v>5</v>
      </c>
      <c r="H1715" s="512" t="s">
        <v>9672</v>
      </c>
      <c r="I1715" s="513" t="s">
        <v>9673</v>
      </c>
      <c r="J1715" s="514">
        <v>41306</v>
      </c>
      <c r="K1715" s="512">
        <v>6857040</v>
      </c>
      <c r="L1715" s="510" t="s">
        <v>61</v>
      </c>
      <c r="M1715" s="511" t="s">
        <v>39</v>
      </c>
      <c r="N1715" s="515" t="s">
        <v>2127</v>
      </c>
      <c r="O1715" s="510" t="s">
        <v>41</v>
      </c>
      <c r="P1715" s="510" t="s">
        <v>42</v>
      </c>
      <c r="Q1715" s="515"/>
    </row>
    <row r="1716" spans="1:17" ht="76.5" x14ac:dyDescent="0.25">
      <c r="A1716" s="210">
        <v>1714</v>
      </c>
      <c r="B1716" s="510" t="s">
        <v>34</v>
      </c>
      <c r="C1716" s="510">
        <v>891180084</v>
      </c>
      <c r="D1716" s="510">
        <v>2</v>
      </c>
      <c r="E1716" s="568" t="s">
        <v>9674</v>
      </c>
      <c r="F1716" s="510">
        <v>1082156241</v>
      </c>
      <c r="G1716" s="511">
        <v>8</v>
      </c>
      <c r="H1716" s="512" t="s">
        <v>9675</v>
      </c>
      <c r="I1716" s="513" t="s">
        <v>9676</v>
      </c>
      <c r="J1716" s="514">
        <v>41306</v>
      </c>
      <c r="K1716" s="512">
        <v>4747182</v>
      </c>
      <c r="L1716" s="510" t="s">
        <v>61</v>
      </c>
      <c r="M1716" s="511" t="s">
        <v>39</v>
      </c>
      <c r="N1716" s="515" t="s">
        <v>2127</v>
      </c>
      <c r="O1716" s="510" t="s">
        <v>41</v>
      </c>
      <c r="P1716" s="510" t="s">
        <v>42</v>
      </c>
      <c r="Q1716" s="515"/>
    </row>
    <row r="1717" spans="1:17" ht="140.25" x14ac:dyDescent="0.25">
      <c r="A1717" s="210">
        <v>1715</v>
      </c>
      <c r="B1717" s="510" t="s">
        <v>34</v>
      </c>
      <c r="C1717" s="510">
        <v>891180084</v>
      </c>
      <c r="D1717" s="510">
        <v>2</v>
      </c>
      <c r="E1717" s="568" t="s">
        <v>4045</v>
      </c>
      <c r="F1717" s="510">
        <v>26430871</v>
      </c>
      <c r="G1717" s="511">
        <v>8</v>
      </c>
      <c r="H1717" s="512" t="s">
        <v>9677</v>
      </c>
      <c r="I1717" s="513" t="s">
        <v>9678</v>
      </c>
      <c r="J1717" s="514">
        <v>41306</v>
      </c>
      <c r="K1717" s="512">
        <v>6959384</v>
      </c>
      <c r="L1717" s="510" t="s">
        <v>61</v>
      </c>
      <c r="M1717" s="511" t="s">
        <v>39</v>
      </c>
      <c r="N1717" s="515" t="s">
        <v>2127</v>
      </c>
      <c r="O1717" s="510" t="s">
        <v>41</v>
      </c>
      <c r="P1717" s="510" t="s">
        <v>42</v>
      </c>
      <c r="Q1717" s="515"/>
    </row>
    <row r="1718" spans="1:17" ht="191.25" x14ac:dyDescent="0.25">
      <c r="A1718" s="210">
        <v>1716</v>
      </c>
      <c r="B1718" s="510" t="s">
        <v>34</v>
      </c>
      <c r="C1718" s="510">
        <v>891180084</v>
      </c>
      <c r="D1718" s="510">
        <v>2</v>
      </c>
      <c r="E1718" s="568" t="s">
        <v>4048</v>
      </c>
      <c r="F1718" s="510">
        <v>12141477</v>
      </c>
      <c r="G1718" s="511">
        <v>8</v>
      </c>
      <c r="H1718" s="512" t="s">
        <v>9679</v>
      </c>
      <c r="I1718" s="513" t="s">
        <v>9680</v>
      </c>
      <c r="J1718" s="514">
        <v>41306</v>
      </c>
      <c r="K1718" s="512">
        <v>8030058</v>
      </c>
      <c r="L1718" s="510" t="s">
        <v>61</v>
      </c>
      <c r="M1718" s="511" t="s">
        <v>39</v>
      </c>
      <c r="N1718" s="515" t="s">
        <v>2127</v>
      </c>
      <c r="O1718" s="510" t="s">
        <v>41</v>
      </c>
      <c r="P1718" s="510" t="s">
        <v>42</v>
      </c>
      <c r="Q1718" s="515"/>
    </row>
    <row r="1719" spans="1:17" ht="51.75" x14ac:dyDescent="0.25">
      <c r="A1719" s="210">
        <v>1717</v>
      </c>
      <c r="B1719" s="510" t="s">
        <v>34</v>
      </c>
      <c r="C1719" s="510">
        <v>891180084</v>
      </c>
      <c r="D1719" s="510">
        <v>2</v>
      </c>
      <c r="E1719" s="568" t="s">
        <v>4061</v>
      </c>
      <c r="F1719" s="510">
        <v>79380293</v>
      </c>
      <c r="G1719" s="511">
        <v>8</v>
      </c>
      <c r="H1719" s="512" t="s">
        <v>9681</v>
      </c>
      <c r="I1719" s="513" t="s">
        <v>9682</v>
      </c>
      <c r="J1719" s="514">
        <v>41306</v>
      </c>
      <c r="K1719" s="512">
        <v>5353373</v>
      </c>
      <c r="L1719" s="510" t="s">
        <v>61</v>
      </c>
      <c r="M1719" s="511" t="s">
        <v>39</v>
      </c>
      <c r="N1719" s="515" t="s">
        <v>2127</v>
      </c>
      <c r="O1719" s="510" t="s">
        <v>41</v>
      </c>
      <c r="P1719" s="510" t="s">
        <v>42</v>
      </c>
      <c r="Q1719" s="515"/>
    </row>
    <row r="1720" spans="1:17" ht="114.75" x14ac:dyDescent="0.25">
      <c r="A1720" s="210">
        <v>1718</v>
      </c>
      <c r="B1720" s="510" t="s">
        <v>34</v>
      </c>
      <c r="C1720" s="510">
        <v>891180084</v>
      </c>
      <c r="D1720" s="510">
        <v>2</v>
      </c>
      <c r="E1720" s="568" t="s">
        <v>4150</v>
      </c>
      <c r="F1720" s="510">
        <v>55159842</v>
      </c>
      <c r="G1720" s="511">
        <v>9</v>
      </c>
      <c r="H1720" s="512" t="s">
        <v>9683</v>
      </c>
      <c r="I1720" s="513" t="s">
        <v>9684</v>
      </c>
      <c r="J1720" s="514">
        <v>41306</v>
      </c>
      <c r="K1720" s="512">
        <v>5353373</v>
      </c>
      <c r="L1720" s="510" t="s">
        <v>61</v>
      </c>
      <c r="M1720" s="511" t="s">
        <v>39</v>
      </c>
      <c r="N1720" s="515" t="s">
        <v>2127</v>
      </c>
      <c r="O1720" s="510" t="s">
        <v>41</v>
      </c>
      <c r="P1720" s="510" t="s">
        <v>42</v>
      </c>
      <c r="Q1720" s="515"/>
    </row>
    <row r="1721" spans="1:17" ht="165.75" x14ac:dyDescent="0.25">
      <c r="A1721" s="210">
        <v>1719</v>
      </c>
      <c r="B1721" s="510" t="s">
        <v>34</v>
      </c>
      <c r="C1721" s="510">
        <v>891180084</v>
      </c>
      <c r="D1721" s="510">
        <v>2</v>
      </c>
      <c r="E1721" s="568" t="s">
        <v>4181</v>
      </c>
      <c r="F1721" s="510">
        <v>17024362</v>
      </c>
      <c r="G1721" s="511">
        <v>7</v>
      </c>
      <c r="H1721" s="512" t="s">
        <v>9685</v>
      </c>
      <c r="I1721" s="513" t="s">
        <v>9686</v>
      </c>
      <c r="J1721" s="514">
        <v>41306</v>
      </c>
      <c r="K1721" s="512">
        <v>12131686</v>
      </c>
      <c r="L1721" s="510" t="s">
        <v>61</v>
      </c>
      <c r="M1721" s="511" t="s">
        <v>39</v>
      </c>
      <c r="N1721" s="515" t="s">
        <v>2127</v>
      </c>
      <c r="O1721" s="510" t="s">
        <v>41</v>
      </c>
      <c r="P1721" s="510" t="s">
        <v>42</v>
      </c>
      <c r="Q1721" s="515"/>
    </row>
    <row r="1722" spans="1:17" ht="63.75" x14ac:dyDescent="0.25">
      <c r="A1722" s="210">
        <v>1720</v>
      </c>
      <c r="B1722" s="510" t="s">
        <v>34</v>
      </c>
      <c r="C1722" s="510">
        <v>891180084</v>
      </c>
      <c r="D1722" s="510">
        <v>2</v>
      </c>
      <c r="E1722" s="568" t="s">
        <v>4201</v>
      </c>
      <c r="F1722" s="510">
        <v>7708832</v>
      </c>
      <c r="G1722" s="511">
        <v>7</v>
      </c>
      <c r="H1722" s="512" t="s">
        <v>9687</v>
      </c>
      <c r="I1722" s="513" t="s">
        <v>9688</v>
      </c>
      <c r="J1722" s="514">
        <v>41306</v>
      </c>
      <c r="K1722" s="512">
        <v>4818035</v>
      </c>
      <c r="L1722" s="510" t="s">
        <v>61</v>
      </c>
      <c r="M1722" s="511" t="s">
        <v>39</v>
      </c>
      <c r="N1722" s="515" t="s">
        <v>2127</v>
      </c>
      <c r="O1722" s="510" t="s">
        <v>41</v>
      </c>
      <c r="P1722" s="510" t="s">
        <v>42</v>
      </c>
      <c r="Q1722" s="515"/>
    </row>
    <row r="1723" spans="1:17" ht="63.75" x14ac:dyDescent="0.25">
      <c r="A1723" s="210">
        <v>1721</v>
      </c>
      <c r="B1723" s="510" t="s">
        <v>34</v>
      </c>
      <c r="C1723" s="510">
        <v>891180084</v>
      </c>
      <c r="D1723" s="510">
        <v>2</v>
      </c>
      <c r="E1723" s="568" t="s">
        <v>4370</v>
      </c>
      <c r="F1723" s="510">
        <v>1003863727</v>
      </c>
      <c r="G1723" s="511">
        <v>0</v>
      </c>
      <c r="H1723" s="512" t="s">
        <v>9689</v>
      </c>
      <c r="I1723" s="513" t="s">
        <v>9690</v>
      </c>
      <c r="J1723" s="514">
        <v>41306</v>
      </c>
      <c r="K1723" s="512">
        <v>16221505</v>
      </c>
      <c r="L1723" s="510" t="s">
        <v>61</v>
      </c>
      <c r="M1723" s="511" t="s">
        <v>39</v>
      </c>
      <c r="N1723" s="515" t="s">
        <v>2127</v>
      </c>
      <c r="O1723" s="510" t="s">
        <v>41</v>
      </c>
      <c r="P1723" s="510" t="s">
        <v>42</v>
      </c>
      <c r="Q1723" s="515"/>
    </row>
    <row r="1724" spans="1:17" ht="178.5" x14ac:dyDescent="0.25">
      <c r="A1724" s="210">
        <v>1722</v>
      </c>
      <c r="B1724" s="510" t="s">
        <v>34</v>
      </c>
      <c r="C1724" s="510">
        <v>891180084</v>
      </c>
      <c r="D1724" s="510">
        <v>2</v>
      </c>
      <c r="E1724" s="568" t="s">
        <v>3884</v>
      </c>
      <c r="F1724" s="510">
        <v>7732994</v>
      </c>
      <c r="G1724" s="511">
        <v>2</v>
      </c>
      <c r="H1724" s="512" t="s">
        <v>9691</v>
      </c>
      <c r="I1724" s="513" t="s">
        <v>9692</v>
      </c>
      <c r="J1724" s="514">
        <v>41306</v>
      </c>
      <c r="K1724" s="512">
        <v>7573447</v>
      </c>
      <c r="L1724" s="510" t="s">
        <v>61</v>
      </c>
      <c r="M1724" s="511" t="s">
        <v>39</v>
      </c>
      <c r="N1724" s="515" t="s">
        <v>2127</v>
      </c>
      <c r="O1724" s="510" t="s">
        <v>41</v>
      </c>
      <c r="P1724" s="510" t="s">
        <v>42</v>
      </c>
      <c r="Q1724" s="515"/>
    </row>
    <row r="1725" spans="1:17" ht="178.5" x14ac:dyDescent="0.25">
      <c r="A1725" s="210">
        <v>1723</v>
      </c>
      <c r="B1725" s="510" t="s">
        <v>34</v>
      </c>
      <c r="C1725" s="510">
        <v>891180084</v>
      </c>
      <c r="D1725" s="510">
        <v>2</v>
      </c>
      <c r="E1725" s="568" t="s">
        <v>9693</v>
      </c>
      <c r="F1725" s="510">
        <v>7727870</v>
      </c>
      <c r="G1725" s="511">
        <v>8</v>
      </c>
      <c r="H1725" s="512" t="s">
        <v>9694</v>
      </c>
      <c r="I1725" s="513" t="s">
        <v>9692</v>
      </c>
      <c r="J1725" s="514">
        <v>41306</v>
      </c>
      <c r="K1725" s="512">
        <v>7573447</v>
      </c>
      <c r="L1725" s="510" t="s">
        <v>61</v>
      </c>
      <c r="M1725" s="511" t="s">
        <v>39</v>
      </c>
      <c r="N1725" s="515" t="s">
        <v>2127</v>
      </c>
      <c r="O1725" s="510" t="s">
        <v>41</v>
      </c>
      <c r="P1725" s="510" t="s">
        <v>42</v>
      </c>
      <c r="Q1725" s="515"/>
    </row>
    <row r="1726" spans="1:17" ht="178.5" x14ac:dyDescent="0.25">
      <c r="A1726" s="210">
        <v>1724</v>
      </c>
      <c r="B1726" s="510" t="s">
        <v>34</v>
      </c>
      <c r="C1726" s="510">
        <v>891180084</v>
      </c>
      <c r="D1726" s="510">
        <v>2</v>
      </c>
      <c r="E1726" s="568" t="s">
        <v>3881</v>
      </c>
      <c r="F1726" s="510">
        <v>7730121</v>
      </c>
      <c r="G1726" s="511">
        <v>0</v>
      </c>
      <c r="H1726" s="512" t="s">
        <v>9695</v>
      </c>
      <c r="I1726" s="513" t="s">
        <v>9692</v>
      </c>
      <c r="J1726" s="514">
        <v>41306</v>
      </c>
      <c r="K1726" s="512">
        <v>7573447</v>
      </c>
      <c r="L1726" s="510" t="s">
        <v>61</v>
      </c>
      <c r="M1726" s="511" t="s">
        <v>39</v>
      </c>
      <c r="N1726" s="515" t="s">
        <v>2127</v>
      </c>
      <c r="O1726" s="510" t="s">
        <v>41</v>
      </c>
      <c r="P1726" s="510" t="s">
        <v>42</v>
      </c>
      <c r="Q1726" s="515"/>
    </row>
    <row r="1727" spans="1:17" ht="178.5" x14ac:dyDescent="0.25">
      <c r="A1727" s="210">
        <v>1725</v>
      </c>
      <c r="B1727" s="510" t="s">
        <v>34</v>
      </c>
      <c r="C1727" s="510">
        <v>891180084</v>
      </c>
      <c r="D1727" s="510">
        <v>2</v>
      </c>
      <c r="E1727" s="568" t="s">
        <v>4171</v>
      </c>
      <c r="F1727" s="510">
        <v>7725584</v>
      </c>
      <c r="G1727" s="511">
        <v>7</v>
      </c>
      <c r="H1727" s="512" t="s">
        <v>9696</v>
      </c>
      <c r="I1727" s="513" t="s">
        <v>9692</v>
      </c>
      <c r="J1727" s="514">
        <v>41306</v>
      </c>
      <c r="K1727" s="512">
        <v>7573447</v>
      </c>
      <c r="L1727" s="510" t="s">
        <v>61</v>
      </c>
      <c r="M1727" s="511" t="s">
        <v>39</v>
      </c>
      <c r="N1727" s="515" t="s">
        <v>2127</v>
      </c>
      <c r="O1727" s="510" t="s">
        <v>41</v>
      </c>
      <c r="P1727" s="510" t="s">
        <v>42</v>
      </c>
      <c r="Q1727" s="515"/>
    </row>
    <row r="1728" spans="1:17" ht="51" x14ac:dyDescent="0.25">
      <c r="A1728" s="210">
        <v>1726</v>
      </c>
      <c r="B1728" s="510" t="s">
        <v>34</v>
      </c>
      <c r="C1728" s="510">
        <v>891180084</v>
      </c>
      <c r="D1728" s="510">
        <v>2</v>
      </c>
      <c r="E1728" s="568" t="s">
        <v>9697</v>
      </c>
      <c r="F1728" s="510">
        <v>1075230785</v>
      </c>
      <c r="G1728" s="511">
        <v>3</v>
      </c>
      <c r="H1728" s="512" t="s">
        <v>9698</v>
      </c>
      <c r="I1728" s="513" t="s">
        <v>9699</v>
      </c>
      <c r="J1728" s="514">
        <v>41306</v>
      </c>
      <c r="K1728" s="512">
        <v>11726249</v>
      </c>
      <c r="L1728" s="510" t="s">
        <v>61</v>
      </c>
      <c r="M1728" s="511" t="s">
        <v>39</v>
      </c>
      <c r="N1728" s="515" t="s">
        <v>2127</v>
      </c>
      <c r="O1728" s="510" t="s">
        <v>41</v>
      </c>
      <c r="P1728" s="510" t="s">
        <v>42</v>
      </c>
      <c r="Q1728" s="515"/>
    </row>
    <row r="1729" spans="1:17" ht="39" x14ac:dyDescent="0.25">
      <c r="A1729" s="210">
        <v>1727</v>
      </c>
      <c r="B1729" s="510" t="s">
        <v>34</v>
      </c>
      <c r="C1729" s="510">
        <v>891180084</v>
      </c>
      <c r="D1729" s="510">
        <v>2</v>
      </c>
      <c r="E1729" s="568" t="s">
        <v>4258</v>
      </c>
      <c r="F1729" s="510">
        <v>1075232353</v>
      </c>
      <c r="G1729" s="511">
        <v>4</v>
      </c>
      <c r="H1729" s="512" t="s">
        <v>9700</v>
      </c>
      <c r="I1729" s="513" t="s">
        <v>9701</v>
      </c>
      <c r="J1729" s="514">
        <v>41306</v>
      </c>
      <c r="K1729" s="512">
        <v>5825728</v>
      </c>
      <c r="L1729" s="510" t="s">
        <v>61</v>
      </c>
      <c r="M1729" s="511" t="s">
        <v>39</v>
      </c>
      <c r="N1729" s="515" t="s">
        <v>2127</v>
      </c>
      <c r="O1729" s="510" t="s">
        <v>41</v>
      </c>
      <c r="P1729" s="510" t="s">
        <v>42</v>
      </c>
      <c r="Q1729" s="515"/>
    </row>
    <row r="1730" spans="1:17" ht="63.75" x14ac:dyDescent="0.25">
      <c r="A1730" s="210">
        <v>1728</v>
      </c>
      <c r="B1730" s="510" t="s">
        <v>34</v>
      </c>
      <c r="C1730" s="510">
        <v>891180084</v>
      </c>
      <c r="D1730" s="510">
        <v>2</v>
      </c>
      <c r="E1730" s="568" t="s">
        <v>9702</v>
      </c>
      <c r="F1730" s="510">
        <v>1075213437</v>
      </c>
      <c r="G1730" s="511">
        <v>3</v>
      </c>
      <c r="H1730" s="512" t="s">
        <v>9703</v>
      </c>
      <c r="I1730" s="513" t="s">
        <v>9704</v>
      </c>
      <c r="J1730" s="514">
        <v>41306</v>
      </c>
      <c r="K1730" s="512">
        <v>5825728</v>
      </c>
      <c r="L1730" s="510" t="s">
        <v>61</v>
      </c>
      <c r="M1730" s="511" t="s">
        <v>39</v>
      </c>
      <c r="N1730" s="515" t="s">
        <v>2127</v>
      </c>
      <c r="O1730" s="510" t="s">
        <v>41</v>
      </c>
      <c r="P1730" s="510" t="s">
        <v>42</v>
      </c>
      <c r="Q1730" s="515"/>
    </row>
    <row r="1731" spans="1:17" ht="140.25" x14ac:dyDescent="0.25">
      <c r="A1731" s="210">
        <v>1729</v>
      </c>
      <c r="B1731" s="510" t="s">
        <v>34</v>
      </c>
      <c r="C1731" s="510">
        <v>891180084</v>
      </c>
      <c r="D1731" s="510">
        <v>2</v>
      </c>
      <c r="E1731" s="568" t="s">
        <v>9705</v>
      </c>
      <c r="F1731" s="510">
        <v>7731267</v>
      </c>
      <c r="G1731" s="511">
        <v>1</v>
      </c>
      <c r="H1731" s="512" t="s">
        <v>9706</v>
      </c>
      <c r="I1731" s="513" t="s">
        <v>9707</v>
      </c>
      <c r="J1731" s="514">
        <v>41306</v>
      </c>
      <c r="K1731" s="512">
        <v>5825728</v>
      </c>
      <c r="L1731" s="510" t="s">
        <v>61</v>
      </c>
      <c r="M1731" s="511" t="s">
        <v>39</v>
      </c>
      <c r="N1731" s="515" t="s">
        <v>2127</v>
      </c>
      <c r="O1731" s="510" t="s">
        <v>41</v>
      </c>
      <c r="P1731" s="510" t="s">
        <v>42</v>
      </c>
      <c r="Q1731" s="515"/>
    </row>
    <row r="1732" spans="1:17" ht="127.5" x14ac:dyDescent="0.25">
      <c r="A1732" s="210">
        <v>1730</v>
      </c>
      <c r="B1732" s="510" t="s">
        <v>34</v>
      </c>
      <c r="C1732" s="510">
        <v>891180084</v>
      </c>
      <c r="D1732" s="510">
        <v>2</v>
      </c>
      <c r="E1732" s="568" t="s">
        <v>4240</v>
      </c>
      <c r="F1732" s="510">
        <v>7697040</v>
      </c>
      <c r="G1732" s="511">
        <v>1</v>
      </c>
      <c r="H1732" s="512" t="s">
        <v>9708</v>
      </c>
      <c r="I1732" s="513" t="s">
        <v>9709</v>
      </c>
      <c r="J1732" s="514">
        <v>41306</v>
      </c>
      <c r="K1732" s="512">
        <v>5888709</v>
      </c>
      <c r="L1732" s="510" t="s">
        <v>61</v>
      </c>
      <c r="M1732" s="511" t="s">
        <v>39</v>
      </c>
      <c r="N1732" s="515" t="s">
        <v>2127</v>
      </c>
      <c r="O1732" s="510" t="s">
        <v>41</v>
      </c>
      <c r="P1732" s="510" t="s">
        <v>42</v>
      </c>
      <c r="Q1732" s="515"/>
    </row>
    <row r="1733" spans="1:17" ht="178.5" x14ac:dyDescent="0.25">
      <c r="A1733" s="210">
        <v>1731</v>
      </c>
      <c r="B1733" s="510" t="s">
        <v>34</v>
      </c>
      <c r="C1733" s="510">
        <v>891180084</v>
      </c>
      <c r="D1733" s="510">
        <v>2</v>
      </c>
      <c r="E1733" s="568" t="s">
        <v>4230</v>
      </c>
      <c r="F1733" s="510">
        <v>7556496</v>
      </c>
      <c r="G1733" s="511">
        <v>1</v>
      </c>
      <c r="H1733" s="512" t="s">
        <v>9710</v>
      </c>
      <c r="I1733" s="513" t="s">
        <v>9711</v>
      </c>
      <c r="J1733" s="514">
        <v>41306</v>
      </c>
      <c r="K1733" s="512">
        <v>22460545</v>
      </c>
      <c r="L1733" s="510" t="s">
        <v>61</v>
      </c>
      <c r="M1733" s="511" t="s">
        <v>39</v>
      </c>
      <c r="N1733" s="515" t="s">
        <v>2127</v>
      </c>
      <c r="O1733" s="510" t="s">
        <v>41</v>
      </c>
      <c r="P1733" s="510" t="s">
        <v>42</v>
      </c>
      <c r="Q1733" s="515"/>
    </row>
    <row r="1734" spans="1:17" ht="165.75" x14ac:dyDescent="0.25">
      <c r="A1734" s="210">
        <v>1732</v>
      </c>
      <c r="B1734" s="510" t="s">
        <v>34</v>
      </c>
      <c r="C1734" s="510">
        <v>891180084</v>
      </c>
      <c r="D1734" s="510">
        <v>2</v>
      </c>
      <c r="E1734" s="568" t="s">
        <v>4176</v>
      </c>
      <c r="F1734" s="510">
        <v>7701836</v>
      </c>
      <c r="G1734" s="511">
        <v>4</v>
      </c>
      <c r="H1734" s="512" t="s">
        <v>9712</v>
      </c>
      <c r="I1734" s="513" t="s">
        <v>9713</v>
      </c>
      <c r="J1734" s="514">
        <v>41306</v>
      </c>
      <c r="K1734" s="512">
        <f>28699585+633745</f>
        <v>29333330</v>
      </c>
      <c r="L1734" s="510" t="s">
        <v>61</v>
      </c>
      <c r="M1734" s="511" t="s">
        <v>39</v>
      </c>
      <c r="N1734" s="515" t="s">
        <v>2127</v>
      </c>
      <c r="O1734" s="510" t="s">
        <v>41</v>
      </c>
      <c r="P1734" s="510" t="s">
        <v>42</v>
      </c>
      <c r="Q1734" s="516" t="s">
        <v>9436</v>
      </c>
    </row>
    <row r="1735" spans="1:17" ht="39" x14ac:dyDescent="0.25">
      <c r="A1735" s="210">
        <v>1733</v>
      </c>
      <c r="B1735" s="510" t="s">
        <v>34</v>
      </c>
      <c r="C1735" s="510">
        <v>891180084</v>
      </c>
      <c r="D1735" s="510">
        <v>2</v>
      </c>
      <c r="E1735" s="568" t="s">
        <v>4313</v>
      </c>
      <c r="F1735" s="510">
        <v>7717164</v>
      </c>
      <c r="G1735" s="511">
        <v>3</v>
      </c>
      <c r="H1735" s="512" t="s">
        <v>9714</v>
      </c>
      <c r="I1735" s="513" t="s">
        <v>9715</v>
      </c>
      <c r="J1735" s="514">
        <v>41306</v>
      </c>
      <c r="K1735" s="512">
        <f>11230272+247987</f>
        <v>11478259</v>
      </c>
      <c r="L1735" s="510" t="s">
        <v>61</v>
      </c>
      <c r="M1735" s="511" t="s">
        <v>39</v>
      </c>
      <c r="N1735" s="515" t="s">
        <v>2127</v>
      </c>
      <c r="O1735" s="510" t="s">
        <v>41</v>
      </c>
      <c r="P1735" s="510" t="s">
        <v>42</v>
      </c>
      <c r="Q1735" s="516" t="s">
        <v>9716</v>
      </c>
    </row>
    <row r="1736" spans="1:17" ht="63.75" x14ac:dyDescent="0.25">
      <c r="A1736" s="210">
        <v>1734</v>
      </c>
      <c r="B1736" s="510" t="s">
        <v>34</v>
      </c>
      <c r="C1736" s="510">
        <v>891180084</v>
      </c>
      <c r="D1736" s="510">
        <v>2</v>
      </c>
      <c r="E1736" s="568" t="s">
        <v>9717</v>
      </c>
      <c r="F1736" s="510">
        <v>19091512</v>
      </c>
      <c r="G1736" s="511">
        <v>8</v>
      </c>
      <c r="H1736" s="512" t="s">
        <v>9718</v>
      </c>
      <c r="I1736" s="513" t="s">
        <v>9719</v>
      </c>
      <c r="J1736" s="514">
        <v>41306</v>
      </c>
      <c r="K1736" s="512">
        <v>16007680</v>
      </c>
      <c r="L1736" s="510" t="s">
        <v>61</v>
      </c>
      <c r="M1736" s="511" t="s">
        <v>39</v>
      </c>
      <c r="N1736" s="515" t="s">
        <v>2127</v>
      </c>
      <c r="O1736" s="510" t="s">
        <v>41</v>
      </c>
      <c r="P1736" s="510" t="s">
        <v>42</v>
      </c>
      <c r="Q1736" s="515"/>
    </row>
    <row r="1737" spans="1:17" ht="66" x14ac:dyDescent="0.25">
      <c r="A1737" s="210">
        <v>1735</v>
      </c>
      <c r="B1737" s="510" t="s">
        <v>34</v>
      </c>
      <c r="C1737" s="510">
        <v>891180084</v>
      </c>
      <c r="D1737" s="510">
        <v>2</v>
      </c>
      <c r="E1737" s="568" t="s">
        <v>4388</v>
      </c>
      <c r="F1737" s="510">
        <v>83058854</v>
      </c>
      <c r="G1737" s="511">
        <v>5</v>
      </c>
      <c r="H1737" s="512" t="s">
        <v>9720</v>
      </c>
      <c r="I1737" s="513" t="s">
        <v>9721</v>
      </c>
      <c r="J1737" s="514">
        <v>41309</v>
      </c>
      <c r="K1737" s="512">
        <v>9647733</v>
      </c>
      <c r="L1737" s="510" t="s">
        <v>61</v>
      </c>
      <c r="M1737" s="511" t="s">
        <v>39</v>
      </c>
      <c r="N1737" s="515" t="s">
        <v>2127</v>
      </c>
      <c r="O1737" s="510" t="s">
        <v>41</v>
      </c>
      <c r="P1737" s="510" t="s">
        <v>42</v>
      </c>
      <c r="Q1737" s="515"/>
    </row>
    <row r="1738" spans="1:17" ht="102" x14ac:dyDescent="0.25">
      <c r="A1738" s="210">
        <v>1736</v>
      </c>
      <c r="B1738" s="510" t="s">
        <v>34</v>
      </c>
      <c r="C1738" s="510">
        <v>891180084</v>
      </c>
      <c r="D1738" s="510">
        <v>2</v>
      </c>
      <c r="E1738" s="568" t="s">
        <v>4193</v>
      </c>
      <c r="F1738" s="510">
        <v>7722635</v>
      </c>
      <c r="G1738" s="511">
        <v>0</v>
      </c>
      <c r="H1738" s="512" t="s">
        <v>9722</v>
      </c>
      <c r="I1738" s="513" t="s">
        <v>9723</v>
      </c>
      <c r="J1738" s="514">
        <v>41309</v>
      </c>
      <c r="K1738" s="512">
        <v>23013987</v>
      </c>
      <c r="L1738" s="510" t="s">
        <v>61</v>
      </c>
      <c r="M1738" s="511" t="s">
        <v>39</v>
      </c>
      <c r="N1738" s="515" t="s">
        <v>2127</v>
      </c>
      <c r="O1738" s="510" t="s">
        <v>41</v>
      </c>
      <c r="P1738" s="510" t="s">
        <v>42</v>
      </c>
      <c r="Q1738" s="515"/>
    </row>
    <row r="1739" spans="1:17" ht="89.25" x14ac:dyDescent="0.25">
      <c r="A1739" s="210">
        <v>1737</v>
      </c>
      <c r="B1739" s="510" t="s">
        <v>34</v>
      </c>
      <c r="C1739" s="510">
        <v>891180084</v>
      </c>
      <c r="D1739" s="510">
        <v>2</v>
      </c>
      <c r="E1739" s="568" t="s">
        <v>4406</v>
      </c>
      <c r="F1739" s="510">
        <v>73130565</v>
      </c>
      <c r="G1739" s="511">
        <v>2</v>
      </c>
      <c r="H1739" s="512" t="s">
        <v>9724</v>
      </c>
      <c r="I1739" s="513" t="s">
        <v>9725</v>
      </c>
      <c r="J1739" s="514">
        <v>41309</v>
      </c>
      <c r="K1739" s="512">
        <v>7584027</v>
      </c>
      <c r="L1739" s="510" t="s">
        <v>61</v>
      </c>
      <c r="M1739" s="511" t="s">
        <v>39</v>
      </c>
      <c r="N1739" s="515" t="s">
        <v>2127</v>
      </c>
      <c r="O1739" s="510" t="s">
        <v>41</v>
      </c>
      <c r="P1739" s="510" t="s">
        <v>42</v>
      </c>
      <c r="Q1739" s="515"/>
    </row>
    <row r="1740" spans="1:17" ht="52.5" x14ac:dyDescent="0.25">
      <c r="A1740" s="210">
        <v>1738</v>
      </c>
      <c r="B1740" s="510" t="s">
        <v>34</v>
      </c>
      <c r="C1740" s="510">
        <v>891180084</v>
      </c>
      <c r="D1740" s="510">
        <v>2</v>
      </c>
      <c r="E1740" s="568" t="s">
        <v>9726</v>
      </c>
      <c r="F1740" s="510">
        <v>1080361124</v>
      </c>
      <c r="G1740" s="511">
        <v>5</v>
      </c>
      <c r="H1740" s="512" t="s">
        <v>9727</v>
      </c>
      <c r="I1740" s="513" t="s">
        <v>9728</v>
      </c>
      <c r="J1740" s="514">
        <v>41309</v>
      </c>
      <c r="K1740" s="512">
        <v>6278403</v>
      </c>
      <c r="L1740" s="510" t="s">
        <v>61</v>
      </c>
      <c r="M1740" s="511" t="s">
        <v>39</v>
      </c>
      <c r="N1740" s="515" t="s">
        <v>2127</v>
      </c>
      <c r="O1740" s="510" t="s">
        <v>41</v>
      </c>
      <c r="P1740" s="510" t="s">
        <v>42</v>
      </c>
      <c r="Q1740" s="515"/>
    </row>
    <row r="1741" spans="1:17" ht="52.5" x14ac:dyDescent="0.25">
      <c r="A1741" s="210">
        <v>1739</v>
      </c>
      <c r="B1741" s="510" t="s">
        <v>34</v>
      </c>
      <c r="C1741" s="510">
        <v>891180084</v>
      </c>
      <c r="D1741" s="510">
        <v>2</v>
      </c>
      <c r="E1741" s="568" t="s">
        <v>9729</v>
      </c>
      <c r="F1741" s="510">
        <v>1075247225</v>
      </c>
      <c r="G1741" s="511">
        <v>5</v>
      </c>
      <c r="H1741" s="512" t="s">
        <v>9730</v>
      </c>
      <c r="I1741" s="513" t="s">
        <v>9731</v>
      </c>
      <c r="J1741" s="514">
        <v>41309</v>
      </c>
      <c r="K1741" s="512">
        <v>6278403</v>
      </c>
      <c r="L1741" s="510" t="s">
        <v>61</v>
      </c>
      <c r="M1741" s="511" t="s">
        <v>39</v>
      </c>
      <c r="N1741" s="515" t="s">
        <v>2127</v>
      </c>
      <c r="O1741" s="510" t="s">
        <v>41</v>
      </c>
      <c r="P1741" s="510" t="s">
        <v>42</v>
      </c>
      <c r="Q1741" s="515"/>
    </row>
    <row r="1742" spans="1:17" ht="51" x14ac:dyDescent="0.25">
      <c r="A1742" s="210">
        <v>1740</v>
      </c>
      <c r="B1742" s="510" t="s">
        <v>34</v>
      </c>
      <c r="C1742" s="510">
        <v>891180084</v>
      </c>
      <c r="D1742" s="510">
        <v>2</v>
      </c>
      <c r="E1742" s="568" t="s">
        <v>9732</v>
      </c>
      <c r="F1742" s="510">
        <v>7700592</v>
      </c>
      <c r="G1742" s="511">
        <v>8</v>
      </c>
      <c r="H1742" s="512" t="s">
        <v>9733</v>
      </c>
      <c r="I1742" s="513" t="s">
        <v>9734</v>
      </c>
      <c r="J1742" s="514">
        <v>41309</v>
      </c>
      <c r="K1742" s="512">
        <f>12359991+275541</f>
        <v>12635532</v>
      </c>
      <c r="L1742" s="510" t="s">
        <v>61</v>
      </c>
      <c r="M1742" s="511" t="s">
        <v>39</v>
      </c>
      <c r="N1742" s="515" t="s">
        <v>2127</v>
      </c>
      <c r="O1742" s="510" t="s">
        <v>41</v>
      </c>
      <c r="P1742" s="510" t="s">
        <v>42</v>
      </c>
      <c r="Q1742" s="516" t="s">
        <v>9466</v>
      </c>
    </row>
    <row r="1743" spans="1:17" ht="52.5" x14ac:dyDescent="0.25">
      <c r="A1743" s="210">
        <v>1741</v>
      </c>
      <c r="B1743" s="510" t="s">
        <v>34</v>
      </c>
      <c r="C1743" s="510">
        <v>891180084</v>
      </c>
      <c r="D1743" s="510">
        <v>2</v>
      </c>
      <c r="E1743" s="568" t="s">
        <v>9735</v>
      </c>
      <c r="F1743" s="510">
        <v>1075211470</v>
      </c>
      <c r="G1743" s="511">
        <v>8</v>
      </c>
      <c r="H1743" s="512" t="s">
        <v>9736</v>
      </c>
      <c r="I1743" s="513" t="s">
        <v>9728</v>
      </c>
      <c r="J1743" s="514">
        <v>41309</v>
      </c>
      <c r="K1743" s="512">
        <v>8561459</v>
      </c>
      <c r="L1743" s="510" t="s">
        <v>61</v>
      </c>
      <c r="M1743" s="511" t="s">
        <v>39</v>
      </c>
      <c r="N1743" s="515" t="s">
        <v>2127</v>
      </c>
      <c r="O1743" s="510" t="s">
        <v>41</v>
      </c>
      <c r="P1743" s="510" t="s">
        <v>42</v>
      </c>
      <c r="Q1743" s="515"/>
    </row>
    <row r="1744" spans="1:17" ht="89.25" x14ac:dyDescent="0.25">
      <c r="A1744" s="210">
        <v>1742</v>
      </c>
      <c r="B1744" s="510" t="s">
        <v>34</v>
      </c>
      <c r="C1744" s="510">
        <v>891180084</v>
      </c>
      <c r="D1744" s="510">
        <v>2</v>
      </c>
      <c r="E1744" s="568" t="s">
        <v>9737</v>
      </c>
      <c r="F1744" s="510">
        <v>36066255</v>
      </c>
      <c r="G1744" s="511">
        <v>6</v>
      </c>
      <c r="H1744" s="512" t="s">
        <v>9738</v>
      </c>
      <c r="I1744" s="513" t="s">
        <v>9739</v>
      </c>
      <c r="J1744" s="514">
        <v>41311</v>
      </c>
      <c r="K1744" s="512">
        <v>1358025</v>
      </c>
      <c r="L1744" s="510" t="s">
        <v>61</v>
      </c>
      <c r="M1744" s="511" t="s">
        <v>39</v>
      </c>
      <c r="N1744" s="515" t="s">
        <v>2127</v>
      </c>
      <c r="O1744" s="510" t="s">
        <v>41</v>
      </c>
      <c r="P1744" s="510" t="s">
        <v>42</v>
      </c>
      <c r="Q1744" s="515"/>
    </row>
    <row r="1745" spans="1:17" ht="127.5" x14ac:dyDescent="0.25">
      <c r="A1745" s="210">
        <v>1743</v>
      </c>
      <c r="B1745" s="510" t="s">
        <v>34</v>
      </c>
      <c r="C1745" s="510">
        <v>891180084</v>
      </c>
      <c r="D1745" s="510">
        <v>2</v>
      </c>
      <c r="E1745" s="568" t="s">
        <v>4233</v>
      </c>
      <c r="F1745" s="510">
        <v>11316106</v>
      </c>
      <c r="G1745" s="511">
        <v>1</v>
      </c>
      <c r="H1745" s="512" t="s">
        <v>9740</v>
      </c>
      <c r="I1745" s="513" t="s">
        <v>9741</v>
      </c>
      <c r="J1745" s="514">
        <v>41316</v>
      </c>
      <c r="K1745" s="512">
        <v>5455716</v>
      </c>
      <c r="L1745" s="510" t="s">
        <v>61</v>
      </c>
      <c r="M1745" s="511" t="s">
        <v>39</v>
      </c>
      <c r="N1745" s="515" t="s">
        <v>2127</v>
      </c>
      <c r="O1745" s="510" t="s">
        <v>41</v>
      </c>
      <c r="P1745" s="510" t="s">
        <v>42</v>
      </c>
      <c r="Q1745" s="515"/>
    </row>
    <row r="1746" spans="1:17" ht="127.5" x14ac:dyDescent="0.25">
      <c r="A1746" s="210">
        <v>1744</v>
      </c>
      <c r="B1746" s="510" t="s">
        <v>34</v>
      </c>
      <c r="C1746" s="510">
        <v>891180084</v>
      </c>
      <c r="D1746" s="510">
        <v>2</v>
      </c>
      <c r="E1746" s="568" t="s">
        <v>4397</v>
      </c>
      <c r="F1746" s="510">
        <v>7684965</v>
      </c>
      <c r="G1746" s="511">
        <v>2</v>
      </c>
      <c r="H1746" s="512" t="s">
        <v>9742</v>
      </c>
      <c r="I1746" s="513" t="s">
        <v>9743</v>
      </c>
      <c r="J1746" s="514">
        <v>41316</v>
      </c>
      <c r="K1746" s="512">
        <v>5455716</v>
      </c>
      <c r="L1746" s="510" t="s">
        <v>61</v>
      </c>
      <c r="M1746" s="511" t="s">
        <v>39</v>
      </c>
      <c r="N1746" s="515" t="s">
        <v>2127</v>
      </c>
      <c r="O1746" s="510" t="s">
        <v>41</v>
      </c>
      <c r="P1746" s="510" t="s">
        <v>42</v>
      </c>
      <c r="Q1746" s="515"/>
    </row>
    <row r="1747" spans="1:17" ht="140.25" x14ac:dyDescent="0.25">
      <c r="A1747" s="210">
        <v>1745</v>
      </c>
      <c r="B1747" s="510" t="s">
        <v>34</v>
      </c>
      <c r="C1747" s="510">
        <v>891180084</v>
      </c>
      <c r="D1747" s="510">
        <v>2</v>
      </c>
      <c r="E1747" s="568" t="s">
        <v>4447</v>
      </c>
      <c r="F1747" s="510">
        <v>1094880992</v>
      </c>
      <c r="G1747" s="511">
        <v>9</v>
      </c>
      <c r="H1747" s="512" t="s">
        <v>9744</v>
      </c>
      <c r="I1747" s="513" t="s">
        <v>9745</v>
      </c>
      <c r="J1747" s="514">
        <v>41316</v>
      </c>
      <c r="K1747" s="512">
        <v>5455716</v>
      </c>
      <c r="L1747" s="510" t="s">
        <v>61</v>
      </c>
      <c r="M1747" s="511" t="s">
        <v>39</v>
      </c>
      <c r="N1747" s="515" t="s">
        <v>2127</v>
      </c>
      <c r="O1747" s="510" t="s">
        <v>41</v>
      </c>
      <c r="P1747" s="510" t="s">
        <v>42</v>
      </c>
      <c r="Q1747" s="515"/>
    </row>
    <row r="1748" spans="1:17" ht="140.25" x14ac:dyDescent="0.25">
      <c r="A1748" s="210">
        <v>1746</v>
      </c>
      <c r="B1748" s="510" t="s">
        <v>34</v>
      </c>
      <c r="C1748" s="510">
        <v>891180084</v>
      </c>
      <c r="D1748" s="510">
        <v>2</v>
      </c>
      <c r="E1748" s="568" t="s">
        <v>4246</v>
      </c>
      <c r="F1748" s="510">
        <v>7717651</v>
      </c>
      <c r="G1748" s="511">
        <v>9</v>
      </c>
      <c r="H1748" s="512" t="s">
        <v>9746</v>
      </c>
      <c r="I1748" s="513" t="s">
        <v>9747</v>
      </c>
      <c r="J1748" s="514">
        <v>41316</v>
      </c>
      <c r="K1748" s="512">
        <v>5455716</v>
      </c>
      <c r="L1748" s="510" t="s">
        <v>61</v>
      </c>
      <c r="M1748" s="511" t="s">
        <v>39</v>
      </c>
      <c r="N1748" s="515" t="s">
        <v>2127</v>
      </c>
      <c r="O1748" s="510" t="s">
        <v>41</v>
      </c>
      <c r="P1748" s="510" t="s">
        <v>42</v>
      </c>
      <c r="Q1748" s="515"/>
    </row>
    <row r="1749" spans="1:17" ht="127.5" x14ac:dyDescent="0.25">
      <c r="A1749" s="210">
        <v>1747</v>
      </c>
      <c r="B1749" s="510" t="s">
        <v>34</v>
      </c>
      <c r="C1749" s="510">
        <v>891180084</v>
      </c>
      <c r="D1749" s="510">
        <v>2</v>
      </c>
      <c r="E1749" s="568" t="s">
        <v>4394</v>
      </c>
      <c r="F1749" s="510">
        <v>12123227</v>
      </c>
      <c r="G1749" s="511">
        <v>7</v>
      </c>
      <c r="H1749" s="512" t="s">
        <v>9748</v>
      </c>
      <c r="I1749" s="513" t="s">
        <v>9749</v>
      </c>
      <c r="J1749" s="514">
        <v>41316</v>
      </c>
      <c r="K1749" s="512">
        <v>5455716</v>
      </c>
      <c r="L1749" s="510" t="s">
        <v>61</v>
      </c>
      <c r="M1749" s="511" t="s">
        <v>39</v>
      </c>
      <c r="N1749" s="515" t="s">
        <v>2127</v>
      </c>
      <c r="O1749" s="510" t="s">
        <v>41</v>
      </c>
      <c r="P1749" s="510" t="s">
        <v>42</v>
      </c>
      <c r="Q1749" s="515"/>
    </row>
    <row r="1750" spans="1:17" ht="127.5" x14ac:dyDescent="0.25">
      <c r="A1750" s="210">
        <v>1748</v>
      </c>
      <c r="B1750" s="510" t="s">
        <v>34</v>
      </c>
      <c r="C1750" s="510">
        <v>891180084</v>
      </c>
      <c r="D1750" s="510">
        <v>2</v>
      </c>
      <c r="E1750" s="568" t="s">
        <v>4373</v>
      </c>
      <c r="F1750" s="510">
        <v>55163730</v>
      </c>
      <c r="G1750" s="511">
        <v>8</v>
      </c>
      <c r="H1750" s="512" t="s">
        <v>9750</v>
      </c>
      <c r="I1750" s="513" t="s">
        <v>9751</v>
      </c>
      <c r="J1750" s="514">
        <v>41316</v>
      </c>
      <c r="K1750" s="512">
        <v>5455716</v>
      </c>
      <c r="L1750" s="510" t="s">
        <v>61</v>
      </c>
      <c r="M1750" s="511" t="s">
        <v>39</v>
      </c>
      <c r="N1750" s="515" t="s">
        <v>2127</v>
      </c>
      <c r="O1750" s="510" t="s">
        <v>41</v>
      </c>
      <c r="P1750" s="510" t="s">
        <v>42</v>
      </c>
      <c r="Q1750" s="515"/>
    </row>
    <row r="1751" spans="1:17" ht="127.5" x14ac:dyDescent="0.25">
      <c r="A1751" s="210">
        <v>1749</v>
      </c>
      <c r="B1751" s="510" t="s">
        <v>34</v>
      </c>
      <c r="C1751" s="510">
        <v>891180084</v>
      </c>
      <c r="D1751" s="510">
        <v>2</v>
      </c>
      <c r="E1751" s="568" t="s">
        <v>4382</v>
      </c>
      <c r="F1751" s="510">
        <v>12128667</v>
      </c>
      <c r="G1751" s="511">
        <v>7</v>
      </c>
      <c r="H1751" s="512" t="s">
        <v>9752</v>
      </c>
      <c r="I1751" s="513" t="s">
        <v>9753</v>
      </c>
      <c r="J1751" s="514">
        <v>41316</v>
      </c>
      <c r="K1751" s="512">
        <v>5455716</v>
      </c>
      <c r="L1751" s="510" t="s">
        <v>61</v>
      </c>
      <c r="M1751" s="511" t="s">
        <v>39</v>
      </c>
      <c r="N1751" s="515" t="s">
        <v>2127</v>
      </c>
      <c r="O1751" s="510" t="s">
        <v>41</v>
      </c>
      <c r="P1751" s="510" t="s">
        <v>42</v>
      </c>
      <c r="Q1751" s="515"/>
    </row>
    <row r="1752" spans="1:17" ht="76.5" x14ac:dyDescent="0.25">
      <c r="A1752" s="210">
        <v>1750</v>
      </c>
      <c r="B1752" s="510" t="s">
        <v>34</v>
      </c>
      <c r="C1752" s="510">
        <v>891180084</v>
      </c>
      <c r="D1752" s="510">
        <v>2</v>
      </c>
      <c r="E1752" s="568" t="s">
        <v>4190</v>
      </c>
      <c r="F1752" s="510">
        <v>55131974</v>
      </c>
      <c r="G1752" s="511">
        <v>0</v>
      </c>
      <c r="H1752" s="512" t="s">
        <v>9754</v>
      </c>
      <c r="I1752" s="513" t="s">
        <v>9755</v>
      </c>
      <c r="J1752" s="514">
        <v>41316</v>
      </c>
      <c r="K1752" s="512">
        <v>5432098</v>
      </c>
      <c r="L1752" s="510" t="s">
        <v>61</v>
      </c>
      <c r="M1752" s="511" t="s">
        <v>39</v>
      </c>
      <c r="N1752" s="515" t="s">
        <v>2127</v>
      </c>
      <c r="O1752" s="510" t="s">
        <v>41</v>
      </c>
      <c r="P1752" s="510" t="s">
        <v>42</v>
      </c>
      <c r="Q1752" s="515"/>
    </row>
    <row r="1753" spans="1:17" ht="51.75" x14ac:dyDescent="0.25">
      <c r="A1753" s="210">
        <v>1751</v>
      </c>
      <c r="B1753" s="510" t="s">
        <v>34</v>
      </c>
      <c r="C1753" s="510">
        <v>891180084</v>
      </c>
      <c r="D1753" s="510">
        <v>2</v>
      </c>
      <c r="E1753" s="568" t="s">
        <v>4227</v>
      </c>
      <c r="F1753" s="510">
        <v>7691673</v>
      </c>
      <c r="G1753" s="511">
        <v>6</v>
      </c>
      <c r="H1753" s="512" t="s">
        <v>9756</v>
      </c>
      <c r="I1753" s="513" t="s">
        <v>9757</v>
      </c>
      <c r="J1753" s="514">
        <v>41316</v>
      </c>
      <c r="K1753" s="512">
        <f>4959742+196815</f>
        <v>5156557</v>
      </c>
      <c r="L1753" s="510" t="s">
        <v>61</v>
      </c>
      <c r="M1753" s="511" t="s">
        <v>39</v>
      </c>
      <c r="N1753" s="515" t="s">
        <v>2127</v>
      </c>
      <c r="O1753" s="510" t="s">
        <v>41</v>
      </c>
      <c r="P1753" s="510" t="s">
        <v>42</v>
      </c>
      <c r="Q1753" s="515"/>
    </row>
    <row r="1754" spans="1:17" ht="127.5" x14ac:dyDescent="0.25">
      <c r="A1754" s="210">
        <v>1752</v>
      </c>
      <c r="B1754" s="510" t="s">
        <v>34</v>
      </c>
      <c r="C1754" s="510">
        <v>891180084</v>
      </c>
      <c r="D1754" s="510">
        <v>2</v>
      </c>
      <c r="E1754" s="568" t="s">
        <v>4376</v>
      </c>
      <c r="F1754" s="510">
        <v>7709867</v>
      </c>
      <c r="G1754" s="511">
        <v>9</v>
      </c>
      <c r="H1754" s="512" t="s">
        <v>9758</v>
      </c>
      <c r="I1754" s="513" t="s">
        <v>9759</v>
      </c>
      <c r="J1754" s="514">
        <v>41316</v>
      </c>
      <c r="K1754" s="512">
        <f>4959742+196815</f>
        <v>5156557</v>
      </c>
      <c r="L1754" s="510" t="s">
        <v>61</v>
      </c>
      <c r="M1754" s="511" t="s">
        <v>39</v>
      </c>
      <c r="N1754" s="515" t="s">
        <v>2127</v>
      </c>
      <c r="O1754" s="510" t="s">
        <v>41</v>
      </c>
      <c r="P1754" s="510" t="s">
        <v>42</v>
      </c>
      <c r="Q1754" s="515"/>
    </row>
    <row r="1755" spans="1:17" ht="140.25" x14ac:dyDescent="0.25">
      <c r="A1755" s="210">
        <v>1753</v>
      </c>
      <c r="B1755" s="510" t="s">
        <v>34</v>
      </c>
      <c r="C1755" s="510">
        <v>891180084</v>
      </c>
      <c r="D1755" s="510">
        <v>2</v>
      </c>
      <c r="E1755" s="568" t="s">
        <v>4221</v>
      </c>
      <c r="F1755" s="510">
        <v>12143381</v>
      </c>
      <c r="G1755" s="511">
        <v>9</v>
      </c>
      <c r="H1755" s="512" t="s">
        <v>9760</v>
      </c>
      <c r="I1755" s="513" t="s">
        <v>9761</v>
      </c>
      <c r="J1755" s="514">
        <v>41316</v>
      </c>
      <c r="K1755" s="512">
        <v>5156557</v>
      </c>
      <c r="L1755" s="510" t="s">
        <v>61</v>
      </c>
      <c r="M1755" s="511" t="s">
        <v>39</v>
      </c>
      <c r="N1755" s="515" t="s">
        <v>2127</v>
      </c>
      <c r="O1755" s="510" t="s">
        <v>41</v>
      </c>
      <c r="P1755" s="510" t="s">
        <v>42</v>
      </c>
      <c r="Q1755" s="515"/>
    </row>
    <row r="1756" spans="1:17" ht="127.5" x14ac:dyDescent="0.25">
      <c r="A1756" s="210">
        <v>1754</v>
      </c>
      <c r="B1756" s="510" t="s">
        <v>34</v>
      </c>
      <c r="C1756" s="510">
        <v>891180084</v>
      </c>
      <c r="D1756" s="510">
        <v>2</v>
      </c>
      <c r="E1756" s="568" t="s">
        <v>4215</v>
      </c>
      <c r="F1756" s="510">
        <v>7730341</v>
      </c>
      <c r="G1756" s="511">
        <v>4</v>
      </c>
      <c r="H1756" s="512" t="s">
        <v>9762</v>
      </c>
      <c r="I1756" s="513" t="s">
        <v>9763</v>
      </c>
      <c r="J1756" s="514">
        <v>41316</v>
      </c>
      <c r="K1756" s="512">
        <f>4959742+196815</f>
        <v>5156557</v>
      </c>
      <c r="L1756" s="510" t="s">
        <v>61</v>
      </c>
      <c r="M1756" s="511" t="s">
        <v>39</v>
      </c>
      <c r="N1756" s="515" t="s">
        <v>2127</v>
      </c>
      <c r="O1756" s="510" t="s">
        <v>41</v>
      </c>
      <c r="P1756" s="510" t="s">
        <v>42</v>
      </c>
      <c r="Q1756" s="515"/>
    </row>
    <row r="1757" spans="1:17" ht="114.75" x14ac:dyDescent="0.25">
      <c r="A1757" s="210">
        <v>1755</v>
      </c>
      <c r="B1757" s="510" t="s">
        <v>34</v>
      </c>
      <c r="C1757" s="510">
        <v>891180084</v>
      </c>
      <c r="D1757" s="510">
        <v>2</v>
      </c>
      <c r="E1757" s="568" t="s">
        <v>4212</v>
      </c>
      <c r="F1757" s="510">
        <v>83040916</v>
      </c>
      <c r="G1757" s="511">
        <v>4</v>
      </c>
      <c r="H1757" s="512" t="s">
        <v>9764</v>
      </c>
      <c r="I1757" s="513" t="s">
        <v>9765</v>
      </c>
      <c r="J1757" s="514">
        <v>41316</v>
      </c>
      <c r="K1757" s="512">
        <v>4959742</v>
      </c>
      <c r="L1757" s="510" t="s">
        <v>61</v>
      </c>
      <c r="M1757" s="511" t="s">
        <v>39</v>
      </c>
      <c r="N1757" s="515" t="s">
        <v>2127</v>
      </c>
      <c r="O1757" s="510" t="s">
        <v>41</v>
      </c>
      <c r="P1757" s="510" t="s">
        <v>42</v>
      </c>
      <c r="Q1757" s="515"/>
    </row>
    <row r="1758" spans="1:17" ht="153" x14ac:dyDescent="0.25">
      <c r="A1758" s="210">
        <v>1756</v>
      </c>
      <c r="B1758" s="510" t="s">
        <v>34</v>
      </c>
      <c r="C1758" s="510">
        <v>891180084</v>
      </c>
      <c r="D1758" s="510">
        <v>2</v>
      </c>
      <c r="E1758" s="568" t="s">
        <v>9766</v>
      </c>
      <c r="F1758" s="510">
        <v>12236864</v>
      </c>
      <c r="G1758" s="511">
        <v>4</v>
      </c>
      <c r="H1758" s="512" t="s">
        <v>9767</v>
      </c>
      <c r="I1758" s="513" t="s">
        <v>9768</v>
      </c>
      <c r="J1758" s="514">
        <v>41316</v>
      </c>
      <c r="K1758" s="512">
        <f>4959742+196815</f>
        <v>5156557</v>
      </c>
      <c r="L1758" s="510" t="s">
        <v>61</v>
      </c>
      <c r="M1758" s="511" t="s">
        <v>39</v>
      </c>
      <c r="N1758" s="515" t="s">
        <v>2127</v>
      </c>
      <c r="O1758" s="510" t="s">
        <v>41</v>
      </c>
      <c r="P1758" s="510" t="s">
        <v>42</v>
      </c>
      <c r="Q1758" s="515"/>
    </row>
    <row r="1759" spans="1:17" ht="89.25" x14ac:dyDescent="0.25">
      <c r="A1759" s="210">
        <v>1757</v>
      </c>
      <c r="B1759" s="510" t="s">
        <v>34</v>
      </c>
      <c r="C1759" s="510">
        <v>891180084</v>
      </c>
      <c r="D1759" s="510">
        <v>2</v>
      </c>
      <c r="E1759" s="568" t="s">
        <v>9769</v>
      </c>
      <c r="F1759" s="510">
        <v>7711421</v>
      </c>
      <c r="G1759" s="511">
        <v>4</v>
      </c>
      <c r="H1759" s="512" t="s">
        <v>9770</v>
      </c>
      <c r="I1759" s="513" t="s">
        <v>9771</v>
      </c>
      <c r="J1759" s="514">
        <v>41316</v>
      </c>
      <c r="K1759" s="512">
        <v>4959742</v>
      </c>
      <c r="L1759" s="510" t="s">
        <v>61</v>
      </c>
      <c r="M1759" s="511" t="s">
        <v>39</v>
      </c>
      <c r="N1759" s="515" t="s">
        <v>2127</v>
      </c>
      <c r="O1759" s="510" t="s">
        <v>41</v>
      </c>
      <c r="P1759" s="510" t="s">
        <v>42</v>
      </c>
      <c r="Q1759" s="515"/>
    </row>
    <row r="1760" spans="1:17" ht="127.5" x14ac:dyDescent="0.25">
      <c r="A1760" s="210">
        <v>1758</v>
      </c>
      <c r="B1760" s="510" t="s">
        <v>34</v>
      </c>
      <c r="C1760" s="510">
        <v>891180084</v>
      </c>
      <c r="D1760" s="510">
        <v>2</v>
      </c>
      <c r="E1760" s="568" t="s">
        <v>4243</v>
      </c>
      <c r="F1760" s="510">
        <v>7701217</v>
      </c>
      <c r="G1760" s="511">
        <v>5</v>
      </c>
      <c r="H1760" s="512" t="s">
        <v>9772</v>
      </c>
      <c r="I1760" s="513" t="s">
        <v>9773</v>
      </c>
      <c r="J1760" s="514">
        <v>41316</v>
      </c>
      <c r="K1760" s="512">
        <v>5455716</v>
      </c>
      <c r="L1760" s="510" t="s">
        <v>61</v>
      </c>
      <c r="M1760" s="511" t="s">
        <v>39</v>
      </c>
      <c r="N1760" s="515" t="s">
        <v>2127</v>
      </c>
      <c r="O1760" s="510" t="s">
        <v>41</v>
      </c>
      <c r="P1760" s="510" t="s">
        <v>42</v>
      </c>
      <c r="Q1760" s="515"/>
    </row>
    <row r="1761" spans="1:17" ht="127.5" x14ac:dyDescent="0.25">
      <c r="A1761" s="210">
        <v>1759</v>
      </c>
      <c r="B1761" s="510" t="s">
        <v>34</v>
      </c>
      <c r="C1761" s="510">
        <v>891180084</v>
      </c>
      <c r="D1761" s="510">
        <v>2</v>
      </c>
      <c r="E1761" s="568" t="s">
        <v>9774</v>
      </c>
      <c r="F1761" s="510">
        <v>36312973</v>
      </c>
      <c r="G1761" s="511">
        <v>1</v>
      </c>
      <c r="H1761" s="512" t="s">
        <v>9775</v>
      </c>
      <c r="I1761" s="513" t="s">
        <v>9776</v>
      </c>
      <c r="J1761" s="514">
        <v>41316</v>
      </c>
      <c r="K1761" s="512">
        <f>4959742+196815</f>
        <v>5156557</v>
      </c>
      <c r="L1761" s="510" t="s">
        <v>61</v>
      </c>
      <c r="M1761" s="511" t="s">
        <v>39</v>
      </c>
      <c r="N1761" s="515" t="s">
        <v>2127</v>
      </c>
      <c r="O1761" s="510" t="s">
        <v>41</v>
      </c>
      <c r="P1761" s="510" t="s">
        <v>42</v>
      </c>
      <c r="Q1761" s="515"/>
    </row>
    <row r="1762" spans="1:17" ht="63.75" x14ac:dyDescent="0.25">
      <c r="A1762" s="210">
        <v>1760</v>
      </c>
      <c r="B1762" s="510" t="s">
        <v>34</v>
      </c>
      <c r="C1762" s="510">
        <v>891180084</v>
      </c>
      <c r="D1762" s="510">
        <v>2</v>
      </c>
      <c r="E1762" s="568" t="s">
        <v>4318</v>
      </c>
      <c r="F1762" s="510">
        <v>12127768</v>
      </c>
      <c r="G1762" s="511">
        <v>8</v>
      </c>
      <c r="H1762" s="512" t="s">
        <v>9777</v>
      </c>
      <c r="I1762" s="513" t="s">
        <v>9778</v>
      </c>
      <c r="J1762" s="514">
        <v>41317</v>
      </c>
      <c r="K1762" s="512">
        <v>6396492</v>
      </c>
      <c r="L1762" s="510" t="s">
        <v>61</v>
      </c>
      <c r="M1762" s="511" t="s">
        <v>39</v>
      </c>
      <c r="N1762" s="515" t="s">
        <v>2127</v>
      </c>
      <c r="O1762" s="510" t="s">
        <v>41</v>
      </c>
      <c r="P1762" s="510" t="s">
        <v>42</v>
      </c>
      <c r="Q1762" s="515"/>
    </row>
    <row r="1763" spans="1:17" ht="63.75" x14ac:dyDescent="0.25">
      <c r="A1763" s="210">
        <v>1761</v>
      </c>
      <c r="B1763" s="510" t="s">
        <v>34</v>
      </c>
      <c r="C1763" s="510">
        <v>891180084</v>
      </c>
      <c r="D1763" s="510">
        <v>2</v>
      </c>
      <c r="E1763" s="568" t="s">
        <v>4291</v>
      </c>
      <c r="F1763" s="510">
        <v>1075243654</v>
      </c>
      <c r="G1763" s="511">
        <v>3</v>
      </c>
      <c r="H1763" s="512" t="s">
        <v>9779</v>
      </c>
      <c r="I1763" s="513" t="s">
        <v>9780</v>
      </c>
      <c r="J1763" s="514">
        <v>41317</v>
      </c>
      <c r="K1763" s="512">
        <v>4428341</v>
      </c>
      <c r="L1763" s="510" t="s">
        <v>61</v>
      </c>
      <c r="M1763" s="511" t="s">
        <v>39</v>
      </c>
      <c r="N1763" s="515" t="s">
        <v>2127</v>
      </c>
      <c r="O1763" s="510" t="s">
        <v>41</v>
      </c>
      <c r="P1763" s="510" t="s">
        <v>42</v>
      </c>
      <c r="Q1763" s="515"/>
    </row>
    <row r="1764" spans="1:17" ht="63.75" x14ac:dyDescent="0.25">
      <c r="A1764" s="210">
        <v>1762</v>
      </c>
      <c r="B1764" s="510" t="s">
        <v>34</v>
      </c>
      <c r="C1764" s="510">
        <v>891180084</v>
      </c>
      <c r="D1764" s="510">
        <v>2</v>
      </c>
      <c r="E1764" s="568" t="s">
        <v>4303</v>
      </c>
      <c r="F1764" s="510">
        <v>34567474</v>
      </c>
      <c r="G1764" s="511">
        <v>5</v>
      </c>
      <c r="H1764" s="512" t="s">
        <v>9781</v>
      </c>
      <c r="I1764" s="513" t="s">
        <v>9782</v>
      </c>
      <c r="J1764" s="514">
        <v>41317</v>
      </c>
      <c r="K1764" s="512">
        <v>4428341</v>
      </c>
      <c r="L1764" s="510" t="s">
        <v>61</v>
      </c>
      <c r="M1764" s="511" t="s">
        <v>39</v>
      </c>
      <c r="N1764" s="515" t="s">
        <v>2127</v>
      </c>
      <c r="O1764" s="510" t="s">
        <v>41</v>
      </c>
      <c r="P1764" s="510" t="s">
        <v>42</v>
      </c>
      <c r="Q1764" s="515"/>
    </row>
    <row r="1765" spans="1:17" ht="63.75" x14ac:dyDescent="0.25">
      <c r="A1765" s="210">
        <v>1763</v>
      </c>
      <c r="B1765" s="510" t="s">
        <v>34</v>
      </c>
      <c r="C1765" s="510">
        <v>891180084</v>
      </c>
      <c r="D1765" s="510">
        <v>2</v>
      </c>
      <c r="E1765" s="568" t="s">
        <v>4316</v>
      </c>
      <c r="F1765" s="510">
        <v>55114443</v>
      </c>
      <c r="G1765" s="511">
        <v>1</v>
      </c>
      <c r="H1765" s="512" t="s">
        <v>9783</v>
      </c>
      <c r="I1765" s="513" t="s">
        <v>9784</v>
      </c>
      <c r="J1765" s="514">
        <v>41317</v>
      </c>
      <c r="K1765" s="512">
        <v>4428341</v>
      </c>
      <c r="L1765" s="510" t="s">
        <v>61</v>
      </c>
      <c r="M1765" s="511" t="s">
        <v>39</v>
      </c>
      <c r="N1765" s="515" t="s">
        <v>2127</v>
      </c>
      <c r="O1765" s="510" t="s">
        <v>41</v>
      </c>
      <c r="P1765" s="510" t="s">
        <v>42</v>
      </c>
      <c r="Q1765" s="515"/>
    </row>
    <row r="1766" spans="1:17" ht="63.75" x14ac:dyDescent="0.25">
      <c r="A1766" s="210">
        <v>1764</v>
      </c>
      <c r="B1766" s="510" t="s">
        <v>34</v>
      </c>
      <c r="C1766" s="510">
        <v>891180084</v>
      </c>
      <c r="D1766" s="510">
        <v>2</v>
      </c>
      <c r="E1766" s="568" t="s">
        <v>4305</v>
      </c>
      <c r="F1766" s="510">
        <v>1075221742</v>
      </c>
      <c r="G1766" s="511">
        <v>9</v>
      </c>
      <c r="H1766" s="512" t="s">
        <v>9785</v>
      </c>
      <c r="I1766" s="513" t="s">
        <v>9786</v>
      </c>
      <c r="J1766" s="514">
        <v>41317</v>
      </c>
      <c r="K1766" s="512">
        <v>4428341</v>
      </c>
      <c r="L1766" s="510" t="s">
        <v>61</v>
      </c>
      <c r="M1766" s="511" t="s">
        <v>39</v>
      </c>
      <c r="N1766" s="515" t="s">
        <v>2127</v>
      </c>
      <c r="O1766" s="510" t="s">
        <v>41</v>
      </c>
      <c r="P1766" s="510" t="s">
        <v>42</v>
      </c>
      <c r="Q1766" s="515"/>
    </row>
    <row r="1767" spans="1:17" ht="89.25" x14ac:dyDescent="0.25">
      <c r="A1767" s="210">
        <v>1765</v>
      </c>
      <c r="B1767" s="510" t="s">
        <v>34</v>
      </c>
      <c r="C1767" s="510">
        <v>891180084</v>
      </c>
      <c r="D1767" s="510">
        <v>2</v>
      </c>
      <c r="E1767" s="568" t="s">
        <v>4755</v>
      </c>
      <c r="F1767" s="510">
        <v>1075232282</v>
      </c>
      <c r="G1767" s="511">
        <v>1</v>
      </c>
      <c r="H1767" s="512" t="s">
        <v>9787</v>
      </c>
      <c r="I1767" s="513" t="s">
        <v>9788</v>
      </c>
      <c r="J1767" s="514">
        <v>41317</v>
      </c>
      <c r="K1767" s="512">
        <v>4357487</v>
      </c>
      <c r="L1767" s="510" t="s">
        <v>61</v>
      </c>
      <c r="M1767" s="511" t="s">
        <v>39</v>
      </c>
      <c r="N1767" s="515" t="s">
        <v>2127</v>
      </c>
      <c r="O1767" s="510" t="s">
        <v>41</v>
      </c>
      <c r="P1767" s="510" t="s">
        <v>42</v>
      </c>
      <c r="Q1767" s="515"/>
    </row>
    <row r="1768" spans="1:17" ht="102" x14ac:dyDescent="0.25">
      <c r="A1768" s="210">
        <v>1766</v>
      </c>
      <c r="B1768" s="510" t="s">
        <v>34</v>
      </c>
      <c r="C1768" s="510">
        <v>891180084</v>
      </c>
      <c r="D1768" s="510">
        <v>2</v>
      </c>
      <c r="E1768" s="568" t="s">
        <v>4391</v>
      </c>
      <c r="F1768" s="510">
        <v>65695828</v>
      </c>
      <c r="G1768" s="511">
        <v>1</v>
      </c>
      <c r="H1768" s="512" t="s">
        <v>9789</v>
      </c>
      <c r="I1768" s="513" t="s">
        <v>9790</v>
      </c>
      <c r="J1768" s="514">
        <v>41317</v>
      </c>
      <c r="K1768" s="512">
        <v>4357487</v>
      </c>
      <c r="L1768" s="510" t="s">
        <v>61</v>
      </c>
      <c r="M1768" s="511" t="s">
        <v>39</v>
      </c>
      <c r="N1768" s="515" t="s">
        <v>2127</v>
      </c>
      <c r="O1768" s="510" t="s">
        <v>41</v>
      </c>
      <c r="P1768" s="510" t="s">
        <v>42</v>
      </c>
      <c r="Q1768" s="515"/>
    </row>
    <row r="1769" spans="1:17" ht="140.25" x14ac:dyDescent="0.25">
      <c r="A1769" s="210">
        <v>1767</v>
      </c>
      <c r="B1769" s="510" t="s">
        <v>34</v>
      </c>
      <c r="C1769" s="510">
        <v>891180084</v>
      </c>
      <c r="D1769" s="510">
        <v>2</v>
      </c>
      <c r="E1769" s="568" t="s">
        <v>4763</v>
      </c>
      <c r="F1769" s="510">
        <v>1075255707</v>
      </c>
      <c r="G1769" s="511">
        <v>7</v>
      </c>
      <c r="H1769" s="512" t="s">
        <v>9791</v>
      </c>
      <c r="I1769" s="513" t="s">
        <v>9792</v>
      </c>
      <c r="J1769" s="514">
        <v>41317</v>
      </c>
      <c r="K1769" s="512">
        <v>3109680</v>
      </c>
      <c r="L1769" s="510" t="s">
        <v>61</v>
      </c>
      <c r="M1769" s="511" t="s">
        <v>39</v>
      </c>
      <c r="N1769" s="515" t="s">
        <v>2127</v>
      </c>
      <c r="O1769" s="510" t="s">
        <v>41</v>
      </c>
      <c r="P1769" s="510" t="s">
        <v>42</v>
      </c>
      <c r="Q1769" s="515"/>
    </row>
    <row r="1770" spans="1:17" ht="63.75" x14ac:dyDescent="0.25">
      <c r="A1770" s="210">
        <v>1768</v>
      </c>
      <c r="B1770" s="510" t="s">
        <v>34</v>
      </c>
      <c r="C1770" s="510">
        <v>891180084</v>
      </c>
      <c r="D1770" s="510">
        <v>2</v>
      </c>
      <c r="E1770" s="568" t="s">
        <v>4432</v>
      </c>
      <c r="F1770" s="510">
        <v>51883713</v>
      </c>
      <c r="G1770" s="511">
        <v>7</v>
      </c>
      <c r="H1770" s="512" t="s">
        <v>9793</v>
      </c>
      <c r="I1770" s="513" t="s">
        <v>9794</v>
      </c>
      <c r="J1770" s="514">
        <v>41317</v>
      </c>
      <c r="K1770" s="512">
        <v>4841653</v>
      </c>
      <c r="L1770" s="510" t="s">
        <v>61</v>
      </c>
      <c r="M1770" s="511" t="s">
        <v>39</v>
      </c>
      <c r="N1770" s="515" t="s">
        <v>2127</v>
      </c>
      <c r="O1770" s="510" t="s">
        <v>41</v>
      </c>
      <c r="P1770" s="510" t="s">
        <v>42</v>
      </c>
      <c r="Q1770" s="515"/>
    </row>
    <row r="1771" spans="1:17" ht="51" x14ac:dyDescent="0.25">
      <c r="A1771" s="210">
        <v>1769</v>
      </c>
      <c r="B1771" s="510" t="s">
        <v>34</v>
      </c>
      <c r="C1771" s="510">
        <v>891180084</v>
      </c>
      <c r="D1771" s="510">
        <v>2</v>
      </c>
      <c r="E1771" s="568" t="s">
        <v>3871</v>
      </c>
      <c r="F1771" s="510">
        <v>1075229026</v>
      </c>
      <c r="G1771" s="511">
        <v>1</v>
      </c>
      <c r="H1771" s="512" t="s">
        <v>9795</v>
      </c>
      <c r="I1771" s="513" t="s">
        <v>9796</v>
      </c>
      <c r="J1771" s="514">
        <v>41317</v>
      </c>
      <c r="K1771" s="512">
        <v>4920379</v>
      </c>
      <c r="L1771" s="510" t="s">
        <v>61</v>
      </c>
      <c r="M1771" s="511" t="s">
        <v>39</v>
      </c>
      <c r="N1771" s="515" t="s">
        <v>2127</v>
      </c>
      <c r="O1771" s="510" t="s">
        <v>41</v>
      </c>
      <c r="P1771" s="510" t="s">
        <v>42</v>
      </c>
      <c r="Q1771" s="515"/>
    </row>
    <row r="1772" spans="1:17" ht="114.75" x14ac:dyDescent="0.25">
      <c r="A1772" s="210">
        <v>1770</v>
      </c>
      <c r="B1772" s="510" t="s">
        <v>34</v>
      </c>
      <c r="C1772" s="510">
        <v>891180084</v>
      </c>
      <c r="D1772" s="510">
        <v>2</v>
      </c>
      <c r="E1772" s="568" t="s">
        <v>4218</v>
      </c>
      <c r="F1772" s="510">
        <v>12202684</v>
      </c>
      <c r="G1772" s="511">
        <v>9</v>
      </c>
      <c r="H1772" s="512" t="s">
        <v>9797</v>
      </c>
      <c r="I1772" s="513" t="s">
        <v>9798</v>
      </c>
      <c r="J1772" s="514">
        <v>41319</v>
      </c>
      <c r="K1772" s="512">
        <f>196815+4841653</f>
        <v>5038468</v>
      </c>
      <c r="L1772" s="510" t="s">
        <v>61</v>
      </c>
      <c r="M1772" s="511" t="s">
        <v>39</v>
      </c>
      <c r="N1772" s="515" t="s">
        <v>2127</v>
      </c>
      <c r="O1772" s="510" t="s">
        <v>41</v>
      </c>
      <c r="P1772" s="510" t="s">
        <v>42</v>
      </c>
      <c r="Q1772" s="515"/>
    </row>
    <row r="1773" spans="1:17" ht="89.25" x14ac:dyDescent="0.25">
      <c r="A1773" s="210">
        <v>1771</v>
      </c>
      <c r="B1773" s="510" t="s">
        <v>34</v>
      </c>
      <c r="C1773" s="510">
        <v>891180084</v>
      </c>
      <c r="D1773" s="510">
        <v>2</v>
      </c>
      <c r="E1773" s="568" t="s">
        <v>4600</v>
      </c>
      <c r="F1773" s="510">
        <v>1010177424</v>
      </c>
      <c r="G1773" s="511">
        <v>7</v>
      </c>
      <c r="H1773" s="512" t="s">
        <v>9799</v>
      </c>
      <c r="I1773" s="513" t="s">
        <v>9800</v>
      </c>
      <c r="J1773" s="514">
        <v>41319</v>
      </c>
      <c r="K1773" s="512">
        <v>16499994</v>
      </c>
      <c r="L1773" s="510" t="s">
        <v>61</v>
      </c>
      <c r="M1773" s="511" t="s">
        <v>39</v>
      </c>
      <c r="N1773" s="515" t="s">
        <v>2127</v>
      </c>
      <c r="O1773" s="510" t="s">
        <v>41</v>
      </c>
      <c r="P1773" s="510" t="s">
        <v>42</v>
      </c>
      <c r="Q1773" s="515"/>
    </row>
    <row r="1774" spans="1:17" ht="76.5" x14ac:dyDescent="0.25">
      <c r="A1774" s="210">
        <v>1772</v>
      </c>
      <c r="B1774" s="510" t="s">
        <v>34</v>
      </c>
      <c r="C1774" s="510">
        <v>891180084</v>
      </c>
      <c r="D1774" s="510">
        <v>2</v>
      </c>
      <c r="E1774" s="568" t="s">
        <v>9801</v>
      </c>
      <c r="F1774" s="510">
        <v>55169923</v>
      </c>
      <c r="G1774" s="511">
        <v>1</v>
      </c>
      <c r="H1774" s="512" t="s">
        <v>9802</v>
      </c>
      <c r="I1774" s="513" t="s">
        <v>9803</v>
      </c>
      <c r="J1774" s="514">
        <v>41323</v>
      </c>
      <c r="K1774" s="512">
        <v>4215780</v>
      </c>
      <c r="L1774" s="510" t="s">
        <v>61</v>
      </c>
      <c r="M1774" s="511" t="s">
        <v>39</v>
      </c>
      <c r="N1774" s="515" t="s">
        <v>2127</v>
      </c>
      <c r="O1774" s="510" t="s">
        <v>41</v>
      </c>
      <c r="P1774" s="510" t="s">
        <v>42</v>
      </c>
      <c r="Q1774" s="515"/>
    </row>
    <row r="1775" spans="1:17" ht="63.75" x14ac:dyDescent="0.25">
      <c r="A1775" s="210">
        <v>1773</v>
      </c>
      <c r="B1775" s="510" t="s">
        <v>34</v>
      </c>
      <c r="C1775" s="510">
        <v>891180084</v>
      </c>
      <c r="D1775" s="510">
        <v>2</v>
      </c>
      <c r="E1775" s="568" t="s">
        <v>4735</v>
      </c>
      <c r="F1775" s="510">
        <v>1077848638</v>
      </c>
      <c r="G1775" s="511">
        <v>1</v>
      </c>
      <c r="H1775" s="512" t="s">
        <v>9804</v>
      </c>
      <c r="I1775" s="513" t="s">
        <v>9805</v>
      </c>
      <c r="J1775" s="514">
        <v>41323</v>
      </c>
      <c r="K1775" s="512">
        <v>5152621</v>
      </c>
      <c r="L1775" s="510" t="s">
        <v>61</v>
      </c>
      <c r="M1775" s="511" t="s">
        <v>39</v>
      </c>
      <c r="N1775" s="515" t="s">
        <v>2127</v>
      </c>
      <c r="O1775" s="510" t="s">
        <v>41</v>
      </c>
      <c r="P1775" s="510" t="s">
        <v>42</v>
      </c>
      <c r="Q1775" s="515"/>
    </row>
    <row r="1776" spans="1:17" ht="102" x14ac:dyDescent="0.25">
      <c r="A1776" s="210">
        <v>1774</v>
      </c>
      <c r="B1776" s="510" t="s">
        <v>34</v>
      </c>
      <c r="C1776" s="510">
        <v>891180084</v>
      </c>
      <c r="D1776" s="510">
        <v>2</v>
      </c>
      <c r="E1776" s="568" t="s">
        <v>4156</v>
      </c>
      <c r="F1776" s="510">
        <v>1075212450</v>
      </c>
      <c r="G1776" s="511">
        <v>5</v>
      </c>
      <c r="H1776" s="512" t="s">
        <v>9806</v>
      </c>
      <c r="I1776" s="513" t="s">
        <v>9807</v>
      </c>
      <c r="J1776" s="514">
        <v>41323</v>
      </c>
      <c r="K1776" s="512">
        <v>7026299</v>
      </c>
      <c r="L1776" s="510" t="s">
        <v>61</v>
      </c>
      <c r="M1776" s="511" t="s">
        <v>39</v>
      </c>
      <c r="N1776" s="515" t="s">
        <v>2127</v>
      </c>
      <c r="O1776" s="510" t="s">
        <v>41</v>
      </c>
      <c r="P1776" s="510" t="s">
        <v>42</v>
      </c>
      <c r="Q1776" s="515"/>
    </row>
    <row r="1777" spans="1:17" ht="89.25" x14ac:dyDescent="0.25">
      <c r="A1777" s="210">
        <v>1775</v>
      </c>
      <c r="B1777" s="510" t="s">
        <v>34</v>
      </c>
      <c r="C1777" s="510">
        <v>891180084</v>
      </c>
      <c r="D1777" s="510">
        <v>2</v>
      </c>
      <c r="E1777" s="568" t="s">
        <v>3999</v>
      </c>
      <c r="F1777" s="510">
        <v>1075209464</v>
      </c>
      <c r="G1777" s="511">
        <v>7</v>
      </c>
      <c r="H1777" s="512" t="s">
        <v>9808</v>
      </c>
      <c r="I1777" s="513" t="s">
        <v>9809</v>
      </c>
      <c r="J1777" s="514">
        <v>41323</v>
      </c>
      <c r="K1777" s="512">
        <v>4605474</v>
      </c>
      <c r="L1777" s="510" t="s">
        <v>61</v>
      </c>
      <c r="M1777" s="511" t="s">
        <v>39</v>
      </c>
      <c r="N1777" s="515" t="s">
        <v>2127</v>
      </c>
      <c r="O1777" s="510" t="s">
        <v>41</v>
      </c>
      <c r="P1777" s="510" t="s">
        <v>42</v>
      </c>
      <c r="Q1777" s="515"/>
    </row>
    <row r="1778" spans="1:17" ht="76.5" x14ac:dyDescent="0.25">
      <c r="A1778" s="210">
        <v>1776</v>
      </c>
      <c r="B1778" s="510" t="s">
        <v>34</v>
      </c>
      <c r="C1778" s="510">
        <v>891180084</v>
      </c>
      <c r="D1778" s="510">
        <v>2</v>
      </c>
      <c r="E1778" s="568" t="s">
        <v>4752</v>
      </c>
      <c r="F1778" s="510">
        <v>1078777029</v>
      </c>
      <c r="G1778" s="517" t="s">
        <v>9810</v>
      </c>
      <c r="H1778" s="512" t="s">
        <v>9811</v>
      </c>
      <c r="I1778" s="513" t="s">
        <v>9812</v>
      </c>
      <c r="J1778" s="514">
        <v>41323</v>
      </c>
      <c r="K1778" s="512">
        <v>6908212</v>
      </c>
      <c r="L1778" s="510" t="s">
        <v>61</v>
      </c>
      <c r="M1778" s="511" t="s">
        <v>39</v>
      </c>
      <c r="N1778" s="515" t="s">
        <v>2127</v>
      </c>
      <c r="O1778" s="510" t="s">
        <v>41</v>
      </c>
      <c r="P1778" s="510" t="s">
        <v>42</v>
      </c>
      <c r="Q1778" s="515"/>
    </row>
    <row r="1779" spans="1:17" ht="76.5" x14ac:dyDescent="0.25">
      <c r="A1779" s="210">
        <v>1777</v>
      </c>
      <c r="B1779" s="510" t="s">
        <v>34</v>
      </c>
      <c r="C1779" s="510">
        <v>891180084</v>
      </c>
      <c r="D1779" s="510">
        <v>2</v>
      </c>
      <c r="E1779" s="568" t="s">
        <v>4010</v>
      </c>
      <c r="F1779" s="510">
        <v>7705767</v>
      </c>
      <c r="G1779" s="511">
        <v>2</v>
      </c>
      <c r="H1779" s="512" t="s">
        <v>9813</v>
      </c>
      <c r="I1779" s="513" t="s">
        <v>9814</v>
      </c>
      <c r="J1779" s="514">
        <v>41323</v>
      </c>
      <c r="K1779" s="512">
        <v>4251781</v>
      </c>
      <c r="L1779" s="510" t="s">
        <v>61</v>
      </c>
      <c r="M1779" s="511" t="s">
        <v>39</v>
      </c>
      <c r="N1779" s="515" t="s">
        <v>2127</v>
      </c>
      <c r="O1779" s="510" t="s">
        <v>41</v>
      </c>
      <c r="P1779" s="510" t="s">
        <v>42</v>
      </c>
      <c r="Q1779" s="515"/>
    </row>
    <row r="1780" spans="1:17" ht="89.25" x14ac:dyDescent="0.25">
      <c r="A1780" s="210">
        <v>1778</v>
      </c>
      <c r="B1780" s="510" t="s">
        <v>34</v>
      </c>
      <c r="C1780" s="510">
        <v>891180084</v>
      </c>
      <c r="D1780" s="510">
        <v>2</v>
      </c>
      <c r="E1780" s="568" t="s">
        <v>4147</v>
      </c>
      <c r="F1780" s="510">
        <v>7710750</v>
      </c>
      <c r="G1780" s="511">
        <v>8</v>
      </c>
      <c r="H1780" s="512" t="s">
        <v>9815</v>
      </c>
      <c r="I1780" s="513" t="s">
        <v>9816</v>
      </c>
      <c r="J1780" s="514">
        <v>41323</v>
      </c>
      <c r="K1780" s="512">
        <v>4605474</v>
      </c>
      <c r="L1780" s="510" t="s">
        <v>61</v>
      </c>
      <c r="M1780" s="511" t="s">
        <v>39</v>
      </c>
      <c r="N1780" s="515" t="s">
        <v>2127</v>
      </c>
      <c r="O1780" s="510" t="s">
        <v>41</v>
      </c>
      <c r="P1780" s="510" t="s">
        <v>42</v>
      </c>
      <c r="Q1780" s="515"/>
    </row>
    <row r="1781" spans="1:17" ht="102" x14ac:dyDescent="0.25">
      <c r="A1781" s="210">
        <v>1779</v>
      </c>
      <c r="B1781" s="510" t="s">
        <v>34</v>
      </c>
      <c r="C1781" s="510">
        <v>891180084</v>
      </c>
      <c r="D1781" s="510">
        <v>2</v>
      </c>
      <c r="E1781" s="568" t="s">
        <v>4130</v>
      </c>
      <c r="F1781" s="510">
        <v>1084922461</v>
      </c>
      <c r="G1781" s="511">
        <v>5</v>
      </c>
      <c r="H1781" s="512" t="s">
        <v>9817</v>
      </c>
      <c r="I1781" s="513" t="s">
        <v>9818</v>
      </c>
      <c r="J1781" s="514">
        <v>41323</v>
      </c>
      <c r="K1781" s="512">
        <v>4684926</v>
      </c>
      <c r="L1781" s="510" t="s">
        <v>61</v>
      </c>
      <c r="M1781" s="511" t="s">
        <v>39</v>
      </c>
      <c r="N1781" s="515" t="s">
        <v>2127</v>
      </c>
      <c r="O1781" s="510" t="s">
        <v>41</v>
      </c>
      <c r="P1781" s="510" t="s">
        <v>42</v>
      </c>
      <c r="Q1781" s="515"/>
    </row>
    <row r="1782" spans="1:17" ht="39" x14ac:dyDescent="0.25">
      <c r="A1782" s="210">
        <v>1780</v>
      </c>
      <c r="B1782" s="510" t="s">
        <v>34</v>
      </c>
      <c r="C1782" s="510">
        <v>891180084</v>
      </c>
      <c r="D1782" s="510">
        <v>2</v>
      </c>
      <c r="E1782" s="568" t="s">
        <v>9819</v>
      </c>
      <c r="F1782" s="510">
        <v>55066424</v>
      </c>
      <c r="G1782" s="511">
        <v>3</v>
      </c>
      <c r="H1782" s="512" t="s">
        <v>9820</v>
      </c>
      <c r="I1782" s="513" t="s">
        <v>9821</v>
      </c>
      <c r="J1782" s="514">
        <v>41323</v>
      </c>
      <c r="K1782" s="512">
        <v>4215781</v>
      </c>
      <c r="L1782" s="510" t="s">
        <v>61</v>
      </c>
      <c r="M1782" s="511" t="s">
        <v>39</v>
      </c>
      <c r="N1782" s="515" t="s">
        <v>2127</v>
      </c>
      <c r="O1782" s="510" t="s">
        <v>41</v>
      </c>
      <c r="P1782" s="510" t="s">
        <v>42</v>
      </c>
      <c r="Q1782" s="515"/>
    </row>
    <row r="1783" spans="1:17" ht="76.5" x14ac:dyDescent="0.25">
      <c r="A1783" s="210">
        <v>1781</v>
      </c>
      <c r="B1783" s="510" t="s">
        <v>34</v>
      </c>
      <c r="C1783" s="510">
        <v>891180084</v>
      </c>
      <c r="D1783" s="510">
        <v>2</v>
      </c>
      <c r="E1783" s="568" t="s">
        <v>9822</v>
      </c>
      <c r="F1783" s="510">
        <v>36066041</v>
      </c>
      <c r="G1783" s="511">
        <v>7</v>
      </c>
      <c r="H1783" s="512" t="s">
        <v>9823</v>
      </c>
      <c r="I1783" s="513" t="s">
        <v>9803</v>
      </c>
      <c r="J1783" s="514">
        <v>41323</v>
      </c>
      <c r="K1783" s="512">
        <v>4215780</v>
      </c>
      <c r="L1783" s="510" t="s">
        <v>61</v>
      </c>
      <c r="M1783" s="511" t="s">
        <v>39</v>
      </c>
      <c r="N1783" s="515" t="s">
        <v>2127</v>
      </c>
      <c r="O1783" s="510" t="s">
        <v>41</v>
      </c>
      <c r="P1783" s="510" t="s">
        <v>42</v>
      </c>
      <c r="Q1783" s="515"/>
    </row>
    <row r="1784" spans="1:17" ht="76.5" x14ac:dyDescent="0.25">
      <c r="A1784" s="210">
        <v>1782</v>
      </c>
      <c r="B1784" s="510" t="s">
        <v>34</v>
      </c>
      <c r="C1784" s="510">
        <v>891180084</v>
      </c>
      <c r="D1784" s="510">
        <v>2</v>
      </c>
      <c r="E1784" s="568" t="s">
        <v>9824</v>
      </c>
      <c r="F1784" s="510">
        <v>1081153670</v>
      </c>
      <c r="G1784" s="511">
        <v>7</v>
      </c>
      <c r="H1784" s="512" t="s">
        <v>9825</v>
      </c>
      <c r="I1784" s="513" t="s">
        <v>9826</v>
      </c>
      <c r="J1784" s="514">
        <v>41334</v>
      </c>
      <c r="K1784" s="512">
        <f>10628016+6494898</f>
        <v>17122914</v>
      </c>
      <c r="L1784" s="510" t="s">
        <v>61</v>
      </c>
      <c r="M1784" s="511" t="s">
        <v>39</v>
      </c>
      <c r="N1784" s="515" t="s">
        <v>2127</v>
      </c>
      <c r="O1784" s="510" t="s">
        <v>41</v>
      </c>
      <c r="P1784" s="510" t="s">
        <v>42</v>
      </c>
      <c r="Q1784" s="516" t="s">
        <v>9827</v>
      </c>
    </row>
    <row r="1785" spans="1:17" ht="60.75" x14ac:dyDescent="0.25">
      <c r="A1785" s="210">
        <v>1783</v>
      </c>
      <c r="B1785" s="510" t="s">
        <v>34</v>
      </c>
      <c r="C1785" s="510">
        <v>891180084</v>
      </c>
      <c r="D1785" s="510">
        <v>2</v>
      </c>
      <c r="E1785" s="568" t="s">
        <v>9828</v>
      </c>
      <c r="F1785" s="510">
        <v>55070312</v>
      </c>
      <c r="G1785" s="511">
        <v>2</v>
      </c>
      <c r="H1785" s="512" t="s">
        <v>9829</v>
      </c>
      <c r="I1785" s="513" t="s">
        <v>9830</v>
      </c>
      <c r="J1785" s="514">
        <v>41334</v>
      </c>
      <c r="K1785" s="512">
        <v>3755234</v>
      </c>
      <c r="L1785" s="510" t="s">
        <v>61</v>
      </c>
      <c r="M1785" s="511" t="s">
        <v>39</v>
      </c>
      <c r="N1785" s="515" t="s">
        <v>2127</v>
      </c>
      <c r="O1785" s="510" t="s">
        <v>41</v>
      </c>
      <c r="P1785" s="510" t="s">
        <v>42</v>
      </c>
      <c r="Q1785" s="515"/>
    </row>
    <row r="1786" spans="1:17" ht="76.5" x14ac:dyDescent="0.25">
      <c r="A1786" s="210">
        <v>1784</v>
      </c>
      <c r="B1786" s="510" t="s">
        <v>34</v>
      </c>
      <c r="C1786" s="510">
        <v>891180084</v>
      </c>
      <c r="D1786" s="510">
        <v>2</v>
      </c>
      <c r="E1786" s="568" t="s">
        <v>9831</v>
      </c>
      <c r="F1786" s="510">
        <v>1085293746</v>
      </c>
      <c r="G1786" s="511">
        <v>2</v>
      </c>
      <c r="H1786" s="512" t="s">
        <v>9832</v>
      </c>
      <c r="I1786" s="513" t="s">
        <v>9833</v>
      </c>
      <c r="J1786" s="514">
        <v>41334</v>
      </c>
      <c r="K1786" s="512">
        <v>3755234</v>
      </c>
      <c r="L1786" s="510" t="s">
        <v>61</v>
      </c>
      <c r="M1786" s="511" t="s">
        <v>39</v>
      </c>
      <c r="N1786" s="515" t="s">
        <v>2127</v>
      </c>
      <c r="O1786" s="510" t="s">
        <v>41</v>
      </c>
      <c r="P1786" s="510" t="s">
        <v>42</v>
      </c>
      <c r="Q1786" s="515"/>
    </row>
    <row r="1787" spans="1:17" ht="76.5" x14ac:dyDescent="0.25">
      <c r="A1787" s="210">
        <v>1785</v>
      </c>
      <c r="B1787" s="510" t="s">
        <v>34</v>
      </c>
      <c r="C1787" s="510">
        <v>891180084</v>
      </c>
      <c r="D1787" s="510">
        <v>2</v>
      </c>
      <c r="E1787" s="568" t="s">
        <v>9834</v>
      </c>
      <c r="F1787" s="510">
        <v>12136029</v>
      </c>
      <c r="G1787" s="511">
        <v>1</v>
      </c>
      <c r="H1787" s="512" t="s">
        <v>9835</v>
      </c>
      <c r="I1787" s="513" t="s">
        <v>9833</v>
      </c>
      <c r="J1787" s="514">
        <v>41334</v>
      </c>
      <c r="K1787" s="512">
        <v>3755232</v>
      </c>
      <c r="L1787" s="510" t="s">
        <v>61</v>
      </c>
      <c r="M1787" s="511" t="s">
        <v>39</v>
      </c>
      <c r="N1787" s="515" t="s">
        <v>2127</v>
      </c>
      <c r="O1787" s="510" t="s">
        <v>41</v>
      </c>
      <c r="P1787" s="510" t="s">
        <v>42</v>
      </c>
      <c r="Q1787" s="516"/>
    </row>
    <row r="1788" spans="1:17" ht="76.5" x14ac:dyDescent="0.25">
      <c r="A1788" s="210">
        <v>1786</v>
      </c>
      <c r="B1788" s="510" t="s">
        <v>34</v>
      </c>
      <c r="C1788" s="510">
        <v>891180084</v>
      </c>
      <c r="D1788" s="510">
        <v>2</v>
      </c>
      <c r="E1788" s="568" t="s">
        <v>9836</v>
      </c>
      <c r="F1788" s="510">
        <v>26552229</v>
      </c>
      <c r="G1788" s="511">
        <v>2</v>
      </c>
      <c r="H1788" s="512" t="s">
        <v>9837</v>
      </c>
      <c r="I1788" s="513" t="s">
        <v>9833</v>
      </c>
      <c r="J1788" s="514">
        <v>41334</v>
      </c>
      <c r="K1788" s="512">
        <v>3755232</v>
      </c>
      <c r="L1788" s="510" t="s">
        <v>61</v>
      </c>
      <c r="M1788" s="511" t="s">
        <v>39</v>
      </c>
      <c r="N1788" s="515" t="s">
        <v>2127</v>
      </c>
      <c r="O1788" s="510" t="s">
        <v>41</v>
      </c>
      <c r="P1788" s="510" t="s">
        <v>42</v>
      </c>
      <c r="Q1788" s="516"/>
    </row>
    <row r="1789" spans="1:17" ht="76.5" x14ac:dyDescent="0.25">
      <c r="A1789" s="210">
        <v>1787</v>
      </c>
      <c r="B1789" s="510" t="s">
        <v>34</v>
      </c>
      <c r="C1789" s="510">
        <v>891180084</v>
      </c>
      <c r="D1789" s="510">
        <v>2</v>
      </c>
      <c r="E1789" s="568" t="s">
        <v>4438</v>
      </c>
      <c r="F1789" s="510">
        <v>1075242683</v>
      </c>
      <c r="G1789" s="511">
        <v>2</v>
      </c>
      <c r="H1789" s="512" t="s">
        <v>9838</v>
      </c>
      <c r="I1789" s="513" t="s">
        <v>9839</v>
      </c>
      <c r="J1789" s="514">
        <v>41341</v>
      </c>
      <c r="K1789" s="512">
        <v>21999993</v>
      </c>
      <c r="L1789" s="510" t="s">
        <v>61</v>
      </c>
      <c r="M1789" s="511" t="s">
        <v>39</v>
      </c>
      <c r="N1789" s="515" t="s">
        <v>2127</v>
      </c>
      <c r="O1789" s="510" t="s">
        <v>41</v>
      </c>
      <c r="P1789" s="510" t="s">
        <v>42</v>
      </c>
      <c r="Q1789" s="515"/>
    </row>
    <row r="1790" spans="1:17" ht="89.25" x14ac:dyDescent="0.25">
      <c r="A1790" s="210">
        <v>1788</v>
      </c>
      <c r="B1790" s="510" t="s">
        <v>34</v>
      </c>
      <c r="C1790" s="510">
        <v>891180084</v>
      </c>
      <c r="D1790" s="510">
        <v>2</v>
      </c>
      <c r="E1790" s="568" t="s">
        <v>4441</v>
      </c>
      <c r="F1790" s="510">
        <v>1075246003</v>
      </c>
      <c r="G1790" s="511">
        <v>2</v>
      </c>
      <c r="H1790" s="512" t="s">
        <v>9840</v>
      </c>
      <c r="I1790" s="513" t="s">
        <v>9841</v>
      </c>
      <c r="J1790" s="514">
        <v>41341</v>
      </c>
      <c r="K1790" s="512">
        <v>15499700</v>
      </c>
      <c r="L1790" s="510" t="s">
        <v>61</v>
      </c>
      <c r="M1790" s="511" t="s">
        <v>39</v>
      </c>
      <c r="N1790" s="515" t="s">
        <v>2127</v>
      </c>
      <c r="O1790" s="510" t="s">
        <v>41</v>
      </c>
      <c r="P1790" s="510" t="s">
        <v>42</v>
      </c>
      <c r="Q1790" s="515"/>
    </row>
    <row r="1791" spans="1:17" ht="178.5" x14ac:dyDescent="0.25">
      <c r="A1791" s="210">
        <v>1789</v>
      </c>
      <c r="B1791" s="510" t="s">
        <v>34</v>
      </c>
      <c r="C1791" s="510">
        <v>891180084</v>
      </c>
      <c r="D1791" s="510">
        <v>2</v>
      </c>
      <c r="E1791" s="568" t="s">
        <v>9842</v>
      </c>
      <c r="F1791" s="510">
        <v>16730648</v>
      </c>
      <c r="G1791" s="511">
        <v>2</v>
      </c>
      <c r="H1791" s="512" t="s">
        <v>9843</v>
      </c>
      <c r="I1791" s="513" t="s">
        <v>9844</v>
      </c>
      <c r="J1791" s="514">
        <v>41345</v>
      </c>
      <c r="K1791" s="512">
        <v>5999997</v>
      </c>
      <c r="L1791" s="510" t="s">
        <v>61</v>
      </c>
      <c r="M1791" s="511" t="s">
        <v>39</v>
      </c>
      <c r="N1791" s="515" t="s">
        <v>2127</v>
      </c>
      <c r="O1791" s="510" t="s">
        <v>41</v>
      </c>
      <c r="P1791" s="510" t="s">
        <v>42</v>
      </c>
      <c r="Q1791" s="515"/>
    </row>
    <row r="1792" spans="1:17" ht="229.5" x14ac:dyDescent="0.25">
      <c r="A1792" s="210">
        <v>1790</v>
      </c>
      <c r="B1792" s="510" t="s">
        <v>34</v>
      </c>
      <c r="C1792" s="510">
        <v>891180084</v>
      </c>
      <c r="D1792" s="510">
        <v>2</v>
      </c>
      <c r="E1792" s="568" t="s">
        <v>4583</v>
      </c>
      <c r="F1792" s="510">
        <v>52493123</v>
      </c>
      <c r="G1792" s="511">
        <v>1</v>
      </c>
      <c r="H1792" s="512" t="s">
        <v>9845</v>
      </c>
      <c r="I1792" s="513" t="s">
        <v>9846</v>
      </c>
      <c r="J1792" s="514">
        <v>41351</v>
      </c>
      <c r="K1792" s="512">
        <v>7599992</v>
      </c>
      <c r="L1792" s="510" t="s">
        <v>61</v>
      </c>
      <c r="M1792" s="511" t="s">
        <v>39</v>
      </c>
      <c r="N1792" s="515" t="s">
        <v>2127</v>
      </c>
      <c r="O1792" s="510" t="s">
        <v>41</v>
      </c>
      <c r="P1792" s="510" t="s">
        <v>42</v>
      </c>
      <c r="Q1792" s="515"/>
    </row>
    <row r="1793" spans="1:17" ht="51" x14ac:dyDescent="0.25">
      <c r="A1793" s="210">
        <v>1791</v>
      </c>
      <c r="B1793" s="510" t="s">
        <v>34</v>
      </c>
      <c r="C1793" s="510">
        <v>891180084</v>
      </c>
      <c r="D1793" s="510">
        <v>2</v>
      </c>
      <c r="E1793" s="568" t="s">
        <v>9847</v>
      </c>
      <c r="F1793" s="510">
        <v>36301886</v>
      </c>
      <c r="G1793" s="511">
        <v>1</v>
      </c>
      <c r="H1793" s="512" t="s">
        <v>9848</v>
      </c>
      <c r="I1793" s="513" t="s">
        <v>9849</v>
      </c>
      <c r="J1793" s="514">
        <v>41352</v>
      </c>
      <c r="K1793" s="512">
        <v>3188406</v>
      </c>
      <c r="L1793" s="510" t="s">
        <v>61</v>
      </c>
      <c r="M1793" s="511" t="s">
        <v>39</v>
      </c>
      <c r="N1793" s="515" t="s">
        <v>2127</v>
      </c>
      <c r="O1793" s="510" t="s">
        <v>41</v>
      </c>
      <c r="P1793" s="510" t="s">
        <v>42</v>
      </c>
      <c r="Q1793" s="515"/>
    </row>
    <row r="1794" spans="1:17" ht="76.5" x14ac:dyDescent="0.25">
      <c r="A1794" s="210">
        <v>1792</v>
      </c>
      <c r="B1794" s="510" t="s">
        <v>34</v>
      </c>
      <c r="C1794" s="510">
        <v>891180084</v>
      </c>
      <c r="D1794" s="510">
        <v>2</v>
      </c>
      <c r="E1794" s="568" t="s">
        <v>4509</v>
      </c>
      <c r="F1794" s="510">
        <v>7732423</v>
      </c>
      <c r="G1794" s="511">
        <v>9</v>
      </c>
      <c r="H1794" s="512" t="s">
        <v>9850</v>
      </c>
      <c r="I1794" s="513" t="s">
        <v>9851</v>
      </c>
      <c r="J1794" s="514">
        <v>41365</v>
      </c>
      <c r="K1794" s="512">
        <v>1646666</v>
      </c>
      <c r="L1794" s="510" t="s">
        <v>61</v>
      </c>
      <c r="M1794" s="511" t="s">
        <v>39</v>
      </c>
      <c r="N1794" s="515" t="s">
        <v>2127</v>
      </c>
      <c r="O1794" s="510" t="s">
        <v>41</v>
      </c>
      <c r="P1794" s="510" t="s">
        <v>42</v>
      </c>
      <c r="Q1794" s="515"/>
    </row>
    <row r="1795" spans="1:17" ht="76.5" x14ac:dyDescent="0.25">
      <c r="A1795" s="210">
        <v>1793</v>
      </c>
      <c r="B1795" s="510" t="s">
        <v>34</v>
      </c>
      <c r="C1795" s="510">
        <v>891180084</v>
      </c>
      <c r="D1795" s="510">
        <v>2</v>
      </c>
      <c r="E1795" s="568" t="s">
        <v>4518</v>
      </c>
      <c r="F1795" s="510">
        <v>26492202</v>
      </c>
      <c r="G1795" s="511">
        <v>6</v>
      </c>
      <c r="H1795" s="512" t="s">
        <v>9852</v>
      </c>
      <c r="I1795" s="513" t="s">
        <v>9853</v>
      </c>
      <c r="J1795" s="514">
        <v>41365</v>
      </c>
      <c r="K1795" s="512">
        <v>2297733</v>
      </c>
      <c r="L1795" s="510" t="s">
        <v>61</v>
      </c>
      <c r="M1795" s="511" t="s">
        <v>39</v>
      </c>
      <c r="N1795" s="515" t="s">
        <v>2127</v>
      </c>
      <c r="O1795" s="510" t="s">
        <v>41</v>
      </c>
      <c r="P1795" s="510" t="s">
        <v>42</v>
      </c>
      <c r="Q1795" s="515"/>
    </row>
    <row r="1796" spans="1:17" ht="76.5" x14ac:dyDescent="0.25">
      <c r="A1796" s="210">
        <v>1794</v>
      </c>
      <c r="B1796" s="510" t="s">
        <v>34</v>
      </c>
      <c r="C1796" s="510">
        <v>891180084</v>
      </c>
      <c r="D1796" s="510">
        <v>2</v>
      </c>
      <c r="E1796" s="568" t="s">
        <v>4521</v>
      </c>
      <c r="F1796" s="510">
        <v>67039418</v>
      </c>
      <c r="G1796" s="511">
        <v>8</v>
      </c>
      <c r="H1796" s="512" t="s">
        <v>9854</v>
      </c>
      <c r="I1796" s="513" t="s">
        <v>9855</v>
      </c>
      <c r="J1796" s="514">
        <v>41365</v>
      </c>
      <c r="K1796" s="512">
        <v>2297733</v>
      </c>
      <c r="L1796" s="510" t="s">
        <v>61</v>
      </c>
      <c r="M1796" s="511" t="s">
        <v>39</v>
      </c>
      <c r="N1796" s="515" t="s">
        <v>2127</v>
      </c>
      <c r="O1796" s="510" t="s">
        <v>41</v>
      </c>
      <c r="P1796" s="510" t="s">
        <v>42</v>
      </c>
      <c r="Q1796" s="515"/>
    </row>
    <row r="1797" spans="1:17" ht="76.5" x14ac:dyDescent="0.25">
      <c r="A1797" s="210">
        <v>1795</v>
      </c>
      <c r="B1797" s="510" t="s">
        <v>34</v>
      </c>
      <c r="C1797" s="510">
        <v>891180084</v>
      </c>
      <c r="D1797" s="510">
        <v>2</v>
      </c>
      <c r="E1797" s="568" t="s">
        <v>9856</v>
      </c>
      <c r="F1797" s="510">
        <v>1075213633</v>
      </c>
      <c r="G1797" s="511">
        <v>0</v>
      </c>
      <c r="H1797" s="512" t="s">
        <v>9857</v>
      </c>
      <c r="I1797" s="513" t="s">
        <v>9858</v>
      </c>
      <c r="J1797" s="514">
        <v>41365</v>
      </c>
      <c r="K1797" s="512">
        <v>1646666</v>
      </c>
      <c r="L1797" s="510" t="s">
        <v>61</v>
      </c>
      <c r="M1797" s="511" t="s">
        <v>39</v>
      </c>
      <c r="N1797" s="515" t="s">
        <v>2127</v>
      </c>
      <c r="O1797" s="510" t="s">
        <v>41</v>
      </c>
      <c r="P1797" s="510" t="s">
        <v>42</v>
      </c>
      <c r="Q1797" s="515"/>
    </row>
    <row r="1798" spans="1:17" ht="153" x14ac:dyDescent="0.25">
      <c r="A1798" s="210">
        <v>1796</v>
      </c>
      <c r="B1798" s="510" t="s">
        <v>34</v>
      </c>
      <c r="C1798" s="510">
        <v>891180084</v>
      </c>
      <c r="D1798" s="510">
        <v>2</v>
      </c>
      <c r="E1798" s="568" t="s">
        <v>4814</v>
      </c>
      <c r="F1798" s="510">
        <v>1075226028</v>
      </c>
      <c r="G1798" s="511">
        <v>0</v>
      </c>
      <c r="H1798" s="512" t="s">
        <v>9859</v>
      </c>
      <c r="I1798" s="513" t="s">
        <v>9860</v>
      </c>
      <c r="J1798" s="514">
        <v>41365</v>
      </c>
      <c r="K1798" s="512">
        <v>18000000</v>
      </c>
      <c r="L1798" s="510" t="s">
        <v>61</v>
      </c>
      <c r="M1798" s="511" t="s">
        <v>39</v>
      </c>
      <c r="N1798" s="515" t="s">
        <v>2127</v>
      </c>
      <c r="O1798" s="510" t="s">
        <v>41</v>
      </c>
      <c r="P1798" s="510" t="s">
        <v>42</v>
      </c>
      <c r="Q1798" s="515"/>
    </row>
    <row r="1799" spans="1:17" ht="153" x14ac:dyDescent="0.25">
      <c r="A1799" s="210">
        <v>1797</v>
      </c>
      <c r="B1799" s="510" t="s">
        <v>34</v>
      </c>
      <c r="C1799" s="510">
        <v>891180084</v>
      </c>
      <c r="D1799" s="510">
        <v>2</v>
      </c>
      <c r="E1799" s="568" t="s">
        <v>9861</v>
      </c>
      <c r="F1799" s="510">
        <v>35198685</v>
      </c>
      <c r="G1799" s="511">
        <v>2</v>
      </c>
      <c r="H1799" s="512" t="s">
        <v>9862</v>
      </c>
      <c r="I1799" s="513" t="s">
        <v>9863</v>
      </c>
      <c r="J1799" s="514">
        <v>41366</v>
      </c>
      <c r="K1799" s="512">
        <v>8100000</v>
      </c>
      <c r="L1799" s="510" t="s">
        <v>61</v>
      </c>
      <c r="M1799" s="511" t="s">
        <v>39</v>
      </c>
      <c r="N1799" s="515" t="s">
        <v>2127</v>
      </c>
      <c r="O1799" s="510" t="s">
        <v>41</v>
      </c>
      <c r="P1799" s="510" t="s">
        <v>42</v>
      </c>
      <c r="Q1799" s="515" t="s">
        <v>9864</v>
      </c>
    </row>
    <row r="1800" spans="1:17" ht="76.5" x14ac:dyDescent="0.25">
      <c r="A1800" s="210">
        <v>1798</v>
      </c>
      <c r="B1800" s="510" t="s">
        <v>34</v>
      </c>
      <c r="C1800" s="510">
        <v>891180084</v>
      </c>
      <c r="D1800" s="510">
        <v>2</v>
      </c>
      <c r="E1800" s="568" t="s">
        <v>9865</v>
      </c>
      <c r="F1800" s="510">
        <v>36725447</v>
      </c>
      <c r="G1800" s="511">
        <v>1</v>
      </c>
      <c r="H1800" s="512" t="s">
        <v>9866</v>
      </c>
      <c r="I1800" s="513" t="s">
        <v>9867</v>
      </c>
      <c r="J1800" s="514">
        <v>41368</v>
      </c>
      <c r="K1800" s="512">
        <v>1581667</v>
      </c>
      <c r="L1800" s="510" t="s">
        <v>61</v>
      </c>
      <c r="M1800" s="511" t="s">
        <v>39</v>
      </c>
      <c r="N1800" s="515" t="s">
        <v>2127</v>
      </c>
      <c r="O1800" s="510" t="s">
        <v>41</v>
      </c>
      <c r="P1800" s="510" t="s">
        <v>42</v>
      </c>
      <c r="Q1800" s="515"/>
    </row>
    <row r="1801" spans="1:17" ht="76.5" x14ac:dyDescent="0.25">
      <c r="A1801" s="210">
        <v>1799</v>
      </c>
      <c r="B1801" s="510" t="s">
        <v>34</v>
      </c>
      <c r="C1801" s="510">
        <v>891180084</v>
      </c>
      <c r="D1801" s="510">
        <v>2</v>
      </c>
      <c r="E1801" s="568" t="s">
        <v>9868</v>
      </c>
      <c r="F1801" s="510">
        <v>52367484</v>
      </c>
      <c r="G1801" s="511">
        <v>6</v>
      </c>
      <c r="H1801" s="512" t="s">
        <v>9869</v>
      </c>
      <c r="I1801" s="513" t="s">
        <v>9870</v>
      </c>
      <c r="J1801" s="514">
        <v>41368</v>
      </c>
      <c r="K1801" s="512">
        <v>1581667</v>
      </c>
      <c r="L1801" s="510" t="s">
        <v>61</v>
      </c>
      <c r="M1801" s="511" t="s">
        <v>39</v>
      </c>
      <c r="N1801" s="515" t="s">
        <v>2127</v>
      </c>
      <c r="O1801" s="510" t="s">
        <v>41</v>
      </c>
      <c r="P1801" s="510" t="s">
        <v>42</v>
      </c>
      <c r="Q1801" s="515"/>
    </row>
    <row r="1802" spans="1:17" ht="76.5" x14ac:dyDescent="0.25">
      <c r="A1802" s="210">
        <v>1800</v>
      </c>
      <c r="B1802" s="510" t="s">
        <v>34</v>
      </c>
      <c r="C1802" s="510">
        <v>891180084</v>
      </c>
      <c r="D1802" s="510">
        <v>2</v>
      </c>
      <c r="E1802" s="568" t="s">
        <v>4515</v>
      </c>
      <c r="F1802" s="510">
        <v>19452406</v>
      </c>
      <c r="G1802" s="511">
        <v>5</v>
      </c>
      <c r="H1802" s="512" t="s">
        <v>9871</v>
      </c>
      <c r="I1802" s="513" t="s">
        <v>9872</v>
      </c>
      <c r="J1802" s="514">
        <v>41368</v>
      </c>
      <c r="K1802" s="512">
        <v>2207033</v>
      </c>
      <c r="L1802" s="510" t="s">
        <v>61</v>
      </c>
      <c r="M1802" s="511" t="s">
        <v>39</v>
      </c>
      <c r="N1802" s="515" t="s">
        <v>2127</v>
      </c>
      <c r="O1802" s="510" t="s">
        <v>41</v>
      </c>
      <c r="P1802" s="510" t="s">
        <v>42</v>
      </c>
      <c r="Q1802" s="515"/>
    </row>
    <row r="1803" spans="1:17" ht="76.5" x14ac:dyDescent="0.25">
      <c r="A1803" s="210">
        <v>1801</v>
      </c>
      <c r="B1803" s="510" t="s">
        <v>34</v>
      </c>
      <c r="C1803" s="510">
        <v>891180084</v>
      </c>
      <c r="D1803" s="510">
        <v>2</v>
      </c>
      <c r="E1803" s="568" t="s">
        <v>9873</v>
      </c>
      <c r="F1803" s="510">
        <v>36287487</v>
      </c>
      <c r="G1803" s="511">
        <v>6</v>
      </c>
      <c r="H1803" s="512" t="s">
        <v>9874</v>
      </c>
      <c r="I1803" s="513" t="s">
        <v>9875</v>
      </c>
      <c r="J1803" s="514">
        <v>41369</v>
      </c>
      <c r="K1803" s="512">
        <v>1560000</v>
      </c>
      <c r="L1803" s="510" t="s">
        <v>61</v>
      </c>
      <c r="M1803" s="511" t="s">
        <v>39</v>
      </c>
      <c r="N1803" s="515" t="s">
        <v>2127</v>
      </c>
      <c r="O1803" s="510" t="s">
        <v>41</v>
      </c>
      <c r="P1803" s="510" t="s">
        <v>42</v>
      </c>
      <c r="Q1803" s="515"/>
    </row>
    <row r="1804" spans="1:17" ht="229.5" x14ac:dyDescent="0.25">
      <c r="A1804" s="210">
        <v>1802</v>
      </c>
      <c r="B1804" s="510" t="s">
        <v>34</v>
      </c>
      <c r="C1804" s="510">
        <v>891180084</v>
      </c>
      <c r="D1804" s="510">
        <v>2</v>
      </c>
      <c r="E1804" s="568" t="s">
        <v>4470</v>
      </c>
      <c r="F1804" s="510">
        <v>36303157</v>
      </c>
      <c r="G1804" s="511">
        <v>1</v>
      </c>
      <c r="H1804" s="512" t="s">
        <v>9876</v>
      </c>
      <c r="I1804" s="513" t="s">
        <v>9877</v>
      </c>
      <c r="J1804" s="514">
        <v>41375</v>
      </c>
      <c r="K1804" s="512">
        <v>4440000</v>
      </c>
      <c r="L1804" s="510" t="s">
        <v>61</v>
      </c>
      <c r="M1804" s="511" t="s">
        <v>39</v>
      </c>
      <c r="N1804" s="515" t="s">
        <v>2127</v>
      </c>
      <c r="O1804" s="510" t="s">
        <v>41</v>
      </c>
      <c r="P1804" s="510" t="s">
        <v>42</v>
      </c>
      <c r="Q1804" s="515"/>
    </row>
    <row r="1805" spans="1:17" ht="165.75" x14ac:dyDescent="0.25">
      <c r="A1805" s="210">
        <v>1803</v>
      </c>
      <c r="B1805" s="510" t="s">
        <v>34</v>
      </c>
      <c r="C1805" s="510">
        <v>891180084</v>
      </c>
      <c r="D1805" s="510">
        <v>2</v>
      </c>
      <c r="E1805" s="568" t="s">
        <v>9878</v>
      </c>
      <c r="F1805" s="510">
        <v>36274439</v>
      </c>
      <c r="G1805" s="511">
        <v>6</v>
      </c>
      <c r="H1805" s="512" t="s">
        <v>9879</v>
      </c>
      <c r="I1805" s="513" t="s">
        <v>9880</v>
      </c>
      <c r="J1805" s="514">
        <v>41375</v>
      </c>
      <c r="K1805" s="512">
        <v>12500000</v>
      </c>
      <c r="L1805" s="510" t="s">
        <v>61</v>
      </c>
      <c r="M1805" s="511" t="s">
        <v>39</v>
      </c>
      <c r="N1805" s="515" t="s">
        <v>2127</v>
      </c>
      <c r="O1805" s="510" t="s">
        <v>41</v>
      </c>
      <c r="P1805" s="510" t="s">
        <v>42</v>
      </c>
      <c r="Q1805" s="515"/>
    </row>
    <row r="1806" spans="1:17" ht="76.5" x14ac:dyDescent="0.25">
      <c r="A1806" s="210">
        <v>1804</v>
      </c>
      <c r="B1806" s="510" t="s">
        <v>34</v>
      </c>
      <c r="C1806" s="510">
        <v>891180084</v>
      </c>
      <c r="D1806" s="510">
        <v>2</v>
      </c>
      <c r="E1806" s="568" t="s">
        <v>4577</v>
      </c>
      <c r="F1806" s="510">
        <v>7725413</v>
      </c>
      <c r="G1806" s="511">
        <v>6</v>
      </c>
      <c r="H1806" s="512" t="s">
        <v>9881</v>
      </c>
      <c r="I1806" s="513" t="s">
        <v>9882</v>
      </c>
      <c r="J1806" s="514">
        <v>41375</v>
      </c>
      <c r="K1806" s="512">
        <v>1300000</v>
      </c>
      <c r="L1806" s="510" t="s">
        <v>61</v>
      </c>
      <c r="M1806" s="511" t="s">
        <v>39</v>
      </c>
      <c r="N1806" s="515" t="s">
        <v>2127</v>
      </c>
      <c r="O1806" s="510" t="s">
        <v>41</v>
      </c>
      <c r="P1806" s="510" t="s">
        <v>42</v>
      </c>
      <c r="Q1806" s="515"/>
    </row>
    <row r="1807" spans="1:17" ht="102" x14ac:dyDescent="0.25">
      <c r="A1807" s="210">
        <v>1805</v>
      </c>
      <c r="B1807" s="510" t="s">
        <v>34</v>
      </c>
      <c r="C1807" s="510">
        <v>891180084</v>
      </c>
      <c r="D1807" s="510">
        <v>2</v>
      </c>
      <c r="E1807" s="568" t="s">
        <v>9883</v>
      </c>
      <c r="F1807" s="510">
        <v>1083877417</v>
      </c>
      <c r="G1807" s="511">
        <v>4</v>
      </c>
      <c r="H1807" s="512" t="s">
        <v>9884</v>
      </c>
      <c r="I1807" s="513" t="s">
        <v>9885</v>
      </c>
      <c r="J1807" s="514">
        <v>41376</v>
      </c>
      <c r="K1807" s="512">
        <v>1800000</v>
      </c>
      <c r="L1807" s="510" t="s">
        <v>61</v>
      </c>
      <c r="M1807" s="511" t="s">
        <v>39</v>
      </c>
      <c r="N1807" s="515" t="s">
        <v>2127</v>
      </c>
      <c r="O1807" s="510" t="s">
        <v>41</v>
      </c>
      <c r="P1807" s="510" t="s">
        <v>42</v>
      </c>
      <c r="Q1807" s="515"/>
    </row>
    <row r="1808" spans="1:17" ht="318.75" x14ac:dyDescent="0.25">
      <c r="A1808" s="210">
        <v>1806</v>
      </c>
      <c r="B1808" s="510" t="s">
        <v>34</v>
      </c>
      <c r="C1808" s="510">
        <v>891180084</v>
      </c>
      <c r="D1808" s="510">
        <v>2</v>
      </c>
      <c r="E1808" s="568" t="s">
        <v>4486</v>
      </c>
      <c r="F1808" s="510">
        <v>1075215698</v>
      </c>
      <c r="G1808" s="511">
        <v>8</v>
      </c>
      <c r="H1808" s="512" t="s">
        <v>9886</v>
      </c>
      <c r="I1808" s="513" t="s">
        <v>9887</v>
      </c>
      <c r="J1808" s="514">
        <v>41379</v>
      </c>
      <c r="K1808" s="512">
        <v>14288777</v>
      </c>
      <c r="L1808" s="510" t="s">
        <v>61</v>
      </c>
      <c r="M1808" s="511" t="s">
        <v>39</v>
      </c>
      <c r="N1808" s="515" t="s">
        <v>2127</v>
      </c>
      <c r="O1808" s="510" t="s">
        <v>41</v>
      </c>
      <c r="P1808" s="510" t="s">
        <v>42</v>
      </c>
      <c r="Q1808" s="515"/>
    </row>
    <row r="1809" spans="1:17" ht="63.75" x14ac:dyDescent="0.25">
      <c r="A1809" s="210">
        <v>1807</v>
      </c>
      <c r="B1809" s="510" t="s">
        <v>34</v>
      </c>
      <c r="C1809" s="510">
        <v>891180084</v>
      </c>
      <c r="D1809" s="510">
        <v>2</v>
      </c>
      <c r="E1809" s="568" t="s">
        <v>4547</v>
      </c>
      <c r="F1809" s="510">
        <v>1075224742</v>
      </c>
      <c r="G1809" s="511">
        <v>2</v>
      </c>
      <c r="H1809" s="512" t="s">
        <v>9888</v>
      </c>
      <c r="I1809" s="513" t="s">
        <v>9889</v>
      </c>
      <c r="J1809" s="514">
        <v>41379</v>
      </c>
      <c r="K1809" s="512">
        <v>1733332</v>
      </c>
      <c r="L1809" s="510" t="s">
        <v>61</v>
      </c>
      <c r="M1809" s="511" t="s">
        <v>39</v>
      </c>
      <c r="N1809" s="515" t="s">
        <v>2127</v>
      </c>
      <c r="O1809" s="510" t="s">
        <v>41</v>
      </c>
      <c r="P1809" s="510" t="s">
        <v>42</v>
      </c>
      <c r="Q1809" s="515"/>
    </row>
    <row r="1810" spans="1:17" ht="51.75" x14ac:dyDescent="0.25">
      <c r="A1810" s="210">
        <v>1808</v>
      </c>
      <c r="B1810" s="510" t="s">
        <v>34</v>
      </c>
      <c r="C1810" s="510">
        <v>891180084</v>
      </c>
      <c r="D1810" s="510">
        <v>2</v>
      </c>
      <c r="E1810" s="568" t="s">
        <v>9890</v>
      </c>
      <c r="F1810" s="510">
        <v>1018449422</v>
      </c>
      <c r="G1810" s="511">
        <v>1</v>
      </c>
      <c r="H1810" s="512" t="s">
        <v>9891</v>
      </c>
      <c r="I1810" s="513" t="s">
        <v>9892</v>
      </c>
      <c r="J1810" s="514">
        <v>41380</v>
      </c>
      <c r="K1810" s="512">
        <v>1300000</v>
      </c>
      <c r="L1810" s="510" t="s">
        <v>61</v>
      </c>
      <c r="M1810" s="511" t="s">
        <v>39</v>
      </c>
      <c r="N1810" s="515" t="s">
        <v>2127</v>
      </c>
      <c r="O1810" s="510" t="s">
        <v>41</v>
      </c>
      <c r="P1810" s="510" t="s">
        <v>42</v>
      </c>
      <c r="Q1810" s="515"/>
    </row>
    <row r="1811" spans="1:17" ht="127.5" x14ac:dyDescent="0.25">
      <c r="A1811" s="210">
        <v>1809</v>
      </c>
      <c r="B1811" s="510" t="s">
        <v>34</v>
      </c>
      <c r="C1811" s="510">
        <v>891180084</v>
      </c>
      <c r="D1811" s="510">
        <v>2</v>
      </c>
      <c r="E1811" s="568" t="s">
        <v>9893</v>
      </c>
      <c r="F1811" s="510">
        <v>7721469</v>
      </c>
      <c r="G1811" s="511">
        <v>1</v>
      </c>
      <c r="H1811" s="512" t="s">
        <v>9894</v>
      </c>
      <c r="I1811" s="513" t="s">
        <v>9895</v>
      </c>
      <c r="J1811" s="514">
        <v>41382</v>
      </c>
      <c r="K1811" s="512">
        <v>2090177</v>
      </c>
      <c r="L1811" s="510" t="s">
        <v>61</v>
      </c>
      <c r="M1811" s="511" t="s">
        <v>39</v>
      </c>
      <c r="N1811" s="515" t="s">
        <v>2127</v>
      </c>
      <c r="O1811" s="510" t="s">
        <v>41</v>
      </c>
      <c r="P1811" s="510" t="s">
        <v>42</v>
      </c>
      <c r="Q1811" s="515"/>
    </row>
    <row r="1812" spans="1:17" ht="76.5" x14ac:dyDescent="0.25">
      <c r="A1812" s="210">
        <v>1810</v>
      </c>
      <c r="B1812" s="510" t="s">
        <v>34</v>
      </c>
      <c r="C1812" s="510">
        <v>891180084</v>
      </c>
      <c r="D1812" s="510">
        <v>2</v>
      </c>
      <c r="E1812" s="568" t="s">
        <v>9896</v>
      </c>
      <c r="F1812" s="510">
        <v>1075222976</v>
      </c>
      <c r="G1812" s="511">
        <v>1</v>
      </c>
      <c r="H1812" s="512" t="s">
        <v>9897</v>
      </c>
      <c r="I1812" s="513" t="s">
        <v>9898</v>
      </c>
      <c r="J1812" s="514">
        <v>41382</v>
      </c>
      <c r="K1812" s="512">
        <v>9525853</v>
      </c>
      <c r="L1812" s="510" t="s">
        <v>61</v>
      </c>
      <c r="M1812" s="511" t="s">
        <v>39</v>
      </c>
      <c r="N1812" s="515" t="s">
        <v>2127</v>
      </c>
      <c r="O1812" s="510" t="s">
        <v>41</v>
      </c>
      <c r="P1812" s="510" t="s">
        <v>42</v>
      </c>
      <c r="Q1812" s="515"/>
    </row>
    <row r="1813" spans="1:17" ht="63.75" x14ac:dyDescent="0.25">
      <c r="A1813" s="210">
        <v>1811</v>
      </c>
      <c r="B1813" s="510" t="s">
        <v>34</v>
      </c>
      <c r="C1813" s="510">
        <v>891180084</v>
      </c>
      <c r="D1813" s="510">
        <v>2</v>
      </c>
      <c r="E1813" s="568" t="s">
        <v>9899</v>
      </c>
      <c r="F1813" s="510">
        <v>1075239033</v>
      </c>
      <c r="G1813" s="511">
        <v>4</v>
      </c>
      <c r="H1813" s="512" t="s">
        <v>9900</v>
      </c>
      <c r="I1813" s="513" t="s">
        <v>9901</v>
      </c>
      <c r="J1813" s="514">
        <v>41379</v>
      </c>
      <c r="K1813" s="512">
        <v>1000000</v>
      </c>
      <c r="L1813" s="510" t="s">
        <v>61</v>
      </c>
      <c r="M1813" s="511" t="s">
        <v>39</v>
      </c>
      <c r="N1813" s="515" t="s">
        <v>2127</v>
      </c>
      <c r="O1813" s="510" t="s">
        <v>41</v>
      </c>
      <c r="P1813" s="510" t="s">
        <v>42</v>
      </c>
      <c r="Q1813" s="515"/>
    </row>
    <row r="1814" spans="1:17" ht="76.5" x14ac:dyDescent="0.25">
      <c r="A1814" s="210">
        <v>1812</v>
      </c>
      <c r="B1814" s="510" t="s">
        <v>34</v>
      </c>
      <c r="C1814" s="510">
        <v>891180084</v>
      </c>
      <c r="D1814" s="510">
        <v>2</v>
      </c>
      <c r="E1814" s="568" t="s">
        <v>9902</v>
      </c>
      <c r="F1814" s="510">
        <v>16073382</v>
      </c>
      <c r="G1814" s="511">
        <v>1</v>
      </c>
      <c r="H1814" s="512" t="s">
        <v>9903</v>
      </c>
      <c r="I1814" s="513" t="s">
        <v>9904</v>
      </c>
      <c r="J1814" s="514">
        <v>41394</v>
      </c>
      <c r="K1814" s="512">
        <v>1018333</v>
      </c>
      <c r="L1814" s="510" t="s">
        <v>61</v>
      </c>
      <c r="M1814" s="511" t="s">
        <v>39</v>
      </c>
      <c r="N1814" s="515" t="s">
        <v>2127</v>
      </c>
      <c r="O1814" s="510" t="s">
        <v>41</v>
      </c>
      <c r="P1814" s="510" t="s">
        <v>42</v>
      </c>
      <c r="Q1814" s="515"/>
    </row>
    <row r="1815" spans="1:17" ht="288" x14ac:dyDescent="0.25">
      <c r="A1815" s="210">
        <v>1813</v>
      </c>
      <c r="B1815" s="510" t="s">
        <v>34</v>
      </c>
      <c r="C1815" s="510">
        <v>891180084</v>
      </c>
      <c r="D1815" s="510">
        <v>2</v>
      </c>
      <c r="E1815" s="568" t="s">
        <v>4783</v>
      </c>
      <c r="F1815" s="510">
        <v>55166209</v>
      </c>
      <c r="G1815" s="511">
        <v>5</v>
      </c>
      <c r="H1815" s="512" t="s">
        <v>9905</v>
      </c>
      <c r="I1815" s="513" t="s">
        <v>9906</v>
      </c>
      <c r="J1815" s="514">
        <v>41396</v>
      </c>
      <c r="K1815" s="512">
        <v>8360000</v>
      </c>
      <c r="L1815" s="510" t="s">
        <v>61</v>
      </c>
      <c r="M1815" s="511" t="s">
        <v>39</v>
      </c>
      <c r="N1815" s="515" t="s">
        <v>2127</v>
      </c>
      <c r="O1815" s="510" t="s">
        <v>41</v>
      </c>
      <c r="P1815" s="510" t="s">
        <v>42</v>
      </c>
      <c r="Q1815" s="515"/>
    </row>
    <row r="1816" spans="1:17" ht="114.75" x14ac:dyDescent="0.25">
      <c r="A1816" s="210">
        <v>1814</v>
      </c>
      <c r="B1816" s="510" t="s">
        <v>34</v>
      </c>
      <c r="C1816" s="510">
        <v>891180084</v>
      </c>
      <c r="D1816" s="510">
        <v>2</v>
      </c>
      <c r="E1816" s="568" t="s">
        <v>4772</v>
      </c>
      <c r="F1816" s="510">
        <v>93372511</v>
      </c>
      <c r="G1816" s="511">
        <v>6</v>
      </c>
      <c r="H1816" s="512" t="s">
        <v>9907</v>
      </c>
      <c r="I1816" s="513" t="s">
        <v>9908</v>
      </c>
      <c r="J1816" s="514">
        <v>41411</v>
      </c>
      <c r="K1816" s="512">
        <v>11200000</v>
      </c>
      <c r="L1816" s="510" t="s">
        <v>61</v>
      </c>
      <c r="M1816" s="511" t="s">
        <v>39</v>
      </c>
      <c r="N1816" s="515" t="s">
        <v>2127</v>
      </c>
      <c r="O1816" s="510" t="s">
        <v>41</v>
      </c>
      <c r="P1816" s="510" t="s">
        <v>42</v>
      </c>
      <c r="Q1816" s="515"/>
    </row>
    <row r="1817" spans="1:17" ht="267.75" x14ac:dyDescent="0.25">
      <c r="A1817" s="210">
        <v>1815</v>
      </c>
      <c r="B1817" s="510" t="s">
        <v>34</v>
      </c>
      <c r="C1817" s="510">
        <v>891180084</v>
      </c>
      <c r="D1817" s="510">
        <v>2</v>
      </c>
      <c r="E1817" s="568" t="s">
        <v>4780</v>
      </c>
      <c r="F1817" s="510">
        <v>55153373</v>
      </c>
      <c r="G1817" s="511">
        <v>9</v>
      </c>
      <c r="H1817" s="512" t="s">
        <v>9909</v>
      </c>
      <c r="I1817" s="513" t="s">
        <v>9910</v>
      </c>
      <c r="J1817" s="514">
        <v>41396</v>
      </c>
      <c r="K1817" s="512">
        <v>8360000</v>
      </c>
      <c r="L1817" s="510" t="s">
        <v>61</v>
      </c>
      <c r="M1817" s="511" t="s">
        <v>39</v>
      </c>
      <c r="N1817" s="515" t="s">
        <v>2127</v>
      </c>
      <c r="O1817" s="510" t="s">
        <v>41</v>
      </c>
      <c r="P1817" s="510" t="s">
        <v>42</v>
      </c>
      <c r="Q1817" s="515"/>
    </row>
    <row r="1818" spans="1:17" ht="267.75" x14ac:dyDescent="0.25">
      <c r="A1818" s="210">
        <v>1816</v>
      </c>
      <c r="B1818" s="510" t="s">
        <v>34</v>
      </c>
      <c r="C1818" s="510">
        <v>891180084</v>
      </c>
      <c r="D1818" s="510">
        <v>2</v>
      </c>
      <c r="E1818" s="568" t="s">
        <v>4249</v>
      </c>
      <c r="F1818" s="510">
        <v>1075212451</v>
      </c>
      <c r="G1818" s="511">
        <v>2</v>
      </c>
      <c r="H1818" s="512" t="s">
        <v>9911</v>
      </c>
      <c r="I1818" s="513" t="s">
        <v>9912</v>
      </c>
      <c r="J1818" s="514">
        <v>41396</v>
      </c>
      <c r="K1818" s="512">
        <v>2000000</v>
      </c>
      <c r="L1818" s="510" t="s">
        <v>61</v>
      </c>
      <c r="M1818" s="511" t="s">
        <v>39</v>
      </c>
      <c r="N1818" s="515" t="s">
        <v>2127</v>
      </c>
      <c r="O1818" s="510" t="s">
        <v>41</v>
      </c>
      <c r="P1818" s="510" t="s">
        <v>42</v>
      </c>
      <c r="Q1818" s="515"/>
    </row>
    <row r="1819" spans="1:17" ht="293.25" x14ac:dyDescent="0.25">
      <c r="A1819" s="210">
        <v>1817</v>
      </c>
      <c r="B1819" s="510" t="s">
        <v>34</v>
      </c>
      <c r="C1819" s="510">
        <v>891180084</v>
      </c>
      <c r="D1819" s="510">
        <v>2</v>
      </c>
      <c r="E1819" s="568" t="s">
        <v>4224</v>
      </c>
      <c r="F1819" s="510">
        <v>7711421</v>
      </c>
      <c r="G1819" s="511">
        <v>4</v>
      </c>
      <c r="H1819" s="512" t="s">
        <v>9913</v>
      </c>
      <c r="I1819" s="513" t="s">
        <v>9914</v>
      </c>
      <c r="J1819" s="514">
        <v>41396</v>
      </c>
      <c r="K1819" s="512">
        <v>10999996</v>
      </c>
      <c r="L1819" s="510" t="s">
        <v>61</v>
      </c>
      <c r="M1819" s="511" t="s">
        <v>39</v>
      </c>
      <c r="N1819" s="515" t="s">
        <v>2127</v>
      </c>
      <c r="O1819" s="510" t="s">
        <v>41</v>
      </c>
      <c r="P1819" s="510" t="s">
        <v>42</v>
      </c>
      <c r="Q1819" s="515"/>
    </row>
    <row r="1820" spans="1:17" ht="89.25" x14ac:dyDescent="0.25">
      <c r="A1820" s="210">
        <v>1818</v>
      </c>
      <c r="B1820" s="510" t="s">
        <v>34</v>
      </c>
      <c r="C1820" s="510">
        <v>891180084</v>
      </c>
      <c r="D1820" s="510">
        <v>2</v>
      </c>
      <c r="E1820" s="568" t="s">
        <v>4574</v>
      </c>
      <c r="F1820" s="510">
        <v>12201284</v>
      </c>
      <c r="G1820" s="511">
        <v>1</v>
      </c>
      <c r="H1820" s="512" t="s">
        <v>9915</v>
      </c>
      <c r="I1820" s="513" t="s">
        <v>9916</v>
      </c>
      <c r="J1820" s="514">
        <v>41396</v>
      </c>
      <c r="K1820" s="512">
        <v>1083333</v>
      </c>
      <c r="L1820" s="510" t="s">
        <v>61</v>
      </c>
      <c r="M1820" s="511" t="s">
        <v>39</v>
      </c>
      <c r="N1820" s="515" t="s">
        <v>2127</v>
      </c>
      <c r="O1820" s="510" t="s">
        <v>41</v>
      </c>
      <c r="P1820" s="510" t="s">
        <v>42</v>
      </c>
      <c r="Q1820" s="515"/>
    </row>
    <row r="1821" spans="1:17" ht="178.5" x14ac:dyDescent="0.25">
      <c r="A1821" s="210">
        <v>1819</v>
      </c>
      <c r="B1821" s="510" t="s">
        <v>34</v>
      </c>
      <c r="C1821" s="510">
        <v>891180084</v>
      </c>
      <c r="D1821" s="510">
        <v>2</v>
      </c>
      <c r="E1821" s="568" t="s">
        <v>9917</v>
      </c>
      <c r="F1821" s="510">
        <v>12134994</v>
      </c>
      <c r="G1821" s="511">
        <v>5</v>
      </c>
      <c r="H1821" s="512" t="s">
        <v>9918</v>
      </c>
      <c r="I1821" s="513" t="s">
        <v>9919</v>
      </c>
      <c r="J1821" s="514">
        <v>41397</v>
      </c>
      <c r="K1821" s="512">
        <v>2000000</v>
      </c>
      <c r="L1821" s="510" t="s">
        <v>61</v>
      </c>
      <c r="M1821" s="511" t="s">
        <v>39</v>
      </c>
      <c r="N1821" s="515" t="s">
        <v>2127</v>
      </c>
      <c r="O1821" s="510" t="s">
        <v>41</v>
      </c>
      <c r="P1821" s="510" t="s">
        <v>42</v>
      </c>
      <c r="Q1821" s="515"/>
    </row>
    <row r="1822" spans="1:17" ht="157.5" x14ac:dyDescent="0.25">
      <c r="A1822" s="210">
        <v>1820</v>
      </c>
      <c r="B1822" s="510" t="s">
        <v>34</v>
      </c>
      <c r="C1822" s="510">
        <v>891180084</v>
      </c>
      <c r="D1822" s="510">
        <v>2</v>
      </c>
      <c r="E1822" s="568" t="s">
        <v>4550</v>
      </c>
      <c r="F1822" s="510">
        <v>36178454</v>
      </c>
      <c r="G1822" s="511">
        <v>6</v>
      </c>
      <c r="H1822" s="512" t="s">
        <v>9920</v>
      </c>
      <c r="I1822" s="513" t="s">
        <v>9921</v>
      </c>
      <c r="J1822" s="514">
        <v>41397</v>
      </c>
      <c r="K1822" s="512">
        <v>2000000</v>
      </c>
      <c r="L1822" s="510" t="s">
        <v>61</v>
      </c>
      <c r="M1822" s="511" t="s">
        <v>39</v>
      </c>
      <c r="N1822" s="515" t="s">
        <v>2127</v>
      </c>
      <c r="O1822" s="510" t="s">
        <v>41</v>
      </c>
      <c r="P1822" s="510" t="s">
        <v>42</v>
      </c>
      <c r="Q1822" s="515"/>
    </row>
    <row r="1823" spans="1:17" ht="145.5" x14ac:dyDescent="0.25">
      <c r="A1823" s="210">
        <v>1821</v>
      </c>
      <c r="B1823" s="510" t="s">
        <v>34</v>
      </c>
      <c r="C1823" s="510">
        <v>891180084</v>
      </c>
      <c r="D1823" s="510">
        <v>2</v>
      </c>
      <c r="E1823" s="568" t="s">
        <v>4553</v>
      </c>
      <c r="F1823" s="510">
        <v>55169673</v>
      </c>
      <c r="G1823" s="511">
        <v>3</v>
      </c>
      <c r="H1823" s="512" t="s">
        <v>9922</v>
      </c>
      <c r="I1823" s="513" t="s">
        <v>9923</v>
      </c>
      <c r="J1823" s="514">
        <v>41396</v>
      </c>
      <c r="K1823" s="512">
        <v>2000000</v>
      </c>
      <c r="L1823" s="510" t="s">
        <v>61</v>
      </c>
      <c r="M1823" s="511" t="s">
        <v>39</v>
      </c>
      <c r="N1823" s="515" t="s">
        <v>2127</v>
      </c>
      <c r="O1823" s="510" t="s">
        <v>41</v>
      </c>
      <c r="P1823" s="510" t="s">
        <v>42</v>
      </c>
      <c r="Q1823" s="515"/>
    </row>
    <row r="1824" spans="1:17" ht="145.5" x14ac:dyDescent="0.25">
      <c r="A1824" s="210">
        <v>1822</v>
      </c>
      <c r="B1824" s="510" t="s">
        <v>34</v>
      </c>
      <c r="C1824" s="510">
        <v>891180084</v>
      </c>
      <c r="D1824" s="510">
        <v>2</v>
      </c>
      <c r="E1824" s="568" t="s">
        <v>9924</v>
      </c>
      <c r="F1824" s="510">
        <v>52115682</v>
      </c>
      <c r="G1824" s="511">
        <v>7</v>
      </c>
      <c r="H1824" s="512" t="s">
        <v>9925</v>
      </c>
      <c r="I1824" s="513" t="s">
        <v>9926</v>
      </c>
      <c r="J1824" s="514">
        <v>41396</v>
      </c>
      <c r="K1824" s="512">
        <v>2000000</v>
      </c>
      <c r="L1824" s="510" t="s">
        <v>61</v>
      </c>
      <c r="M1824" s="511" t="s">
        <v>39</v>
      </c>
      <c r="N1824" s="515" t="s">
        <v>2127</v>
      </c>
      <c r="O1824" s="510" t="s">
        <v>41</v>
      </c>
      <c r="P1824" s="510" t="s">
        <v>42</v>
      </c>
      <c r="Q1824" s="515"/>
    </row>
    <row r="1825" spans="1:17" ht="145.5" x14ac:dyDescent="0.25">
      <c r="A1825" s="210">
        <v>1823</v>
      </c>
      <c r="B1825" s="510" t="s">
        <v>34</v>
      </c>
      <c r="C1825" s="510">
        <v>891180084</v>
      </c>
      <c r="D1825" s="510">
        <v>2</v>
      </c>
      <c r="E1825" s="568" t="s">
        <v>9927</v>
      </c>
      <c r="F1825" s="510">
        <v>7728342</v>
      </c>
      <c r="G1825" s="511">
        <v>5</v>
      </c>
      <c r="H1825" s="512" t="s">
        <v>9928</v>
      </c>
      <c r="I1825" s="513" t="s">
        <v>9929</v>
      </c>
      <c r="J1825" s="514">
        <v>41396</v>
      </c>
      <c r="K1825" s="512">
        <v>2000000</v>
      </c>
      <c r="L1825" s="510" t="s">
        <v>61</v>
      </c>
      <c r="M1825" s="511" t="s">
        <v>39</v>
      </c>
      <c r="N1825" s="515" t="s">
        <v>2127</v>
      </c>
      <c r="O1825" s="510" t="s">
        <v>41</v>
      </c>
      <c r="P1825" s="510" t="s">
        <v>42</v>
      </c>
      <c r="Q1825" s="515"/>
    </row>
    <row r="1826" spans="1:17" ht="52.5" x14ac:dyDescent="0.25">
      <c r="A1826" s="210">
        <v>1824</v>
      </c>
      <c r="B1826" s="510" t="s">
        <v>34</v>
      </c>
      <c r="C1826" s="510">
        <v>891180084</v>
      </c>
      <c r="D1826" s="510">
        <v>2</v>
      </c>
      <c r="E1826" s="568" t="s">
        <v>9930</v>
      </c>
      <c r="F1826" s="510">
        <v>1075243099</v>
      </c>
      <c r="G1826" s="511">
        <v>5</v>
      </c>
      <c r="H1826" s="512" t="s">
        <v>9931</v>
      </c>
      <c r="I1826" s="513" t="s">
        <v>9728</v>
      </c>
      <c r="J1826" s="514">
        <v>41396</v>
      </c>
      <c r="K1826" s="512">
        <v>2468063</v>
      </c>
      <c r="L1826" s="510" t="s">
        <v>61</v>
      </c>
      <c r="M1826" s="511" t="s">
        <v>39</v>
      </c>
      <c r="N1826" s="515" t="s">
        <v>2127</v>
      </c>
      <c r="O1826" s="510" t="s">
        <v>41</v>
      </c>
      <c r="P1826" s="510" t="s">
        <v>42</v>
      </c>
      <c r="Q1826" s="515" t="s">
        <v>9864</v>
      </c>
    </row>
    <row r="1827" spans="1:17" ht="216.75" x14ac:dyDescent="0.25">
      <c r="A1827" s="210">
        <v>1825</v>
      </c>
      <c r="B1827" s="510" t="s">
        <v>34</v>
      </c>
      <c r="C1827" s="510">
        <v>891180084</v>
      </c>
      <c r="D1827" s="510">
        <v>2</v>
      </c>
      <c r="E1827" s="568" t="s">
        <v>9932</v>
      </c>
      <c r="F1827" s="510">
        <v>19275361</v>
      </c>
      <c r="G1827" s="511">
        <v>3</v>
      </c>
      <c r="H1827" s="512" t="s">
        <v>9933</v>
      </c>
      <c r="I1827" s="513" t="s">
        <v>9934</v>
      </c>
      <c r="J1827" s="514">
        <v>41396</v>
      </c>
      <c r="K1827" s="512">
        <v>3150000</v>
      </c>
      <c r="L1827" s="510" t="s">
        <v>61</v>
      </c>
      <c r="M1827" s="511" t="s">
        <v>39</v>
      </c>
      <c r="N1827" s="515" t="s">
        <v>2127</v>
      </c>
      <c r="O1827" s="510" t="s">
        <v>41</v>
      </c>
      <c r="P1827" s="510" t="s">
        <v>42</v>
      </c>
      <c r="Q1827" s="515"/>
    </row>
    <row r="1828" spans="1:17" ht="114.75" x14ac:dyDescent="0.25">
      <c r="A1828" s="210">
        <v>1826</v>
      </c>
      <c r="B1828" s="510" t="s">
        <v>34</v>
      </c>
      <c r="C1828" s="510">
        <v>891180084</v>
      </c>
      <c r="D1828" s="510">
        <v>2</v>
      </c>
      <c r="E1828" s="568" t="s">
        <v>4769</v>
      </c>
      <c r="F1828" s="510">
        <v>36173811</v>
      </c>
      <c r="G1828" s="511">
        <v>1</v>
      </c>
      <c r="H1828" s="512" t="s">
        <v>9935</v>
      </c>
      <c r="I1828" s="513" t="s">
        <v>9936</v>
      </c>
      <c r="J1828" s="514">
        <v>41403</v>
      </c>
      <c r="K1828" s="512">
        <v>4320000</v>
      </c>
      <c r="L1828" s="510" t="s">
        <v>61</v>
      </c>
      <c r="M1828" s="511" t="s">
        <v>39</v>
      </c>
      <c r="N1828" s="515" t="s">
        <v>2127</v>
      </c>
      <c r="O1828" s="510" t="s">
        <v>41</v>
      </c>
      <c r="P1828" s="510" t="s">
        <v>42</v>
      </c>
      <c r="Q1828" s="515"/>
    </row>
    <row r="1829" spans="1:17" ht="102" x14ac:dyDescent="0.25">
      <c r="A1829" s="210">
        <v>1827</v>
      </c>
      <c r="B1829" s="510" t="s">
        <v>34</v>
      </c>
      <c r="C1829" s="510">
        <v>891180084</v>
      </c>
      <c r="D1829" s="510">
        <v>2</v>
      </c>
      <c r="E1829" s="568" t="s">
        <v>9917</v>
      </c>
      <c r="F1829" s="510">
        <v>12134994</v>
      </c>
      <c r="G1829" s="511">
        <v>5</v>
      </c>
      <c r="H1829" s="512" t="s">
        <v>9937</v>
      </c>
      <c r="I1829" s="513" t="s">
        <v>9938</v>
      </c>
      <c r="J1829" s="514">
        <v>41410</v>
      </c>
      <c r="K1829" s="512">
        <v>650000</v>
      </c>
      <c r="L1829" s="510" t="s">
        <v>61</v>
      </c>
      <c r="M1829" s="511" t="s">
        <v>39</v>
      </c>
      <c r="N1829" s="515" t="s">
        <v>2127</v>
      </c>
      <c r="O1829" s="510" t="s">
        <v>41</v>
      </c>
      <c r="P1829" s="510" t="s">
        <v>42</v>
      </c>
      <c r="Q1829" s="515"/>
    </row>
    <row r="1830" spans="1:17" ht="76.5" x14ac:dyDescent="0.25">
      <c r="A1830" s="210">
        <v>1828</v>
      </c>
      <c r="B1830" s="510" t="s">
        <v>34</v>
      </c>
      <c r="C1830" s="510">
        <v>891180084</v>
      </c>
      <c r="D1830" s="510">
        <v>2</v>
      </c>
      <c r="E1830" s="568" t="s">
        <v>9939</v>
      </c>
      <c r="F1830" s="510">
        <v>1079508503</v>
      </c>
      <c r="G1830" s="511">
        <v>3</v>
      </c>
      <c r="H1830" s="512" t="s">
        <v>9940</v>
      </c>
      <c r="I1830" s="513" t="s">
        <v>9941</v>
      </c>
      <c r="J1830" s="514">
        <v>41410</v>
      </c>
      <c r="K1830" s="512">
        <v>800000</v>
      </c>
      <c r="L1830" s="510" t="s">
        <v>61</v>
      </c>
      <c r="M1830" s="511" t="s">
        <v>39</v>
      </c>
      <c r="N1830" s="515" t="s">
        <v>2127</v>
      </c>
      <c r="O1830" s="510" t="s">
        <v>41</v>
      </c>
      <c r="P1830" s="510" t="s">
        <v>42</v>
      </c>
      <c r="Q1830" s="515"/>
    </row>
    <row r="1831" spans="1:17" ht="178.5" x14ac:dyDescent="0.25">
      <c r="A1831" s="210">
        <v>1829</v>
      </c>
      <c r="B1831" s="510" t="s">
        <v>34</v>
      </c>
      <c r="C1831" s="510">
        <v>891180084</v>
      </c>
      <c r="D1831" s="510">
        <v>2</v>
      </c>
      <c r="E1831" s="568" t="s">
        <v>9942</v>
      </c>
      <c r="F1831" s="510">
        <v>1075209466</v>
      </c>
      <c r="G1831" s="511">
        <v>1</v>
      </c>
      <c r="H1831" s="512" t="s">
        <v>9943</v>
      </c>
      <c r="I1831" s="513" t="s">
        <v>9944</v>
      </c>
      <c r="J1831" s="514">
        <v>41414</v>
      </c>
      <c r="K1831" s="512">
        <v>9000000</v>
      </c>
      <c r="L1831" s="510" t="s">
        <v>61</v>
      </c>
      <c r="M1831" s="511" t="s">
        <v>39</v>
      </c>
      <c r="N1831" s="515" t="s">
        <v>2127</v>
      </c>
      <c r="O1831" s="510" t="s">
        <v>41</v>
      </c>
      <c r="P1831" s="510" t="s">
        <v>42</v>
      </c>
      <c r="Q1831" s="515"/>
    </row>
    <row r="1832" spans="1:17" ht="76.5" x14ac:dyDescent="0.25">
      <c r="A1832" s="210">
        <v>1830</v>
      </c>
      <c r="B1832" s="510" t="s">
        <v>34</v>
      </c>
      <c r="C1832" s="510">
        <v>891180084</v>
      </c>
      <c r="D1832" s="510">
        <v>2</v>
      </c>
      <c r="E1832" s="568" t="s">
        <v>4438</v>
      </c>
      <c r="F1832" s="510">
        <v>1075242683</v>
      </c>
      <c r="G1832" s="511">
        <v>2</v>
      </c>
      <c r="H1832" s="512" t="s">
        <v>9945</v>
      </c>
      <c r="I1832" s="513" t="s">
        <v>9946</v>
      </c>
      <c r="J1832" s="514">
        <v>41415</v>
      </c>
      <c r="K1832" s="512">
        <v>3000000</v>
      </c>
      <c r="L1832" s="510" t="s">
        <v>61</v>
      </c>
      <c r="M1832" s="511" t="s">
        <v>39</v>
      </c>
      <c r="N1832" s="515" t="s">
        <v>2127</v>
      </c>
      <c r="O1832" s="510" t="s">
        <v>41</v>
      </c>
      <c r="P1832" s="510" t="s">
        <v>42</v>
      </c>
      <c r="Q1832" s="515"/>
    </row>
    <row r="1833" spans="1:17" ht="165.75" x14ac:dyDescent="0.25">
      <c r="A1833" s="210">
        <v>1831</v>
      </c>
      <c r="B1833" s="510" t="s">
        <v>34</v>
      </c>
      <c r="C1833" s="510">
        <v>891180084</v>
      </c>
      <c r="D1833" s="510">
        <v>2</v>
      </c>
      <c r="E1833" s="568" t="s">
        <v>9947</v>
      </c>
      <c r="F1833" s="510">
        <v>1075240106</v>
      </c>
      <c r="G1833" s="511">
        <v>5</v>
      </c>
      <c r="H1833" s="512" t="s">
        <v>9948</v>
      </c>
      <c r="I1833" s="513" t="s">
        <v>9949</v>
      </c>
      <c r="J1833" s="514">
        <v>41415</v>
      </c>
      <c r="K1833" s="512">
        <v>4999996</v>
      </c>
      <c r="L1833" s="510" t="s">
        <v>61</v>
      </c>
      <c r="M1833" s="511" t="s">
        <v>39</v>
      </c>
      <c r="N1833" s="515" t="s">
        <v>2127</v>
      </c>
      <c r="O1833" s="510" t="s">
        <v>41</v>
      </c>
      <c r="P1833" s="510" t="s">
        <v>42</v>
      </c>
      <c r="Q1833" s="515"/>
    </row>
    <row r="1834" spans="1:17" ht="63.75" x14ac:dyDescent="0.25">
      <c r="A1834" s="210">
        <v>1832</v>
      </c>
      <c r="B1834" s="510" t="s">
        <v>34</v>
      </c>
      <c r="C1834" s="510">
        <v>891180084</v>
      </c>
      <c r="D1834" s="510">
        <v>2</v>
      </c>
      <c r="E1834" s="568" t="s">
        <v>9899</v>
      </c>
      <c r="F1834" s="510">
        <v>1075239033</v>
      </c>
      <c r="G1834" s="511">
        <v>4</v>
      </c>
      <c r="H1834" s="512" t="s">
        <v>9950</v>
      </c>
      <c r="I1834" s="513" t="s">
        <v>9901</v>
      </c>
      <c r="J1834" s="514">
        <v>41415</v>
      </c>
      <c r="K1834" s="512">
        <v>1000000</v>
      </c>
      <c r="L1834" s="510" t="s">
        <v>61</v>
      </c>
      <c r="M1834" s="511" t="s">
        <v>39</v>
      </c>
      <c r="N1834" s="515" t="s">
        <v>2127</v>
      </c>
      <c r="O1834" s="510" t="s">
        <v>41</v>
      </c>
      <c r="P1834" s="510" t="s">
        <v>42</v>
      </c>
      <c r="Q1834" s="515"/>
    </row>
    <row r="1835" spans="1:17" ht="114.75" x14ac:dyDescent="0.25">
      <c r="A1835" s="210">
        <v>1833</v>
      </c>
      <c r="B1835" s="510" t="s">
        <v>34</v>
      </c>
      <c r="C1835" s="510">
        <v>891180084</v>
      </c>
      <c r="D1835" s="510">
        <v>2</v>
      </c>
      <c r="E1835" s="568" t="s">
        <v>9951</v>
      </c>
      <c r="F1835" s="510">
        <v>12281817</v>
      </c>
      <c r="G1835" s="511">
        <v>9</v>
      </c>
      <c r="H1835" s="512" t="s">
        <v>9952</v>
      </c>
      <c r="I1835" s="513" t="s">
        <v>9953</v>
      </c>
      <c r="J1835" s="514">
        <v>41426</v>
      </c>
      <c r="K1835" s="512">
        <v>800000</v>
      </c>
      <c r="L1835" s="510" t="s">
        <v>61</v>
      </c>
      <c r="M1835" s="511" t="s">
        <v>39</v>
      </c>
      <c r="N1835" s="515" t="s">
        <v>2127</v>
      </c>
      <c r="O1835" s="510" t="s">
        <v>41</v>
      </c>
      <c r="P1835" s="510" t="s">
        <v>42</v>
      </c>
      <c r="Q1835" s="515"/>
    </row>
    <row r="1836" spans="1:17" ht="76.5" x14ac:dyDescent="0.25">
      <c r="A1836" s="210">
        <v>1834</v>
      </c>
      <c r="B1836" s="510" t="s">
        <v>34</v>
      </c>
      <c r="C1836" s="510">
        <v>891180084</v>
      </c>
      <c r="D1836" s="510">
        <v>2</v>
      </c>
      <c r="E1836" s="568" t="s">
        <v>9954</v>
      </c>
      <c r="F1836" s="510">
        <v>12135730</v>
      </c>
      <c r="G1836" s="511">
        <v>2</v>
      </c>
      <c r="H1836" s="512" t="s">
        <v>9955</v>
      </c>
      <c r="I1836" s="513" t="s">
        <v>9956</v>
      </c>
      <c r="J1836" s="514">
        <v>41429</v>
      </c>
      <c r="K1836" s="512">
        <v>11808907</v>
      </c>
      <c r="L1836" s="510" t="s">
        <v>61</v>
      </c>
      <c r="M1836" s="511" t="s">
        <v>39</v>
      </c>
      <c r="N1836" s="515" t="s">
        <v>2127</v>
      </c>
      <c r="O1836" s="510" t="s">
        <v>41</v>
      </c>
      <c r="P1836" s="510" t="s">
        <v>42</v>
      </c>
      <c r="Q1836" s="515"/>
    </row>
    <row r="1837" spans="1:17" ht="63.75" x14ac:dyDescent="0.25">
      <c r="A1837" s="210">
        <v>1835</v>
      </c>
      <c r="B1837" s="510" t="s">
        <v>34</v>
      </c>
      <c r="C1837" s="510">
        <v>891180084</v>
      </c>
      <c r="D1837" s="510">
        <v>2</v>
      </c>
      <c r="E1837" s="568" t="s">
        <v>9957</v>
      </c>
      <c r="F1837" s="510">
        <v>17640712</v>
      </c>
      <c r="G1837" s="511">
        <v>3</v>
      </c>
      <c r="H1837" s="512" t="s">
        <v>9958</v>
      </c>
      <c r="I1837" s="513" t="s">
        <v>9959</v>
      </c>
      <c r="J1837" s="514">
        <v>41429</v>
      </c>
      <c r="K1837" s="512">
        <v>1180891</v>
      </c>
      <c r="L1837" s="510" t="s">
        <v>61</v>
      </c>
      <c r="M1837" s="511" t="s">
        <v>39</v>
      </c>
      <c r="N1837" s="515" t="s">
        <v>2127</v>
      </c>
      <c r="O1837" s="510" t="s">
        <v>41</v>
      </c>
      <c r="P1837" s="510" t="s">
        <v>42</v>
      </c>
      <c r="Q1837" s="515"/>
    </row>
    <row r="1838" spans="1:17" ht="89.25" x14ac:dyDescent="0.25">
      <c r="A1838" s="210">
        <v>1836</v>
      </c>
      <c r="B1838" s="510" t="s">
        <v>34</v>
      </c>
      <c r="C1838" s="510">
        <v>891180084</v>
      </c>
      <c r="D1838" s="510">
        <v>2</v>
      </c>
      <c r="E1838" s="568" t="s">
        <v>9960</v>
      </c>
      <c r="F1838" s="510">
        <v>1075245361</v>
      </c>
      <c r="G1838" s="511">
        <v>1</v>
      </c>
      <c r="H1838" s="512" t="s">
        <v>9961</v>
      </c>
      <c r="I1838" s="513" t="s">
        <v>9962</v>
      </c>
      <c r="J1838" s="514">
        <v>41432</v>
      </c>
      <c r="K1838" s="512">
        <v>650000</v>
      </c>
      <c r="L1838" s="510" t="s">
        <v>61</v>
      </c>
      <c r="M1838" s="511" t="s">
        <v>39</v>
      </c>
      <c r="N1838" s="515" t="s">
        <v>2127</v>
      </c>
      <c r="O1838" s="510" t="s">
        <v>41</v>
      </c>
      <c r="P1838" s="510" t="s">
        <v>42</v>
      </c>
      <c r="Q1838" s="515"/>
    </row>
    <row r="1839" spans="1:17" ht="51.75" x14ac:dyDescent="0.25">
      <c r="A1839" s="210">
        <v>1837</v>
      </c>
      <c r="B1839" s="510" t="s">
        <v>34</v>
      </c>
      <c r="C1839" s="510">
        <v>891180084</v>
      </c>
      <c r="D1839" s="510">
        <v>2</v>
      </c>
      <c r="E1839" s="568" t="s">
        <v>9963</v>
      </c>
      <c r="F1839" s="510">
        <v>1075255678</v>
      </c>
      <c r="G1839" s="511">
        <v>1</v>
      </c>
      <c r="H1839" s="512" t="s">
        <v>9964</v>
      </c>
      <c r="I1839" s="513" t="s">
        <v>9965</v>
      </c>
      <c r="J1839" s="514">
        <v>41450</v>
      </c>
      <c r="K1839" s="512">
        <v>9057433</v>
      </c>
      <c r="L1839" s="510" t="s">
        <v>61</v>
      </c>
      <c r="M1839" s="511" t="s">
        <v>39</v>
      </c>
      <c r="N1839" s="515" t="s">
        <v>2127</v>
      </c>
      <c r="O1839" s="510" t="s">
        <v>41</v>
      </c>
      <c r="P1839" s="510" t="s">
        <v>42</v>
      </c>
      <c r="Q1839" s="515"/>
    </row>
    <row r="1840" spans="1:17" ht="165.75" x14ac:dyDescent="0.25">
      <c r="A1840" s="210">
        <v>1838</v>
      </c>
      <c r="B1840" s="510" t="s">
        <v>34</v>
      </c>
      <c r="C1840" s="510">
        <v>891180084</v>
      </c>
      <c r="D1840" s="510">
        <v>2</v>
      </c>
      <c r="E1840" s="568" t="s">
        <v>4067</v>
      </c>
      <c r="F1840" s="510">
        <v>36089668</v>
      </c>
      <c r="G1840" s="511">
        <v>3</v>
      </c>
      <c r="H1840" s="512" t="s">
        <v>9966</v>
      </c>
      <c r="I1840" s="513" t="s">
        <v>9967</v>
      </c>
      <c r="J1840" s="514">
        <v>41454</v>
      </c>
      <c r="K1840" s="512">
        <v>10746107</v>
      </c>
      <c r="L1840" s="510" t="s">
        <v>61</v>
      </c>
      <c r="M1840" s="511" t="s">
        <v>39</v>
      </c>
      <c r="N1840" s="515" t="s">
        <v>2127</v>
      </c>
      <c r="O1840" s="510" t="s">
        <v>41</v>
      </c>
      <c r="P1840" s="510" t="s">
        <v>42</v>
      </c>
      <c r="Q1840" s="515"/>
    </row>
    <row r="1841" spans="1:17" ht="51" x14ac:dyDescent="0.25">
      <c r="A1841" s="210">
        <v>1839</v>
      </c>
      <c r="B1841" s="510" t="s">
        <v>34</v>
      </c>
      <c r="C1841" s="510">
        <v>891180084</v>
      </c>
      <c r="D1841" s="510">
        <v>2</v>
      </c>
      <c r="E1841" s="568" t="s">
        <v>3871</v>
      </c>
      <c r="F1841" s="510">
        <v>1075229026</v>
      </c>
      <c r="G1841" s="511">
        <v>1</v>
      </c>
      <c r="H1841" s="512" t="s">
        <v>9968</v>
      </c>
      <c r="I1841" s="513" t="s">
        <v>9969</v>
      </c>
      <c r="J1841" s="514">
        <v>41457</v>
      </c>
      <c r="K1841" s="512">
        <v>6652352</v>
      </c>
      <c r="L1841" s="510" t="s">
        <v>61</v>
      </c>
      <c r="M1841" s="511" t="s">
        <v>39</v>
      </c>
      <c r="N1841" s="515" t="s">
        <v>2127</v>
      </c>
      <c r="O1841" s="510" t="s">
        <v>41</v>
      </c>
      <c r="P1841" s="510" t="s">
        <v>42</v>
      </c>
      <c r="Q1841" s="518"/>
    </row>
    <row r="1842" spans="1:17" ht="76.5" x14ac:dyDescent="0.25">
      <c r="A1842" s="210">
        <v>1840</v>
      </c>
      <c r="B1842" s="510" t="s">
        <v>34</v>
      </c>
      <c r="C1842" s="510">
        <v>891180084</v>
      </c>
      <c r="D1842" s="510">
        <v>2</v>
      </c>
      <c r="E1842" s="568" t="s">
        <v>9693</v>
      </c>
      <c r="F1842" s="510">
        <v>7727870</v>
      </c>
      <c r="G1842" s="511">
        <v>8</v>
      </c>
      <c r="H1842" s="512" t="s">
        <v>9970</v>
      </c>
      <c r="I1842" s="513" t="s">
        <v>9971</v>
      </c>
      <c r="J1842" s="514">
        <v>41457</v>
      </c>
      <c r="K1842" s="512">
        <f>9978528+413312</f>
        <v>10391840</v>
      </c>
      <c r="L1842" s="510" t="s">
        <v>61</v>
      </c>
      <c r="M1842" s="511" t="s">
        <v>39</v>
      </c>
      <c r="N1842" s="515" t="s">
        <v>2127</v>
      </c>
      <c r="O1842" s="510" t="s">
        <v>41</v>
      </c>
      <c r="P1842" s="510" t="s">
        <v>42</v>
      </c>
      <c r="Q1842" s="519" t="s">
        <v>9457</v>
      </c>
    </row>
    <row r="1843" spans="1:17" ht="127.5" x14ac:dyDescent="0.25">
      <c r="A1843" s="210">
        <v>1841</v>
      </c>
      <c r="B1843" s="510" t="s">
        <v>34</v>
      </c>
      <c r="C1843" s="510">
        <v>891180084</v>
      </c>
      <c r="D1843" s="510">
        <v>2</v>
      </c>
      <c r="E1843" s="568" t="s">
        <v>9972</v>
      </c>
      <c r="F1843" s="510">
        <v>7731888</v>
      </c>
      <c r="G1843" s="511">
        <v>5</v>
      </c>
      <c r="H1843" s="512" t="s">
        <v>9973</v>
      </c>
      <c r="I1843" s="513" t="s">
        <v>9974</v>
      </c>
      <c r="J1843" s="514">
        <v>41457</v>
      </c>
      <c r="K1843" s="512">
        <f>9978528+413312</f>
        <v>10391840</v>
      </c>
      <c r="L1843" s="510" t="s">
        <v>61</v>
      </c>
      <c r="M1843" s="511" t="s">
        <v>39</v>
      </c>
      <c r="N1843" s="515" t="s">
        <v>2127</v>
      </c>
      <c r="O1843" s="510" t="s">
        <v>41</v>
      </c>
      <c r="P1843" s="510" t="s">
        <v>42</v>
      </c>
      <c r="Q1843" s="519" t="s">
        <v>9457</v>
      </c>
    </row>
    <row r="1844" spans="1:17" ht="127.5" x14ac:dyDescent="0.25">
      <c r="A1844" s="210">
        <v>1842</v>
      </c>
      <c r="B1844" s="510" t="s">
        <v>34</v>
      </c>
      <c r="C1844" s="510">
        <v>891180084</v>
      </c>
      <c r="D1844" s="510">
        <v>2</v>
      </c>
      <c r="E1844" s="568" t="s">
        <v>4243</v>
      </c>
      <c r="F1844" s="510">
        <v>7701217</v>
      </c>
      <c r="G1844" s="511">
        <v>5</v>
      </c>
      <c r="H1844" s="512" t="s">
        <v>9975</v>
      </c>
      <c r="I1844" s="513" t="s">
        <v>9773</v>
      </c>
      <c r="J1844" s="514">
        <v>41457</v>
      </c>
      <c r="K1844" s="512">
        <v>7317587</v>
      </c>
      <c r="L1844" s="510" t="s">
        <v>61</v>
      </c>
      <c r="M1844" s="511" t="s">
        <v>39</v>
      </c>
      <c r="N1844" s="515" t="s">
        <v>2127</v>
      </c>
      <c r="O1844" s="510" t="s">
        <v>41</v>
      </c>
      <c r="P1844" s="510" t="s">
        <v>42</v>
      </c>
      <c r="Q1844" s="515"/>
    </row>
    <row r="1845" spans="1:17" ht="140.25" x14ac:dyDescent="0.25">
      <c r="A1845" s="210">
        <v>1843</v>
      </c>
      <c r="B1845" s="510" t="s">
        <v>34</v>
      </c>
      <c r="C1845" s="510">
        <v>891180084</v>
      </c>
      <c r="D1845" s="510">
        <v>2</v>
      </c>
      <c r="E1845" s="568" t="s">
        <v>4246</v>
      </c>
      <c r="F1845" s="510">
        <v>7717651</v>
      </c>
      <c r="G1845" s="511">
        <v>9</v>
      </c>
      <c r="H1845" s="512" t="s">
        <v>9976</v>
      </c>
      <c r="I1845" s="513" t="s">
        <v>9747</v>
      </c>
      <c r="J1845" s="514">
        <v>41457</v>
      </c>
      <c r="K1845" s="512">
        <v>7317587</v>
      </c>
      <c r="L1845" s="510" t="s">
        <v>61</v>
      </c>
      <c r="M1845" s="511" t="s">
        <v>39</v>
      </c>
      <c r="N1845" s="515" t="s">
        <v>2127</v>
      </c>
      <c r="O1845" s="510" t="s">
        <v>41</v>
      </c>
      <c r="P1845" s="510" t="s">
        <v>42</v>
      </c>
      <c r="Q1845" s="515"/>
    </row>
    <row r="1846" spans="1:17" ht="102" x14ac:dyDescent="0.25">
      <c r="A1846" s="210">
        <v>1844</v>
      </c>
      <c r="B1846" s="510" t="s">
        <v>34</v>
      </c>
      <c r="C1846" s="510">
        <v>891180084</v>
      </c>
      <c r="D1846" s="510">
        <v>2</v>
      </c>
      <c r="E1846" s="568" t="s">
        <v>4692</v>
      </c>
      <c r="F1846" s="510">
        <v>1024461220</v>
      </c>
      <c r="G1846" s="511">
        <v>1</v>
      </c>
      <c r="H1846" s="512" t="s">
        <v>9977</v>
      </c>
      <c r="I1846" s="513" t="s">
        <v>9978</v>
      </c>
      <c r="J1846" s="514">
        <v>41463</v>
      </c>
      <c r="K1846" s="512">
        <v>15300410</v>
      </c>
      <c r="L1846" s="510" t="s">
        <v>61</v>
      </c>
      <c r="M1846" s="511" t="s">
        <v>39</v>
      </c>
      <c r="N1846" s="515" t="s">
        <v>2127</v>
      </c>
      <c r="O1846" s="510" t="s">
        <v>41</v>
      </c>
      <c r="P1846" s="510" t="s">
        <v>42</v>
      </c>
      <c r="Q1846" s="515"/>
    </row>
    <row r="1847" spans="1:17" ht="76.5" x14ac:dyDescent="0.25">
      <c r="A1847" s="210">
        <v>1845</v>
      </c>
      <c r="B1847" s="510" t="s">
        <v>34</v>
      </c>
      <c r="C1847" s="510">
        <v>891180084</v>
      </c>
      <c r="D1847" s="510">
        <v>2</v>
      </c>
      <c r="E1847" s="568" t="s">
        <v>4289</v>
      </c>
      <c r="F1847" s="510">
        <v>7693520</v>
      </c>
      <c r="G1847" s="511">
        <v>7</v>
      </c>
      <c r="H1847" s="512" t="s">
        <v>9979</v>
      </c>
      <c r="I1847" s="513" t="s">
        <v>9980</v>
      </c>
      <c r="J1847" s="514">
        <v>41459</v>
      </c>
      <c r="K1847" s="512">
        <v>5951690</v>
      </c>
      <c r="L1847" s="510" t="s">
        <v>61</v>
      </c>
      <c r="M1847" s="511" t="s">
        <v>39</v>
      </c>
      <c r="N1847" s="515" t="s">
        <v>2127</v>
      </c>
      <c r="O1847" s="510" t="s">
        <v>41</v>
      </c>
      <c r="P1847" s="510" t="s">
        <v>42</v>
      </c>
      <c r="Q1847" s="515"/>
    </row>
    <row r="1848" spans="1:17" ht="280.5" x14ac:dyDescent="0.25">
      <c r="A1848" s="210">
        <v>1846</v>
      </c>
      <c r="B1848" s="510" t="s">
        <v>34</v>
      </c>
      <c r="C1848" s="510">
        <v>891180084</v>
      </c>
      <c r="D1848" s="510">
        <v>2</v>
      </c>
      <c r="E1848" s="568" t="s">
        <v>9981</v>
      </c>
      <c r="F1848" s="510">
        <v>1004253257</v>
      </c>
      <c r="G1848" s="511">
        <v>7</v>
      </c>
      <c r="H1848" s="512" t="s">
        <v>9982</v>
      </c>
      <c r="I1848" s="513" t="s">
        <v>9983</v>
      </c>
      <c r="J1848" s="514">
        <v>41458</v>
      </c>
      <c r="K1848" s="512">
        <v>7750581</v>
      </c>
      <c r="L1848" s="510" t="s">
        <v>61</v>
      </c>
      <c r="M1848" s="511" t="s">
        <v>39</v>
      </c>
      <c r="N1848" s="515" t="s">
        <v>2127</v>
      </c>
      <c r="O1848" s="510" t="s">
        <v>41</v>
      </c>
      <c r="P1848" s="510" t="s">
        <v>42</v>
      </c>
      <c r="Q1848" s="515"/>
    </row>
    <row r="1849" spans="1:17" ht="63.75" x14ac:dyDescent="0.25">
      <c r="A1849" s="210">
        <v>1847</v>
      </c>
      <c r="B1849" s="510" t="s">
        <v>34</v>
      </c>
      <c r="C1849" s="510">
        <v>891180084</v>
      </c>
      <c r="D1849" s="510">
        <v>2</v>
      </c>
      <c r="E1849" s="568" t="s">
        <v>4561</v>
      </c>
      <c r="F1849" s="510">
        <v>1075236227</v>
      </c>
      <c r="G1849" s="511">
        <v>2</v>
      </c>
      <c r="H1849" s="512" t="s">
        <v>9984</v>
      </c>
      <c r="I1849" s="513" t="s">
        <v>9518</v>
      </c>
      <c r="J1849" s="514">
        <v>41463</v>
      </c>
      <c r="K1849" s="512">
        <v>9624261</v>
      </c>
      <c r="L1849" s="510" t="s">
        <v>61</v>
      </c>
      <c r="M1849" s="511" t="s">
        <v>39</v>
      </c>
      <c r="N1849" s="515" t="s">
        <v>2127</v>
      </c>
      <c r="O1849" s="510" t="s">
        <v>41</v>
      </c>
      <c r="P1849" s="510" t="s">
        <v>42</v>
      </c>
      <c r="Q1849" s="515"/>
    </row>
    <row r="1850" spans="1:17" ht="52.5" x14ac:dyDescent="0.25">
      <c r="A1850" s="210">
        <v>1848</v>
      </c>
      <c r="B1850" s="510" t="s">
        <v>34</v>
      </c>
      <c r="C1850" s="510">
        <v>891180084</v>
      </c>
      <c r="D1850" s="510">
        <v>2</v>
      </c>
      <c r="E1850" s="568" t="s">
        <v>9726</v>
      </c>
      <c r="F1850" s="510">
        <v>1080361124</v>
      </c>
      <c r="G1850" s="511">
        <v>5</v>
      </c>
      <c r="H1850" s="512" t="s">
        <v>9985</v>
      </c>
      <c r="I1850" s="513" t="s">
        <v>9728</v>
      </c>
      <c r="J1850" s="514">
        <v>41463</v>
      </c>
      <c r="K1850" s="512">
        <v>7057791</v>
      </c>
      <c r="L1850" s="510" t="s">
        <v>61</v>
      </c>
      <c r="M1850" s="511" t="s">
        <v>39</v>
      </c>
      <c r="N1850" s="515" t="s">
        <v>2127</v>
      </c>
      <c r="O1850" s="510" t="s">
        <v>41</v>
      </c>
      <c r="P1850" s="510" t="s">
        <v>42</v>
      </c>
      <c r="Q1850" s="515"/>
    </row>
    <row r="1851" spans="1:17" ht="52.5" x14ac:dyDescent="0.25">
      <c r="A1851" s="210">
        <v>1849</v>
      </c>
      <c r="B1851" s="510" t="s">
        <v>34</v>
      </c>
      <c r="C1851" s="510">
        <v>891180084</v>
      </c>
      <c r="D1851" s="510">
        <v>2</v>
      </c>
      <c r="E1851" s="568" t="s">
        <v>9930</v>
      </c>
      <c r="F1851" s="510">
        <v>1075243099</v>
      </c>
      <c r="G1851" s="511">
        <v>5</v>
      </c>
      <c r="H1851" s="512" t="s">
        <v>9986</v>
      </c>
      <c r="I1851" s="513" t="s">
        <v>9728</v>
      </c>
      <c r="J1851" s="514">
        <v>41463</v>
      </c>
      <c r="K1851" s="512">
        <v>7057791</v>
      </c>
      <c r="L1851" s="510" t="s">
        <v>61</v>
      </c>
      <c r="M1851" s="511" t="s">
        <v>39</v>
      </c>
      <c r="N1851" s="515" t="s">
        <v>2127</v>
      </c>
      <c r="O1851" s="510" t="s">
        <v>41</v>
      </c>
      <c r="P1851" s="510" t="s">
        <v>42</v>
      </c>
      <c r="Q1851" s="515"/>
    </row>
    <row r="1852" spans="1:17" ht="52.5" x14ac:dyDescent="0.25">
      <c r="A1852" s="210">
        <v>1850</v>
      </c>
      <c r="B1852" s="510" t="s">
        <v>34</v>
      </c>
      <c r="C1852" s="510">
        <v>891180084</v>
      </c>
      <c r="D1852" s="510">
        <v>2</v>
      </c>
      <c r="E1852" s="568" t="s">
        <v>9735</v>
      </c>
      <c r="F1852" s="510">
        <v>1075211470</v>
      </c>
      <c r="G1852" s="511">
        <v>8</v>
      </c>
      <c r="H1852" s="512" t="s">
        <v>9987</v>
      </c>
      <c r="I1852" s="513" t="s">
        <v>9728</v>
      </c>
      <c r="J1852" s="514">
        <v>41463</v>
      </c>
      <c r="K1852" s="512">
        <v>9624261</v>
      </c>
      <c r="L1852" s="510" t="s">
        <v>61</v>
      </c>
      <c r="M1852" s="511" t="s">
        <v>39</v>
      </c>
      <c r="N1852" s="515" t="s">
        <v>2127</v>
      </c>
      <c r="O1852" s="510" t="s">
        <v>41</v>
      </c>
      <c r="P1852" s="510" t="s">
        <v>42</v>
      </c>
      <c r="Q1852" s="515"/>
    </row>
    <row r="1853" spans="1:17" ht="51.75" x14ac:dyDescent="0.25">
      <c r="A1853" s="210">
        <v>1851</v>
      </c>
      <c r="B1853" s="510" t="s">
        <v>34</v>
      </c>
      <c r="C1853" s="510">
        <v>891180084</v>
      </c>
      <c r="D1853" s="510">
        <v>2</v>
      </c>
      <c r="E1853" s="568" t="s">
        <v>4422</v>
      </c>
      <c r="F1853" s="510">
        <v>36287871</v>
      </c>
      <c r="G1853" s="511">
        <v>1</v>
      </c>
      <c r="H1853" s="512" t="s">
        <v>9988</v>
      </c>
      <c r="I1853" s="513" t="s">
        <v>9568</v>
      </c>
      <c r="J1853" s="514">
        <v>41463</v>
      </c>
      <c r="K1853" s="512">
        <v>7057791</v>
      </c>
      <c r="L1853" s="510" t="s">
        <v>61</v>
      </c>
      <c r="M1853" s="511" t="s">
        <v>39</v>
      </c>
      <c r="N1853" s="515" t="s">
        <v>2127</v>
      </c>
      <c r="O1853" s="510" t="s">
        <v>41</v>
      </c>
      <c r="P1853" s="510" t="s">
        <v>42</v>
      </c>
      <c r="Q1853" s="515"/>
    </row>
    <row r="1854" spans="1:17" ht="178.5" x14ac:dyDescent="0.25">
      <c r="A1854" s="210">
        <v>1852</v>
      </c>
      <c r="B1854" s="510" t="s">
        <v>34</v>
      </c>
      <c r="C1854" s="510">
        <v>891180084</v>
      </c>
      <c r="D1854" s="510">
        <v>2</v>
      </c>
      <c r="E1854" s="568" t="s">
        <v>4264</v>
      </c>
      <c r="F1854" s="510">
        <v>36184778</v>
      </c>
      <c r="G1854" s="511">
        <v>1</v>
      </c>
      <c r="H1854" s="512" t="s">
        <v>9989</v>
      </c>
      <c r="I1854" s="513" t="s">
        <v>9479</v>
      </c>
      <c r="J1854" s="514">
        <v>41463</v>
      </c>
      <c r="K1854" s="512">
        <v>8341026</v>
      </c>
      <c r="L1854" s="510" t="s">
        <v>61</v>
      </c>
      <c r="M1854" s="511" t="s">
        <v>39</v>
      </c>
      <c r="N1854" s="515" t="s">
        <v>2127</v>
      </c>
      <c r="O1854" s="510" t="s">
        <v>41</v>
      </c>
      <c r="P1854" s="510" t="s">
        <v>42</v>
      </c>
      <c r="Q1854" s="515"/>
    </row>
    <row r="1855" spans="1:17" ht="89.25" x14ac:dyDescent="0.25">
      <c r="A1855" s="210">
        <v>1853</v>
      </c>
      <c r="B1855" s="510" t="s">
        <v>34</v>
      </c>
      <c r="C1855" s="510">
        <v>891180084</v>
      </c>
      <c r="D1855" s="510">
        <v>2</v>
      </c>
      <c r="E1855" s="568" t="s">
        <v>4413</v>
      </c>
      <c r="F1855" s="510">
        <v>1075225537</v>
      </c>
      <c r="G1855" s="511">
        <v>3</v>
      </c>
      <c r="H1855" s="512" t="s">
        <v>9990</v>
      </c>
      <c r="I1855" s="513" t="s">
        <v>9481</v>
      </c>
      <c r="J1855" s="514">
        <v>41463</v>
      </c>
      <c r="K1855" s="512">
        <f>9624261+320209</f>
        <v>9944470</v>
      </c>
      <c r="L1855" s="510" t="s">
        <v>61</v>
      </c>
      <c r="M1855" s="511" t="s">
        <v>39</v>
      </c>
      <c r="N1855" s="515" t="s">
        <v>2127</v>
      </c>
      <c r="O1855" s="510" t="s">
        <v>41</v>
      </c>
      <c r="P1855" s="510" t="s">
        <v>42</v>
      </c>
      <c r="Q1855" s="516" t="s">
        <v>9991</v>
      </c>
    </row>
    <row r="1856" spans="1:17" ht="89.25" x14ac:dyDescent="0.25">
      <c r="A1856" s="210">
        <v>1854</v>
      </c>
      <c r="B1856" s="510" t="s">
        <v>34</v>
      </c>
      <c r="C1856" s="510">
        <v>891180084</v>
      </c>
      <c r="D1856" s="510">
        <v>2</v>
      </c>
      <c r="E1856" s="568" t="s">
        <v>4204</v>
      </c>
      <c r="F1856" s="510">
        <v>36163554</v>
      </c>
      <c r="G1856" s="511">
        <v>9</v>
      </c>
      <c r="H1856" s="512" t="s">
        <v>9992</v>
      </c>
      <c r="I1856" s="513" t="s">
        <v>9993</v>
      </c>
      <c r="J1856" s="514">
        <v>41463</v>
      </c>
      <c r="K1856" s="512">
        <v>12257647</v>
      </c>
      <c r="L1856" s="510" t="s">
        <v>61</v>
      </c>
      <c r="M1856" s="511" t="s">
        <v>39</v>
      </c>
      <c r="N1856" s="515" t="s">
        <v>2127</v>
      </c>
      <c r="O1856" s="510" t="s">
        <v>41</v>
      </c>
      <c r="P1856" s="510" t="s">
        <v>42</v>
      </c>
      <c r="Q1856" s="515"/>
    </row>
    <row r="1857" spans="1:17" ht="76.5" x14ac:dyDescent="0.25">
      <c r="A1857" s="210">
        <v>1855</v>
      </c>
      <c r="B1857" s="510" t="s">
        <v>34</v>
      </c>
      <c r="C1857" s="510">
        <v>891180084</v>
      </c>
      <c r="D1857" s="510">
        <v>2</v>
      </c>
      <c r="E1857" s="568" t="s">
        <v>3968</v>
      </c>
      <c r="F1857" s="510">
        <v>33750598</v>
      </c>
      <c r="G1857" s="511">
        <v>1</v>
      </c>
      <c r="H1857" s="512" t="s">
        <v>9994</v>
      </c>
      <c r="I1857" s="513" t="s">
        <v>9995</v>
      </c>
      <c r="J1857" s="514">
        <v>41463</v>
      </c>
      <c r="K1857" s="512">
        <v>9624261</v>
      </c>
      <c r="L1857" s="510" t="s">
        <v>61</v>
      </c>
      <c r="M1857" s="511" t="s">
        <v>39</v>
      </c>
      <c r="N1857" s="515" t="s">
        <v>2127</v>
      </c>
      <c r="O1857" s="510" t="s">
        <v>41</v>
      </c>
      <c r="P1857" s="510" t="s">
        <v>42</v>
      </c>
      <c r="Q1857" s="515"/>
    </row>
    <row r="1858" spans="1:17" ht="89.25" x14ac:dyDescent="0.25">
      <c r="A1858" s="210">
        <v>1856</v>
      </c>
      <c r="B1858" s="510" t="s">
        <v>34</v>
      </c>
      <c r="C1858" s="510">
        <v>891180084</v>
      </c>
      <c r="D1858" s="510">
        <v>2</v>
      </c>
      <c r="E1858" s="568" t="s">
        <v>9605</v>
      </c>
      <c r="F1858" s="510">
        <v>26423542</v>
      </c>
      <c r="G1858" s="511">
        <v>0</v>
      </c>
      <c r="H1858" s="512" t="s">
        <v>9996</v>
      </c>
      <c r="I1858" s="513" t="s">
        <v>9997</v>
      </c>
      <c r="J1858" s="514">
        <v>41463</v>
      </c>
      <c r="K1858" s="512">
        <v>8341026</v>
      </c>
      <c r="L1858" s="510" t="s">
        <v>61</v>
      </c>
      <c r="M1858" s="511" t="s">
        <v>39</v>
      </c>
      <c r="N1858" s="515" t="s">
        <v>2127</v>
      </c>
      <c r="O1858" s="510" t="s">
        <v>41</v>
      </c>
      <c r="P1858" s="510" t="s">
        <v>42</v>
      </c>
      <c r="Q1858" s="515"/>
    </row>
    <row r="1859" spans="1:17" ht="39" x14ac:dyDescent="0.25">
      <c r="A1859" s="210">
        <v>1857</v>
      </c>
      <c r="B1859" s="510" t="s">
        <v>34</v>
      </c>
      <c r="C1859" s="510">
        <v>891180084</v>
      </c>
      <c r="D1859" s="510">
        <v>2</v>
      </c>
      <c r="E1859" s="568" t="s">
        <v>4168</v>
      </c>
      <c r="F1859" s="510">
        <v>7717201</v>
      </c>
      <c r="G1859" s="511">
        <v>8</v>
      </c>
      <c r="H1859" s="512" t="s">
        <v>9998</v>
      </c>
      <c r="I1859" s="513" t="s">
        <v>9617</v>
      </c>
      <c r="J1859" s="514">
        <v>41463</v>
      </c>
      <c r="K1859" s="512">
        <v>8341026</v>
      </c>
      <c r="L1859" s="510" t="s">
        <v>61</v>
      </c>
      <c r="M1859" s="511" t="s">
        <v>39</v>
      </c>
      <c r="N1859" s="515" t="s">
        <v>2127</v>
      </c>
      <c r="O1859" s="510" t="s">
        <v>41</v>
      </c>
      <c r="P1859" s="510" t="s">
        <v>42</v>
      </c>
      <c r="Q1859" s="515"/>
    </row>
    <row r="1860" spans="1:17" ht="89.25" x14ac:dyDescent="0.25">
      <c r="A1860" s="210">
        <v>1858</v>
      </c>
      <c r="B1860" s="510" t="s">
        <v>34</v>
      </c>
      <c r="C1860" s="510">
        <v>891180084</v>
      </c>
      <c r="D1860" s="510">
        <v>2</v>
      </c>
      <c r="E1860" s="568" t="s">
        <v>9469</v>
      </c>
      <c r="F1860" s="510">
        <v>12136346</v>
      </c>
      <c r="G1860" s="511">
        <v>1</v>
      </c>
      <c r="H1860" s="512" t="s">
        <v>9999</v>
      </c>
      <c r="I1860" s="513" t="s">
        <v>9471</v>
      </c>
      <c r="J1860" s="514">
        <v>41463</v>
      </c>
      <c r="K1860" s="512">
        <v>9624261</v>
      </c>
      <c r="L1860" s="510" t="s">
        <v>61</v>
      </c>
      <c r="M1860" s="511" t="s">
        <v>39</v>
      </c>
      <c r="N1860" s="515" t="s">
        <v>2127</v>
      </c>
      <c r="O1860" s="510" t="s">
        <v>41</v>
      </c>
      <c r="P1860" s="510" t="s">
        <v>42</v>
      </c>
      <c r="Q1860" s="515"/>
    </row>
    <row r="1861" spans="1:17" ht="76.5" x14ac:dyDescent="0.25">
      <c r="A1861" s="210">
        <v>1859</v>
      </c>
      <c r="B1861" s="510" t="s">
        <v>34</v>
      </c>
      <c r="C1861" s="510">
        <v>891180084</v>
      </c>
      <c r="D1861" s="510">
        <v>2</v>
      </c>
      <c r="E1861" s="568" t="s">
        <v>4187</v>
      </c>
      <c r="F1861" s="510">
        <v>7703274</v>
      </c>
      <c r="G1861" s="511">
        <v>4</v>
      </c>
      <c r="H1861" s="512" t="s">
        <v>10000</v>
      </c>
      <c r="I1861" s="513" t="s">
        <v>9473</v>
      </c>
      <c r="J1861" s="514">
        <v>41463</v>
      </c>
      <c r="K1861" s="512">
        <v>7057791</v>
      </c>
      <c r="L1861" s="510" t="s">
        <v>61</v>
      </c>
      <c r="M1861" s="511" t="s">
        <v>39</v>
      </c>
      <c r="N1861" s="515" t="s">
        <v>2127</v>
      </c>
      <c r="O1861" s="510" t="s">
        <v>41</v>
      </c>
      <c r="P1861" s="510" t="s">
        <v>42</v>
      </c>
      <c r="Q1861" s="515"/>
    </row>
    <row r="1862" spans="1:17" ht="140.25" x14ac:dyDescent="0.25">
      <c r="A1862" s="210">
        <v>1860</v>
      </c>
      <c r="B1862" s="510" t="s">
        <v>34</v>
      </c>
      <c r="C1862" s="510">
        <v>891180084</v>
      </c>
      <c r="D1862" s="510">
        <v>2</v>
      </c>
      <c r="E1862" s="568" t="s">
        <v>4162</v>
      </c>
      <c r="F1862" s="510">
        <v>7726738</v>
      </c>
      <c r="G1862" s="511">
        <v>9</v>
      </c>
      <c r="H1862" s="512" t="s">
        <v>10001</v>
      </c>
      <c r="I1862" s="513" t="s">
        <v>9619</v>
      </c>
      <c r="J1862" s="514">
        <v>41463</v>
      </c>
      <c r="K1862" s="512">
        <v>7057791</v>
      </c>
      <c r="L1862" s="510" t="s">
        <v>61</v>
      </c>
      <c r="M1862" s="511" t="s">
        <v>39</v>
      </c>
      <c r="N1862" s="515" t="s">
        <v>2127</v>
      </c>
      <c r="O1862" s="510" t="s">
        <v>41</v>
      </c>
      <c r="P1862" s="510" t="s">
        <v>42</v>
      </c>
      <c r="Q1862" s="515"/>
    </row>
    <row r="1863" spans="1:17" ht="178.5" x14ac:dyDescent="0.25">
      <c r="A1863" s="210">
        <v>1861</v>
      </c>
      <c r="B1863" s="510" t="s">
        <v>34</v>
      </c>
      <c r="C1863" s="510">
        <v>891180084</v>
      </c>
      <c r="D1863" s="510">
        <v>2</v>
      </c>
      <c r="E1863" s="568" t="s">
        <v>3884</v>
      </c>
      <c r="F1863" s="510">
        <v>7732994</v>
      </c>
      <c r="G1863" s="511">
        <v>2</v>
      </c>
      <c r="H1863" s="512" t="s">
        <v>10002</v>
      </c>
      <c r="I1863" s="513" t="s">
        <v>9692</v>
      </c>
      <c r="J1863" s="514">
        <v>41463</v>
      </c>
      <c r="K1863" s="512">
        <f>8341026+358204</f>
        <v>8699230</v>
      </c>
      <c r="L1863" s="510" t="s">
        <v>61</v>
      </c>
      <c r="M1863" s="511" t="s">
        <v>39</v>
      </c>
      <c r="N1863" s="515" t="s">
        <v>2127</v>
      </c>
      <c r="O1863" s="510" t="s">
        <v>41</v>
      </c>
      <c r="P1863" s="510" t="s">
        <v>42</v>
      </c>
      <c r="Q1863" s="516" t="s">
        <v>9636</v>
      </c>
    </row>
    <row r="1864" spans="1:17" ht="178.5" x14ac:dyDescent="0.25">
      <c r="A1864" s="210">
        <v>1862</v>
      </c>
      <c r="B1864" s="510" t="s">
        <v>34</v>
      </c>
      <c r="C1864" s="510">
        <v>891180084</v>
      </c>
      <c r="D1864" s="510">
        <v>2</v>
      </c>
      <c r="E1864" s="568" t="s">
        <v>4171</v>
      </c>
      <c r="F1864" s="510">
        <v>7725584</v>
      </c>
      <c r="G1864" s="511">
        <v>7</v>
      </c>
      <c r="H1864" s="512" t="s">
        <v>10003</v>
      </c>
      <c r="I1864" s="513" t="s">
        <v>9692</v>
      </c>
      <c r="J1864" s="514">
        <v>41463</v>
      </c>
      <c r="K1864" s="512">
        <f>8341026+358204</f>
        <v>8699230</v>
      </c>
      <c r="L1864" s="510" t="s">
        <v>61</v>
      </c>
      <c r="M1864" s="511" t="s">
        <v>39</v>
      </c>
      <c r="N1864" s="515" t="s">
        <v>2127</v>
      </c>
      <c r="O1864" s="510" t="s">
        <v>41</v>
      </c>
      <c r="P1864" s="510" t="s">
        <v>42</v>
      </c>
      <c r="Q1864" s="516" t="s">
        <v>9636</v>
      </c>
    </row>
    <row r="1865" spans="1:17" ht="178.5" x14ac:dyDescent="0.25">
      <c r="A1865" s="210">
        <v>1863</v>
      </c>
      <c r="B1865" s="510" t="s">
        <v>34</v>
      </c>
      <c r="C1865" s="510">
        <v>891180084</v>
      </c>
      <c r="D1865" s="510">
        <v>2</v>
      </c>
      <c r="E1865" s="568" t="s">
        <v>3881</v>
      </c>
      <c r="F1865" s="510">
        <v>7730121</v>
      </c>
      <c r="G1865" s="511">
        <v>0</v>
      </c>
      <c r="H1865" s="512" t="s">
        <v>10004</v>
      </c>
      <c r="I1865" s="513" t="s">
        <v>9692</v>
      </c>
      <c r="J1865" s="514">
        <v>41463</v>
      </c>
      <c r="K1865" s="512">
        <v>8341026</v>
      </c>
      <c r="L1865" s="510" t="s">
        <v>61</v>
      </c>
      <c r="M1865" s="511" t="s">
        <v>39</v>
      </c>
      <c r="N1865" s="515" t="s">
        <v>2127</v>
      </c>
      <c r="O1865" s="510" t="s">
        <v>41</v>
      </c>
      <c r="P1865" s="510" t="s">
        <v>42</v>
      </c>
      <c r="Q1865" s="515"/>
    </row>
    <row r="1866" spans="1:17" ht="102" x14ac:dyDescent="0.25">
      <c r="A1866" s="210">
        <v>1864</v>
      </c>
      <c r="B1866" s="510" t="s">
        <v>34</v>
      </c>
      <c r="C1866" s="510">
        <v>891180084</v>
      </c>
      <c r="D1866" s="510">
        <v>2</v>
      </c>
      <c r="E1866" s="568" t="s">
        <v>4261</v>
      </c>
      <c r="F1866" s="510">
        <v>7708538</v>
      </c>
      <c r="G1866" s="511">
        <v>6</v>
      </c>
      <c r="H1866" s="512" t="s">
        <v>10005</v>
      </c>
      <c r="I1866" s="513" t="s">
        <v>9625</v>
      </c>
      <c r="J1866" s="514">
        <v>41463</v>
      </c>
      <c r="K1866" s="512">
        <v>9624261</v>
      </c>
      <c r="L1866" s="510" t="s">
        <v>61</v>
      </c>
      <c r="M1866" s="511" t="s">
        <v>39</v>
      </c>
      <c r="N1866" s="515" t="s">
        <v>2127</v>
      </c>
      <c r="O1866" s="510" t="s">
        <v>41</v>
      </c>
      <c r="P1866" s="510" t="s">
        <v>42</v>
      </c>
      <c r="Q1866" s="515"/>
    </row>
    <row r="1867" spans="1:17" ht="51" x14ac:dyDescent="0.25">
      <c r="A1867" s="210">
        <v>1865</v>
      </c>
      <c r="B1867" s="510" t="s">
        <v>34</v>
      </c>
      <c r="C1867" s="510">
        <v>891180084</v>
      </c>
      <c r="D1867" s="510">
        <v>2</v>
      </c>
      <c r="E1867" s="568" t="s">
        <v>9702</v>
      </c>
      <c r="F1867" s="510">
        <v>1075213437</v>
      </c>
      <c r="G1867" s="511">
        <v>3</v>
      </c>
      <c r="H1867" s="512" t="s">
        <v>10006</v>
      </c>
      <c r="I1867" s="513" t="s">
        <v>10007</v>
      </c>
      <c r="J1867" s="514">
        <v>41463</v>
      </c>
      <c r="K1867" s="512">
        <v>6416174</v>
      </c>
      <c r="L1867" s="510" t="s">
        <v>61</v>
      </c>
      <c r="M1867" s="511" t="s">
        <v>39</v>
      </c>
      <c r="N1867" s="515" t="s">
        <v>2127</v>
      </c>
      <c r="O1867" s="510" t="s">
        <v>41</v>
      </c>
      <c r="P1867" s="510" t="s">
        <v>42</v>
      </c>
      <c r="Q1867" s="515"/>
    </row>
    <row r="1868" spans="1:17" ht="39" x14ac:dyDescent="0.25">
      <c r="A1868" s="210">
        <v>1866</v>
      </c>
      <c r="B1868" s="510" t="s">
        <v>34</v>
      </c>
      <c r="C1868" s="510">
        <v>891180084</v>
      </c>
      <c r="D1868" s="510">
        <v>2</v>
      </c>
      <c r="E1868" s="568" t="s">
        <v>4258</v>
      </c>
      <c r="F1868" s="510">
        <v>1075232353</v>
      </c>
      <c r="G1868" s="511">
        <v>4</v>
      </c>
      <c r="H1868" s="512" t="s">
        <v>10008</v>
      </c>
      <c r="I1868" s="513" t="s">
        <v>9701</v>
      </c>
      <c r="J1868" s="514">
        <v>41463</v>
      </c>
      <c r="K1868" s="512">
        <v>6416174</v>
      </c>
      <c r="L1868" s="510" t="s">
        <v>61</v>
      </c>
      <c r="M1868" s="511" t="s">
        <v>39</v>
      </c>
      <c r="N1868" s="515" t="s">
        <v>2127</v>
      </c>
      <c r="O1868" s="510" t="s">
        <v>41</v>
      </c>
      <c r="P1868" s="510" t="s">
        <v>42</v>
      </c>
      <c r="Q1868" s="515"/>
    </row>
    <row r="1869" spans="1:17" ht="76.5" x14ac:dyDescent="0.25">
      <c r="A1869" s="210">
        <v>1867</v>
      </c>
      <c r="B1869" s="510" t="s">
        <v>34</v>
      </c>
      <c r="C1869" s="510">
        <v>891180084</v>
      </c>
      <c r="D1869" s="510">
        <v>2</v>
      </c>
      <c r="E1869" s="568" t="s">
        <v>4112</v>
      </c>
      <c r="F1869" s="510">
        <v>55162919</v>
      </c>
      <c r="G1869" s="511">
        <v>8</v>
      </c>
      <c r="H1869" s="512" t="s">
        <v>10009</v>
      </c>
      <c r="I1869" s="513" t="s">
        <v>9581</v>
      </c>
      <c r="J1869" s="514">
        <v>41463</v>
      </c>
      <c r="K1869" s="512">
        <v>9624261</v>
      </c>
      <c r="L1869" s="510" t="s">
        <v>61</v>
      </c>
      <c r="M1869" s="511" t="s">
        <v>39</v>
      </c>
      <c r="N1869" s="515" t="s">
        <v>2127</v>
      </c>
      <c r="O1869" s="510" t="s">
        <v>41</v>
      </c>
      <c r="P1869" s="510" t="s">
        <v>42</v>
      </c>
      <c r="Q1869" s="515"/>
    </row>
    <row r="1870" spans="1:17" ht="89.25" x14ac:dyDescent="0.25">
      <c r="A1870" s="210">
        <v>1868</v>
      </c>
      <c r="B1870" s="510" t="s">
        <v>34</v>
      </c>
      <c r="C1870" s="510">
        <v>891180084</v>
      </c>
      <c r="D1870" s="510">
        <v>2</v>
      </c>
      <c r="E1870" s="568" t="s">
        <v>9646</v>
      </c>
      <c r="F1870" s="510">
        <v>7684102</v>
      </c>
      <c r="G1870" s="511">
        <v>3</v>
      </c>
      <c r="H1870" s="512" t="s">
        <v>10010</v>
      </c>
      <c r="I1870" s="513" t="s">
        <v>9648</v>
      </c>
      <c r="J1870" s="514">
        <v>41463</v>
      </c>
      <c r="K1870" s="512">
        <f>9636070+1913043</f>
        <v>11549113</v>
      </c>
      <c r="L1870" s="510" t="s">
        <v>61</v>
      </c>
      <c r="M1870" s="511" t="s">
        <v>39</v>
      </c>
      <c r="N1870" s="515" t="s">
        <v>2127</v>
      </c>
      <c r="O1870" s="510" t="s">
        <v>41</v>
      </c>
      <c r="P1870" s="510" t="s">
        <v>42</v>
      </c>
      <c r="Q1870" s="516" t="s">
        <v>10011</v>
      </c>
    </row>
    <row r="1871" spans="1:17" ht="89.25" x14ac:dyDescent="0.25">
      <c r="A1871" s="210">
        <v>1869</v>
      </c>
      <c r="B1871" s="510" t="s">
        <v>34</v>
      </c>
      <c r="C1871" s="510">
        <v>891180084</v>
      </c>
      <c r="D1871" s="510">
        <v>2</v>
      </c>
      <c r="E1871" s="568" t="s">
        <v>4337</v>
      </c>
      <c r="F1871" s="510">
        <v>55170475</v>
      </c>
      <c r="G1871" s="511">
        <v>3</v>
      </c>
      <c r="H1871" s="512" t="s">
        <v>10012</v>
      </c>
      <c r="I1871" s="513" t="s">
        <v>9638</v>
      </c>
      <c r="J1871" s="514">
        <v>41463</v>
      </c>
      <c r="K1871" s="512">
        <f>8030058+1594203</f>
        <v>9624261</v>
      </c>
      <c r="L1871" s="510" t="s">
        <v>61</v>
      </c>
      <c r="M1871" s="511" t="s">
        <v>39</v>
      </c>
      <c r="N1871" s="515" t="s">
        <v>2127</v>
      </c>
      <c r="O1871" s="510" t="s">
        <v>41</v>
      </c>
      <c r="P1871" s="510" t="s">
        <v>42</v>
      </c>
      <c r="Q1871" s="516" t="s">
        <v>10013</v>
      </c>
    </row>
    <row r="1872" spans="1:17" ht="89.25" x14ac:dyDescent="0.25">
      <c r="A1872" s="210">
        <v>1870</v>
      </c>
      <c r="B1872" s="510" t="s">
        <v>34</v>
      </c>
      <c r="C1872" s="510">
        <v>891180084</v>
      </c>
      <c r="D1872" s="510">
        <v>2</v>
      </c>
      <c r="E1872" s="568" t="s">
        <v>4027</v>
      </c>
      <c r="F1872" s="510">
        <v>1075229037</v>
      </c>
      <c r="G1872" s="511">
        <v>0</v>
      </c>
      <c r="H1872" s="512" t="s">
        <v>10014</v>
      </c>
      <c r="I1872" s="513" t="s">
        <v>9638</v>
      </c>
      <c r="J1872" s="514">
        <v>41463</v>
      </c>
      <c r="K1872" s="512">
        <f>8030058+1594203</f>
        <v>9624261</v>
      </c>
      <c r="L1872" s="510" t="s">
        <v>61</v>
      </c>
      <c r="M1872" s="511" t="s">
        <v>39</v>
      </c>
      <c r="N1872" s="515" t="s">
        <v>2127</v>
      </c>
      <c r="O1872" s="510" t="s">
        <v>41</v>
      </c>
      <c r="P1872" s="510" t="s">
        <v>42</v>
      </c>
      <c r="Q1872" s="516" t="s">
        <v>10013</v>
      </c>
    </row>
    <row r="1873" spans="1:17" ht="140.25" x14ac:dyDescent="0.25">
      <c r="A1873" s="210">
        <v>1871</v>
      </c>
      <c r="B1873" s="510" t="s">
        <v>34</v>
      </c>
      <c r="C1873" s="510">
        <v>891180084</v>
      </c>
      <c r="D1873" s="510">
        <v>2</v>
      </c>
      <c r="E1873" s="568" t="s">
        <v>4340</v>
      </c>
      <c r="F1873" s="510">
        <v>36180523</v>
      </c>
      <c r="G1873" s="511">
        <v>2</v>
      </c>
      <c r="H1873" s="512" t="s">
        <v>10015</v>
      </c>
      <c r="I1873" s="513" t="s">
        <v>9643</v>
      </c>
      <c r="J1873" s="514">
        <v>41463</v>
      </c>
      <c r="K1873" s="512">
        <f>5833601+2558597</f>
        <v>8392198</v>
      </c>
      <c r="L1873" s="510" t="s">
        <v>61</v>
      </c>
      <c r="M1873" s="511" t="s">
        <v>39</v>
      </c>
      <c r="N1873" s="515" t="s">
        <v>2127</v>
      </c>
      <c r="O1873" s="510" t="s">
        <v>41</v>
      </c>
      <c r="P1873" s="510" t="s">
        <v>42</v>
      </c>
      <c r="Q1873" s="516" t="s">
        <v>10016</v>
      </c>
    </row>
    <row r="1874" spans="1:17" ht="76.5" x14ac:dyDescent="0.25">
      <c r="A1874" s="210">
        <v>1872</v>
      </c>
      <c r="B1874" s="510" t="s">
        <v>34</v>
      </c>
      <c r="C1874" s="510">
        <v>891180084</v>
      </c>
      <c r="D1874" s="510">
        <v>2</v>
      </c>
      <c r="E1874" s="568" t="s">
        <v>4610</v>
      </c>
      <c r="F1874" s="510">
        <v>1075230312</v>
      </c>
      <c r="G1874" s="511">
        <v>3</v>
      </c>
      <c r="H1874" s="512" t="s">
        <v>10017</v>
      </c>
      <c r="I1874" s="513" t="s">
        <v>9645</v>
      </c>
      <c r="J1874" s="514">
        <v>41463</v>
      </c>
      <c r="K1874" s="512">
        <f>6959384+1381642</f>
        <v>8341026</v>
      </c>
      <c r="L1874" s="510" t="s">
        <v>61</v>
      </c>
      <c r="M1874" s="511" t="s">
        <v>39</v>
      </c>
      <c r="N1874" s="515" t="s">
        <v>2127</v>
      </c>
      <c r="O1874" s="510" t="s">
        <v>41</v>
      </c>
      <c r="P1874" s="510" t="s">
        <v>42</v>
      </c>
      <c r="Q1874" s="516" t="s">
        <v>10018</v>
      </c>
    </row>
    <row r="1875" spans="1:17" ht="76.5" x14ac:dyDescent="0.25">
      <c r="A1875" s="210">
        <v>1873</v>
      </c>
      <c r="B1875" s="510" t="s">
        <v>34</v>
      </c>
      <c r="C1875" s="510">
        <v>891180084</v>
      </c>
      <c r="D1875" s="510">
        <v>2</v>
      </c>
      <c r="E1875" s="568" t="s">
        <v>4356</v>
      </c>
      <c r="F1875" s="510">
        <v>7727198</v>
      </c>
      <c r="G1875" s="511">
        <v>6</v>
      </c>
      <c r="H1875" s="512" t="s">
        <v>10019</v>
      </c>
      <c r="I1875" s="513" t="s">
        <v>9621</v>
      </c>
      <c r="J1875" s="514">
        <v>41464</v>
      </c>
      <c r="K1875" s="512">
        <f>7057791+259796</f>
        <v>7317587</v>
      </c>
      <c r="L1875" s="510" t="s">
        <v>61</v>
      </c>
      <c r="M1875" s="511" t="s">
        <v>39</v>
      </c>
      <c r="N1875" s="515" t="s">
        <v>2127</v>
      </c>
      <c r="O1875" s="510" t="s">
        <v>41</v>
      </c>
      <c r="P1875" s="510" t="s">
        <v>42</v>
      </c>
      <c r="Q1875" s="516" t="s">
        <v>10020</v>
      </c>
    </row>
    <row r="1876" spans="1:17" ht="76.5" x14ac:dyDescent="0.25">
      <c r="A1876" s="210">
        <v>1874</v>
      </c>
      <c r="B1876" s="510" t="s">
        <v>34</v>
      </c>
      <c r="C1876" s="510">
        <v>891180084</v>
      </c>
      <c r="D1876" s="510">
        <v>2</v>
      </c>
      <c r="E1876" s="568" t="s">
        <v>4494</v>
      </c>
      <c r="F1876" s="510">
        <v>1075225933</v>
      </c>
      <c r="G1876" s="511">
        <v>7</v>
      </c>
      <c r="H1876" s="512" t="s">
        <v>10021</v>
      </c>
      <c r="I1876" s="513" t="s">
        <v>9627</v>
      </c>
      <c r="J1876" s="514">
        <v>41464</v>
      </c>
      <c r="K1876" s="512">
        <f>9624261+354267</f>
        <v>9978528</v>
      </c>
      <c r="L1876" s="510" t="s">
        <v>61</v>
      </c>
      <c r="M1876" s="511" t="s">
        <v>39</v>
      </c>
      <c r="N1876" s="515" t="s">
        <v>2127</v>
      </c>
      <c r="O1876" s="510" t="s">
        <v>41</v>
      </c>
      <c r="P1876" s="510" t="s">
        <v>42</v>
      </c>
      <c r="Q1876" s="516" t="s">
        <v>10022</v>
      </c>
    </row>
    <row r="1877" spans="1:17" ht="63.75" x14ac:dyDescent="0.25">
      <c r="A1877" s="210">
        <v>1875</v>
      </c>
      <c r="B1877" s="510" t="s">
        <v>34</v>
      </c>
      <c r="C1877" s="510">
        <v>891180084</v>
      </c>
      <c r="D1877" s="510">
        <v>2</v>
      </c>
      <c r="E1877" s="568" t="s">
        <v>4419</v>
      </c>
      <c r="F1877" s="510">
        <v>1075238932</v>
      </c>
      <c r="G1877" s="511">
        <v>6</v>
      </c>
      <c r="H1877" s="512" t="s">
        <v>10023</v>
      </c>
      <c r="I1877" s="513" t="s">
        <v>9461</v>
      </c>
      <c r="J1877" s="514">
        <v>41470</v>
      </c>
      <c r="K1877" s="512">
        <v>6140633</v>
      </c>
      <c r="L1877" s="510" t="s">
        <v>61</v>
      </c>
      <c r="M1877" s="511" t="s">
        <v>39</v>
      </c>
      <c r="N1877" s="515" t="s">
        <v>2127</v>
      </c>
      <c r="O1877" s="510" t="s">
        <v>41</v>
      </c>
      <c r="P1877" s="510" t="s">
        <v>42</v>
      </c>
      <c r="Q1877" s="515"/>
    </row>
    <row r="1878" spans="1:17" ht="165.75" x14ac:dyDescent="0.25">
      <c r="A1878" s="210">
        <v>1876</v>
      </c>
      <c r="B1878" s="510" t="s">
        <v>34</v>
      </c>
      <c r="C1878" s="510">
        <v>891180084</v>
      </c>
      <c r="D1878" s="510">
        <v>2</v>
      </c>
      <c r="E1878" s="568" t="s">
        <v>4310</v>
      </c>
      <c r="F1878" s="510">
        <v>26431299</v>
      </c>
      <c r="G1878" s="511">
        <v>9</v>
      </c>
      <c r="H1878" s="512" t="s">
        <v>10024</v>
      </c>
      <c r="I1878" s="513" t="s">
        <v>10025</v>
      </c>
      <c r="J1878" s="514">
        <v>41470</v>
      </c>
      <c r="K1878" s="512">
        <f>12373504+872491</f>
        <v>13245995</v>
      </c>
      <c r="L1878" s="510" t="s">
        <v>61</v>
      </c>
      <c r="M1878" s="511" t="s">
        <v>39</v>
      </c>
      <c r="N1878" s="515" t="s">
        <v>2127</v>
      </c>
      <c r="O1878" s="510" t="s">
        <v>41</v>
      </c>
      <c r="P1878" s="510" t="s">
        <v>42</v>
      </c>
      <c r="Q1878" s="516" t="s">
        <v>10026</v>
      </c>
    </row>
    <row r="1879" spans="1:17" ht="102" x14ac:dyDescent="0.25">
      <c r="A1879" s="210">
        <v>1877</v>
      </c>
      <c r="B1879" s="510" t="s">
        <v>34</v>
      </c>
      <c r="C1879" s="510">
        <v>891180084</v>
      </c>
      <c r="D1879" s="510">
        <v>2</v>
      </c>
      <c r="E1879" s="568" t="s">
        <v>4343</v>
      </c>
      <c r="F1879" s="510">
        <v>55167412</v>
      </c>
      <c r="G1879" s="511">
        <v>9</v>
      </c>
      <c r="H1879" s="512" t="s">
        <v>10027</v>
      </c>
      <c r="I1879" s="513" t="s">
        <v>10028</v>
      </c>
      <c r="J1879" s="514">
        <v>41470</v>
      </c>
      <c r="K1879" s="512">
        <v>6140633</v>
      </c>
      <c r="L1879" s="510" t="s">
        <v>61</v>
      </c>
      <c r="M1879" s="511" t="s">
        <v>39</v>
      </c>
      <c r="N1879" s="515" t="s">
        <v>2127</v>
      </c>
      <c r="O1879" s="510" t="s">
        <v>41</v>
      </c>
      <c r="P1879" s="510" t="s">
        <v>42</v>
      </c>
      <c r="Q1879" s="515"/>
    </row>
    <row r="1880" spans="1:17" ht="51" x14ac:dyDescent="0.25">
      <c r="A1880" s="210">
        <v>1878</v>
      </c>
      <c r="B1880" s="510" t="s">
        <v>34</v>
      </c>
      <c r="C1880" s="510">
        <v>891180084</v>
      </c>
      <c r="D1880" s="510">
        <v>2</v>
      </c>
      <c r="E1880" s="568" t="s">
        <v>4435</v>
      </c>
      <c r="F1880" s="510">
        <v>1075259729</v>
      </c>
      <c r="G1880" s="511">
        <v>7</v>
      </c>
      <c r="H1880" s="512" t="s">
        <v>10029</v>
      </c>
      <c r="I1880" s="513" t="s">
        <v>10030</v>
      </c>
      <c r="J1880" s="514">
        <v>41470</v>
      </c>
      <c r="K1880" s="512">
        <v>6140633</v>
      </c>
      <c r="L1880" s="510" t="s">
        <v>61</v>
      </c>
      <c r="M1880" s="511" t="s">
        <v>39</v>
      </c>
      <c r="N1880" s="515" t="s">
        <v>2127</v>
      </c>
      <c r="O1880" s="510" t="s">
        <v>41</v>
      </c>
      <c r="P1880" s="510" t="s">
        <v>42</v>
      </c>
      <c r="Q1880" s="515"/>
    </row>
    <row r="1881" spans="1:17" ht="76.5" x14ac:dyDescent="0.25">
      <c r="A1881" s="210">
        <v>1879</v>
      </c>
      <c r="B1881" s="510" t="s">
        <v>34</v>
      </c>
      <c r="C1881" s="510">
        <v>891180084</v>
      </c>
      <c r="D1881" s="510">
        <v>2</v>
      </c>
      <c r="E1881" s="568" t="s">
        <v>4249</v>
      </c>
      <c r="F1881" s="510">
        <v>1075212451</v>
      </c>
      <c r="G1881" s="511">
        <v>2</v>
      </c>
      <c r="H1881" s="512" t="s">
        <v>10031</v>
      </c>
      <c r="I1881" s="513" t="s">
        <v>9459</v>
      </c>
      <c r="J1881" s="514">
        <v>41470</v>
      </c>
      <c r="K1881" s="512">
        <v>9210949</v>
      </c>
      <c r="L1881" s="510" t="s">
        <v>61</v>
      </c>
      <c r="M1881" s="511" t="s">
        <v>39</v>
      </c>
      <c r="N1881" s="515" t="s">
        <v>2127</v>
      </c>
      <c r="O1881" s="510" t="s">
        <v>41</v>
      </c>
      <c r="P1881" s="510" t="s">
        <v>42</v>
      </c>
      <c r="Q1881" s="515"/>
    </row>
    <row r="1882" spans="1:17" ht="89.25" x14ac:dyDescent="0.25">
      <c r="A1882" s="210">
        <v>1880</v>
      </c>
      <c r="B1882" s="510" t="s">
        <v>34</v>
      </c>
      <c r="C1882" s="510">
        <v>891180084</v>
      </c>
      <c r="D1882" s="510">
        <v>2</v>
      </c>
      <c r="E1882" s="568" t="s">
        <v>4121</v>
      </c>
      <c r="F1882" s="510">
        <v>10529621</v>
      </c>
      <c r="G1882" s="511">
        <v>2</v>
      </c>
      <c r="H1882" s="512" t="s">
        <v>10032</v>
      </c>
      <c r="I1882" s="513" t="s">
        <v>9585</v>
      </c>
      <c r="J1882" s="514">
        <v>41471</v>
      </c>
      <c r="K1882" s="512">
        <v>9151904</v>
      </c>
      <c r="L1882" s="510" t="s">
        <v>61</v>
      </c>
      <c r="M1882" s="511" t="s">
        <v>39</v>
      </c>
      <c r="N1882" s="515" t="s">
        <v>2127</v>
      </c>
      <c r="O1882" s="510" t="s">
        <v>41</v>
      </c>
      <c r="P1882" s="510" t="s">
        <v>42</v>
      </c>
      <c r="Q1882" s="515"/>
    </row>
    <row r="1883" spans="1:17" ht="102" x14ac:dyDescent="0.25">
      <c r="A1883" s="210">
        <v>1881</v>
      </c>
      <c r="B1883" s="510" t="s">
        <v>34</v>
      </c>
      <c r="C1883" s="510">
        <v>891180084</v>
      </c>
      <c r="D1883" s="510">
        <v>2</v>
      </c>
      <c r="E1883" s="568" t="s">
        <v>4115</v>
      </c>
      <c r="F1883" s="510">
        <v>55179420</v>
      </c>
      <c r="G1883" s="511">
        <v>1</v>
      </c>
      <c r="H1883" s="512" t="s">
        <v>10033</v>
      </c>
      <c r="I1883" s="513" t="s">
        <v>9579</v>
      </c>
      <c r="J1883" s="514">
        <v>41470</v>
      </c>
      <c r="K1883" s="512">
        <v>9210949</v>
      </c>
      <c r="L1883" s="510" t="s">
        <v>61</v>
      </c>
      <c r="M1883" s="511" t="s">
        <v>39</v>
      </c>
      <c r="N1883" s="515" t="s">
        <v>2127</v>
      </c>
      <c r="O1883" s="510" t="s">
        <v>41</v>
      </c>
      <c r="P1883" s="510" t="s">
        <v>42</v>
      </c>
      <c r="Q1883" s="515"/>
    </row>
    <row r="1884" spans="1:17" ht="63.75" x14ac:dyDescent="0.25">
      <c r="A1884" s="210">
        <v>1882</v>
      </c>
      <c r="B1884" s="510" t="s">
        <v>34</v>
      </c>
      <c r="C1884" s="510">
        <v>891180084</v>
      </c>
      <c r="D1884" s="510">
        <v>2</v>
      </c>
      <c r="E1884" s="568" t="s">
        <v>4207</v>
      </c>
      <c r="F1884" s="510">
        <v>7713135</v>
      </c>
      <c r="G1884" s="511">
        <v>1</v>
      </c>
      <c r="H1884" s="512" t="s">
        <v>10034</v>
      </c>
      <c r="I1884" s="513" t="s">
        <v>9671</v>
      </c>
      <c r="J1884" s="514">
        <v>41470</v>
      </c>
      <c r="K1884" s="512">
        <v>9210949</v>
      </c>
      <c r="L1884" s="510" t="s">
        <v>61</v>
      </c>
      <c r="M1884" s="511" t="s">
        <v>39</v>
      </c>
      <c r="N1884" s="515" t="s">
        <v>2127</v>
      </c>
      <c r="O1884" s="510" t="s">
        <v>41</v>
      </c>
      <c r="P1884" s="510" t="s">
        <v>42</v>
      </c>
      <c r="Q1884" s="515"/>
    </row>
    <row r="1885" spans="1:17" ht="76.5" x14ac:dyDescent="0.25">
      <c r="A1885" s="210">
        <v>1883</v>
      </c>
      <c r="B1885" s="510" t="s">
        <v>34</v>
      </c>
      <c r="C1885" s="510">
        <v>891180084</v>
      </c>
      <c r="D1885" s="510">
        <v>2</v>
      </c>
      <c r="E1885" s="568" t="s">
        <v>4100</v>
      </c>
      <c r="F1885" s="510">
        <v>55171315</v>
      </c>
      <c r="G1885" s="511">
        <v>8</v>
      </c>
      <c r="H1885" s="512" t="s">
        <v>10035</v>
      </c>
      <c r="I1885" s="513" t="s">
        <v>9669</v>
      </c>
      <c r="J1885" s="514">
        <v>41470</v>
      </c>
      <c r="K1885" s="512">
        <v>6140633</v>
      </c>
      <c r="L1885" s="510" t="s">
        <v>61</v>
      </c>
      <c r="M1885" s="511" t="s">
        <v>39</v>
      </c>
      <c r="N1885" s="515" t="s">
        <v>2127</v>
      </c>
      <c r="O1885" s="510" t="s">
        <v>41</v>
      </c>
      <c r="P1885" s="510" t="s">
        <v>42</v>
      </c>
      <c r="Q1885" s="515"/>
    </row>
    <row r="1886" spans="1:17" ht="63.75" x14ac:dyDescent="0.25">
      <c r="A1886" s="210">
        <v>1884</v>
      </c>
      <c r="B1886" s="510" t="s">
        <v>34</v>
      </c>
      <c r="C1886" s="510">
        <v>891180084</v>
      </c>
      <c r="D1886" s="510">
        <v>2</v>
      </c>
      <c r="E1886" s="568" t="s">
        <v>4091</v>
      </c>
      <c r="F1886" s="510">
        <v>55171679</v>
      </c>
      <c r="G1886" s="511">
        <v>3</v>
      </c>
      <c r="H1886" s="512" t="s">
        <v>10036</v>
      </c>
      <c r="I1886" s="513" t="s">
        <v>10037</v>
      </c>
      <c r="J1886" s="514">
        <v>41470</v>
      </c>
      <c r="K1886" s="512">
        <v>6140633</v>
      </c>
      <c r="L1886" s="510" t="s">
        <v>61</v>
      </c>
      <c r="M1886" s="511" t="s">
        <v>39</v>
      </c>
      <c r="N1886" s="515" t="s">
        <v>2127</v>
      </c>
      <c r="O1886" s="510" t="s">
        <v>41</v>
      </c>
      <c r="P1886" s="510" t="s">
        <v>42</v>
      </c>
      <c r="Q1886" s="515"/>
    </row>
    <row r="1887" spans="1:17" ht="114.75" x14ac:dyDescent="0.25">
      <c r="A1887" s="210">
        <v>1885</v>
      </c>
      <c r="B1887" s="510" t="s">
        <v>34</v>
      </c>
      <c r="C1887" s="510">
        <v>891180084</v>
      </c>
      <c r="D1887" s="510">
        <v>2</v>
      </c>
      <c r="E1887" s="568" t="s">
        <v>4196</v>
      </c>
      <c r="F1887" s="510">
        <v>36174989</v>
      </c>
      <c r="G1887" s="511">
        <v>6</v>
      </c>
      <c r="H1887" s="512" t="s">
        <v>10038</v>
      </c>
      <c r="I1887" s="513" t="s">
        <v>10039</v>
      </c>
      <c r="J1887" s="514">
        <v>41470</v>
      </c>
      <c r="K1887" s="512">
        <v>6140633</v>
      </c>
      <c r="L1887" s="510" t="s">
        <v>61</v>
      </c>
      <c r="M1887" s="511" t="s">
        <v>39</v>
      </c>
      <c r="N1887" s="515" t="s">
        <v>2127</v>
      </c>
      <c r="O1887" s="510" t="s">
        <v>41</v>
      </c>
      <c r="P1887" s="510" t="s">
        <v>42</v>
      </c>
      <c r="Q1887" s="515"/>
    </row>
    <row r="1888" spans="1:17" ht="63.75" x14ac:dyDescent="0.25">
      <c r="A1888" s="210">
        <v>1886</v>
      </c>
      <c r="B1888" s="510" t="s">
        <v>34</v>
      </c>
      <c r="C1888" s="510">
        <v>891180084</v>
      </c>
      <c r="D1888" s="510">
        <v>2</v>
      </c>
      <c r="E1888" s="568" t="s">
        <v>3972</v>
      </c>
      <c r="F1888" s="510">
        <v>36384296</v>
      </c>
      <c r="G1888" s="511">
        <v>1</v>
      </c>
      <c r="H1888" s="512" t="s">
        <v>10040</v>
      </c>
      <c r="I1888" s="513" t="s">
        <v>9558</v>
      </c>
      <c r="J1888" s="514">
        <v>41470</v>
      </c>
      <c r="K1888" s="512">
        <v>6140633</v>
      </c>
      <c r="L1888" s="510" t="s">
        <v>61</v>
      </c>
      <c r="M1888" s="511" t="s">
        <v>39</v>
      </c>
      <c r="N1888" s="515" t="s">
        <v>2127</v>
      </c>
      <c r="O1888" s="510" t="s">
        <v>41</v>
      </c>
      <c r="P1888" s="510" t="s">
        <v>42</v>
      </c>
      <c r="Q1888" s="515"/>
    </row>
    <row r="1889" spans="1:17" ht="63.75" x14ac:dyDescent="0.25">
      <c r="A1889" s="210">
        <v>1887</v>
      </c>
      <c r="B1889" s="510" t="s">
        <v>34</v>
      </c>
      <c r="C1889" s="510">
        <v>891180084</v>
      </c>
      <c r="D1889" s="510">
        <v>2</v>
      </c>
      <c r="E1889" s="568" t="s">
        <v>4410</v>
      </c>
      <c r="F1889" s="510">
        <v>36068999</v>
      </c>
      <c r="G1889" s="511">
        <v>6</v>
      </c>
      <c r="H1889" s="512" t="s">
        <v>10041</v>
      </c>
      <c r="I1889" s="513" t="s">
        <v>10042</v>
      </c>
      <c r="J1889" s="514">
        <v>41470</v>
      </c>
      <c r="K1889" s="512">
        <v>6140633</v>
      </c>
      <c r="L1889" s="510" t="s">
        <v>61</v>
      </c>
      <c r="M1889" s="511" t="s">
        <v>39</v>
      </c>
      <c r="N1889" s="515" t="s">
        <v>2127</v>
      </c>
      <c r="O1889" s="510" t="s">
        <v>41</v>
      </c>
      <c r="P1889" s="510" t="s">
        <v>42</v>
      </c>
      <c r="Q1889" s="515"/>
    </row>
    <row r="1890" spans="1:17" ht="51" x14ac:dyDescent="0.25">
      <c r="A1890" s="210">
        <v>1888</v>
      </c>
      <c r="B1890" s="510" t="s">
        <v>34</v>
      </c>
      <c r="C1890" s="510">
        <v>891180084</v>
      </c>
      <c r="D1890" s="510">
        <v>2</v>
      </c>
      <c r="E1890" s="568" t="s">
        <v>4190</v>
      </c>
      <c r="F1890" s="510">
        <v>55131974</v>
      </c>
      <c r="G1890" s="511">
        <v>0</v>
      </c>
      <c r="H1890" s="512" t="s">
        <v>10043</v>
      </c>
      <c r="I1890" s="513" t="s">
        <v>10044</v>
      </c>
      <c r="J1890" s="514">
        <v>41470</v>
      </c>
      <c r="K1890" s="512">
        <v>7982822</v>
      </c>
      <c r="L1890" s="510" t="s">
        <v>61</v>
      </c>
      <c r="M1890" s="511" t="s">
        <v>39</v>
      </c>
      <c r="N1890" s="515" t="s">
        <v>2127</v>
      </c>
      <c r="O1890" s="510" t="s">
        <v>41</v>
      </c>
      <c r="P1890" s="510" t="s">
        <v>42</v>
      </c>
      <c r="Q1890" s="515"/>
    </row>
    <row r="1891" spans="1:17" ht="102" x14ac:dyDescent="0.25">
      <c r="A1891" s="210">
        <v>1889</v>
      </c>
      <c r="B1891" s="510" t="s">
        <v>34</v>
      </c>
      <c r="C1891" s="510">
        <v>891180084</v>
      </c>
      <c r="D1891" s="510">
        <v>2</v>
      </c>
      <c r="E1891" s="568" t="s">
        <v>4082</v>
      </c>
      <c r="F1891" s="510">
        <v>26543427</v>
      </c>
      <c r="G1891" s="511">
        <v>6</v>
      </c>
      <c r="H1891" s="512" t="s">
        <v>10045</v>
      </c>
      <c r="I1891" s="513" t="s">
        <v>10046</v>
      </c>
      <c r="J1891" s="514">
        <v>41470</v>
      </c>
      <c r="K1891" s="512">
        <v>6140633</v>
      </c>
      <c r="L1891" s="510" t="s">
        <v>61</v>
      </c>
      <c r="M1891" s="511" t="s">
        <v>39</v>
      </c>
      <c r="N1891" s="515" t="s">
        <v>2127</v>
      </c>
      <c r="O1891" s="510" t="s">
        <v>41</v>
      </c>
      <c r="P1891" s="510" t="s">
        <v>42</v>
      </c>
      <c r="Q1891" s="515"/>
    </row>
    <row r="1892" spans="1:17" ht="102" x14ac:dyDescent="0.25">
      <c r="A1892" s="210">
        <v>1890</v>
      </c>
      <c r="B1892" s="510" t="s">
        <v>34</v>
      </c>
      <c r="C1892" s="510">
        <v>891180084</v>
      </c>
      <c r="D1892" s="510">
        <v>2</v>
      </c>
      <c r="E1892" s="568" t="s">
        <v>4144</v>
      </c>
      <c r="F1892" s="510">
        <v>36069942</v>
      </c>
      <c r="G1892" s="511">
        <v>1</v>
      </c>
      <c r="H1892" s="512" t="s">
        <v>10047</v>
      </c>
      <c r="I1892" s="513" t="s">
        <v>9550</v>
      </c>
      <c r="J1892" s="514">
        <v>41470</v>
      </c>
      <c r="K1892" s="512">
        <v>6140633</v>
      </c>
      <c r="L1892" s="510" t="s">
        <v>61</v>
      </c>
      <c r="M1892" s="511" t="s">
        <v>39</v>
      </c>
      <c r="N1892" s="515" t="s">
        <v>2127</v>
      </c>
      <c r="O1892" s="510" t="s">
        <v>41</v>
      </c>
      <c r="P1892" s="510" t="s">
        <v>42</v>
      </c>
      <c r="Q1892" s="515"/>
    </row>
    <row r="1893" spans="1:17" ht="76.5" x14ac:dyDescent="0.25">
      <c r="A1893" s="210">
        <v>1891</v>
      </c>
      <c r="B1893" s="510" t="s">
        <v>34</v>
      </c>
      <c r="C1893" s="510">
        <v>891180084</v>
      </c>
      <c r="D1893" s="510">
        <v>2</v>
      </c>
      <c r="E1893" s="568" t="s">
        <v>4013</v>
      </c>
      <c r="F1893" s="510">
        <v>12233322</v>
      </c>
      <c r="G1893" s="511">
        <v>0</v>
      </c>
      <c r="H1893" s="512" t="s">
        <v>10048</v>
      </c>
      <c r="I1893" s="513" t="s">
        <v>9526</v>
      </c>
      <c r="J1893" s="514">
        <v>41472</v>
      </c>
      <c r="K1893" s="512">
        <v>9092860</v>
      </c>
      <c r="L1893" s="510" t="s">
        <v>61</v>
      </c>
      <c r="M1893" s="511" t="s">
        <v>39</v>
      </c>
      <c r="N1893" s="515" t="s">
        <v>2127</v>
      </c>
      <c r="O1893" s="510" t="s">
        <v>41</v>
      </c>
      <c r="P1893" s="510" t="s">
        <v>42</v>
      </c>
      <c r="Q1893" s="515"/>
    </row>
    <row r="1894" spans="1:17" ht="63.75" x14ac:dyDescent="0.25">
      <c r="A1894" s="210">
        <v>1892</v>
      </c>
      <c r="B1894" s="510" t="s">
        <v>34</v>
      </c>
      <c r="C1894" s="510">
        <v>891180084</v>
      </c>
      <c r="D1894" s="510">
        <v>2</v>
      </c>
      <c r="E1894" s="568" t="s">
        <v>9532</v>
      </c>
      <c r="F1894" s="510">
        <v>1084254075</v>
      </c>
      <c r="G1894" s="511">
        <v>9</v>
      </c>
      <c r="H1894" s="512" t="s">
        <v>10049</v>
      </c>
      <c r="I1894" s="513" t="s">
        <v>10050</v>
      </c>
      <c r="J1894" s="514">
        <v>41470</v>
      </c>
      <c r="K1894" s="512">
        <f>5865091+275541</f>
        <v>6140632</v>
      </c>
      <c r="L1894" s="510" t="s">
        <v>61</v>
      </c>
      <c r="M1894" s="511" t="s">
        <v>39</v>
      </c>
      <c r="N1894" s="515" t="s">
        <v>2127</v>
      </c>
      <c r="O1894" s="510" t="s">
        <v>41</v>
      </c>
      <c r="P1894" s="510" t="s">
        <v>42</v>
      </c>
      <c r="Q1894" s="516" t="s">
        <v>10051</v>
      </c>
    </row>
    <row r="1895" spans="1:17" ht="76.5" x14ac:dyDescent="0.25">
      <c r="A1895" s="210">
        <v>1893</v>
      </c>
      <c r="B1895" s="510" t="s">
        <v>34</v>
      </c>
      <c r="C1895" s="510">
        <v>891180084</v>
      </c>
      <c r="D1895" s="510">
        <v>2</v>
      </c>
      <c r="E1895" s="568" t="s">
        <v>4695</v>
      </c>
      <c r="F1895" s="510">
        <v>40758632</v>
      </c>
      <c r="G1895" s="511">
        <v>4</v>
      </c>
      <c r="H1895" s="512" t="s">
        <v>10052</v>
      </c>
      <c r="I1895" s="513" t="s">
        <v>10053</v>
      </c>
      <c r="J1895" s="514">
        <v>41470</v>
      </c>
      <c r="K1895" s="512">
        <v>9210949</v>
      </c>
      <c r="L1895" s="510" t="s">
        <v>61</v>
      </c>
      <c r="M1895" s="511" t="s">
        <v>39</v>
      </c>
      <c r="N1895" s="515" t="s">
        <v>2127</v>
      </c>
      <c r="O1895" s="510" t="s">
        <v>41</v>
      </c>
      <c r="P1895" s="510" t="s">
        <v>42</v>
      </c>
      <c r="Q1895" s="515"/>
    </row>
    <row r="1896" spans="1:17" ht="51.75" x14ac:dyDescent="0.25">
      <c r="A1896" s="210">
        <v>1894</v>
      </c>
      <c r="B1896" s="510" t="s">
        <v>34</v>
      </c>
      <c r="C1896" s="510">
        <v>891180084</v>
      </c>
      <c r="D1896" s="510">
        <v>2</v>
      </c>
      <c r="E1896" s="568" t="s">
        <v>4272</v>
      </c>
      <c r="F1896" s="510">
        <v>36313657</v>
      </c>
      <c r="G1896" s="511">
        <v>3</v>
      </c>
      <c r="H1896" s="512" t="s">
        <v>10054</v>
      </c>
      <c r="I1896" s="513" t="s">
        <v>9592</v>
      </c>
      <c r="J1896" s="514">
        <v>41470</v>
      </c>
      <c r="K1896" s="512">
        <f>8797637+413312</f>
        <v>9210949</v>
      </c>
      <c r="L1896" s="510" t="s">
        <v>61</v>
      </c>
      <c r="M1896" s="511" t="s">
        <v>39</v>
      </c>
      <c r="N1896" s="515" t="s">
        <v>2127</v>
      </c>
      <c r="O1896" s="510" t="s">
        <v>41</v>
      </c>
      <c r="P1896" s="510" t="s">
        <v>42</v>
      </c>
      <c r="Q1896" s="516" t="s">
        <v>10055</v>
      </c>
    </row>
    <row r="1897" spans="1:17" ht="127.5" x14ac:dyDescent="0.25">
      <c r="A1897" s="210">
        <v>1895</v>
      </c>
      <c r="B1897" s="510" t="s">
        <v>34</v>
      </c>
      <c r="C1897" s="510">
        <v>891180084</v>
      </c>
      <c r="D1897" s="510">
        <v>2</v>
      </c>
      <c r="E1897" s="568" t="s">
        <v>4233</v>
      </c>
      <c r="F1897" s="510">
        <v>11316106</v>
      </c>
      <c r="G1897" s="511">
        <v>1</v>
      </c>
      <c r="H1897" s="512" t="s">
        <v>10056</v>
      </c>
      <c r="I1897" s="513" t="s">
        <v>9741</v>
      </c>
      <c r="J1897" s="514">
        <v>41470</v>
      </c>
      <c r="K1897" s="512">
        <v>6754696</v>
      </c>
      <c r="L1897" s="510" t="s">
        <v>61</v>
      </c>
      <c r="M1897" s="511" t="s">
        <v>39</v>
      </c>
      <c r="N1897" s="515" t="s">
        <v>2127</v>
      </c>
      <c r="O1897" s="510" t="s">
        <v>41</v>
      </c>
      <c r="P1897" s="510" t="s">
        <v>42</v>
      </c>
      <c r="Q1897" s="515"/>
    </row>
    <row r="1898" spans="1:17" ht="63.75" x14ac:dyDescent="0.25">
      <c r="A1898" s="210">
        <v>1896</v>
      </c>
      <c r="B1898" s="510" t="s">
        <v>34</v>
      </c>
      <c r="C1898" s="510">
        <v>891180084</v>
      </c>
      <c r="D1898" s="510">
        <v>2</v>
      </c>
      <c r="E1898" s="568" t="s">
        <v>4103</v>
      </c>
      <c r="F1898" s="510">
        <v>1075249725</v>
      </c>
      <c r="G1898" s="511">
        <v>5</v>
      </c>
      <c r="H1898" s="512" t="s">
        <v>10057</v>
      </c>
      <c r="I1898" s="513" t="s">
        <v>10058</v>
      </c>
      <c r="J1898" s="514">
        <v>41470</v>
      </c>
      <c r="K1898" s="512">
        <v>6140633</v>
      </c>
      <c r="L1898" s="510" t="s">
        <v>61</v>
      </c>
      <c r="M1898" s="511" t="s">
        <v>39</v>
      </c>
      <c r="N1898" s="515" t="s">
        <v>2127</v>
      </c>
      <c r="O1898" s="510" t="s">
        <v>41</v>
      </c>
      <c r="P1898" s="510" t="s">
        <v>42</v>
      </c>
      <c r="Q1898" s="515"/>
    </row>
    <row r="1899" spans="1:17" ht="63.75" x14ac:dyDescent="0.25">
      <c r="A1899" s="210">
        <v>1897</v>
      </c>
      <c r="B1899" s="510" t="s">
        <v>34</v>
      </c>
      <c r="C1899" s="510">
        <v>891180084</v>
      </c>
      <c r="D1899" s="510">
        <v>2</v>
      </c>
      <c r="E1899" s="568" t="s">
        <v>4016</v>
      </c>
      <c r="F1899" s="510">
        <v>55061131</v>
      </c>
      <c r="G1899" s="511">
        <v>8</v>
      </c>
      <c r="H1899" s="512" t="s">
        <v>10059</v>
      </c>
      <c r="I1899" s="513" t="s">
        <v>10060</v>
      </c>
      <c r="J1899" s="514">
        <v>41470</v>
      </c>
      <c r="K1899" s="512">
        <f>5865091+275541</f>
        <v>6140632</v>
      </c>
      <c r="L1899" s="510" t="s">
        <v>61</v>
      </c>
      <c r="M1899" s="511" t="s">
        <v>39</v>
      </c>
      <c r="N1899" s="515" t="s">
        <v>2127</v>
      </c>
      <c r="O1899" s="510" t="s">
        <v>41</v>
      </c>
      <c r="P1899" s="510" t="s">
        <v>42</v>
      </c>
      <c r="Q1899" s="516" t="s">
        <v>10061</v>
      </c>
    </row>
    <row r="1900" spans="1:17" ht="178.5" x14ac:dyDescent="0.25">
      <c r="A1900" s="210">
        <v>1898</v>
      </c>
      <c r="B1900" s="510" t="s">
        <v>34</v>
      </c>
      <c r="C1900" s="510">
        <v>891180084</v>
      </c>
      <c r="D1900" s="510">
        <v>2</v>
      </c>
      <c r="E1900" s="568" t="s">
        <v>10062</v>
      </c>
      <c r="F1900" s="510">
        <v>7720255</v>
      </c>
      <c r="G1900" s="511">
        <v>6</v>
      </c>
      <c r="H1900" s="512" t="s">
        <v>10063</v>
      </c>
      <c r="I1900" s="513" t="s">
        <v>9692</v>
      </c>
      <c r="J1900" s="514">
        <v>41470</v>
      </c>
      <c r="K1900" s="512">
        <v>7982822</v>
      </c>
      <c r="L1900" s="510" t="s">
        <v>61</v>
      </c>
      <c r="M1900" s="511" t="s">
        <v>39</v>
      </c>
      <c r="N1900" s="515" t="s">
        <v>2127</v>
      </c>
      <c r="O1900" s="510" t="s">
        <v>41</v>
      </c>
      <c r="P1900" s="510" t="s">
        <v>42</v>
      </c>
      <c r="Q1900" s="515"/>
    </row>
    <row r="1901" spans="1:17" ht="140.25" x14ac:dyDescent="0.25">
      <c r="A1901" s="210">
        <v>1899</v>
      </c>
      <c r="B1901" s="510" t="s">
        <v>34</v>
      </c>
      <c r="C1901" s="510">
        <v>891180084</v>
      </c>
      <c r="D1901" s="510">
        <v>2</v>
      </c>
      <c r="E1901" s="568" t="s">
        <v>9705</v>
      </c>
      <c r="F1901" s="510">
        <v>7731267</v>
      </c>
      <c r="G1901" s="511">
        <v>1</v>
      </c>
      <c r="H1901" s="512" t="s">
        <v>10064</v>
      </c>
      <c r="I1901" s="513" t="s">
        <v>9707</v>
      </c>
      <c r="J1901" s="514">
        <v>41470</v>
      </c>
      <c r="K1901" s="512">
        <f>4211844+1968151</f>
        <v>6179995</v>
      </c>
      <c r="L1901" s="510" t="s">
        <v>61</v>
      </c>
      <c r="M1901" s="511" t="s">
        <v>39</v>
      </c>
      <c r="N1901" s="515" t="s">
        <v>2127</v>
      </c>
      <c r="O1901" s="510" t="s">
        <v>41</v>
      </c>
      <c r="P1901" s="510" t="s">
        <v>42</v>
      </c>
      <c r="Q1901" s="516" t="s">
        <v>10065</v>
      </c>
    </row>
    <row r="1902" spans="1:17" ht="153" x14ac:dyDescent="0.25">
      <c r="A1902" s="210">
        <v>1900</v>
      </c>
      <c r="B1902" s="510" t="s">
        <v>34</v>
      </c>
      <c r="C1902" s="510">
        <v>891180084</v>
      </c>
      <c r="D1902" s="510">
        <v>2</v>
      </c>
      <c r="E1902" s="568" t="s">
        <v>10066</v>
      </c>
      <c r="F1902" s="510">
        <v>26422263</v>
      </c>
      <c r="G1902" s="511">
        <v>6</v>
      </c>
      <c r="H1902" s="512" t="s">
        <v>10067</v>
      </c>
      <c r="I1902" s="513" t="s">
        <v>10068</v>
      </c>
      <c r="J1902" s="514">
        <v>41472</v>
      </c>
      <c r="K1902" s="512">
        <f>4133118+1968151</f>
        <v>6101269</v>
      </c>
      <c r="L1902" s="510" t="s">
        <v>61</v>
      </c>
      <c r="M1902" s="511" t="s">
        <v>39</v>
      </c>
      <c r="N1902" s="515" t="s">
        <v>2127</v>
      </c>
      <c r="O1902" s="510" t="s">
        <v>41</v>
      </c>
      <c r="P1902" s="510" t="s">
        <v>42</v>
      </c>
      <c r="Q1902" s="516" t="s">
        <v>10069</v>
      </c>
    </row>
    <row r="1903" spans="1:17" ht="76.5" x14ac:dyDescent="0.25">
      <c r="A1903" s="210">
        <v>1901</v>
      </c>
      <c r="B1903" s="510" t="s">
        <v>34</v>
      </c>
      <c r="C1903" s="510">
        <v>891180084</v>
      </c>
      <c r="D1903" s="510">
        <v>2</v>
      </c>
      <c r="E1903" s="568" t="s">
        <v>4300</v>
      </c>
      <c r="F1903" s="510">
        <v>36167412</v>
      </c>
      <c r="G1903" s="511">
        <v>1</v>
      </c>
      <c r="H1903" s="512" t="s">
        <v>10070</v>
      </c>
      <c r="I1903" s="513" t="s">
        <v>10071</v>
      </c>
      <c r="J1903" s="514">
        <v>41470</v>
      </c>
      <c r="K1903" s="512">
        <v>6140633</v>
      </c>
      <c r="L1903" s="510" t="s">
        <v>61</v>
      </c>
      <c r="M1903" s="511" t="s">
        <v>39</v>
      </c>
      <c r="N1903" s="515" t="s">
        <v>2127</v>
      </c>
      <c r="O1903" s="510" t="s">
        <v>41</v>
      </c>
      <c r="P1903" s="510" t="s">
        <v>42</v>
      </c>
      <c r="Q1903" s="515"/>
    </row>
    <row r="1904" spans="1:17" ht="63.75" x14ac:dyDescent="0.25">
      <c r="A1904" s="210">
        <v>1902</v>
      </c>
      <c r="B1904" s="510" t="s">
        <v>34</v>
      </c>
      <c r="C1904" s="510">
        <v>891180084</v>
      </c>
      <c r="D1904" s="510">
        <v>2</v>
      </c>
      <c r="E1904" s="568" t="s">
        <v>4316</v>
      </c>
      <c r="F1904" s="510">
        <v>55114443</v>
      </c>
      <c r="G1904" s="511">
        <v>1</v>
      </c>
      <c r="H1904" s="512" t="s">
        <v>10072</v>
      </c>
      <c r="I1904" s="513" t="s">
        <v>9784</v>
      </c>
      <c r="J1904" s="514" t="s">
        <v>10073</v>
      </c>
      <c r="K1904" s="512">
        <v>4711755</v>
      </c>
      <c r="L1904" s="510" t="s">
        <v>61</v>
      </c>
      <c r="M1904" s="511" t="s">
        <v>39</v>
      </c>
      <c r="N1904" s="515" t="s">
        <v>2127</v>
      </c>
      <c r="O1904" s="510" t="s">
        <v>41</v>
      </c>
      <c r="P1904" s="510" t="s">
        <v>42</v>
      </c>
      <c r="Q1904" s="515"/>
    </row>
    <row r="1905" spans="1:17" ht="51" x14ac:dyDescent="0.25">
      <c r="A1905" s="210">
        <v>1903</v>
      </c>
      <c r="B1905" s="510" t="s">
        <v>34</v>
      </c>
      <c r="C1905" s="510">
        <v>891180084</v>
      </c>
      <c r="D1905" s="510">
        <v>2</v>
      </c>
      <c r="E1905" s="568" t="s">
        <v>10074</v>
      </c>
      <c r="F1905" s="510">
        <v>1075224451</v>
      </c>
      <c r="G1905" s="511">
        <v>4</v>
      </c>
      <c r="H1905" s="512" t="s">
        <v>10072</v>
      </c>
      <c r="I1905" s="513" t="s">
        <v>10075</v>
      </c>
      <c r="J1905" s="514">
        <v>41477</v>
      </c>
      <c r="K1905" s="512">
        <v>4251207</v>
      </c>
      <c r="L1905" s="510" t="s">
        <v>61</v>
      </c>
      <c r="M1905" s="511" t="s">
        <v>39</v>
      </c>
      <c r="N1905" s="515" t="s">
        <v>2127</v>
      </c>
      <c r="O1905" s="510" t="s">
        <v>41</v>
      </c>
      <c r="P1905" s="510" t="s">
        <v>42</v>
      </c>
      <c r="Q1905" s="515"/>
    </row>
    <row r="1906" spans="1:17" ht="63.75" x14ac:dyDescent="0.25">
      <c r="A1906" s="210">
        <v>1904</v>
      </c>
      <c r="B1906" s="510" t="s">
        <v>34</v>
      </c>
      <c r="C1906" s="510">
        <v>891180084</v>
      </c>
      <c r="D1906" s="510">
        <v>2</v>
      </c>
      <c r="E1906" s="568" t="s">
        <v>4318</v>
      </c>
      <c r="F1906" s="510">
        <v>12127768</v>
      </c>
      <c r="G1906" s="511">
        <v>8</v>
      </c>
      <c r="H1906" s="512" t="s">
        <v>10076</v>
      </c>
      <c r="I1906" s="513" t="s">
        <v>9778</v>
      </c>
      <c r="J1906" s="514" t="s">
        <v>10073</v>
      </c>
      <c r="K1906" s="512">
        <v>6805868</v>
      </c>
      <c r="L1906" s="510" t="s">
        <v>61</v>
      </c>
      <c r="M1906" s="511" t="s">
        <v>39</v>
      </c>
      <c r="N1906" s="515" t="s">
        <v>2127</v>
      </c>
      <c r="O1906" s="510" t="s">
        <v>41</v>
      </c>
      <c r="P1906" s="510" t="s">
        <v>42</v>
      </c>
      <c r="Q1906" s="515"/>
    </row>
    <row r="1907" spans="1:17" ht="63.75" x14ac:dyDescent="0.25">
      <c r="A1907" s="210">
        <v>1905</v>
      </c>
      <c r="B1907" s="510" t="s">
        <v>34</v>
      </c>
      <c r="C1907" s="510">
        <v>891180084</v>
      </c>
      <c r="D1907" s="510">
        <v>2</v>
      </c>
      <c r="E1907" s="568" t="s">
        <v>4291</v>
      </c>
      <c r="F1907" s="510">
        <v>1075243654</v>
      </c>
      <c r="G1907" s="511">
        <v>3</v>
      </c>
      <c r="H1907" s="512" t="s">
        <v>10077</v>
      </c>
      <c r="I1907" s="513" t="s">
        <v>9780</v>
      </c>
      <c r="J1907" s="514" t="s">
        <v>10073</v>
      </c>
      <c r="K1907" s="512">
        <v>4711755</v>
      </c>
      <c r="L1907" s="510" t="s">
        <v>61</v>
      </c>
      <c r="M1907" s="511" t="s">
        <v>39</v>
      </c>
      <c r="N1907" s="515" t="s">
        <v>2127</v>
      </c>
      <c r="O1907" s="510" t="s">
        <v>41</v>
      </c>
      <c r="P1907" s="510" t="s">
        <v>42</v>
      </c>
      <c r="Q1907" s="515"/>
    </row>
    <row r="1908" spans="1:17" ht="63.75" x14ac:dyDescent="0.25">
      <c r="A1908" s="210">
        <v>1906</v>
      </c>
      <c r="B1908" s="510" t="s">
        <v>34</v>
      </c>
      <c r="C1908" s="510">
        <v>891180084</v>
      </c>
      <c r="D1908" s="510">
        <v>2</v>
      </c>
      <c r="E1908" s="568" t="s">
        <v>4305</v>
      </c>
      <c r="F1908" s="510">
        <v>1075221742</v>
      </c>
      <c r="G1908" s="511">
        <v>9</v>
      </c>
      <c r="H1908" s="512" t="s">
        <v>10078</v>
      </c>
      <c r="I1908" s="513" t="s">
        <v>9786</v>
      </c>
      <c r="J1908" s="514" t="s">
        <v>10073</v>
      </c>
      <c r="K1908" s="512">
        <v>4711755</v>
      </c>
      <c r="L1908" s="510" t="s">
        <v>61</v>
      </c>
      <c r="M1908" s="511" t="s">
        <v>39</v>
      </c>
      <c r="N1908" s="515" t="s">
        <v>2127</v>
      </c>
      <c r="O1908" s="510" t="s">
        <v>41</v>
      </c>
      <c r="P1908" s="510" t="s">
        <v>42</v>
      </c>
      <c r="Q1908" s="515"/>
    </row>
    <row r="1909" spans="1:17" ht="76.5" x14ac:dyDescent="0.25">
      <c r="A1909" s="210">
        <v>1907</v>
      </c>
      <c r="B1909" s="510" t="s">
        <v>34</v>
      </c>
      <c r="C1909" s="510">
        <v>891180084</v>
      </c>
      <c r="D1909" s="510">
        <v>2</v>
      </c>
      <c r="E1909" s="568" t="s">
        <v>9828</v>
      </c>
      <c r="F1909" s="510">
        <v>55070312</v>
      </c>
      <c r="G1909" s="511">
        <v>2</v>
      </c>
      <c r="H1909" s="512" t="s">
        <v>10079</v>
      </c>
      <c r="I1909" s="513" t="s">
        <v>9833</v>
      </c>
      <c r="J1909" s="514" t="s">
        <v>10073</v>
      </c>
      <c r="K1909" s="512">
        <v>4711755</v>
      </c>
      <c r="L1909" s="510" t="s">
        <v>61</v>
      </c>
      <c r="M1909" s="511" t="s">
        <v>39</v>
      </c>
      <c r="N1909" s="515" t="s">
        <v>2127</v>
      </c>
      <c r="O1909" s="510" t="s">
        <v>41</v>
      </c>
      <c r="P1909" s="510" t="s">
        <v>42</v>
      </c>
      <c r="Q1909" s="515"/>
    </row>
    <row r="1910" spans="1:17" ht="76.5" x14ac:dyDescent="0.25">
      <c r="A1910" s="210">
        <v>1908</v>
      </c>
      <c r="B1910" s="510" t="s">
        <v>34</v>
      </c>
      <c r="C1910" s="510">
        <v>891180084</v>
      </c>
      <c r="D1910" s="510">
        <v>2</v>
      </c>
      <c r="E1910" s="568" t="s">
        <v>9831</v>
      </c>
      <c r="F1910" s="510">
        <v>1085293746</v>
      </c>
      <c r="G1910" s="511">
        <v>2</v>
      </c>
      <c r="H1910" s="512" t="s">
        <v>10080</v>
      </c>
      <c r="I1910" s="513" t="s">
        <v>9833</v>
      </c>
      <c r="J1910" s="514" t="s">
        <v>10073</v>
      </c>
      <c r="K1910" s="512">
        <v>4711755</v>
      </c>
      <c r="L1910" s="510" t="s">
        <v>61</v>
      </c>
      <c r="M1910" s="511" t="s">
        <v>39</v>
      </c>
      <c r="N1910" s="515" t="s">
        <v>2127</v>
      </c>
      <c r="O1910" s="510" t="s">
        <v>41</v>
      </c>
      <c r="P1910" s="510" t="s">
        <v>42</v>
      </c>
      <c r="Q1910" s="515"/>
    </row>
    <row r="1911" spans="1:17" ht="76.5" x14ac:dyDescent="0.25">
      <c r="A1911" s="210">
        <v>1909</v>
      </c>
      <c r="B1911" s="510" t="s">
        <v>34</v>
      </c>
      <c r="C1911" s="510">
        <v>891180084</v>
      </c>
      <c r="D1911" s="510">
        <v>2</v>
      </c>
      <c r="E1911" s="568" t="s">
        <v>9834</v>
      </c>
      <c r="F1911" s="510">
        <v>12136029</v>
      </c>
      <c r="G1911" s="511">
        <v>1</v>
      </c>
      <c r="H1911" s="512" t="s">
        <v>10081</v>
      </c>
      <c r="I1911" s="513" t="s">
        <v>9833</v>
      </c>
      <c r="J1911" s="514" t="s">
        <v>10073</v>
      </c>
      <c r="K1911" s="512">
        <f>4711755+495974</f>
        <v>5207729</v>
      </c>
      <c r="L1911" s="510" t="s">
        <v>61</v>
      </c>
      <c r="M1911" s="511" t="s">
        <v>39</v>
      </c>
      <c r="N1911" s="515" t="s">
        <v>2127</v>
      </c>
      <c r="O1911" s="510" t="s">
        <v>41</v>
      </c>
      <c r="P1911" s="510" t="s">
        <v>42</v>
      </c>
      <c r="Q1911" s="516" t="s">
        <v>10082</v>
      </c>
    </row>
    <row r="1912" spans="1:17" ht="76.5" x14ac:dyDescent="0.25">
      <c r="A1912" s="210">
        <v>1910</v>
      </c>
      <c r="B1912" s="510" t="s">
        <v>34</v>
      </c>
      <c r="C1912" s="510">
        <v>891180084</v>
      </c>
      <c r="D1912" s="510">
        <v>2</v>
      </c>
      <c r="E1912" s="568" t="s">
        <v>9836</v>
      </c>
      <c r="F1912" s="510">
        <v>26552229</v>
      </c>
      <c r="G1912" s="511">
        <v>2</v>
      </c>
      <c r="H1912" s="512" t="s">
        <v>10083</v>
      </c>
      <c r="I1912" s="513" t="s">
        <v>9833</v>
      </c>
      <c r="J1912" s="514">
        <v>41487</v>
      </c>
      <c r="K1912" s="512">
        <f>4711755+637681</f>
        <v>5349436</v>
      </c>
      <c r="L1912" s="510" t="s">
        <v>61</v>
      </c>
      <c r="M1912" s="511" t="s">
        <v>39</v>
      </c>
      <c r="N1912" s="515" t="s">
        <v>2127</v>
      </c>
      <c r="O1912" s="510" t="s">
        <v>41</v>
      </c>
      <c r="P1912" s="510" t="s">
        <v>42</v>
      </c>
      <c r="Q1912" s="516" t="s">
        <v>10084</v>
      </c>
    </row>
    <row r="1913" spans="1:17" ht="63.75" x14ac:dyDescent="0.25">
      <c r="A1913" s="210">
        <v>1911</v>
      </c>
      <c r="B1913" s="510" t="s">
        <v>34</v>
      </c>
      <c r="C1913" s="510">
        <v>891180084</v>
      </c>
      <c r="D1913" s="510">
        <v>2</v>
      </c>
      <c r="E1913" s="568" t="s">
        <v>10085</v>
      </c>
      <c r="F1913" s="510">
        <v>1075219469</v>
      </c>
      <c r="G1913" s="511">
        <v>6</v>
      </c>
      <c r="H1913" s="512" t="s">
        <v>10086</v>
      </c>
      <c r="I1913" s="513" t="s">
        <v>9782</v>
      </c>
      <c r="J1913" s="514" t="s">
        <v>10073</v>
      </c>
      <c r="K1913" s="512">
        <v>4711755</v>
      </c>
      <c r="L1913" s="510" t="s">
        <v>61</v>
      </c>
      <c r="M1913" s="511" t="s">
        <v>39</v>
      </c>
      <c r="N1913" s="515" t="s">
        <v>2127</v>
      </c>
      <c r="O1913" s="510" t="s">
        <v>41</v>
      </c>
      <c r="P1913" s="510" t="s">
        <v>42</v>
      </c>
      <c r="Q1913" s="515"/>
    </row>
    <row r="1914" spans="1:17" ht="63.75" x14ac:dyDescent="0.25">
      <c r="A1914" s="210">
        <v>1912</v>
      </c>
      <c r="B1914" s="510" t="s">
        <v>34</v>
      </c>
      <c r="C1914" s="510">
        <v>891180084</v>
      </c>
      <c r="D1914" s="510">
        <v>2</v>
      </c>
      <c r="E1914" s="568" t="s">
        <v>9957</v>
      </c>
      <c r="F1914" s="510">
        <v>17640712</v>
      </c>
      <c r="G1914" s="511">
        <v>3</v>
      </c>
      <c r="H1914" s="512" t="s">
        <v>10087</v>
      </c>
      <c r="I1914" s="513" t="s">
        <v>9959</v>
      </c>
      <c r="J1914" s="514">
        <v>41487</v>
      </c>
      <c r="K1914" s="512">
        <v>5510824</v>
      </c>
      <c r="L1914" s="510" t="s">
        <v>61</v>
      </c>
      <c r="M1914" s="511" t="s">
        <v>39</v>
      </c>
      <c r="N1914" s="515" t="s">
        <v>2127</v>
      </c>
      <c r="O1914" s="510" t="s">
        <v>41</v>
      </c>
      <c r="P1914" s="510" t="s">
        <v>42</v>
      </c>
      <c r="Q1914" s="515"/>
    </row>
    <row r="1915" spans="1:17" ht="89.25" x14ac:dyDescent="0.25">
      <c r="A1915" s="210">
        <v>1913</v>
      </c>
      <c r="B1915" s="510" t="s">
        <v>34</v>
      </c>
      <c r="C1915" s="510">
        <v>891180084</v>
      </c>
      <c r="D1915" s="510">
        <v>2</v>
      </c>
      <c r="E1915" s="568" t="s">
        <v>4755</v>
      </c>
      <c r="F1915" s="510">
        <v>1075232282</v>
      </c>
      <c r="G1915" s="511">
        <v>1</v>
      </c>
      <c r="H1915" s="512" t="s">
        <v>10088</v>
      </c>
      <c r="I1915" s="513" t="s">
        <v>10089</v>
      </c>
      <c r="J1915" s="514">
        <v>41487</v>
      </c>
      <c r="K1915" s="512">
        <v>4499194</v>
      </c>
      <c r="L1915" s="510" t="s">
        <v>61</v>
      </c>
      <c r="M1915" s="511" t="s">
        <v>39</v>
      </c>
      <c r="N1915" s="515" t="s">
        <v>2127</v>
      </c>
      <c r="O1915" s="510" t="s">
        <v>41</v>
      </c>
      <c r="P1915" s="510" t="s">
        <v>42</v>
      </c>
      <c r="Q1915" s="515"/>
    </row>
    <row r="1916" spans="1:17" ht="89.25" x14ac:dyDescent="0.25">
      <c r="A1916" s="210">
        <v>1914</v>
      </c>
      <c r="B1916" s="510" t="s">
        <v>34</v>
      </c>
      <c r="C1916" s="510">
        <v>891180084</v>
      </c>
      <c r="D1916" s="510">
        <v>2</v>
      </c>
      <c r="E1916" s="568" t="s">
        <v>3999</v>
      </c>
      <c r="F1916" s="510">
        <v>1075209464</v>
      </c>
      <c r="G1916" s="511">
        <v>7</v>
      </c>
      <c r="H1916" s="512" t="s">
        <v>10090</v>
      </c>
      <c r="I1916" s="513" t="s">
        <v>10091</v>
      </c>
      <c r="J1916" s="514" t="s">
        <v>10073</v>
      </c>
      <c r="K1916" s="512">
        <v>4999105</v>
      </c>
      <c r="L1916" s="510" t="s">
        <v>61</v>
      </c>
      <c r="M1916" s="511" t="s">
        <v>39</v>
      </c>
      <c r="N1916" s="515" t="s">
        <v>2127</v>
      </c>
      <c r="O1916" s="510" t="s">
        <v>41</v>
      </c>
      <c r="P1916" s="510" t="s">
        <v>42</v>
      </c>
      <c r="Q1916" s="515"/>
    </row>
    <row r="1917" spans="1:17" ht="127.5" x14ac:dyDescent="0.25">
      <c r="A1917" s="210">
        <v>1915</v>
      </c>
      <c r="B1917" s="510" t="s">
        <v>34</v>
      </c>
      <c r="C1917" s="510">
        <v>891180084</v>
      </c>
      <c r="D1917" s="510">
        <v>2</v>
      </c>
      <c r="E1917" s="568" t="s">
        <v>4663</v>
      </c>
      <c r="F1917" s="510">
        <v>1075240629</v>
      </c>
      <c r="G1917" s="511">
        <v>5</v>
      </c>
      <c r="H1917" s="512" t="s">
        <v>10092</v>
      </c>
      <c r="I1917" s="513" t="s">
        <v>9673</v>
      </c>
      <c r="J1917" s="514" t="s">
        <v>10073</v>
      </c>
      <c r="K1917" s="512">
        <v>7164071</v>
      </c>
      <c r="L1917" s="510" t="s">
        <v>61</v>
      </c>
      <c r="M1917" s="511" t="s">
        <v>39</v>
      </c>
      <c r="N1917" s="515" t="s">
        <v>2127</v>
      </c>
      <c r="O1917" s="510" t="s">
        <v>41</v>
      </c>
      <c r="P1917" s="510" t="s">
        <v>42</v>
      </c>
      <c r="Q1917" s="515"/>
    </row>
    <row r="1918" spans="1:17" ht="76.5" x14ac:dyDescent="0.25">
      <c r="A1918" s="210">
        <v>1916</v>
      </c>
      <c r="B1918" s="510" t="s">
        <v>34</v>
      </c>
      <c r="C1918" s="510">
        <v>891180084</v>
      </c>
      <c r="D1918" s="510">
        <v>2</v>
      </c>
      <c r="E1918" s="568" t="s">
        <v>9674</v>
      </c>
      <c r="F1918" s="510">
        <v>1082156241</v>
      </c>
      <c r="G1918" s="511">
        <v>8</v>
      </c>
      <c r="H1918" s="512" t="s">
        <v>10093</v>
      </c>
      <c r="I1918" s="513" t="s">
        <v>9676</v>
      </c>
      <c r="J1918" s="514" t="s">
        <v>10073</v>
      </c>
      <c r="K1918" s="512">
        <v>4959742</v>
      </c>
      <c r="L1918" s="510" t="s">
        <v>61</v>
      </c>
      <c r="M1918" s="511" t="s">
        <v>39</v>
      </c>
      <c r="N1918" s="515" t="s">
        <v>2127</v>
      </c>
      <c r="O1918" s="510" t="s">
        <v>41</v>
      </c>
      <c r="P1918" s="510" t="s">
        <v>42</v>
      </c>
      <c r="Q1918" s="515"/>
    </row>
    <row r="1919" spans="1:17" ht="63.75" x14ac:dyDescent="0.25">
      <c r="A1919" s="210">
        <v>1917</v>
      </c>
      <c r="B1919" s="510" t="s">
        <v>34</v>
      </c>
      <c r="C1919" s="510">
        <v>891180084</v>
      </c>
      <c r="D1919" s="510">
        <v>2</v>
      </c>
      <c r="E1919" s="568" t="s">
        <v>10094</v>
      </c>
      <c r="F1919" s="510">
        <v>1079409406</v>
      </c>
      <c r="G1919" s="511">
        <v>2</v>
      </c>
      <c r="H1919" s="512" t="s">
        <v>10095</v>
      </c>
      <c r="I1919" s="513" t="s">
        <v>9794</v>
      </c>
      <c r="J1919" s="514" t="s">
        <v>10073</v>
      </c>
      <c r="K1919" s="512">
        <v>5510824</v>
      </c>
      <c r="L1919" s="510" t="s">
        <v>61</v>
      </c>
      <c r="M1919" s="511" t="s">
        <v>39</v>
      </c>
      <c r="N1919" s="515" t="s">
        <v>2127</v>
      </c>
      <c r="O1919" s="510" t="s">
        <v>41</v>
      </c>
      <c r="P1919" s="510" t="s">
        <v>42</v>
      </c>
      <c r="Q1919" s="515"/>
    </row>
    <row r="1920" spans="1:17" ht="127.5" x14ac:dyDescent="0.25">
      <c r="A1920" s="210">
        <v>1918</v>
      </c>
      <c r="B1920" s="510" t="s">
        <v>34</v>
      </c>
      <c r="C1920" s="510">
        <v>891180084</v>
      </c>
      <c r="D1920" s="510">
        <v>2</v>
      </c>
      <c r="E1920" s="568" t="s">
        <v>4376</v>
      </c>
      <c r="F1920" s="510">
        <v>7709867</v>
      </c>
      <c r="G1920" s="511">
        <v>9</v>
      </c>
      <c r="H1920" s="512" t="s">
        <v>10096</v>
      </c>
      <c r="I1920" s="513" t="s">
        <v>9759</v>
      </c>
      <c r="J1920" s="514" t="s">
        <v>10073</v>
      </c>
      <c r="K1920" s="512">
        <v>6061907</v>
      </c>
      <c r="L1920" s="510" t="s">
        <v>61</v>
      </c>
      <c r="M1920" s="511" t="s">
        <v>39</v>
      </c>
      <c r="N1920" s="515" t="s">
        <v>2127</v>
      </c>
      <c r="O1920" s="510" t="s">
        <v>41</v>
      </c>
      <c r="P1920" s="510" t="s">
        <v>42</v>
      </c>
      <c r="Q1920" s="515"/>
    </row>
    <row r="1921" spans="1:17" ht="153" x14ac:dyDescent="0.25">
      <c r="A1921" s="210">
        <v>1919</v>
      </c>
      <c r="B1921" s="510" t="s">
        <v>34</v>
      </c>
      <c r="C1921" s="510">
        <v>891180084</v>
      </c>
      <c r="D1921" s="510">
        <v>2</v>
      </c>
      <c r="E1921" s="568" t="s">
        <v>9766</v>
      </c>
      <c r="F1921" s="510">
        <v>12236864</v>
      </c>
      <c r="G1921" s="511">
        <v>4</v>
      </c>
      <c r="H1921" s="512" t="s">
        <v>10097</v>
      </c>
      <c r="I1921" s="513" t="s">
        <v>9768</v>
      </c>
      <c r="J1921" s="514" t="s">
        <v>10073</v>
      </c>
      <c r="K1921" s="512">
        <v>6061907</v>
      </c>
      <c r="L1921" s="510" t="s">
        <v>61</v>
      </c>
      <c r="M1921" s="511" t="s">
        <v>39</v>
      </c>
      <c r="N1921" s="515" t="s">
        <v>2127</v>
      </c>
      <c r="O1921" s="510" t="s">
        <v>41</v>
      </c>
      <c r="P1921" s="510" t="s">
        <v>42</v>
      </c>
      <c r="Q1921" s="515"/>
    </row>
    <row r="1922" spans="1:17" ht="127.5" x14ac:dyDescent="0.25">
      <c r="A1922" s="210">
        <v>1920</v>
      </c>
      <c r="B1922" s="510" t="s">
        <v>34</v>
      </c>
      <c r="C1922" s="510">
        <v>891180084</v>
      </c>
      <c r="D1922" s="510">
        <v>2</v>
      </c>
      <c r="E1922" s="568" t="s">
        <v>4215</v>
      </c>
      <c r="F1922" s="510">
        <v>7730341</v>
      </c>
      <c r="G1922" s="511">
        <v>4</v>
      </c>
      <c r="H1922" s="512" t="s">
        <v>10098</v>
      </c>
      <c r="I1922" s="513" t="s">
        <v>9763</v>
      </c>
      <c r="J1922" s="514" t="s">
        <v>10073</v>
      </c>
      <c r="K1922" s="512">
        <v>5510824</v>
      </c>
      <c r="L1922" s="510" t="s">
        <v>61</v>
      </c>
      <c r="M1922" s="511" t="s">
        <v>39</v>
      </c>
      <c r="N1922" s="515" t="s">
        <v>2127</v>
      </c>
      <c r="O1922" s="510" t="s">
        <v>41</v>
      </c>
      <c r="P1922" s="510" t="s">
        <v>42</v>
      </c>
      <c r="Q1922" s="515"/>
    </row>
    <row r="1923" spans="1:17" ht="140.25" x14ac:dyDescent="0.25">
      <c r="A1923" s="210">
        <v>1921</v>
      </c>
      <c r="B1923" s="510" t="s">
        <v>34</v>
      </c>
      <c r="C1923" s="510">
        <v>891180084</v>
      </c>
      <c r="D1923" s="510">
        <v>2</v>
      </c>
      <c r="E1923" s="568" t="s">
        <v>4221</v>
      </c>
      <c r="F1923" s="510">
        <v>12143381</v>
      </c>
      <c r="G1923" s="511">
        <v>9</v>
      </c>
      <c r="H1923" s="512" t="s">
        <v>10099</v>
      </c>
      <c r="I1923" s="513" t="s">
        <v>9761</v>
      </c>
      <c r="J1923" s="514" t="s">
        <v>10073</v>
      </c>
      <c r="K1923" s="512">
        <v>6061907</v>
      </c>
      <c r="L1923" s="510" t="s">
        <v>61</v>
      </c>
      <c r="M1923" s="511" t="s">
        <v>39</v>
      </c>
      <c r="N1923" s="515" t="s">
        <v>2127</v>
      </c>
      <c r="O1923" s="510" t="s">
        <v>41</v>
      </c>
      <c r="P1923" s="510" t="s">
        <v>42</v>
      </c>
      <c r="Q1923" s="515"/>
    </row>
    <row r="1924" spans="1:17" ht="114.75" x14ac:dyDescent="0.25">
      <c r="A1924" s="210">
        <v>1922</v>
      </c>
      <c r="B1924" s="510" t="s">
        <v>34</v>
      </c>
      <c r="C1924" s="510">
        <v>891180084</v>
      </c>
      <c r="D1924" s="510">
        <v>2</v>
      </c>
      <c r="E1924" s="568" t="s">
        <v>4218</v>
      </c>
      <c r="F1924" s="510">
        <v>12202684</v>
      </c>
      <c r="G1924" s="511">
        <v>9</v>
      </c>
      <c r="H1924" s="512" t="s">
        <v>10100</v>
      </c>
      <c r="I1924" s="513" t="s">
        <v>9798</v>
      </c>
      <c r="J1924" s="514" t="s">
        <v>10073</v>
      </c>
      <c r="K1924" s="512">
        <v>5510824</v>
      </c>
      <c r="L1924" s="510" t="s">
        <v>61</v>
      </c>
      <c r="M1924" s="511" t="s">
        <v>39</v>
      </c>
      <c r="N1924" s="515" t="s">
        <v>2127</v>
      </c>
      <c r="O1924" s="510" t="s">
        <v>41</v>
      </c>
      <c r="P1924" s="510" t="s">
        <v>42</v>
      </c>
      <c r="Q1924" s="515"/>
    </row>
    <row r="1925" spans="1:17" ht="114.75" x14ac:dyDescent="0.25">
      <c r="A1925" s="210">
        <v>1923</v>
      </c>
      <c r="B1925" s="510" t="s">
        <v>34</v>
      </c>
      <c r="C1925" s="510">
        <v>891180084</v>
      </c>
      <c r="D1925" s="510">
        <v>2</v>
      </c>
      <c r="E1925" s="568" t="s">
        <v>4212</v>
      </c>
      <c r="F1925" s="510">
        <v>83040916</v>
      </c>
      <c r="G1925" s="511">
        <v>4</v>
      </c>
      <c r="H1925" s="512" t="s">
        <v>10101</v>
      </c>
      <c r="I1925" s="513" t="s">
        <v>9765</v>
      </c>
      <c r="J1925" s="514" t="s">
        <v>10073</v>
      </c>
      <c r="K1925" s="512">
        <v>5510824</v>
      </c>
      <c r="L1925" s="510" t="s">
        <v>61</v>
      </c>
      <c r="M1925" s="511" t="s">
        <v>39</v>
      </c>
      <c r="N1925" s="515" t="s">
        <v>2127</v>
      </c>
      <c r="O1925" s="510" t="s">
        <v>41</v>
      </c>
      <c r="P1925" s="510" t="s">
        <v>42</v>
      </c>
      <c r="Q1925" s="515"/>
    </row>
    <row r="1926" spans="1:17" ht="51.75" x14ac:dyDescent="0.25">
      <c r="A1926" s="210">
        <v>1924</v>
      </c>
      <c r="B1926" s="510" t="s">
        <v>34</v>
      </c>
      <c r="C1926" s="510">
        <v>891180084</v>
      </c>
      <c r="D1926" s="510">
        <v>2</v>
      </c>
      <c r="E1926" s="568" t="s">
        <v>4227</v>
      </c>
      <c r="F1926" s="510">
        <v>7691673</v>
      </c>
      <c r="G1926" s="511">
        <v>6</v>
      </c>
      <c r="H1926" s="512" t="s">
        <v>10102</v>
      </c>
      <c r="I1926" s="513" t="s">
        <v>9757</v>
      </c>
      <c r="J1926" s="514">
        <v>41487</v>
      </c>
      <c r="K1926" s="512">
        <v>5510824</v>
      </c>
      <c r="L1926" s="510" t="s">
        <v>61</v>
      </c>
      <c r="M1926" s="511" t="s">
        <v>39</v>
      </c>
      <c r="N1926" s="515" t="s">
        <v>2127</v>
      </c>
      <c r="O1926" s="510" t="s">
        <v>41</v>
      </c>
      <c r="P1926" s="510" t="s">
        <v>42</v>
      </c>
      <c r="Q1926" s="515"/>
    </row>
    <row r="1927" spans="1:17" ht="127.5" x14ac:dyDescent="0.25">
      <c r="A1927" s="210">
        <v>1925</v>
      </c>
      <c r="B1927" s="510" t="s">
        <v>34</v>
      </c>
      <c r="C1927" s="510">
        <v>891180084</v>
      </c>
      <c r="D1927" s="510">
        <v>2</v>
      </c>
      <c r="E1927" s="568" t="s">
        <v>9774</v>
      </c>
      <c r="F1927" s="510">
        <v>36312973</v>
      </c>
      <c r="G1927" s="511">
        <v>1</v>
      </c>
      <c r="H1927" s="512" t="s">
        <v>10103</v>
      </c>
      <c r="I1927" s="513" t="s">
        <v>9776</v>
      </c>
      <c r="J1927" s="514" t="s">
        <v>10073</v>
      </c>
      <c r="K1927" s="512">
        <v>5510824</v>
      </c>
      <c r="L1927" s="510" t="s">
        <v>61</v>
      </c>
      <c r="M1927" s="511" t="s">
        <v>39</v>
      </c>
      <c r="N1927" s="515" t="s">
        <v>2127</v>
      </c>
      <c r="O1927" s="510" t="s">
        <v>41</v>
      </c>
      <c r="P1927" s="510" t="s">
        <v>42</v>
      </c>
      <c r="Q1927" s="515"/>
    </row>
    <row r="1928" spans="1:17" ht="102" x14ac:dyDescent="0.25">
      <c r="A1928" s="210">
        <v>1926</v>
      </c>
      <c r="B1928" s="510" t="s">
        <v>34</v>
      </c>
      <c r="C1928" s="510">
        <v>891180084</v>
      </c>
      <c r="D1928" s="510">
        <v>2</v>
      </c>
      <c r="E1928" s="568" t="s">
        <v>4224</v>
      </c>
      <c r="F1928" s="510">
        <v>7711421</v>
      </c>
      <c r="G1928" s="511">
        <v>4</v>
      </c>
      <c r="H1928" s="512" t="s">
        <v>10104</v>
      </c>
      <c r="I1928" s="513" t="s">
        <v>10105</v>
      </c>
      <c r="J1928" s="514" t="s">
        <v>10073</v>
      </c>
      <c r="K1928" s="512">
        <v>5510824</v>
      </c>
      <c r="L1928" s="510" t="s">
        <v>61</v>
      </c>
      <c r="M1928" s="511" t="s">
        <v>39</v>
      </c>
      <c r="N1928" s="515" t="s">
        <v>2127</v>
      </c>
      <c r="O1928" s="510" t="s">
        <v>41</v>
      </c>
      <c r="P1928" s="510" t="s">
        <v>42</v>
      </c>
      <c r="Q1928" s="515"/>
    </row>
    <row r="1929" spans="1:17" ht="102" x14ac:dyDescent="0.25">
      <c r="A1929" s="210">
        <v>1927</v>
      </c>
      <c r="B1929" s="510" t="s">
        <v>34</v>
      </c>
      <c r="C1929" s="510">
        <v>891180084</v>
      </c>
      <c r="D1929" s="510">
        <v>2</v>
      </c>
      <c r="E1929" s="568" t="s">
        <v>4156</v>
      </c>
      <c r="F1929" s="510">
        <v>1075212450</v>
      </c>
      <c r="G1929" s="511">
        <v>5</v>
      </c>
      <c r="H1929" s="512" t="s">
        <v>10106</v>
      </c>
      <c r="I1929" s="513" t="s">
        <v>9807</v>
      </c>
      <c r="J1929" s="514">
        <v>41487</v>
      </c>
      <c r="K1929" s="512">
        <v>8266236</v>
      </c>
      <c r="L1929" s="510" t="s">
        <v>61</v>
      </c>
      <c r="M1929" s="511" t="s">
        <v>39</v>
      </c>
      <c r="N1929" s="515" t="s">
        <v>2127</v>
      </c>
      <c r="O1929" s="510" t="s">
        <v>41</v>
      </c>
      <c r="P1929" s="510" t="s">
        <v>42</v>
      </c>
      <c r="Q1929" s="515"/>
    </row>
    <row r="1930" spans="1:17" ht="76.5" x14ac:dyDescent="0.25">
      <c r="A1930" s="210">
        <v>1928</v>
      </c>
      <c r="B1930" s="510" t="s">
        <v>34</v>
      </c>
      <c r="C1930" s="510">
        <v>891180084</v>
      </c>
      <c r="D1930" s="510">
        <v>2</v>
      </c>
      <c r="E1930" s="568" t="s">
        <v>4010</v>
      </c>
      <c r="F1930" s="510">
        <v>7705767</v>
      </c>
      <c r="G1930" s="511">
        <v>2</v>
      </c>
      <c r="H1930" s="512" t="s">
        <v>10107</v>
      </c>
      <c r="I1930" s="513" t="s">
        <v>10108</v>
      </c>
      <c r="J1930" s="514">
        <v>41487</v>
      </c>
      <c r="K1930" s="512">
        <v>4959742</v>
      </c>
      <c r="L1930" s="510" t="s">
        <v>61</v>
      </c>
      <c r="M1930" s="511" t="s">
        <v>39</v>
      </c>
      <c r="N1930" s="515" t="s">
        <v>2127</v>
      </c>
      <c r="O1930" s="510" t="s">
        <v>41</v>
      </c>
      <c r="P1930" s="510" t="s">
        <v>42</v>
      </c>
      <c r="Q1930" s="515"/>
    </row>
    <row r="1931" spans="1:17" ht="51.75" x14ac:dyDescent="0.25">
      <c r="A1931" s="210">
        <v>1929</v>
      </c>
      <c r="B1931" s="510" t="s">
        <v>34</v>
      </c>
      <c r="C1931" s="510">
        <v>891180084</v>
      </c>
      <c r="D1931" s="510">
        <v>2</v>
      </c>
      <c r="E1931" s="568" t="s">
        <v>4061</v>
      </c>
      <c r="F1931" s="510">
        <v>79380293</v>
      </c>
      <c r="G1931" s="511">
        <v>8</v>
      </c>
      <c r="H1931" s="512" t="s">
        <v>10109</v>
      </c>
      <c r="I1931" s="513" t="s">
        <v>9682</v>
      </c>
      <c r="J1931" s="514">
        <v>41487</v>
      </c>
      <c r="K1931" s="512">
        <v>5510824</v>
      </c>
      <c r="L1931" s="510" t="s">
        <v>61</v>
      </c>
      <c r="M1931" s="511" t="s">
        <v>39</v>
      </c>
      <c r="N1931" s="515" t="s">
        <v>2127</v>
      </c>
      <c r="O1931" s="510" t="s">
        <v>41</v>
      </c>
      <c r="P1931" s="510" t="s">
        <v>42</v>
      </c>
      <c r="Q1931" s="515"/>
    </row>
    <row r="1932" spans="1:17" ht="165.75" x14ac:dyDescent="0.25">
      <c r="A1932" s="210">
        <v>1930</v>
      </c>
      <c r="B1932" s="510" t="s">
        <v>34</v>
      </c>
      <c r="C1932" s="510">
        <v>891180084</v>
      </c>
      <c r="D1932" s="510">
        <v>2</v>
      </c>
      <c r="E1932" s="568" t="s">
        <v>4181</v>
      </c>
      <c r="F1932" s="510">
        <v>17024362</v>
      </c>
      <c r="G1932" s="511">
        <v>7</v>
      </c>
      <c r="H1932" s="512" t="s">
        <v>10110</v>
      </c>
      <c r="I1932" s="513" t="s">
        <v>9686</v>
      </c>
      <c r="J1932" s="514" t="s">
        <v>10073</v>
      </c>
      <c r="K1932" s="512">
        <v>12674895</v>
      </c>
      <c r="L1932" s="510" t="s">
        <v>61</v>
      </c>
      <c r="M1932" s="511" t="s">
        <v>39</v>
      </c>
      <c r="N1932" s="515" t="s">
        <v>2127</v>
      </c>
      <c r="O1932" s="510" t="s">
        <v>41</v>
      </c>
      <c r="P1932" s="510" t="s">
        <v>42</v>
      </c>
      <c r="Q1932" s="515"/>
    </row>
    <row r="1933" spans="1:17" ht="89.25" x14ac:dyDescent="0.25">
      <c r="A1933" s="210">
        <v>1931</v>
      </c>
      <c r="B1933" s="510" t="s">
        <v>34</v>
      </c>
      <c r="C1933" s="510">
        <v>891180084</v>
      </c>
      <c r="D1933" s="510">
        <v>2</v>
      </c>
      <c r="E1933" s="568" t="s">
        <v>4385</v>
      </c>
      <c r="F1933" s="510">
        <v>55150830</v>
      </c>
      <c r="G1933" s="511">
        <v>1</v>
      </c>
      <c r="H1933" s="512" t="s">
        <v>10111</v>
      </c>
      <c r="I1933" s="513" t="s">
        <v>9554</v>
      </c>
      <c r="J1933" s="514" t="s">
        <v>10073</v>
      </c>
      <c r="K1933" s="512">
        <v>5510824</v>
      </c>
      <c r="L1933" s="510" t="s">
        <v>61</v>
      </c>
      <c r="M1933" s="511" t="s">
        <v>39</v>
      </c>
      <c r="N1933" s="515" t="s">
        <v>2127</v>
      </c>
      <c r="O1933" s="510" t="s">
        <v>41</v>
      </c>
      <c r="P1933" s="510" t="s">
        <v>42</v>
      </c>
      <c r="Q1933" s="515"/>
    </row>
    <row r="1934" spans="1:17" ht="63.75" x14ac:dyDescent="0.25">
      <c r="A1934" s="210">
        <v>1932</v>
      </c>
      <c r="B1934" s="510" t="s">
        <v>34</v>
      </c>
      <c r="C1934" s="510">
        <v>891180084</v>
      </c>
      <c r="D1934" s="510">
        <v>2</v>
      </c>
      <c r="E1934" s="568" t="s">
        <v>4201</v>
      </c>
      <c r="F1934" s="510">
        <v>7708832</v>
      </c>
      <c r="G1934" s="511">
        <v>7</v>
      </c>
      <c r="H1934" s="512" t="s">
        <v>10112</v>
      </c>
      <c r="I1934" s="513" t="s">
        <v>9688</v>
      </c>
      <c r="J1934" s="514">
        <v>41487</v>
      </c>
      <c r="K1934" s="512">
        <v>4959742</v>
      </c>
      <c r="L1934" s="510" t="s">
        <v>61</v>
      </c>
      <c r="M1934" s="511" t="s">
        <v>39</v>
      </c>
      <c r="N1934" s="515" t="s">
        <v>2127</v>
      </c>
      <c r="O1934" s="510" t="s">
        <v>41</v>
      </c>
      <c r="P1934" s="510" t="s">
        <v>42</v>
      </c>
      <c r="Q1934" s="515"/>
    </row>
    <row r="1935" spans="1:17" ht="51" x14ac:dyDescent="0.25">
      <c r="A1935" s="210">
        <v>1933</v>
      </c>
      <c r="B1935" s="510" t="s">
        <v>34</v>
      </c>
      <c r="C1935" s="510">
        <v>891180084</v>
      </c>
      <c r="D1935" s="510">
        <v>2</v>
      </c>
      <c r="E1935" s="568" t="s">
        <v>4307</v>
      </c>
      <c r="F1935" s="510">
        <v>36291620</v>
      </c>
      <c r="G1935" s="511">
        <v>5</v>
      </c>
      <c r="H1935" s="512" t="s">
        <v>10113</v>
      </c>
      <c r="I1935" s="513" t="s">
        <v>9596</v>
      </c>
      <c r="J1935" s="514" t="s">
        <v>10073</v>
      </c>
      <c r="K1935" s="512">
        <v>5510824</v>
      </c>
      <c r="L1935" s="510" t="s">
        <v>61</v>
      </c>
      <c r="M1935" s="511" t="s">
        <v>39</v>
      </c>
      <c r="N1935" s="515" t="s">
        <v>2127</v>
      </c>
      <c r="O1935" s="510" t="s">
        <v>41</v>
      </c>
      <c r="P1935" s="510" t="s">
        <v>42</v>
      </c>
      <c r="Q1935" s="515"/>
    </row>
    <row r="1936" spans="1:17" ht="76.5" x14ac:dyDescent="0.25">
      <c r="A1936" s="210">
        <v>1934</v>
      </c>
      <c r="B1936" s="510" t="s">
        <v>34</v>
      </c>
      <c r="C1936" s="510">
        <v>891180084</v>
      </c>
      <c r="D1936" s="510">
        <v>2</v>
      </c>
      <c r="E1936" s="568" t="s">
        <v>4752</v>
      </c>
      <c r="F1936" s="510">
        <v>1078777029</v>
      </c>
      <c r="G1936" s="511"/>
      <c r="H1936" s="512" t="s">
        <v>10114</v>
      </c>
      <c r="I1936" s="513" t="s">
        <v>10115</v>
      </c>
      <c r="J1936" s="514" t="s">
        <v>10073</v>
      </c>
      <c r="K1936" s="512">
        <v>7498657</v>
      </c>
      <c r="L1936" s="510" t="s">
        <v>61</v>
      </c>
      <c r="M1936" s="511" t="s">
        <v>39</v>
      </c>
      <c r="N1936" s="515" t="s">
        <v>2127</v>
      </c>
      <c r="O1936" s="510" t="s">
        <v>41</v>
      </c>
      <c r="P1936" s="510" t="s">
        <v>42</v>
      </c>
      <c r="Q1936" s="515"/>
    </row>
    <row r="1937" spans="1:17" ht="140.25" x14ac:dyDescent="0.25">
      <c r="A1937" s="210">
        <v>1935</v>
      </c>
      <c r="B1937" s="510" t="s">
        <v>34</v>
      </c>
      <c r="C1937" s="510">
        <v>891180084</v>
      </c>
      <c r="D1937" s="510">
        <v>2</v>
      </c>
      <c r="E1937" s="568" t="s">
        <v>4045</v>
      </c>
      <c r="F1937" s="510">
        <v>26430871</v>
      </c>
      <c r="G1937" s="511">
        <v>8</v>
      </c>
      <c r="H1937" s="512" t="s">
        <v>10116</v>
      </c>
      <c r="I1937" s="513" t="s">
        <v>9678</v>
      </c>
      <c r="J1937" s="514" t="s">
        <v>10073</v>
      </c>
      <c r="K1937" s="512">
        <v>7164071</v>
      </c>
      <c r="L1937" s="510" t="s">
        <v>61</v>
      </c>
      <c r="M1937" s="511" t="s">
        <v>39</v>
      </c>
      <c r="N1937" s="515" t="s">
        <v>2127</v>
      </c>
      <c r="O1937" s="510" t="s">
        <v>41</v>
      </c>
      <c r="P1937" s="510" t="s">
        <v>42</v>
      </c>
      <c r="Q1937" s="515"/>
    </row>
    <row r="1938" spans="1:17" ht="191.25" x14ac:dyDescent="0.25">
      <c r="A1938" s="210">
        <v>1936</v>
      </c>
      <c r="B1938" s="510" t="s">
        <v>34</v>
      </c>
      <c r="C1938" s="510">
        <v>891180084</v>
      </c>
      <c r="D1938" s="510">
        <v>2</v>
      </c>
      <c r="E1938" s="568" t="s">
        <v>4048</v>
      </c>
      <c r="F1938" s="510">
        <v>12141477</v>
      </c>
      <c r="G1938" s="511">
        <v>8</v>
      </c>
      <c r="H1938" s="512" t="s">
        <v>10117</v>
      </c>
      <c r="I1938" s="513" t="s">
        <v>10118</v>
      </c>
      <c r="J1938" s="514" t="s">
        <v>10073</v>
      </c>
      <c r="K1938" s="512">
        <v>8266236</v>
      </c>
      <c r="L1938" s="510" t="s">
        <v>61</v>
      </c>
      <c r="M1938" s="511" t="s">
        <v>39</v>
      </c>
      <c r="N1938" s="515" t="s">
        <v>2127</v>
      </c>
      <c r="O1938" s="510" t="s">
        <v>41</v>
      </c>
      <c r="P1938" s="510" t="s">
        <v>42</v>
      </c>
      <c r="Q1938" s="515"/>
    </row>
    <row r="1939" spans="1:17" ht="89.25" x14ac:dyDescent="0.25">
      <c r="A1939" s="210">
        <v>1937</v>
      </c>
      <c r="B1939" s="510" t="s">
        <v>34</v>
      </c>
      <c r="C1939" s="510">
        <v>891180084</v>
      </c>
      <c r="D1939" s="510">
        <v>2</v>
      </c>
      <c r="E1939" s="568" t="s">
        <v>4147</v>
      </c>
      <c r="F1939" s="510">
        <v>7710750</v>
      </c>
      <c r="G1939" s="511">
        <v>8</v>
      </c>
      <c r="H1939" s="512" t="s">
        <v>10119</v>
      </c>
      <c r="I1939" s="513" t="s">
        <v>10120</v>
      </c>
      <c r="J1939" s="514" t="s">
        <v>10073</v>
      </c>
      <c r="K1939" s="512">
        <v>5510824</v>
      </c>
      <c r="L1939" s="510" t="s">
        <v>61</v>
      </c>
      <c r="M1939" s="511" t="s">
        <v>39</v>
      </c>
      <c r="N1939" s="515" t="s">
        <v>2127</v>
      </c>
      <c r="O1939" s="510" t="s">
        <v>41</v>
      </c>
      <c r="P1939" s="510" t="s">
        <v>42</v>
      </c>
      <c r="Q1939" s="515"/>
    </row>
    <row r="1940" spans="1:17" ht="63.75" x14ac:dyDescent="0.25">
      <c r="A1940" s="210">
        <v>1938</v>
      </c>
      <c r="B1940" s="510" t="s">
        <v>34</v>
      </c>
      <c r="C1940" s="510">
        <v>891180084</v>
      </c>
      <c r="D1940" s="510">
        <v>2</v>
      </c>
      <c r="E1940" s="568" t="s">
        <v>4735</v>
      </c>
      <c r="F1940" s="510">
        <v>1077848638</v>
      </c>
      <c r="G1940" s="511">
        <v>1</v>
      </c>
      <c r="H1940" s="512" t="s">
        <v>10121</v>
      </c>
      <c r="I1940" s="513" t="s">
        <v>10122</v>
      </c>
      <c r="J1940" s="514" t="s">
        <v>10073</v>
      </c>
      <c r="K1940" s="512">
        <v>6061907</v>
      </c>
      <c r="L1940" s="510" t="s">
        <v>61</v>
      </c>
      <c r="M1940" s="511" t="s">
        <v>39</v>
      </c>
      <c r="N1940" s="515" t="s">
        <v>2127</v>
      </c>
      <c r="O1940" s="510" t="s">
        <v>41</v>
      </c>
      <c r="P1940" s="510" t="s">
        <v>42</v>
      </c>
      <c r="Q1940" s="515"/>
    </row>
    <row r="1941" spans="1:17" ht="63.75" x14ac:dyDescent="0.25">
      <c r="A1941" s="210">
        <v>1939</v>
      </c>
      <c r="B1941" s="510" t="s">
        <v>34</v>
      </c>
      <c r="C1941" s="510">
        <v>891180084</v>
      </c>
      <c r="D1941" s="510">
        <v>2</v>
      </c>
      <c r="E1941" s="568" t="s">
        <v>9717</v>
      </c>
      <c r="F1941" s="510">
        <v>19091512</v>
      </c>
      <c r="G1941" s="511">
        <v>8</v>
      </c>
      <c r="H1941" s="512" t="s">
        <v>10123</v>
      </c>
      <c r="I1941" s="513" t="s">
        <v>10124</v>
      </c>
      <c r="J1941" s="514" t="s">
        <v>10073</v>
      </c>
      <c r="K1941" s="512">
        <v>15142400</v>
      </c>
      <c r="L1941" s="510" t="s">
        <v>61</v>
      </c>
      <c r="M1941" s="511" t="s">
        <v>39</v>
      </c>
      <c r="N1941" s="515" t="s">
        <v>2127</v>
      </c>
      <c r="O1941" s="510" t="s">
        <v>41</v>
      </c>
      <c r="P1941" s="510" t="s">
        <v>42</v>
      </c>
      <c r="Q1941" s="515"/>
    </row>
    <row r="1942" spans="1:17" ht="127.5" x14ac:dyDescent="0.25">
      <c r="A1942" s="210">
        <v>1940</v>
      </c>
      <c r="B1942" s="510" t="s">
        <v>34</v>
      </c>
      <c r="C1942" s="510">
        <v>891180084</v>
      </c>
      <c r="D1942" s="510">
        <v>2</v>
      </c>
      <c r="E1942" s="568" t="s">
        <v>4382</v>
      </c>
      <c r="F1942" s="510">
        <v>12128667</v>
      </c>
      <c r="G1942" s="511">
        <v>7</v>
      </c>
      <c r="H1942" s="512" t="s">
        <v>10125</v>
      </c>
      <c r="I1942" s="513" t="s">
        <v>9753</v>
      </c>
      <c r="J1942" s="514">
        <v>41487</v>
      </c>
      <c r="K1942" s="512">
        <v>6061907</v>
      </c>
      <c r="L1942" s="510" t="s">
        <v>61</v>
      </c>
      <c r="M1942" s="511" t="s">
        <v>39</v>
      </c>
      <c r="N1942" s="515" t="s">
        <v>2127</v>
      </c>
      <c r="O1942" s="510" t="s">
        <v>41</v>
      </c>
      <c r="P1942" s="510" t="s">
        <v>42</v>
      </c>
      <c r="Q1942" s="515"/>
    </row>
    <row r="1943" spans="1:17" ht="127.5" x14ac:dyDescent="0.25">
      <c r="A1943" s="210">
        <v>1941</v>
      </c>
      <c r="B1943" s="510" t="s">
        <v>34</v>
      </c>
      <c r="C1943" s="510">
        <v>891180084</v>
      </c>
      <c r="D1943" s="510">
        <v>2</v>
      </c>
      <c r="E1943" s="568" t="s">
        <v>4397</v>
      </c>
      <c r="F1943" s="510">
        <v>7684965</v>
      </c>
      <c r="G1943" s="511">
        <v>2</v>
      </c>
      <c r="H1943" s="512" t="s">
        <v>10126</v>
      </c>
      <c r="I1943" s="513" t="s">
        <v>9743</v>
      </c>
      <c r="J1943" s="514" t="s">
        <v>10073</v>
      </c>
      <c r="K1943" s="512">
        <v>6061907</v>
      </c>
      <c r="L1943" s="510" t="s">
        <v>61</v>
      </c>
      <c r="M1943" s="511" t="s">
        <v>39</v>
      </c>
      <c r="N1943" s="515" t="s">
        <v>2127</v>
      </c>
      <c r="O1943" s="510" t="s">
        <v>41</v>
      </c>
      <c r="P1943" s="510" t="s">
        <v>42</v>
      </c>
      <c r="Q1943" s="515"/>
    </row>
    <row r="1944" spans="1:17" ht="127.5" x14ac:dyDescent="0.25">
      <c r="A1944" s="210">
        <v>1942</v>
      </c>
      <c r="B1944" s="510" t="s">
        <v>34</v>
      </c>
      <c r="C1944" s="510">
        <v>891180084</v>
      </c>
      <c r="D1944" s="510">
        <v>2</v>
      </c>
      <c r="E1944" s="568" t="s">
        <v>4240</v>
      </c>
      <c r="F1944" s="510">
        <v>7697040</v>
      </c>
      <c r="G1944" s="511">
        <v>1</v>
      </c>
      <c r="H1944" s="512" t="s">
        <v>10127</v>
      </c>
      <c r="I1944" s="513" t="s">
        <v>9709</v>
      </c>
      <c r="J1944" s="514">
        <v>41487</v>
      </c>
      <c r="K1944" s="512">
        <v>6061907</v>
      </c>
      <c r="L1944" s="510" t="s">
        <v>61</v>
      </c>
      <c r="M1944" s="511" t="s">
        <v>39</v>
      </c>
      <c r="N1944" s="515" t="s">
        <v>2127</v>
      </c>
      <c r="O1944" s="510" t="s">
        <v>41</v>
      </c>
      <c r="P1944" s="510" t="s">
        <v>42</v>
      </c>
      <c r="Q1944" s="515"/>
    </row>
    <row r="1945" spans="1:17" ht="127.5" x14ac:dyDescent="0.25">
      <c r="A1945" s="210">
        <v>1943</v>
      </c>
      <c r="B1945" s="510" t="s">
        <v>34</v>
      </c>
      <c r="C1945" s="510">
        <v>891180084</v>
      </c>
      <c r="D1945" s="510">
        <v>2</v>
      </c>
      <c r="E1945" s="568" t="s">
        <v>4394</v>
      </c>
      <c r="F1945" s="510">
        <v>12123227</v>
      </c>
      <c r="G1945" s="511">
        <v>7</v>
      </c>
      <c r="H1945" s="512" t="s">
        <v>10128</v>
      </c>
      <c r="I1945" s="513" t="s">
        <v>9749</v>
      </c>
      <c r="J1945" s="514" t="s">
        <v>10073</v>
      </c>
      <c r="K1945" s="512">
        <v>6061907</v>
      </c>
      <c r="L1945" s="510" t="s">
        <v>61</v>
      </c>
      <c r="M1945" s="511" t="s">
        <v>39</v>
      </c>
      <c r="N1945" s="515" t="s">
        <v>2127</v>
      </c>
      <c r="O1945" s="510" t="s">
        <v>41</v>
      </c>
      <c r="P1945" s="510" t="s">
        <v>42</v>
      </c>
      <c r="Q1945" s="515"/>
    </row>
    <row r="1946" spans="1:17" ht="127.5" x14ac:dyDescent="0.25">
      <c r="A1946" s="210">
        <v>1944</v>
      </c>
      <c r="B1946" s="510" t="s">
        <v>34</v>
      </c>
      <c r="C1946" s="510">
        <v>891180084</v>
      </c>
      <c r="D1946" s="510">
        <v>2</v>
      </c>
      <c r="E1946" s="568" t="s">
        <v>4373</v>
      </c>
      <c r="F1946" s="510">
        <v>55163730</v>
      </c>
      <c r="G1946" s="511">
        <v>8</v>
      </c>
      <c r="H1946" s="512" t="s">
        <v>10129</v>
      </c>
      <c r="I1946" s="513" t="s">
        <v>9751</v>
      </c>
      <c r="J1946" s="514" t="s">
        <v>10073</v>
      </c>
      <c r="K1946" s="512">
        <v>6061907</v>
      </c>
      <c r="L1946" s="510" t="s">
        <v>61</v>
      </c>
      <c r="M1946" s="511" t="s">
        <v>39</v>
      </c>
      <c r="N1946" s="515" t="s">
        <v>2127</v>
      </c>
      <c r="O1946" s="510" t="s">
        <v>41</v>
      </c>
      <c r="P1946" s="510" t="s">
        <v>42</v>
      </c>
      <c r="Q1946" s="515"/>
    </row>
    <row r="1947" spans="1:17" ht="140.25" x14ac:dyDescent="0.25">
      <c r="A1947" s="210">
        <v>1945</v>
      </c>
      <c r="B1947" s="510" t="s">
        <v>34</v>
      </c>
      <c r="C1947" s="510">
        <v>891180084</v>
      </c>
      <c r="D1947" s="510">
        <v>2</v>
      </c>
      <c r="E1947" s="568" t="s">
        <v>4447</v>
      </c>
      <c r="F1947" s="510">
        <v>1094880992</v>
      </c>
      <c r="G1947" s="511">
        <v>9</v>
      </c>
      <c r="H1947" s="512" t="s">
        <v>10130</v>
      </c>
      <c r="I1947" s="513" t="s">
        <v>9745</v>
      </c>
      <c r="J1947" s="514" t="s">
        <v>10073</v>
      </c>
      <c r="K1947" s="512">
        <v>6061907</v>
      </c>
      <c r="L1947" s="510" t="s">
        <v>61</v>
      </c>
      <c r="M1947" s="511" t="s">
        <v>39</v>
      </c>
      <c r="N1947" s="515" t="s">
        <v>2127</v>
      </c>
      <c r="O1947" s="510" t="s">
        <v>41</v>
      </c>
      <c r="P1947" s="510" t="s">
        <v>42</v>
      </c>
      <c r="Q1947" s="515"/>
    </row>
    <row r="1948" spans="1:17" ht="63.75" x14ac:dyDescent="0.25">
      <c r="A1948" s="210">
        <v>1946</v>
      </c>
      <c r="B1948" s="510" t="s">
        <v>34</v>
      </c>
      <c r="C1948" s="510">
        <v>891180084</v>
      </c>
      <c r="D1948" s="510">
        <v>2</v>
      </c>
      <c r="E1948" s="568" t="s">
        <v>4042</v>
      </c>
      <c r="F1948" s="510">
        <v>55154378</v>
      </c>
      <c r="G1948" s="511">
        <v>1</v>
      </c>
      <c r="H1948" s="512" t="s">
        <v>10131</v>
      </c>
      <c r="I1948" s="513" t="s">
        <v>10132</v>
      </c>
      <c r="J1948" s="514" t="s">
        <v>10073</v>
      </c>
      <c r="K1948" s="512">
        <v>12674895</v>
      </c>
      <c r="L1948" s="510" t="s">
        <v>61</v>
      </c>
      <c r="M1948" s="511" t="s">
        <v>39</v>
      </c>
      <c r="N1948" s="515" t="s">
        <v>2127</v>
      </c>
      <c r="O1948" s="510" t="s">
        <v>41</v>
      </c>
      <c r="P1948" s="510" t="s">
        <v>42</v>
      </c>
      <c r="Q1948" s="515"/>
    </row>
    <row r="1949" spans="1:17" ht="114.75" x14ac:dyDescent="0.25">
      <c r="A1949" s="210">
        <v>1947</v>
      </c>
      <c r="B1949" s="510" t="s">
        <v>34</v>
      </c>
      <c r="C1949" s="510">
        <v>891180084</v>
      </c>
      <c r="D1949" s="510">
        <v>2</v>
      </c>
      <c r="E1949" s="568" t="s">
        <v>4150</v>
      </c>
      <c r="F1949" s="510">
        <v>55159842</v>
      </c>
      <c r="G1949" s="511">
        <v>9</v>
      </c>
      <c r="H1949" s="512" t="s">
        <v>10133</v>
      </c>
      <c r="I1949" s="513" t="s">
        <v>9684</v>
      </c>
      <c r="J1949" s="514">
        <v>41487</v>
      </c>
      <c r="K1949" s="512">
        <v>5510824</v>
      </c>
      <c r="L1949" s="510" t="s">
        <v>61</v>
      </c>
      <c r="M1949" s="511" t="s">
        <v>39</v>
      </c>
      <c r="N1949" s="515" t="s">
        <v>2127</v>
      </c>
      <c r="O1949" s="510" t="s">
        <v>41</v>
      </c>
      <c r="P1949" s="510" t="s">
        <v>42</v>
      </c>
      <c r="Q1949" s="515"/>
    </row>
    <row r="1950" spans="1:17" ht="63.75" x14ac:dyDescent="0.25">
      <c r="A1950" s="210">
        <v>1948</v>
      </c>
      <c r="B1950" s="510" t="s">
        <v>34</v>
      </c>
      <c r="C1950" s="510">
        <v>891180084</v>
      </c>
      <c r="D1950" s="510">
        <v>2</v>
      </c>
      <c r="E1950" s="568" t="s">
        <v>4547</v>
      </c>
      <c r="F1950" s="510">
        <v>1075224742</v>
      </c>
      <c r="G1950" s="511">
        <v>2</v>
      </c>
      <c r="H1950" s="512" t="s">
        <v>10134</v>
      </c>
      <c r="I1950" s="513" t="s">
        <v>9889</v>
      </c>
      <c r="J1950" s="514" t="s">
        <v>10073</v>
      </c>
      <c r="K1950" s="512">
        <v>866666</v>
      </c>
      <c r="L1950" s="510" t="s">
        <v>61</v>
      </c>
      <c r="M1950" s="511" t="s">
        <v>39</v>
      </c>
      <c r="N1950" s="515" t="s">
        <v>2127</v>
      </c>
      <c r="O1950" s="510" t="s">
        <v>41</v>
      </c>
      <c r="P1950" s="510" t="s">
        <v>42</v>
      </c>
      <c r="Q1950" s="515"/>
    </row>
    <row r="1951" spans="1:17" ht="229.5" x14ac:dyDescent="0.25">
      <c r="A1951" s="210">
        <v>1949</v>
      </c>
      <c r="B1951" s="510" t="s">
        <v>34</v>
      </c>
      <c r="C1951" s="510">
        <v>891180084</v>
      </c>
      <c r="D1951" s="510">
        <v>2</v>
      </c>
      <c r="E1951" s="568" t="s">
        <v>4489</v>
      </c>
      <c r="F1951" s="510">
        <v>19188486</v>
      </c>
      <c r="G1951" s="511">
        <v>2</v>
      </c>
      <c r="H1951" s="512" t="s">
        <v>10135</v>
      </c>
      <c r="I1951" s="513" t="s">
        <v>10136</v>
      </c>
      <c r="J1951" s="514" t="s">
        <v>10073</v>
      </c>
      <c r="K1951" s="512">
        <v>8000000</v>
      </c>
      <c r="L1951" s="510" t="s">
        <v>61</v>
      </c>
      <c r="M1951" s="511" t="s">
        <v>39</v>
      </c>
      <c r="N1951" s="515" t="s">
        <v>2127</v>
      </c>
      <c r="O1951" s="510" t="s">
        <v>41</v>
      </c>
      <c r="P1951" s="510" t="s">
        <v>42</v>
      </c>
      <c r="Q1951" s="515"/>
    </row>
    <row r="1952" spans="1:17" ht="102" x14ac:dyDescent="0.25">
      <c r="A1952" s="210">
        <v>1950</v>
      </c>
      <c r="B1952" s="510" t="s">
        <v>34</v>
      </c>
      <c r="C1952" s="510">
        <v>891180084</v>
      </c>
      <c r="D1952" s="510">
        <v>2</v>
      </c>
      <c r="E1952" s="568" t="s">
        <v>10137</v>
      </c>
      <c r="F1952" s="510">
        <v>1075242590</v>
      </c>
      <c r="G1952" s="511">
        <v>6</v>
      </c>
      <c r="H1952" s="512" t="s">
        <v>10138</v>
      </c>
      <c r="I1952" s="513" t="s">
        <v>10139</v>
      </c>
      <c r="J1952" s="514" t="s">
        <v>10073</v>
      </c>
      <c r="K1952" s="512">
        <f>2599998+1271110</f>
        <v>3871108</v>
      </c>
      <c r="L1952" s="510" t="s">
        <v>61</v>
      </c>
      <c r="M1952" s="511" t="s">
        <v>39</v>
      </c>
      <c r="N1952" s="515" t="s">
        <v>2127</v>
      </c>
      <c r="O1952" s="510" t="s">
        <v>41</v>
      </c>
      <c r="P1952" s="510" t="s">
        <v>42</v>
      </c>
      <c r="Q1952" s="516" t="s">
        <v>10140</v>
      </c>
    </row>
    <row r="1953" spans="1:17" ht="127.5" x14ac:dyDescent="0.25">
      <c r="A1953" s="210">
        <v>1951</v>
      </c>
      <c r="B1953" s="510" t="s">
        <v>34</v>
      </c>
      <c r="C1953" s="510">
        <v>891180084</v>
      </c>
      <c r="D1953" s="510">
        <v>2</v>
      </c>
      <c r="E1953" s="568" t="s">
        <v>10141</v>
      </c>
      <c r="F1953" s="510">
        <v>1075247557</v>
      </c>
      <c r="G1953" s="511">
        <v>5</v>
      </c>
      <c r="H1953" s="512" t="s">
        <v>10142</v>
      </c>
      <c r="I1953" s="513" t="s">
        <v>10143</v>
      </c>
      <c r="J1953" s="514" t="s">
        <v>10073</v>
      </c>
      <c r="K1953" s="512">
        <v>2599998</v>
      </c>
      <c r="L1953" s="510" t="s">
        <v>61</v>
      </c>
      <c r="M1953" s="511" t="s">
        <v>39</v>
      </c>
      <c r="N1953" s="515" t="s">
        <v>2127</v>
      </c>
      <c r="O1953" s="510" t="s">
        <v>41</v>
      </c>
      <c r="P1953" s="510" t="s">
        <v>42</v>
      </c>
      <c r="Q1953" s="515"/>
    </row>
    <row r="1954" spans="1:17" ht="140.25" x14ac:dyDescent="0.25">
      <c r="A1954" s="210">
        <v>1952</v>
      </c>
      <c r="B1954" s="510" t="s">
        <v>34</v>
      </c>
      <c r="C1954" s="510">
        <v>891180084</v>
      </c>
      <c r="D1954" s="510">
        <v>2</v>
      </c>
      <c r="E1954" s="568" t="s">
        <v>4787</v>
      </c>
      <c r="F1954" s="510">
        <v>55160405</v>
      </c>
      <c r="G1954" s="511">
        <v>5</v>
      </c>
      <c r="H1954" s="512" t="s">
        <v>10144</v>
      </c>
      <c r="I1954" s="513" t="s">
        <v>10145</v>
      </c>
      <c r="J1954" s="514">
        <v>41491</v>
      </c>
      <c r="K1954" s="512">
        <v>8620502</v>
      </c>
      <c r="L1954" s="510" t="s">
        <v>61</v>
      </c>
      <c r="M1954" s="511" t="s">
        <v>39</v>
      </c>
      <c r="N1954" s="515" t="s">
        <v>2127</v>
      </c>
      <c r="O1954" s="510" t="s">
        <v>41</v>
      </c>
      <c r="P1954" s="510" t="s">
        <v>42</v>
      </c>
      <c r="Q1954" s="515"/>
    </row>
    <row r="1955" spans="1:17" ht="89.25" x14ac:dyDescent="0.25">
      <c r="A1955" s="210">
        <v>1953</v>
      </c>
      <c r="B1955" s="510" t="s">
        <v>34</v>
      </c>
      <c r="C1955" s="510">
        <v>891180084</v>
      </c>
      <c r="D1955" s="510">
        <v>2</v>
      </c>
      <c r="E1955" s="568" t="s">
        <v>10146</v>
      </c>
      <c r="F1955" s="510">
        <v>1084868251</v>
      </c>
      <c r="G1955" s="511">
        <v>4</v>
      </c>
      <c r="H1955" s="512" t="s">
        <v>10147</v>
      </c>
      <c r="I1955" s="513" t="s">
        <v>10148</v>
      </c>
      <c r="J1955" s="514">
        <v>41492</v>
      </c>
      <c r="K1955" s="512">
        <v>2599998</v>
      </c>
      <c r="L1955" s="510" t="s">
        <v>61</v>
      </c>
      <c r="M1955" s="511" t="s">
        <v>39</v>
      </c>
      <c r="N1955" s="515" t="s">
        <v>2127</v>
      </c>
      <c r="O1955" s="510" t="s">
        <v>41</v>
      </c>
      <c r="P1955" s="510" t="s">
        <v>42</v>
      </c>
      <c r="Q1955" s="515"/>
    </row>
    <row r="1956" spans="1:17" ht="127.5" x14ac:dyDescent="0.25">
      <c r="A1956" s="210">
        <v>1954</v>
      </c>
      <c r="B1956" s="510" t="s">
        <v>34</v>
      </c>
      <c r="C1956" s="510">
        <v>891180084</v>
      </c>
      <c r="D1956" s="510">
        <v>2</v>
      </c>
      <c r="E1956" s="568" t="s">
        <v>10149</v>
      </c>
      <c r="F1956" s="510">
        <v>1079177116</v>
      </c>
      <c r="G1956" s="511">
        <v>4</v>
      </c>
      <c r="H1956" s="512" t="s">
        <v>10150</v>
      </c>
      <c r="I1956" s="513" t="s">
        <v>10151</v>
      </c>
      <c r="J1956" s="514">
        <v>41494</v>
      </c>
      <c r="K1956" s="512">
        <v>2600000</v>
      </c>
      <c r="L1956" s="510" t="s">
        <v>61</v>
      </c>
      <c r="M1956" s="511" t="s">
        <v>39</v>
      </c>
      <c r="N1956" s="515" t="s">
        <v>2127</v>
      </c>
      <c r="O1956" s="510" t="s">
        <v>41</v>
      </c>
      <c r="P1956" s="510" t="s">
        <v>42</v>
      </c>
      <c r="Q1956" s="515"/>
    </row>
    <row r="1957" spans="1:17" ht="102" x14ac:dyDescent="0.25">
      <c r="A1957" s="210">
        <v>1955</v>
      </c>
      <c r="B1957" s="510" t="s">
        <v>34</v>
      </c>
      <c r="C1957" s="510">
        <v>891180084</v>
      </c>
      <c r="D1957" s="510">
        <v>2</v>
      </c>
      <c r="E1957" s="568" t="s">
        <v>4130</v>
      </c>
      <c r="F1957" s="510">
        <v>1084922461</v>
      </c>
      <c r="G1957" s="511">
        <v>5</v>
      </c>
      <c r="H1957" s="512" t="s">
        <v>10152</v>
      </c>
      <c r="I1957" s="513" t="s">
        <v>10153</v>
      </c>
      <c r="J1957" s="514">
        <v>41495</v>
      </c>
      <c r="K1957" s="512">
        <v>5195920</v>
      </c>
      <c r="L1957" s="510" t="s">
        <v>61</v>
      </c>
      <c r="M1957" s="511" t="s">
        <v>39</v>
      </c>
      <c r="N1957" s="515" t="s">
        <v>2127</v>
      </c>
      <c r="O1957" s="510" t="s">
        <v>41</v>
      </c>
      <c r="P1957" s="510" t="s">
        <v>42</v>
      </c>
      <c r="Q1957" s="515"/>
    </row>
    <row r="1958" spans="1:17" ht="63.75" x14ac:dyDescent="0.25">
      <c r="A1958" s="210">
        <v>1956</v>
      </c>
      <c r="B1958" s="510" t="s">
        <v>34</v>
      </c>
      <c r="C1958" s="510">
        <v>891180084</v>
      </c>
      <c r="D1958" s="510">
        <v>2</v>
      </c>
      <c r="E1958" s="568" t="s">
        <v>10154</v>
      </c>
      <c r="F1958" s="510">
        <v>1004075903</v>
      </c>
      <c r="G1958" s="511">
        <v>3</v>
      </c>
      <c r="H1958" s="512" t="s">
        <v>10155</v>
      </c>
      <c r="I1958" s="513" t="s">
        <v>10156</v>
      </c>
      <c r="J1958" s="514">
        <v>41492</v>
      </c>
      <c r="K1958" s="512">
        <v>5314009</v>
      </c>
      <c r="L1958" s="510" t="s">
        <v>61</v>
      </c>
      <c r="M1958" s="511" t="s">
        <v>39</v>
      </c>
      <c r="N1958" s="515" t="s">
        <v>2127</v>
      </c>
      <c r="O1958" s="510" t="s">
        <v>41</v>
      </c>
      <c r="P1958" s="510" t="s">
        <v>42</v>
      </c>
      <c r="Q1958" s="515"/>
    </row>
    <row r="1959" spans="1:17" ht="76.5" x14ac:dyDescent="0.25">
      <c r="A1959" s="210">
        <v>1957</v>
      </c>
      <c r="B1959" s="510" t="s">
        <v>34</v>
      </c>
      <c r="C1959" s="510">
        <v>891180084</v>
      </c>
      <c r="D1959" s="510">
        <v>2</v>
      </c>
      <c r="E1959" s="568" t="s">
        <v>4509</v>
      </c>
      <c r="F1959" s="510">
        <v>7732423</v>
      </c>
      <c r="G1959" s="511">
        <v>9</v>
      </c>
      <c r="H1959" s="512" t="s">
        <v>10155</v>
      </c>
      <c r="I1959" s="513" t="s">
        <v>9851</v>
      </c>
      <c r="J1959" s="514">
        <v>41498</v>
      </c>
      <c r="K1959" s="512">
        <v>2795000</v>
      </c>
      <c r="L1959" s="510" t="s">
        <v>61</v>
      </c>
      <c r="M1959" s="511" t="s">
        <v>39</v>
      </c>
      <c r="N1959" s="515" t="s">
        <v>2127</v>
      </c>
      <c r="O1959" s="510" t="s">
        <v>41</v>
      </c>
      <c r="P1959" s="510" t="s">
        <v>42</v>
      </c>
      <c r="Q1959" s="515"/>
    </row>
    <row r="1960" spans="1:17" ht="76.5" x14ac:dyDescent="0.25">
      <c r="A1960" s="210">
        <v>1958</v>
      </c>
      <c r="B1960" s="510" t="s">
        <v>34</v>
      </c>
      <c r="C1960" s="510">
        <v>891180084</v>
      </c>
      <c r="D1960" s="510">
        <v>2</v>
      </c>
      <c r="E1960" s="568" t="s">
        <v>10157</v>
      </c>
      <c r="F1960" s="510">
        <v>55058149</v>
      </c>
      <c r="G1960" s="511">
        <v>9</v>
      </c>
      <c r="H1960" s="512" t="s">
        <v>10158</v>
      </c>
      <c r="I1960" s="513" t="s">
        <v>10159</v>
      </c>
      <c r="J1960" s="514">
        <v>41498</v>
      </c>
      <c r="K1960" s="512">
        <v>3900100</v>
      </c>
      <c r="L1960" s="510" t="s">
        <v>61</v>
      </c>
      <c r="M1960" s="511" t="s">
        <v>39</v>
      </c>
      <c r="N1960" s="515" t="s">
        <v>2127</v>
      </c>
      <c r="O1960" s="510" t="s">
        <v>41</v>
      </c>
      <c r="P1960" s="510" t="s">
        <v>42</v>
      </c>
      <c r="Q1960" s="515"/>
    </row>
    <row r="1961" spans="1:17" ht="76.5" x14ac:dyDescent="0.25">
      <c r="A1961" s="210">
        <v>1959</v>
      </c>
      <c r="B1961" s="510" t="s">
        <v>34</v>
      </c>
      <c r="C1961" s="510">
        <v>891180084</v>
      </c>
      <c r="D1961" s="510">
        <v>2</v>
      </c>
      <c r="E1961" s="568" t="s">
        <v>9856</v>
      </c>
      <c r="F1961" s="510">
        <v>1075213633</v>
      </c>
      <c r="G1961" s="511">
        <v>0</v>
      </c>
      <c r="H1961" s="512" t="s">
        <v>10160</v>
      </c>
      <c r="I1961" s="513" t="s">
        <v>9858</v>
      </c>
      <c r="J1961" s="514">
        <v>41498</v>
      </c>
      <c r="K1961" s="512">
        <v>2795000</v>
      </c>
      <c r="L1961" s="510" t="s">
        <v>61</v>
      </c>
      <c r="M1961" s="511" t="s">
        <v>39</v>
      </c>
      <c r="N1961" s="515" t="s">
        <v>2127</v>
      </c>
      <c r="O1961" s="510" t="s">
        <v>41</v>
      </c>
      <c r="P1961" s="510" t="s">
        <v>42</v>
      </c>
      <c r="Q1961" s="515"/>
    </row>
    <row r="1962" spans="1:17" ht="76.5" x14ac:dyDescent="0.25">
      <c r="A1962" s="210">
        <v>1960</v>
      </c>
      <c r="B1962" s="510" t="s">
        <v>34</v>
      </c>
      <c r="C1962" s="510">
        <v>891180084</v>
      </c>
      <c r="D1962" s="510">
        <v>2</v>
      </c>
      <c r="E1962" s="568" t="s">
        <v>4521</v>
      </c>
      <c r="F1962" s="510">
        <v>67039418</v>
      </c>
      <c r="G1962" s="511">
        <v>8</v>
      </c>
      <c r="H1962" s="512" t="s">
        <v>10161</v>
      </c>
      <c r="I1962" s="513" t="s">
        <v>9855</v>
      </c>
      <c r="J1962" s="514">
        <v>41498</v>
      </c>
      <c r="K1962" s="512">
        <v>3900100</v>
      </c>
      <c r="L1962" s="510" t="s">
        <v>61</v>
      </c>
      <c r="M1962" s="511" t="s">
        <v>39</v>
      </c>
      <c r="N1962" s="515" t="s">
        <v>2127</v>
      </c>
      <c r="O1962" s="510" t="s">
        <v>41</v>
      </c>
      <c r="P1962" s="510" t="s">
        <v>42</v>
      </c>
      <c r="Q1962" s="515"/>
    </row>
    <row r="1963" spans="1:17" ht="76.5" x14ac:dyDescent="0.25">
      <c r="A1963" s="210">
        <v>1961</v>
      </c>
      <c r="B1963" s="510" t="s">
        <v>34</v>
      </c>
      <c r="C1963" s="510">
        <v>891180084</v>
      </c>
      <c r="D1963" s="510">
        <v>2</v>
      </c>
      <c r="E1963" s="568" t="s">
        <v>9873</v>
      </c>
      <c r="F1963" s="510">
        <v>36287487</v>
      </c>
      <c r="G1963" s="511">
        <v>6</v>
      </c>
      <c r="H1963" s="512" t="s">
        <v>10162</v>
      </c>
      <c r="I1963" s="513" t="s">
        <v>9875</v>
      </c>
      <c r="J1963" s="514">
        <v>41498</v>
      </c>
      <c r="K1963" s="512">
        <v>2795000</v>
      </c>
      <c r="L1963" s="510" t="s">
        <v>61</v>
      </c>
      <c r="M1963" s="511" t="s">
        <v>39</v>
      </c>
      <c r="N1963" s="515" t="s">
        <v>2127</v>
      </c>
      <c r="O1963" s="510" t="s">
        <v>41</v>
      </c>
      <c r="P1963" s="510" t="s">
        <v>42</v>
      </c>
      <c r="Q1963" s="515"/>
    </row>
    <row r="1964" spans="1:17" ht="76.5" x14ac:dyDescent="0.25">
      <c r="A1964" s="210">
        <v>1962</v>
      </c>
      <c r="B1964" s="510" t="s">
        <v>34</v>
      </c>
      <c r="C1964" s="510">
        <v>891180084</v>
      </c>
      <c r="D1964" s="510">
        <v>2</v>
      </c>
      <c r="E1964" s="568" t="s">
        <v>10163</v>
      </c>
      <c r="F1964" s="510">
        <v>80235160</v>
      </c>
      <c r="G1964" s="511">
        <v>0</v>
      </c>
      <c r="H1964" s="512" t="s">
        <v>10164</v>
      </c>
      <c r="I1964" s="513" t="s">
        <v>10165</v>
      </c>
      <c r="J1964" s="514" t="s">
        <v>10166</v>
      </c>
      <c r="K1964" s="512">
        <v>2795000</v>
      </c>
      <c r="L1964" s="510" t="s">
        <v>61</v>
      </c>
      <c r="M1964" s="511" t="s">
        <v>39</v>
      </c>
      <c r="N1964" s="515" t="s">
        <v>2127</v>
      </c>
      <c r="O1964" s="510" t="s">
        <v>41</v>
      </c>
      <c r="P1964" s="510" t="s">
        <v>42</v>
      </c>
      <c r="Q1964" s="515"/>
    </row>
    <row r="1965" spans="1:17" ht="76.5" x14ac:dyDescent="0.25">
      <c r="A1965" s="210">
        <v>1963</v>
      </c>
      <c r="B1965" s="510" t="s">
        <v>34</v>
      </c>
      <c r="C1965" s="510">
        <v>891180084</v>
      </c>
      <c r="D1965" s="510">
        <v>2</v>
      </c>
      <c r="E1965" s="568" t="s">
        <v>4515</v>
      </c>
      <c r="F1965" s="510">
        <v>19452406</v>
      </c>
      <c r="G1965" s="511">
        <v>5</v>
      </c>
      <c r="H1965" s="512" t="s">
        <v>10167</v>
      </c>
      <c r="I1965" s="513" t="s">
        <v>9872</v>
      </c>
      <c r="J1965" s="514">
        <v>41498</v>
      </c>
      <c r="K1965" s="512">
        <v>3900100</v>
      </c>
      <c r="L1965" s="510" t="s">
        <v>61</v>
      </c>
      <c r="M1965" s="511" t="s">
        <v>39</v>
      </c>
      <c r="N1965" s="515" t="s">
        <v>2127</v>
      </c>
      <c r="O1965" s="510" t="s">
        <v>41</v>
      </c>
      <c r="P1965" s="510" t="s">
        <v>42</v>
      </c>
      <c r="Q1965" s="515"/>
    </row>
    <row r="1966" spans="1:17" ht="76.5" x14ac:dyDescent="0.25">
      <c r="A1966" s="210">
        <v>1964</v>
      </c>
      <c r="B1966" s="510" t="s">
        <v>34</v>
      </c>
      <c r="C1966" s="510">
        <v>891180084</v>
      </c>
      <c r="D1966" s="510">
        <v>2</v>
      </c>
      <c r="E1966" s="568" t="s">
        <v>9868</v>
      </c>
      <c r="F1966" s="510">
        <v>52367484</v>
      </c>
      <c r="G1966" s="511">
        <v>6</v>
      </c>
      <c r="H1966" s="512" t="s">
        <v>10168</v>
      </c>
      <c r="I1966" s="513" t="s">
        <v>9870</v>
      </c>
      <c r="J1966" s="514">
        <v>41498</v>
      </c>
      <c r="K1966" s="512">
        <v>2795000</v>
      </c>
      <c r="L1966" s="510" t="s">
        <v>61</v>
      </c>
      <c r="M1966" s="511" t="s">
        <v>39</v>
      </c>
      <c r="N1966" s="515" t="s">
        <v>2127</v>
      </c>
      <c r="O1966" s="510" t="s">
        <v>41</v>
      </c>
      <c r="P1966" s="510" t="s">
        <v>42</v>
      </c>
      <c r="Q1966" s="515"/>
    </row>
    <row r="1967" spans="1:17" ht="127.5" x14ac:dyDescent="0.25">
      <c r="A1967" s="210">
        <v>1965</v>
      </c>
      <c r="B1967" s="510" t="s">
        <v>34</v>
      </c>
      <c r="C1967" s="510">
        <v>891180084</v>
      </c>
      <c r="D1967" s="510">
        <v>2</v>
      </c>
      <c r="E1967" s="568" t="s">
        <v>10169</v>
      </c>
      <c r="F1967" s="510">
        <v>7715536</v>
      </c>
      <c r="G1967" s="511">
        <v>0</v>
      </c>
      <c r="H1967" s="512" t="s">
        <v>10170</v>
      </c>
      <c r="I1967" s="513" t="s">
        <v>9895</v>
      </c>
      <c r="J1967" s="514">
        <v>41498</v>
      </c>
      <c r="K1967" s="512">
        <v>4109500</v>
      </c>
      <c r="L1967" s="510" t="s">
        <v>61</v>
      </c>
      <c r="M1967" s="511" t="s">
        <v>39</v>
      </c>
      <c r="N1967" s="515" t="s">
        <v>2127</v>
      </c>
      <c r="O1967" s="510" t="s">
        <v>41</v>
      </c>
      <c r="P1967" s="510" t="s">
        <v>42</v>
      </c>
      <c r="Q1967" s="515"/>
    </row>
    <row r="1968" spans="1:17" ht="127.5" x14ac:dyDescent="0.25">
      <c r="A1968" s="210">
        <v>1966</v>
      </c>
      <c r="B1968" s="510" t="s">
        <v>34</v>
      </c>
      <c r="C1968" s="510">
        <v>891180084</v>
      </c>
      <c r="D1968" s="510">
        <v>2</v>
      </c>
      <c r="E1968" s="568" t="s">
        <v>9893</v>
      </c>
      <c r="F1968" s="510">
        <v>7721469</v>
      </c>
      <c r="G1968" s="511">
        <v>1</v>
      </c>
      <c r="H1968" s="512" t="s">
        <v>10171</v>
      </c>
      <c r="I1968" s="513" t="s">
        <v>9895</v>
      </c>
      <c r="J1968" s="514">
        <v>41498</v>
      </c>
      <c r="K1968" s="512">
        <v>4109500</v>
      </c>
      <c r="L1968" s="510" t="s">
        <v>61</v>
      </c>
      <c r="M1968" s="511" t="s">
        <v>39</v>
      </c>
      <c r="N1968" s="515" t="s">
        <v>2127</v>
      </c>
      <c r="O1968" s="510" t="s">
        <v>41</v>
      </c>
      <c r="P1968" s="510" t="s">
        <v>42</v>
      </c>
      <c r="Q1968" s="515"/>
    </row>
    <row r="1969" spans="1:17" ht="127.5" x14ac:dyDescent="0.25">
      <c r="A1969" s="210">
        <v>1967</v>
      </c>
      <c r="B1969" s="510" t="s">
        <v>34</v>
      </c>
      <c r="C1969" s="510">
        <v>891180084</v>
      </c>
      <c r="D1969" s="510">
        <v>2</v>
      </c>
      <c r="E1969" s="568" t="s">
        <v>9822</v>
      </c>
      <c r="F1969" s="510">
        <v>36066041</v>
      </c>
      <c r="G1969" s="511">
        <v>7</v>
      </c>
      <c r="H1969" s="512" t="s">
        <v>10172</v>
      </c>
      <c r="I1969" s="513" t="s">
        <v>10173</v>
      </c>
      <c r="J1969" s="514">
        <v>41498</v>
      </c>
      <c r="K1969" s="512">
        <v>4109500</v>
      </c>
      <c r="L1969" s="510" t="s">
        <v>61</v>
      </c>
      <c r="M1969" s="511" t="s">
        <v>39</v>
      </c>
      <c r="N1969" s="515" t="s">
        <v>2127</v>
      </c>
      <c r="O1969" s="510" t="s">
        <v>41</v>
      </c>
      <c r="P1969" s="510" t="s">
        <v>42</v>
      </c>
      <c r="Q1969" s="515"/>
    </row>
    <row r="1970" spans="1:17" ht="127.5" x14ac:dyDescent="0.25">
      <c r="A1970" s="210">
        <v>1968</v>
      </c>
      <c r="B1970" s="510" t="s">
        <v>34</v>
      </c>
      <c r="C1970" s="510">
        <v>891180084</v>
      </c>
      <c r="D1970" s="510">
        <v>2</v>
      </c>
      <c r="E1970" s="568" t="s">
        <v>9801</v>
      </c>
      <c r="F1970" s="510">
        <v>55169923</v>
      </c>
      <c r="G1970" s="511">
        <v>1</v>
      </c>
      <c r="H1970" s="512" t="s">
        <v>10174</v>
      </c>
      <c r="I1970" s="513" t="s">
        <v>10175</v>
      </c>
      <c r="J1970" s="514">
        <v>41498</v>
      </c>
      <c r="K1970" s="512">
        <v>4109500</v>
      </c>
      <c r="L1970" s="510" t="s">
        <v>61</v>
      </c>
      <c r="M1970" s="511" t="s">
        <v>39</v>
      </c>
      <c r="N1970" s="515" t="s">
        <v>2127</v>
      </c>
      <c r="O1970" s="510" t="s">
        <v>41</v>
      </c>
      <c r="P1970" s="510" t="s">
        <v>42</v>
      </c>
      <c r="Q1970" s="515"/>
    </row>
    <row r="1971" spans="1:17" ht="39" x14ac:dyDescent="0.25">
      <c r="A1971" s="210">
        <v>1969</v>
      </c>
      <c r="B1971" s="510" t="s">
        <v>34</v>
      </c>
      <c r="C1971" s="510">
        <v>891180084</v>
      </c>
      <c r="D1971" s="510">
        <v>2</v>
      </c>
      <c r="E1971" s="568" t="s">
        <v>9819</v>
      </c>
      <c r="F1971" s="510">
        <v>55066424</v>
      </c>
      <c r="G1971" s="511">
        <v>3</v>
      </c>
      <c r="H1971" s="512" t="s">
        <v>10176</v>
      </c>
      <c r="I1971" s="513" t="s">
        <v>9821</v>
      </c>
      <c r="J1971" s="514">
        <v>41498</v>
      </c>
      <c r="K1971" s="512">
        <v>4322061</v>
      </c>
      <c r="L1971" s="510" t="s">
        <v>61</v>
      </c>
      <c r="M1971" s="511" t="s">
        <v>39</v>
      </c>
      <c r="N1971" s="515" t="s">
        <v>2127</v>
      </c>
      <c r="O1971" s="510" t="s">
        <v>41</v>
      </c>
      <c r="P1971" s="510" t="s">
        <v>42</v>
      </c>
      <c r="Q1971" s="515"/>
    </row>
    <row r="1972" spans="1:17" ht="280.5" x14ac:dyDescent="0.25">
      <c r="A1972" s="210">
        <v>1970</v>
      </c>
      <c r="B1972" s="510" t="s">
        <v>34</v>
      </c>
      <c r="C1972" s="510">
        <v>891180084</v>
      </c>
      <c r="D1972" s="510">
        <v>2</v>
      </c>
      <c r="E1972" s="568" t="s">
        <v>10177</v>
      </c>
      <c r="F1972" s="510">
        <v>1075229427</v>
      </c>
      <c r="G1972" s="511">
        <v>1</v>
      </c>
      <c r="H1972" s="512" t="s">
        <v>10178</v>
      </c>
      <c r="I1972" s="513" t="s">
        <v>10179</v>
      </c>
      <c r="J1972" s="514">
        <v>41499</v>
      </c>
      <c r="K1972" s="512">
        <v>6018607</v>
      </c>
      <c r="L1972" s="510" t="s">
        <v>61</v>
      </c>
      <c r="M1972" s="511" t="s">
        <v>39</v>
      </c>
      <c r="N1972" s="515" t="s">
        <v>2127</v>
      </c>
      <c r="O1972" s="510" t="s">
        <v>41</v>
      </c>
      <c r="P1972" s="510" t="s">
        <v>42</v>
      </c>
      <c r="Q1972" s="515"/>
    </row>
    <row r="1973" spans="1:17" ht="89.25" x14ac:dyDescent="0.25">
      <c r="A1973" s="210">
        <v>1971</v>
      </c>
      <c r="B1973" s="510" t="s">
        <v>34</v>
      </c>
      <c r="C1973" s="510">
        <v>891180084</v>
      </c>
      <c r="D1973" s="510">
        <v>2</v>
      </c>
      <c r="E1973" s="568" t="s">
        <v>9960</v>
      </c>
      <c r="F1973" s="510">
        <v>1075245361</v>
      </c>
      <c r="G1973" s="511">
        <v>1</v>
      </c>
      <c r="H1973" s="512" t="s">
        <v>10180</v>
      </c>
      <c r="I1973" s="513" t="s">
        <v>9962</v>
      </c>
      <c r="J1973" s="514">
        <v>41500</v>
      </c>
      <c r="K1973" s="512">
        <v>1950000</v>
      </c>
      <c r="L1973" s="510" t="s">
        <v>61</v>
      </c>
      <c r="M1973" s="511" t="s">
        <v>39</v>
      </c>
      <c r="N1973" s="515" t="s">
        <v>2127</v>
      </c>
      <c r="O1973" s="510" t="s">
        <v>41</v>
      </c>
      <c r="P1973" s="510" t="s">
        <v>42</v>
      </c>
      <c r="Q1973" s="515"/>
    </row>
    <row r="1974" spans="1:17" ht="63.75" x14ac:dyDescent="0.25">
      <c r="A1974" s="210">
        <v>1972</v>
      </c>
      <c r="B1974" s="510" t="s">
        <v>34</v>
      </c>
      <c r="C1974" s="510">
        <v>891180084</v>
      </c>
      <c r="D1974" s="510">
        <v>2</v>
      </c>
      <c r="E1974" s="568" t="s">
        <v>9899</v>
      </c>
      <c r="F1974" s="510">
        <v>1075239033</v>
      </c>
      <c r="G1974" s="511">
        <v>4</v>
      </c>
      <c r="H1974" s="512" t="s">
        <v>10181</v>
      </c>
      <c r="I1974" s="513" t="s">
        <v>9901</v>
      </c>
      <c r="J1974" s="514">
        <v>41500</v>
      </c>
      <c r="K1974" s="512">
        <v>1300000</v>
      </c>
      <c r="L1974" s="510" t="s">
        <v>61</v>
      </c>
      <c r="M1974" s="511" t="s">
        <v>39</v>
      </c>
      <c r="N1974" s="515" t="s">
        <v>2127</v>
      </c>
      <c r="O1974" s="510" t="s">
        <v>41</v>
      </c>
      <c r="P1974" s="510" t="s">
        <v>42</v>
      </c>
      <c r="Q1974" s="515"/>
    </row>
    <row r="1975" spans="1:17" ht="102" x14ac:dyDescent="0.25">
      <c r="A1975" s="210">
        <v>1973</v>
      </c>
      <c r="B1975" s="510" t="s">
        <v>34</v>
      </c>
      <c r="C1975" s="510">
        <v>891180084</v>
      </c>
      <c r="D1975" s="510">
        <v>2</v>
      </c>
      <c r="E1975" s="568" t="s">
        <v>9883</v>
      </c>
      <c r="F1975" s="510">
        <v>1083877417</v>
      </c>
      <c r="G1975" s="511">
        <v>4</v>
      </c>
      <c r="H1975" s="512" t="s">
        <v>10182</v>
      </c>
      <c r="I1975" s="513" t="s">
        <v>9885</v>
      </c>
      <c r="J1975" s="514">
        <v>41500</v>
      </c>
      <c r="K1975" s="512">
        <v>3516922</v>
      </c>
      <c r="L1975" s="510" t="s">
        <v>61</v>
      </c>
      <c r="M1975" s="511" t="s">
        <v>39</v>
      </c>
      <c r="N1975" s="515" t="s">
        <v>2127</v>
      </c>
      <c r="O1975" s="510" t="s">
        <v>41</v>
      </c>
      <c r="P1975" s="510" t="s">
        <v>42</v>
      </c>
      <c r="Q1975" s="515"/>
    </row>
    <row r="1976" spans="1:17" ht="89.25" x14ac:dyDescent="0.25">
      <c r="A1976" s="210">
        <v>1974</v>
      </c>
      <c r="B1976" s="510" t="s">
        <v>34</v>
      </c>
      <c r="C1976" s="510">
        <v>891180084</v>
      </c>
      <c r="D1976" s="510">
        <v>2</v>
      </c>
      <c r="E1976" s="568" t="s">
        <v>4406</v>
      </c>
      <c r="F1976" s="510">
        <v>73130565</v>
      </c>
      <c r="G1976" s="511">
        <v>2</v>
      </c>
      <c r="H1976" s="512" t="s">
        <v>10183</v>
      </c>
      <c r="I1976" s="513" t="s">
        <v>10184</v>
      </c>
      <c r="J1976" s="514">
        <v>41501</v>
      </c>
      <c r="K1976" s="512">
        <v>4457787</v>
      </c>
      <c r="L1976" s="510" t="s">
        <v>61</v>
      </c>
      <c r="M1976" s="511" t="s">
        <v>39</v>
      </c>
      <c r="N1976" s="515" t="s">
        <v>2127</v>
      </c>
      <c r="O1976" s="510" t="s">
        <v>41</v>
      </c>
      <c r="P1976" s="510" t="s">
        <v>42</v>
      </c>
      <c r="Q1976" s="515"/>
    </row>
    <row r="1977" spans="1:17" ht="229.5" x14ac:dyDescent="0.25">
      <c r="A1977" s="210">
        <v>1975</v>
      </c>
      <c r="B1977" s="510" t="s">
        <v>34</v>
      </c>
      <c r="C1977" s="510">
        <v>891180084</v>
      </c>
      <c r="D1977" s="510">
        <v>2</v>
      </c>
      <c r="E1977" s="568" t="s">
        <v>10185</v>
      </c>
      <c r="F1977" s="510">
        <v>1075215288</v>
      </c>
      <c r="G1977" s="511">
        <v>1</v>
      </c>
      <c r="H1977" s="512" t="s">
        <v>10186</v>
      </c>
      <c r="I1977" s="513" t="s">
        <v>10187</v>
      </c>
      <c r="J1977" s="514">
        <v>41508</v>
      </c>
      <c r="K1977" s="512">
        <v>3500000</v>
      </c>
      <c r="L1977" s="510" t="s">
        <v>61</v>
      </c>
      <c r="M1977" s="511" t="s">
        <v>39</v>
      </c>
      <c r="N1977" s="515" t="s">
        <v>2127</v>
      </c>
      <c r="O1977" s="510" t="s">
        <v>41</v>
      </c>
      <c r="P1977" s="510" t="s">
        <v>42</v>
      </c>
      <c r="Q1977" s="515"/>
    </row>
    <row r="1978" spans="1:17" ht="51.75" x14ac:dyDescent="0.25">
      <c r="A1978" s="210">
        <v>1976</v>
      </c>
      <c r="B1978" s="510" t="s">
        <v>34</v>
      </c>
      <c r="C1978" s="510">
        <v>891180084</v>
      </c>
      <c r="D1978" s="510">
        <v>2</v>
      </c>
      <c r="E1978" s="568" t="s">
        <v>9890</v>
      </c>
      <c r="F1978" s="510">
        <v>1018449422</v>
      </c>
      <c r="G1978" s="511">
        <v>1</v>
      </c>
      <c r="H1978" s="512" t="s">
        <v>10188</v>
      </c>
      <c r="I1978" s="513" t="s">
        <v>9892</v>
      </c>
      <c r="J1978" s="514">
        <v>41519</v>
      </c>
      <c r="K1978" s="512">
        <v>1300000</v>
      </c>
      <c r="L1978" s="510" t="s">
        <v>61</v>
      </c>
      <c r="M1978" s="511" t="s">
        <v>39</v>
      </c>
      <c r="N1978" s="515" t="s">
        <v>2127</v>
      </c>
      <c r="O1978" s="510" t="s">
        <v>41</v>
      </c>
      <c r="P1978" s="510" t="s">
        <v>42</v>
      </c>
      <c r="Q1978" s="515"/>
    </row>
    <row r="1979" spans="1:17" ht="229.5" x14ac:dyDescent="0.25">
      <c r="A1979" s="210">
        <v>1977</v>
      </c>
      <c r="B1979" s="510" t="s">
        <v>34</v>
      </c>
      <c r="C1979" s="510">
        <v>891180084</v>
      </c>
      <c r="D1979" s="510">
        <v>2</v>
      </c>
      <c r="E1979" s="568" t="s">
        <v>4470</v>
      </c>
      <c r="F1979" s="510">
        <v>36303157</v>
      </c>
      <c r="G1979" s="511">
        <v>1</v>
      </c>
      <c r="H1979" s="512" t="s">
        <v>10189</v>
      </c>
      <c r="I1979" s="513" t="s">
        <v>10190</v>
      </c>
      <c r="J1979" s="514">
        <v>41522</v>
      </c>
      <c r="K1979" s="512">
        <v>5997067</v>
      </c>
      <c r="L1979" s="510" t="s">
        <v>61</v>
      </c>
      <c r="M1979" s="511" t="s">
        <v>39</v>
      </c>
      <c r="N1979" s="515" t="s">
        <v>2127</v>
      </c>
      <c r="O1979" s="510" t="s">
        <v>41</v>
      </c>
      <c r="P1979" s="510" t="s">
        <v>42</v>
      </c>
      <c r="Q1979" s="515"/>
    </row>
    <row r="1980" spans="1:17" ht="76.5" x14ac:dyDescent="0.25">
      <c r="A1980" s="210">
        <v>1978</v>
      </c>
      <c r="B1980" s="510" t="s">
        <v>34</v>
      </c>
      <c r="C1980" s="510">
        <v>891180084</v>
      </c>
      <c r="D1980" s="510">
        <v>2</v>
      </c>
      <c r="E1980" s="568" t="s">
        <v>4793</v>
      </c>
      <c r="F1980" s="510">
        <v>83229857</v>
      </c>
      <c r="G1980" s="511">
        <v>1</v>
      </c>
      <c r="H1980" s="512" t="s">
        <v>10191</v>
      </c>
      <c r="I1980" s="513" t="s">
        <v>10192</v>
      </c>
      <c r="J1980" s="514">
        <v>41522</v>
      </c>
      <c r="K1980" s="512">
        <v>900000</v>
      </c>
      <c r="L1980" s="510" t="s">
        <v>61</v>
      </c>
      <c r="M1980" s="511" t="s">
        <v>39</v>
      </c>
      <c r="N1980" s="515" t="s">
        <v>2127</v>
      </c>
      <c r="O1980" s="510" t="s">
        <v>41</v>
      </c>
      <c r="P1980" s="510" t="s">
        <v>42</v>
      </c>
      <c r="Q1980" s="515"/>
    </row>
    <row r="1981" spans="1:17" ht="63.75" x14ac:dyDescent="0.25">
      <c r="A1981" s="210">
        <v>1979</v>
      </c>
      <c r="B1981" s="510" t="s">
        <v>34</v>
      </c>
      <c r="C1981" s="510">
        <v>891180084</v>
      </c>
      <c r="D1981" s="510">
        <v>2</v>
      </c>
      <c r="E1981" s="568" t="s">
        <v>10193</v>
      </c>
      <c r="F1981" s="510">
        <v>1075209507</v>
      </c>
      <c r="G1981" s="511">
        <v>5</v>
      </c>
      <c r="H1981" s="512" t="s">
        <v>10194</v>
      </c>
      <c r="I1981" s="513" t="s">
        <v>10195</v>
      </c>
      <c r="J1981" s="514">
        <v>41522</v>
      </c>
      <c r="K1981" s="512">
        <v>900000</v>
      </c>
      <c r="L1981" s="510" t="s">
        <v>61</v>
      </c>
      <c r="M1981" s="511" t="s">
        <v>39</v>
      </c>
      <c r="N1981" s="515" t="s">
        <v>2127</v>
      </c>
      <c r="O1981" s="510" t="s">
        <v>41</v>
      </c>
      <c r="P1981" s="510" t="s">
        <v>42</v>
      </c>
      <c r="Q1981" s="515"/>
    </row>
    <row r="1982" spans="1:17" ht="51.75" x14ac:dyDescent="0.25">
      <c r="A1982" s="210">
        <v>1980</v>
      </c>
      <c r="B1982" s="510" t="s">
        <v>34</v>
      </c>
      <c r="C1982" s="510">
        <v>891180084</v>
      </c>
      <c r="D1982" s="510">
        <v>2</v>
      </c>
      <c r="E1982" s="568" t="s">
        <v>10196</v>
      </c>
      <c r="F1982" s="510">
        <v>26428889</v>
      </c>
      <c r="G1982" s="511">
        <v>3</v>
      </c>
      <c r="H1982" s="512" t="s">
        <v>10194</v>
      </c>
      <c r="I1982" s="513" t="s">
        <v>10197</v>
      </c>
      <c r="J1982" s="514">
        <v>41535</v>
      </c>
      <c r="K1982" s="512">
        <v>10058880</v>
      </c>
      <c r="L1982" s="510" t="s">
        <v>61</v>
      </c>
      <c r="M1982" s="511" t="s">
        <v>39</v>
      </c>
      <c r="N1982" s="515" t="s">
        <v>2127</v>
      </c>
      <c r="O1982" s="510" t="s">
        <v>41</v>
      </c>
      <c r="P1982" s="510" t="s">
        <v>42</v>
      </c>
      <c r="Q1982" s="515"/>
    </row>
    <row r="1983" spans="1:17" ht="76.5" x14ac:dyDescent="0.25">
      <c r="A1983" s="210">
        <v>1981</v>
      </c>
      <c r="B1983" s="510" t="s">
        <v>34</v>
      </c>
      <c r="C1983" s="510">
        <v>891180084</v>
      </c>
      <c r="D1983" s="510">
        <v>2</v>
      </c>
      <c r="E1983" s="568" t="s">
        <v>4577</v>
      </c>
      <c r="F1983" s="510">
        <v>7725413</v>
      </c>
      <c r="G1983" s="511">
        <v>6</v>
      </c>
      <c r="H1983" s="512" t="s">
        <v>10198</v>
      </c>
      <c r="I1983" s="513" t="s">
        <v>10199</v>
      </c>
      <c r="J1983" s="514">
        <v>41536</v>
      </c>
      <c r="K1983" s="512">
        <v>1300000</v>
      </c>
      <c r="L1983" s="510" t="s">
        <v>61</v>
      </c>
      <c r="M1983" s="511" t="s">
        <v>39</v>
      </c>
      <c r="N1983" s="515" t="s">
        <v>2127</v>
      </c>
      <c r="O1983" s="510" t="s">
        <v>41</v>
      </c>
      <c r="P1983" s="510" t="s">
        <v>42</v>
      </c>
      <c r="Q1983" s="515"/>
    </row>
    <row r="1984" spans="1:17" ht="89.25" x14ac:dyDescent="0.25">
      <c r="A1984" s="210">
        <v>1982</v>
      </c>
      <c r="B1984" s="510" t="s">
        <v>34</v>
      </c>
      <c r="C1984" s="510">
        <v>891180084</v>
      </c>
      <c r="D1984" s="510">
        <v>2</v>
      </c>
      <c r="E1984" s="568" t="s">
        <v>10200</v>
      </c>
      <c r="F1984" s="510">
        <v>1075221928</v>
      </c>
      <c r="G1984" s="511">
        <v>1</v>
      </c>
      <c r="H1984" s="512" t="s">
        <v>10201</v>
      </c>
      <c r="I1984" s="513" t="s">
        <v>10202</v>
      </c>
      <c r="J1984" s="514">
        <v>41536</v>
      </c>
      <c r="K1984" s="512">
        <v>2584200</v>
      </c>
      <c r="L1984" s="510" t="s">
        <v>61</v>
      </c>
      <c r="M1984" s="511" t="s">
        <v>39</v>
      </c>
      <c r="N1984" s="515" t="s">
        <v>2127</v>
      </c>
      <c r="O1984" s="510" t="s">
        <v>41</v>
      </c>
      <c r="P1984" s="510" t="s">
        <v>42</v>
      </c>
      <c r="Q1984" s="515"/>
    </row>
    <row r="1985" spans="1:17" ht="63.75" x14ac:dyDescent="0.25">
      <c r="A1985" s="210">
        <v>1983</v>
      </c>
      <c r="B1985" s="510" t="s">
        <v>34</v>
      </c>
      <c r="C1985" s="520">
        <v>891180084</v>
      </c>
      <c r="D1985" s="520">
        <v>2</v>
      </c>
      <c r="E1985" s="569" t="s">
        <v>10203</v>
      </c>
      <c r="F1985" s="521">
        <v>26560497</v>
      </c>
      <c r="G1985" s="522"/>
      <c r="H1985" s="523" t="s">
        <v>10204</v>
      </c>
      <c r="I1985" s="524" t="s">
        <v>10205</v>
      </c>
      <c r="J1985" s="525">
        <v>41558</v>
      </c>
      <c r="K1985" s="526">
        <v>2478000</v>
      </c>
      <c r="L1985" s="527" t="s">
        <v>61</v>
      </c>
      <c r="M1985" s="528" t="s">
        <v>39</v>
      </c>
      <c r="N1985" s="529" t="s">
        <v>2127</v>
      </c>
      <c r="O1985" s="527" t="s">
        <v>41</v>
      </c>
      <c r="P1985" s="527" t="s">
        <v>42</v>
      </c>
      <c r="Q1985" s="530" t="s">
        <v>10206</v>
      </c>
    </row>
    <row r="1986" spans="1:17" ht="178.5" x14ac:dyDescent="0.25">
      <c r="A1986" s="531">
        <v>1984</v>
      </c>
      <c r="B1986" s="532" t="s">
        <v>34</v>
      </c>
      <c r="C1986" s="532">
        <v>891180084</v>
      </c>
      <c r="D1986" s="532">
        <v>2</v>
      </c>
      <c r="E1986" s="570" t="s">
        <v>9842</v>
      </c>
      <c r="F1986" s="532">
        <v>16730648</v>
      </c>
      <c r="G1986" s="533">
        <v>2</v>
      </c>
      <c r="H1986" s="534" t="s">
        <v>10207</v>
      </c>
      <c r="I1986" s="535" t="s">
        <v>9844</v>
      </c>
      <c r="J1986" s="536">
        <v>41543</v>
      </c>
      <c r="K1986" s="534">
        <v>4170833</v>
      </c>
      <c r="L1986" s="532" t="s">
        <v>61</v>
      </c>
      <c r="M1986" s="533" t="s">
        <v>39</v>
      </c>
      <c r="N1986" s="537" t="s">
        <v>2127</v>
      </c>
      <c r="O1986" s="532" t="s">
        <v>41</v>
      </c>
      <c r="P1986" s="532" t="s">
        <v>42</v>
      </c>
      <c r="Q1986" s="537"/>
    </row>
    <row r="1987" spans="1:17" ht="102" x14ac:dyDescent="0.25">
      <c r="A1987" s="531">
        <v>1985</v>
      </c>
      <c r="B1987" s="532" t="s">
        <v>34</v>
      </c>
      <c r="C1987" s="532">
        <v>891180084</v>
      </c>
      <c r="D1987" s="532">
        <v>2</v>
      </c>
      <c r="E1987" s="570" t="s">
        <v>10208</v>
      </c>
      <c r="F1987" s="532">
        <v>26433995</v>
      </c>
      <c r="G1987" s="533">
        <v>6</v>
      </c>
      <c r="H1987" s="534" t="s">
        <v>10209</v>
      </c>
      <c r="I1987" s="535" t="s">
        <v>10210</v>
      </c>
      <c r="J1987" s="536">
        <v>41543</v>
      </c>
      <c r="K1987" s="534">
        <v>3326176</v>
      </c>
      <c r="L1987" s="532" t="s">
        <v>61</v>
      </c>
      <c r="M1987" s="533" t="s">
        <v>39</v>
      </c>
      <c r="N1987" s="537" t="s">
        <v>2127</v>
      </c>
      <c r="O1987" s="532" t="s">
        <v>41</v>
      </c>
      <c r="P1987" s="532" t="s">
        <v>42</v>
      </c>
      <c r="Q1987" s="537"/>
    </row>
    <row r="1988" spans="1:17" ht="63.75" x14ac:dyDescent="0.25">
      <c r="A1988" s="531">
        <v>1986</v>
      </c>
      <c r="B1988" s="532" t="s">
        <v>34</v>
      </c>
      <c r="C1988" s="532">
        <v>891180084</v>
      </c>
      <c r="D1988" s="532">
        <v>2</v>
      </c>
      <c r="E1988" s="570" t="s">
        <v>10211</v>
      </c>
      <c r="F1988" s="532">
        <v>1075266122</v>
      </c>
      <c r="G1988" s="533">
        <v>6</v>
      </c>
      <c r="H1988" s="534" t="s">
        <v>10212</v>
      </c>
      <c r="I1988" s="535" t="s">
        <v>10213</v>
      </c>
      <c r="J1988" s="536">
        <v>41551</v>
      </c>
      <c r="K1988" s="538">
        <v>1799999.2</v>
      </c>
      <c r="L1988" s="532" t="s">
        <v>61</v>
      </c>
      <c r="M1988" s="533" t="s">
        <v>39</v>
      </c>
      <c r="N1988" s="537" t="s">
        <v>2127</v>
      </c>
      <c r="O1988" s="532" t="s">
        <v>41</v>
      </c>
      <c r="P1988" s="532" t="s">
        <v>42</v>
      </c>
      <c r="Q1988" s="537"/>
    </row>
    <row r="1989" spans="1:17" ht="72.75" x14ac:dyDescent="0.25">
      <c r="A1989" s="531">
        <v>1987</v>
      </c>
      <c r="B1989" s="532" t="s">
        <v>34</v>
      </c>
      <c r="C1989" s="532">
        <v>891180084</v>
      </c>
      <c r="D1989" s="532">
        <v>2</v>
      </c>
      <c r="E1989" s="570" t="s">
        <v>10214</v>
      </c>
      <c r="F1989" s="532">
        <v>1075239507</v>
      </c>
      <c r="G1989" s="533">
        <v>3</v>
      </c>
      <c r="H1989" s="534" t="s">
        <v>10215</v>
      </c>
      <c r="I1989" s="535" t="s">
        <v>10216</v>
      </c>
      <c r="J1989" s="536">
        <v>41551</v>
      </c>
      <c r="K1989" s="538">
        <v>1799999.2</v>
      </c>
      <c r="L1989" s="532" t="s">
        <v>61</v>
      </c>
      <c r="M1989" s="533" t="s">
        <v>39</v>
      </c>
      <c r="N1989" s="537" t="s">
        <v>2127</v>
      </c>
      <c r="O1989" s="532" t="s">
        <v>41</v>
      </c>
      <c r="P1989" s="532" t="s">
        <v>42</v>
      </c>
      <c r="Q1989" s="537"/>
    </row>
    <row r="1990" spans="1:17" ht="76.5" x14ac:dyDescent="0.25">
      <c r="A1990" s="531">
        <v>1988</v>
      </c>
      <c r="B1990" s="532" t="s">
        <v>34</v>
      </c>
      <c r="C1990" s="532">
        <v>891180084</v>
      </c>
      <c r="D1990" s="532">
        <v>2</v>
      </c>
      <c r="E1990" s="570" t="s">
        <v>10217</v>
      </c>
      <c r="F1990" s="532">
        <v>83229857</v>
      </c>
      <c r="G1990" s="533">
        <v>1</v>
      </c>
      <c r="H1990" s="534" t="s">
        <v>10218</v>
      </c>
      <c r="I1990" s="535" t="s">
        <v>10219</v>
      </c>
      <c r="J1990" s="536">
        <v>41551</v>
      </c>
      <c r="K1990" s="538">
        <v>900000</v>
      </c>
      <c r="L1990" s="532" t="s">
        <v>61</v>
      </c>
      <c r="M1990" s="533" t="s">
        <v>39</v>
      </c>
      <c r="N1990" s="537" t="s">
        <v>2127</v>
      </c>
      <c r="O1990" s="532" t="s">
        <v>41</v>
      </c>
      <c r="P1990" s="532" t="s">
        <v>42</v>
      </c>
      <c r="Q1990" s="537"/>
    </row>
    <row r="1991" spans="1:17" ht="60.75" x14ac:dyDescent="0.25">
      <c r="A1991" s="531">
        <v>1989</v>
      </c>
      <c r="B1991" s="532" t="s">
        <v>34</v>
      </c>
      <c r="C1991" s="532">
        <v>891180084</v>
      </c>
      <c r="D1991" s="532">
        <v>2</v>
      </c>
      <c r="E1991" s="570" t="s">
        <v>10193</v>
      </c>
      <c r="F1991" s="532">
        <v>1075209507</v>
      </c>
      <c r="G1991" s="533">
        <v>5</v>
      </c>
      <c r="H1991" s="534" t="s">
        <v>10220</v>
      </c>
      <c r="I1991" s="535" t="s">
        <v>10221</v>
      </c>
      <c r="J1991" s="536">
        <v>41551</v>
      </c>
      <c r="K1991" s="538">
        <v>900000</v>
      </c>
      <c r="L1991" s="532" t="s">
        <v>61</v>
      </c>
      <c r="M1991" s="533" t="s">
        <v>39</v>
      </c>
      <c r="N1991" s="537" t="s">
        <v>2127</v>
      </c>
      <c r="O1991" s="532" t="s">
        <v>41</v>
      </c>
      <c r="P1991" s="532" t="s">
        <v>42</v>
      </c>
      <c r="Q1991" s="537"/>
    </row>
    <row r="1992" spans="1:17" ht="96.75" x14ac:dyDescent="0.25">
      <c r="A1992" s="531">
        <v>1990</v>
      </c>
      <c r="B1992" s="532" t="s">
        <v>34</v>
      </c>
      <c r="C1992" s="532">
        <v>891180084</v>
      </c>
      <c r="D1992" s="532">
        <v>2</v>
      </c>
      <c r="E1992" s="570" t="s">
        <v>10222</v>
      </c>
      <c r="F1992" s="532">
        <v>1082157529</v>
      </c>
      <c r="G1992" s="533">
        <v>8</v>
      </c>
      <c r="H1992" s="534" t="s">
        <v>10223</v>
      </c>
      <c r="I1992" s="535" t="s">
        <v>10224</v>
      </c>
      <c r="J1992" s="536">
        <v>41551</v>
      </c>
      <c r="K1992" s="538">
        <v>2586150</v>
      </c>
      <c r="L1992" s="532" t="s">
        <v>61</v>
      </c>
      <c r="M1992" s="533" t="s">
        <v>39</v>
      </c>
      <c r="N1992" s="537" t="s">
        <v>2127</v>
      </c>
      <c r="O1992" s="532" t="s">
        <v>41</v>
      </c>
      <c r="P1992" s="532" t="s">
        <v>42</v>
      </c>
      <c r="Q1992" s="537"/>
    </row>
    <row r="1993" spans="1:17" ht="76.5" x14ac:dyDescent="0.25">
      <c r="A1993" s="531">
        <v>1991</v>
      </c>
      <c r="B1993" s="532" t="s">
        <v>34</v>
      </c>
      <c r="C1993" s="532">
        <v>891180084</v>
      </c>
      <c r="D1993" s="532">
        <v>2</v>
      </c>
      <c r="E1993" s="570" t="s">
        <v>10225</v>
      </c>
      <c r="F1993" s="532">
        <v>1079509363</v>
      </c>
      <c r="G1993" s="533">
        <v>3</v>
      </c>
      <c r="H1993" s="534" t="s">
        <v>10226</v>
      </c>
      <c r="I1993" s="535" t="s">
        <v>10227</v>
      </c>
      <c r="J1993" s="536">
        <v>41551</v>
      </c>
      <c r="K1993" s="538">
        <v>2249998.3333333302</v>
      </c>
      <c r="L1993" s="532" t="s">
        <v>61</v>
      </c>
      <c r="M1993" s="533" t="s">
        <v>39</v>
      </c>
      <c r="N1993" s="537" t="s">
        <v>2127</v>
      </c>
      <c r="O1993" s="532" t="s">
        <v>41</v>
      </c>
      <c r="P1993" s="532" t="s">
        <v>42</v>
      </c>
      <c r="Q1993" s="537"/>
    </row>
    <row r="1994" spans="1:17" ht="76.5" x14ac:dyDescent="0.25">
      <c r="A1994" s="531">
        <v>1992</v>
      </c>
      <c r="B1994" s="532" t="s">
        <v>34</v>
      </c>
      <c r="C1994" s="532">
        <v>891180084</v>
      </c>
      <c r="D1994" s="532">
        <v>2</v>
      </c>
      <c r="E1994" s="570" t="s">
        <v>4553</v>
      </c>
      <c r="F1994" s="532">
        <v>55169673</v>
      </c>
      <c r="G1994" s="533">
        <v>3</v>
      </c>
      <c r="H1994" s="534" t="s">
        <v>10228</v>
      </c>
      <c r="I1994" s="535" t="s">
        <v>10229</v>
      </c>
      <c r="J1994" s="536">
        <v>41556</v>
      </c>
      <c r="K1994" s="538">
        <v>3500000</v>
      </c>
      <c r="L1994" s="532" t="s">
        <v>61</v>
      </c>
      <c r="M1994" s="533" t="s">
        <v>39</v>
      </c>
      <c r="N1994" s="537" t="s">
        <v>2127</v>
      </c>
      <c r="O1994" s="532" t="s">
        <v>41</v>
      </c>
      <c r="P1994" s="532" t="s">
        <v>42</v>
      </c>
      <c r="Q1994" s="537"/>
    </row>
    <row r="1995" spans="1:17" ht="76.5" x14ac:dyDescent="0.25">
      <c r="A1995" s="531">
        <v>1993</v>
      </c>
      <c r="B1995" s="532" t="s">
        <v>34</v>
      </c>
      <c r="C1995" s="532">
        <v>891180084</v>
      </c>
      <c r="D1995" s="532">
        <v>2</v>
      </c>
      <c r="E1995" s="570" t="s">
        <v>10230</v>
      </c>
      <c r="F1995" s="532">
        <v>12107951</v>
      </c>
      <c r="G1995" s="533">
        <v>4</v>
      </c>
      <c r="H1995" s="534" t="s">
        <v>10231</v>
      </c>
      <c r="I1995" s="535" t="s">
        <v>10232</v>
      </c>
      <c r="J1995" s="536">
        <v>41556</v>
      </c>
      <c r="K1995" s="538">
        <v>3500000</v>
      </c>
      <c r="L1995" s="532" t="s">
        <v>61</v>
      </c>
      <c r="M1995" s="533" t="s">
        <v>39</v>
      </c>
      <c r="N1995" s="537" t="s">
        <v>2127</v>
      </c>
      <c r="O1995" s="532" t="s">
        <v>41</v>
      </c>
      <c r="P1995" s="532" t="s">
        <v>42</v>
      </c>
      <c r="Q1995" s="537"/>
    </row>
    <row r="1996" spans="1:17" ht="165.75" x14ac:dyDescent="0.25">
      <c r="A1996" s="531">
        <v>1994</v>
      </c>
      <c r="B1996" s="532" t="s">
        <v>34</v>
      </c>
      <c r="C1996" s="532">
        <v>891180084</v>
      </c>
      <c r="D1996" s="532">
        <v>2</v>
      </c>
      <c r="E1996" s="570" t="s">
        <v>10233</v>
      </c>
      <c r="F1996" s="532">
        <v>12134994</v>
      </c>
      <c r="G1996" s="533">
        <v>5</v>
      </c>
      <c r="H1996" s="534" t="s">
        <v>10234</v>
      </c>
      <c r="I1996" s="535" t="s">
        <v>10235</v>
      </c>
      <c r="J1996" s="536">
        <v>41556</v>
      </c>
      <c r="K1996" s="538">
        <v>2000000</v>
      </c>
      <c r="L1996" s="532" t="s">
        <v>61</v>
      </c>
      <c r="M1996" s="533" t="s">
        <v>39</v>
      </c>
      <c r="N1996" s="537" t="s">
        <v>2127</v>
      </c>
      <c r="O1996" s="532" t="s">
        <v>41</v>
      </c>
      <c r="P1996" s="532" t="s">
        <v>42</v>
      </c>
      <c r="Q1996" s="537"/>
    </row>
    <row r="1997" spans="1:17" ht="153" x14ac:dyDescent="0.25">
      <c r="A1997" s="531">
        <v>1995</v>
      </c>
      <c r="B1997" s="532" t="s">
        <v>34</v>
      </c>
      <c r="C1997" s="532">
        <v>891180084</v>
      </c>
      <c r="D1997" s="532">
        <v>2</v>
      </c>
      <c r="E1997" s="570" t="s">
        <v>4550</v>
      </c>
      <c r="F1997" s="532">
        <v>36178454</v>
      </c>
      <c r="G1997" s="533">
        <v>6</v>
      </c>
      <c r="H1997" s="534" t="s">
        <v>10236</v>
      </c>
      <c r="I1997" s="535" t="s">
        <v>10237</v>
      </c>
      <c r="J1997" s="536">
        <v>41556</v>
      </c>
      <c r="K1997" s="538">
        <v>2000000</v>
      </c>
      <c r="L1997" s="532" t="s">
        <v>61</v>
      </c>
      <c r="M1997" s="533" t="s">
        <v>39</v>
      </c>
      <c r="N1997" s="537" t="s">
        <v>2127</v>
      </c>
      <c r="O1997" s="532" t="s">
        <v>41</v>
      </c>
      <c r="P1997" s="532" t="s">
        <v>42</v>
      </c>
      <c r="Q1997" s="537"/>
    </row>
    <row r="1998" spans="1:17" ht="153" x14ac:dyDescent="0.25">
      <c r="A1998" s="531">
        <v>1996</v>
      </c>
      <c r="B1998" s="532" t="s">
        <v>34</v>
      </c>
      <c r="C1998" s="532">
        <v>891180084</v>
      </c>
      <c r="D1998" s="532">
        <v>2</v>
      </c>
      <c r="E1998" s="570" t="s">
        <v>4553</v>
      </c>
      <c r="F1998" s="532">
        <v>55169673</v>
      </c>
      <c r="G1998" s="533">
        <v>3</v>
      </c>
      <c r="H1998" s="534" t="s">
        <v>10238</v>
      </c>
      <c r="I1998" s="535" t="s">
        <v>10239</v>
      </c>
      <c r="J1998" s="536">
        <v>41556</v>
      </c>
      <c r="K1998" s="538">
        <v>2000000</v>
      </c>
      <c r="L1998" s="532" t="s">
        <v>61</v>
      </c>
      <c r="M1998" s="533" t="s">
        <v>39</v>
      </c>
      <c r="N1998" s="537" t="s">
        <v>2127</v>
      </c>
      <c r="O1998" s="532" t="s">
        <v>41</v>
      </c>
      <c r="P1998" s="532" t="s">
        <v>42</v>
      </c>
      <c r="Q1998" s="537"/>
    </row>
    <row r="1999" spans="1:17" ht="72.75" x14ac:dyDescent="0.25">
      <c r="A1999" s="531">
        <v>1997</v>
      </c>
      <c r="B1999" s="532" t="s">
        <v>34</v>
      </c>
      <c r="C1999" s="532">
        <v>891180084</v>
      </c>
      <c r="D1999" s="532">
        <v>2</v>
      </c>
      <c r="E1999" s="570" t="s">
        <v>10240</v>
      </c>
      <c r="F1999" s="532">
        <v>26543427</v>
      </c>
      <c r="G1999" s="533">
        <v>6</v>
      </c>
      <c r="H1999" s="534" t="s">
        <v>10241</v>
      </c>
      <c r="I1999" s="535" t="s">
        <v>10242</v>
      </c>
      <c r="J1999" s="536">
        <v>41556</v>
      </c>
      <c r="K1999" s="538">
        <v>2360150</v>
      </c>
      <c r="L1999" s="532" t="s">
        <v>61</v>
      </c>
      <c r="M1999" s="533" t="s">
        <v>39</v>
      </c>
      <c r="N1999" s="537" t="s">
        <v>2127</v>
      </c>
      <c r="O1999" s="532" t="s">
        <v>41</v>
      </c>
      <c r="P1999" s="532" t="s">
        <v>42</v>
      </c>
      <c r="Q1999" s="537"/>
    </row>
    <row r="2000" spans="1:17" ht="89.25" x14ac:dyDescent="0.25">
      <c r="A2000" s="531">
        <v>1998</v>
      </c>
      <c r="B2000" s="532" t="s">
        <v>34</v>
      </c>
      <c r="C2000" s="532">
        <v>891180084</v>
      </c>
      <c r="D2000" s="532">
        <v>2</v>
      </c>
      <c r="E2000" s="570" t="s">
        <v>10233</v>
      </c>
      <c r="F2000" s="532">
        <v>12134994</v>
      </c>
      <c r="G2000" s="533">
        <v>5</v>
      </c>
      <c r="H2000" s="534" t="s">
        <v>10243</v>
      </c>
      <c r="I2000" s="535" t="s">
        <v>10244</v>
      </c>
      <c r="J2000" s="536">
        <v>41556</v>
      </c>
      <c r="K2000" s="538">
        <v>1950000</v>
      </c>
      <c r="L2000" s="532" t="s">
        <v>61</v>
      </c>
      <c r="M2000" s="533" t="s">
        <v>39</v>
      </c>
      <c r="N2000" s="537" t="s">
        <v>2127</v>
      </c>
      <c r="O2000" s="532" t="s">
        <v>41</v>
      </c>
      <c r="P2000" s="532" t="s">
        <v>42</v>
      </c>
      <c r="Q2000" s="537"/>
    </row>
    <row r="2001" spans="1:17" ht="76.5" x14ac:dyDescent="0.25">
      <c r="A2001" s="531">
        <v>1999</v>
      </c>
      <c r="B2001" s="532" t="s">
        <v>34</v>
      </c>
      <c r="C2001" s="532">
        <v>891180084</v>
      </c>
      <c r="D2001" s="532">
        <v>2</v>
      </c>
      <c r="E2001" s="570" t="s">
        <v>4580</v>
      </c>
      <c r="F2001" s="532">
        <v>7730527</v>
      </c>
      <c r="G2001" s="533">
        <v>7</v>
      </c>
      <c r="H2001" s="534" t="s">
        <v>10245</v>
      </c>
      <c r="I2001" s="535" t="s">
        <v>10246</v>
      </c>
      <c r="J2001" s="536">
        <v>41558</v>
      </c>
      <c r="K2001" s="538">
        <v>2586150</v>
      </c>
      <c r="L2001" s="532" t="s">
        <v>61</v>
      </c>
      <c r="M2001" s="533" t="s">
        <v>39</v>
      </c>
      <c r="N2001" s="537" t="s">
        <v>2127</v>
      </c>
      <c r="O2001" s="532" t="s">
        <v>41</v>
      </c>
      <c r="P2001" s="532" t="s">
        <v>42</v>
      </c>
      <c r="Q2001" s="537"/>
    </row>
    <row r="2002" spans="1:17" ht="153" x14ac:dyDescent="0.25">
      <c r="A2002" s="531">
        <v>2000</v>
      </c>
      <c r="B2002" s="532" t="s">
        <v>34</v>
      </c>
      <c r="C2002" s="532">
        <v>891180084</v>
      </c>
      <c r="D2002" s="532">
        <v>2</v>
      </c>
      <c r="E2002" s="570" t="s">
        <v>9924</v>
      </c>
      <c r="F2002" s="532">
        <v>52115682</v>
      </c>
      <c r="G2002" s="533">
        <v>7</v>
      </c>
      <c r="H2002" s="534" t="s">
        <v>10247</v>
      </c>
      <c r="I2002" s="535" t="s">
        <v>10248</v>
      </c>
      <c r="J2002" s="536">
        <v>41558</v>
      </c>
      <c r="K2002" s="538">
        <v>2000000</v>
      </c>
      <c r="L2002" s="532" t="s">
        <v>61</v>
      </c>
      <c r="M2002" s="533" t="s">
        <v>39</v>
      </c>
      <c r="N2002" s="537" t="s">
        <v>2127</v>
      </c>
      <c r="O2002" s="532" t="s">
        <v>41</v>
      </c>
      <c r="P2002" s="532" t="s">
        <v>42</v>
      </c>
      <c r="Q2002" s="537"/>
    </row>
    <row r="2003" spans="1:17" ht="153" x14ac:dyDescent="0.25">
      <c r="A2003" s="531">
        <v>2001</v>
      </c>
      <c r="B2003" s="532" t="s">
        <v>34</v>
      </c>
      <c r="C2003" s="532">
        <v>891180084</v>
      </c>
      <c r="D2003" s="532">
        <v>2</v>
      </c>
      <c r="E2003" s="570" t="s">
        <v>10249</v>
      </c>
      <c r="F2003" s="532">
        <v>7728342</v>
      </c>
      <c r="G2003" s="533">
        <v>5</v>
      </c>
      <c r="H2003" s="534" t="s">
        <v>10250</v>
      </c>
      <c r="I2003" s="535" t="s">
        <v>10251</v>
      </c>
      <c r="J2003" s="536">
        <v>41558</v>
      </c>
      <c r="K2003" s="538">
        <v>2000000</v>
      </c>
      <c r="L2003" s="532" t="s">
        <v>61</v>
      </c>
      <c r="M2003" s="533" t="s">
        <v>39</v>
      </c>
      <c r="N2003" s="537" t="s">
        <v>2127</v>
      </c>
      <c r="O2003" s="532" t="s">
        <v>41</v>
      </c>
      <c r="P2003" s="532" t="s">
        <v>42</v>
      </c>
      <c r="Q2003" s="537"/>
    </row>
    <row r="2004" spans="1:17" ht="153" x14ac:dyDescent="0.25">
      <c r="A2004" s="531">
        <v>2002</v>
      </c>
      <c r="B2004" s="532" t="s">
        <v>34</v>
      </c>
      <c r="C2004" s="532">
        <v>891180084</v>
      </c>
      <c r="D2004" s="532">
        <v>2</v>
      </c>
      <c r="E2004" s="570" t="s">
        <v>10252</v>
      </c>
      <c r="F2004" s="532">
        <v>1075244297</v>
      </c>
      <c r="G2004" s="533">
        <v>1</v>
      </c>
      <c r="H2004" s="534" t="s">
        <v>10253</v>
      </c>
      <c r="I2004" s="535" t="s">
        <v>10254</v>
      </c>
      <c r="J2004" s="536">
        <v>41558</v>
      </c>
      <c r="K2004" s="538">
        <v>1637700</v>
      </c>
      <c r="L2004" s="532" t="s">
        <v>61</v>
      </c>
      <c r="M2004" s="533" t="s">
        <v>39</v>
      </c>
      <c r="N2004" s="537" t="s">
        <v>2127</v>
      </c>
      <c r="O2004" s="532" t="s">
        <v>41</v>
      </c>
      <c r="P2004" s="532" t="s">
        <v>42</v>
      </c>
      <c r="Q2004" s="537"/>
    </row>
    <row r="2005" spans="1:17" ht="60.75" x14ac:dyDescent="0.25">
      <c r="A2005" s="531">
        <v>2003</v>
      </c>
      <c r="B2005" s="532" t="s">
        <v>34</v>
      </c>
      <c r="C2005" s="532">
        <v>891180084</v>
      </c>
      <c r="D2005" s="532">
        <v>2</v>
      </c>
      <c r="E2005" s="570" t="s">
        <v>10255</v>
      </c>
      <c r="F2005" s="532">
        <v>1075218482</v>
      </c>
      <c r="G2005" s="533">
        <v>8</v>
      </c>
      <c r="H2005" s="534" t="s">
        <v>10256</v>
      </c>
      <c r="I2005" s="535" t="s">
        <v>10257</v>
      </c>
      <c r="J2005" s="536">
        <v>41562</v>
      </c>
      <c r="K2005" s="538">
        <v>1300000</v>
      </c>
      <c r="L2005" s="532" t="s">
        <v>61</v>
      </c>
      <c r="M2005" s="533" t="s">
        <v>39</v>
      </c>
      <c r="N2005" s="537" t="s">
        <v>2127</v>
      </c>
      <c r="O2005" s="532" t="s">
        <v>41</v>
      </c>
      <c r="P2005" s="532" t="s">
        <v>42</v>
      </c>
      <c r="Q2005" s="537"/>
    </row>
    <row r="2006" spans="1:17" ht="124.5" x14ac:dyDescent="0.25">
      <c r="A2006" s="531">
        <v>2004</v>
      </c>
      <c r="B2006" s="532" t="s">
        <v>34</v>
      </c>
      <c r="C2006" s="532">
        <v>891180084</v>
      </c>
      <c r="D2006" s="532">
        <v>2</v>
      </c>
      <c r="E2006" s="570" t="s">
        <v>4574</v>
      </c>
      <c r="F2006" s="532">
        <v>12201284</v>
      </c>
      <c r="G2006" s="533">
        <v>1</v>
      </c>
      <c r="H2006" s="534" t="s">
        <v>10256</v>
      </c>
      <c r="I2006" s="535" t="s">
        <v>10258</v>
      </c>
      <c r="J2006" s="536">
        <v>41564</v>
      </c>
      <c r="K2006" s="538">
        <v>1510667</v>
      </c>
      <c r="L2006" s="532" t="s">
        <v>61</v>
      </c>
      <c r="M2006" s="533" t="s">
        <v>39</v>
      </c>
      <c r="N2006" s="537" t="s">
        <v>2127</v>
      </c>
      <c r="O2006" s="532" t="s">
        <v>41</v>
      </c>
      <c r="P2006" s="532" t="s">
        <v>42</v>
      </c>
      <c r="Q2006" s="537"/>
    </row>
    <row r="2007" spans="1:17" ht="114.75" x14ac:dyDescent="0.25">
      <c r="A2007" s="531">
        <v>2005</v>
      </c>
      <c r="B2007" s="532" t="s">
        <v>34</v>
      </c>
      <c r="C2007" s="532">
        <v>891180084</v>
      </c>
      <c r="D2007" s="532">
        <v>2</v>
      </c>
      <c r="E2007" s="570" t="s">
        <v>10259</v>
      </c>
      <c r="F2007" s="532">
        <v>7706499</v>
      </c>
      <c r="G2007" s="533">
        <v>8</v>
      </c>
      <c r="H2007" s="534" t="s">
        <v>10260</v>
      </c>
      <c r="I2007" s="535" t="s">
        <v>10261</v>
      </c>
      <c r="J2007" s="536">
        <v>41564</v>
      </c>
      <c r="K2007" s="538">
        <v>1000000</v>
      </c>
      <c r="L2007" s="532" t="s">
        <v>61</v>
      </c>
      <c r="M2007" s="533" t="s">
        <v>39</v>
      </c>
      <c r="N2007" s="537" t="s">
        <v>2127</v>
      </c>
      <c r="O2007" s="532" t="s">
        <v>41</v>
      </c>
      <c r="P2007" s="532" t="s">
        <v>42</v>
      </c>
      <c r="Q2007" s="537"/>
    </row>
    <row r="2008" spans="1:17" ht="76.5" x14ac:dyDescent="0.25">
      <c r="A2008" s="531">
        <v>2006</v>
      </c>
      <c r="B2008" s="532" t="s">
        <v>34</v>
      </c>
      <c r="C2008" s="532">
        <v>891180084</v>
      </c>
      <c r="D2008" s="532">
        <v>2</v>
      </c>
      <c r="E2008" s="570" t="s">
        <v>10262</v>
      </c>
      <c r="F2008" s="532">
        <v>12266756</v>
      </c>
      <c r="G2008" s="533">
        <v>5</v>
      </c>
      <c r="H2008" s="534" t="s">
        <v>10263</v>
      </c>
      <c r="I2008" s="535" t="s">
        <v>10264</v>
      </c>
      <c r="J2008" s="536">
        <v>41564</v>
      </c>
      <c r="K2008" s="538">
        <v>1800000</v>
      </c>
      <c r="L2008" s="532" t="s">
        <v>61</v>
      </c>
      <c r="M2008" s="533" t="s">
        <v>39</v>
      </c>
      <c r="N2008" s="537" t="s">
        <v>2127</v>
      </c>
      <c r="O2008" s="532" t="s">
        <v>41</v>
      </c>
      <c r="P2008" s="532" t="s">
        <v>42</v>
      </c>
      <c r="Q2008" s="537"/>
    </row>
    <row r="2009" spans="1:17" ht="63.75" x14ac:dyDescent="0.25">
      <c r="A2009" s="531">
        <v>2007</v>
      </c>
      <c r="B2009" s="532" t="s">
        <v>34</v>
      </c>
      <c r="C2009" s="532">
        <v>891180084</v>
      </c>
      <c r="D2009" s="532">
        <v>2</v>
      </c>
      <c r="E2009" s="570" t="s">
        <v>10265</v>
      </c>
      <c r="F2009" s="532">
        <v>1075260065</v>
      </c>
      <c r="G2009" s="533">
        <v>7</v>
      </c>
      <c r="H2009" s="534" t="s">
        <v>10266</v>
      </c>
      <c r="I2009" s="535" t="s">
        <v>10267</v>
      </c>
      <c r="J2009" s="536">
        <v>41569</v>
      </c>
      <c r="K2009" s="538">
        <v>1799850</v>
      </c>
      <c r="L2009" s="532" t="s">
        <v>61</v>
      </c>
      <c r="M2009" s="533" t="s">
        <v>39</v>
      </c>
      <c r="N2009" s="537" t="s">
        <v>2127</v>
      </c>
      <c r="O2009" s="532" t="s">
        <v>41</v>
      </c>
      <c r="P2009" s="532" t="s">
        <v>42</v>
      </c>
      <c r="Q2009" s="537"/>
    </row>
    <row r="2010" spans="1:17" ht="229.5" x14ac:dyDescent="0.25">
      <c r="A2010" s="531">
        <v>2008</v>
      </c>
      <c r="B2010" s="532" t="s">
        <v>34</v>
      </c>
      <c r="C2010" s="532">
        <v>891180084</v>
      </c>
      <c r="D2010" s="532">
        <v>2</v>
      </c>
      <c r="E2010" s="570" t="s">
        <v>10268</v>
      </c>
      <c r="F2010" s="532">
        <v>1075238460</v>
      </c>
      <c r="G2010" s="533">
        <v>1</v>
      </c>
      <c r="H2010" s="534" t="s">
        <v>10269</v>
      </c>
      <c r="I2010" s="535" t="s">
        <v>10270</v>
      </c>
      <c r="J2010" s="536">
        <v>41571</v>
      </c>
      <c r="K2010" s="538">
        <v>5895667</v>
      </c>
      <c r="L2010" s="532" t="s">
        <v>61</v>
      </c>
      <c r="M2010" s="533" t="s">
        <v>39</v>
      </c>
      <c r="N2010" s="537" t="s">
        <v>2127</v>
      </c>
      <c r="O2010" s="532" t="s">
        <v>41</v>
      </c>
      <c r="P2010" s="532" t="s">
        <v>42</v>
      </c>
      <c r="Q2010" s="537"/>
    </row>
    <row r="2011" spans="1:17" ht="84.75" x14ac:dyDescent="0.25">
      <c r="A2011" s="531">
        <v>2009</v>
      </c>
      <c r="B2011" s="532" t="s">
        <v>34</v>
      </c>
      <c r="C2011" s="532">
        <v>891180084</v>
      </c>
      <c r="D2011" s="532">
        <v>2</v>
      </c>
      <c r="E2011" s="570" t="s">
        <v>10271</v>
      </c>
      <c r="F2011" s="532">
        <v>55164704</v>
      </c>
      <c r="G2011" s="533">
        <v>0</v>
      </c>
      <c r="H2011" s="534" t="s">
        <v>10272</v>
      </c>
      <c r="I2011" s="535" t="s">
        <v>10273</v>
      </c>
      <c r="J2011" s="536">
        <v>41579</v>
      </c>
      <c r="K2011" s="538">
        <v>1937000</v>
      </c>
      <c r="L2011" s="532" t="s">
        <v>61</v>
      </c>
      <c r="M2011" s="533" t="s">
        <v>39</v>
      </c>
      <c r="N2011" s="537" t="s">
        <v>2127</v>
      </c>
      <c r="O2011" s="532" t="s">
        <v>41</v>
      </c>
      <c r="P2011" s="532" t="s">
        <v>42</v>
      </c>
      <c r="Q2011" s="537"/>
    </row>
    <row r="2012" spans="1:17" ht="76.5" x14ac:dyDescent="0.25">
      <c r="A2012" s="531">
        <v>2010</v>
      </c>
      <c r="B2012" s="532" t="s">
        <v>34</v>
      </c>
      <c r="C2012" s="532">
        <v>891180084</v>
      </c>
      <c r="D2012" s="532">
        <v>2</v>
      </c>
      <c r="E2012" s="570" t="s">
        <v>4547</v>
      </c>
      <c r="F2012" s="532">
        <v>1075224742</v>
      </c>
      <c r="G2012" s="533">
        <v>2</v>
      </c>
      <c r="H2012" s="534" t="s">
        <v>10274</v>
      </c>
      <c r="I2012" s="535" t="s">
        <v>10275</v>
      </c>
      <c r="J2012" s="536">
        <v>41579</v>
      </c>
      <c r="K2012" s="538">
        <v>1522170</v>
      </c>
      <c r="L2012" s="532" t="s">
        <v>61</v>
      </c>
      <c r="M2012" s="533" t="s">
        <v>39</v>
      </c>
      <c r="N2012" s="537" t="s">
        <v>2127</v>
      </c>
      <c r="O2012" s="532" t="s">
        <v>41</v>
      </c>
      <c r="P2012" s="532" t="s">
        <v>42</v>
      </c>
      <c r="Q2012" s="537"/>
    </row>
    <row r="2013" spans="1:17" ht="144.75" x14ac:dyDescent="0.25">
      <c r="A2013" s="531">
        <v>2011</v>
      </c>
      <c r="B2013" s="532" t="s">
        <v>34</v>
      </c>
      <c r="C2013" s="532">
        <v>891180084</v>
      </c>
      <c r="D2013" s="532">
        <v>2</v>
      </c>
      <c r="E2013" s="570" t="s">
        <v>10185</v>
      </c>
      <c r="F2013" s="532">
        <v>1075215288</v>
      </c>
      <c r="G2013" s="533">
        <v>1</v>
      </c>
      <c r="H2013" s="534" t="s">
        <v>10276</v>
      </c>
      <c r="I2013" s="535" t="s">
        <v>10277</v>
      </c>
      <c r="J2013" s="536">
        <v>41579</v>
      </c>
      <c r="K2013" s="538">
        <v>1500000</v>
      </c>
      <c r="L2013" s="532" t="s">
        <v>61</v>
      </c>
      <c r="M2013" s="533" t="s">
        <v>39</v>
      </c>
      <c r="N2013" s="537" t="s">
        <v>2127</v>
      </c>
      <c r="O2013" s="532" t="s">
        <v>41</v>
      </c>
      <c r="P2013" s="532" t="s">
        <v>42</v>
      </c>
      <c r="Q2013" s="537"/>
    </row>
    <row r="2014" spans="1:17" ht="114.75" x14ac:dyDescent="0.25">
      <c r="A2014" s="531">
        <v>2012</v>
      </c>
      <c r="B2014" s="532" t="s">
        <v>34</v>
      </c>
      <c r="C2014" s="532">
        <v>891180084</v>
      </c>
      <c r="D2014" s="532">
        <v>2</v>
      </c>
      <c r="E2014" s="570" t="s">
        <v>4769</v>
      </c>
      <c r="F2014" s="532">
        <v>36173811</v>
      </c>
      <c r="G2014" s="533">
        <v>1</v>
      </c>
      <c r="H2014" s="534" t="s">
        <v>10278</v>
      </c>
      <c r="I2014" s="535" t="s">
        <v>10279</v>
      </c>
      <c r="J2014" s="536">
        <v>41579</v>
      </c>
      <c r="K2014" s="538">
        <v>1043030</v>
      </c>
      <c r="L2014" s="532" t="s">
        <v>61</v>
      </c>
      <c r="M2014" s="533" t="s">
        <v>39</v>
      </c>
      <c r="N2014" s="537" t="s">
        <v>2127</v>
      </c>
      <c r="O2014" s="532" t="s">
        <v>41</v>
      </c>
      <c r="P2014" s="532" t="s">
        <v>42</v>
      </c>
      <c r="Q2014" s="537"/>
    </row>
    <row r="2015" spans="1:17" ht="102" x14ac:dyDescent="0.25">
      <c r="A2015" s="531">
        <v>2013</v>
      </c>
      <c r="B2015" s="532" t="s">
        <v>34</v>
      </c>
      <c r="C2015" s="532">
        <v>891180084</v>
      </c>
      <c r="D2015" s="532">
        <v>2</v>
      </c>
      <c r="E2015" s="570" t="s">
        <v>10280</v>
      </c>
      <c r="F2015" s="532">
        <v>7719601</v>
      </c>
      <c r="G2015" s="533">
        <v>1</v>
      </c>
      <c r="H2015" s="534" t="s">
        <v>10281</v>
      </c>
      <c r="I2015" s="535" t="s">
        <v>10282</v>
      </c>
      <c r="J2015" s="536">
        <v>41579</v>
      </c>
      <c r="K2015" s="538">
        <v>900000</v>
      </c>
      <c r="L2015" s="532" t="s">
        <v>61</v>
      </c>
      <c r="M2015" s="533" t="s">
        <v>39</v>
      </c>
      <c r="N2015" s="537" t="s">
        <v>2127</v>
      </c>
      <c r="O2015" s="532" t="s">
        <v>41</v>
      </c>
      <c r="P2015" s="532" t="s">
        <v>42</v>
      </c>
      <c r="Q2015" s="537"/>
    </row>
    <row r="2016" spans="1:17" ht="102" x14ac:dyDescent="0.25">
      <c r="A2016" s="531">
        <v>2014</v>
      </c>
      <c r="B2016" s="532" t="s">
        <v>34</v>
      </c>
      <c r="C2016" s="532">
        <v>891180084</v>
      </c>
      <c r="D2016" s="532">
        <v>2</v>
      </c>
      <c r="E2016" s="570" t="s">
        <v>10283</v>
      </c>
      <c r="F2016" s="532">
        <v>51630861</v>
      </c>
      <c r="G2016" s="533">
        <v>3</v>
      </c>
      <c r="H2016" s="534" t="s">
        <v>10284</v>
      </c>
      <c r="I2016" s="535" t="s">
        <v>10285</v>
      </c>
      <c r="J2016" s="536">
        <v>41579</v>
      </c>
      <c r="K2016" s="538">
        <v>1511667</v>
      </c>
      <c r="L2016" s="532" t="s">
        <v>61</v>
      </c>
      <c r="M2016" s="533" t="s">
        <v>39</v>
      </c>
      <c r="N2016" s="537" t="s">
        <v>2127</v>
      </c>
      <c r="O2016" s="532" t="s">
        <v>41</v>
      </c>
      <c r="P2016" s="532" t="s">
        <v>42</v>
      </c>
      <c r="Q2016" s="537"/>
    </row>
    <row r="2017" spans="1:17" ht="76.5" x14ac:dyDescent="0.25">
      <c r="A2017" s="531">
        <v>2015</v>
      </c>
      <c r="B2017" s="532" t="s">
        <v>34</v>
      </c>
      <c r="C2017" s="532">
        <v>891180084</v>
      </c>
      <c r="D2017" s="532">
        <v>2</v>
      </c>
      <c r="E2017" s="570" t="s">
        <v>10286</v>
      </c>
      <c r="F2017" s="532">
        <v>7706046</v>
      </c>
      <c r="G2017" s="533">
        <v>5</v>
      </c>
      <c r="H2017" s="534" t="s">
        <v>10287</v>
      </c>
      <c r="I2017" s="535" t="s">
        <v>10288</v>
      </c>
      <c r="J2017" s="536">
        <v>41590</v>
      </c>
      <c r="K2017" s="538">
        <v>845000</v>
      </c>
      <c r="L2017" s="532" t="s">
        <v>61</v>
      </c>
      <c r="M2017" s="533" t="s">
        <v>39</v>
      </c>
      <c r="N2017" s="537" t="s">
        <v>2127</v>
      </c>
      <c r="O2017" s="532" t="s">
        <v>41</v>
      </c>
      <c r="P2017" s="532" t="s">
        <v>42</v>
      </c>
      <c r="Q2017" s="537"/>
    </row>
    <row r="2018" spans="1:17" ht="81" x14ac:dyDescent="0.25">
      <c r="A2018" s="531">
        <v>2016</v>
      </c>
      <c r="B2018" s="539" t="s">
        <v>34</v>
      </c>
      <c r="C2018" s="539">
        <v>891180084</v>
      </c>
      <c r="D2018" s="539">
        <v>2</v>
      </c>
      <c r="E2018" s="540" t="s">
        <v>10289</v>
      </c>
      <c r="F2018" s="539">
        <v>12210933</v>
      </c>
      <c r="G2018" s="541">
        <v>1</v>
      </c>
      <c r="H2018" s="541" t="s">
        <v>10290</v>
      </c>
      <c r="I2018" s="542" t="s">
        <v>10291</v>
      </c>
      <c r="J2018" s="543">
        <v>41297</v>
      </c>
      <c r="K2018" s="541">
        <v>4000000</v>
      </c>
      <c r="L2018" s="540" t="s">
        <v>61</v>
      </c>
      <c r="M2018" s="541" t="s">
        <v>39</v>
      </c>
      <c r="N2018" s="544" t="s">
        <v>2127</v>
      </c>
      <c r="O2018" s="539" t="s">
        <v>41</v>
      </c>
      <c r="P2018" s="539" t="s">
        <v>2135</v>
      </c>
      <c r="Q2018" s="545"/>
    </row>
    <row r="2019" spans="1:17" ht="117" x14ac:dyDescent="0.25">
      <c r="A2019" s="531">
        <v>2017</v>
      </c>
      <c r="B2019" s="539" t="s">
        <v>34</v>
      </c>
      <c r="C2019" s="539">
        <v>891180084</v>
      </c>
      <c r="D2019" s="539">
        <v>2</v>
      </c>
      <c r="E2019" s="540" t="s">
        <v>10292</v>
      </c>
      <c r="F2019" s="539">
        <v>26500904</v>
      </c>
      <c r="G2019" s="541">
        <v>3</v>
      </c>
      <c r="H2019" s="541" t="s">
        <v>10293</v>
      </c>
      <c r="I2019" s="542" t="s">
        <v>10294</v>
      </c>
      <c r="J2019" s="543">
        <v>41297</v>
      </c>
      <c r="K2019" s="541">
        <v>2200000</v>
      </c>
      <c r="L2019" s="540" t="s">
        <v>6521</v>
      </c>
      <c r="M2019" s="541" t="s">
        <v>39</v>
      </c>
      <c r="N2019" s="544" t="s">
        <v>2127</v>
      </c>
      <c r="O2019" s="539" t="s">
        <v>41</v>
      </c>
      <c r="P2019" s="539" t="s">
        <v>2135</v>
      </c>
      <c r="Q2019" s="545"/>
    </row>
    <row r="2020" spans="1:17" ht="81" x14ac:dyDescent="0.25">
      <c r="A2020" s="531">
        <v>2018</v>
      </c>
      <c r="B2020" s="539" t="s">
        <v>34</v>
      </c>
      <c r="C2020" s="539">
        <v>891180084</v>
      </c>
      <c r="D2020" s="539">
        <v>2</v>
      </c>
      <c r="E2020" s="540" t="s">
        <v>10295</v>
      </c>
      <c r="F2020" s="539">
        <v>1111777813</v>
      </c>
      <c r="G2020" s="541">
        <v>1</v>
      </c>
      <c r="H2020" s="541" t="s">
        <v>10296</v>
      </c>
      <c r="I2020" s="542" t="s">
        <v>10291</v>
      </c>
      <c r="J2020" s="541" t="s">
        <v>10297</v>
      </c>
      <c r="K2020" s="541">
        <v>2400000</v>
      </c>
      <c r="L2020" s="540" t="s">
        <v>61</v>
      </c>
      <c r="M2020" s="541" t="s">
        <v>39</v>
      </c>
      <c r="N2020" s="544" t="s">
        <v>2127</v>
      </c>
      <c r="O2020" s="539" t="s">
        <v>41</v>
      </c>
      <c r="P2020" s="539" t="s">
        <v>2135</v>
      </c>
      <c r="Q2020" s="545"/>
    </row>
    <row r="2021" spans="1:17" ht="81" x14ac:dyDescent="0.25">
      <c r="A2021" s="531">
        <v>2019</v>
      </c>
      <c r="B2021" s="539" t="s">
        <v>34</v>
      </c>
      <c r="C2021" s="539">
        <v>891180084</v>
      </c>
      <c r="D2021" s="539">
        <v>2</v>
      </c>
      <c r="E2021" s="540" t="s">
        <v>10298</v>
      </c>
      <c r="F2021" s="539">
        <v>1075219422</v>
      </c>
      <c r="G2021" s="541">
        <v>0</v>
      </c>
      <c r="H2021" s="541" t="s">
        <v>10299</v>
      </c>
      <c r="I2021" s="542" t="s">
        <v>10291</v>
      </c>
      <c r="J2021" s="543">
        <v>41297</v>
      </c>
      <c r="K2021" s="541">
        <v>4000000</v>
      </c>
      <c r="L2021" s="540" t="s">
        <v>61</v>
      </c>
      <c r="M2021" s="541" t="s">
        <v>39</v>
      </c>
      <c r="N2021" s="544" t="s">
        <v>2127</v>
      </c>
      <c r="O2021" s="539" t="s">
        <v>41</v>
      </c>
      <c r="P2021" s="539" t="s">
        <v>2135</v>
      </c>
      <c r="Q2021" s="545"/>
    </row>
    <row r="2022" spans="1:17" ht="81" x14ac:dyDescent="0.25">
      <c r="A2022" s="531">
        <v>2020</v>
      </c>
      <c r="B2022" s="539" t="s">
        <v>34</v>
      </c>
      <c r="C2022" s="539">
        <v>891180084</v>
      </c>
      <c r="D2022" s="539">
        <v>2</v>
      </c>
      <c r="E2022" s="540" t="s">
        <v>10300</v>
      </c>
      <c r="F2022" s="539">
        <v>10777357</v>
      </c>
      <c r="G2022" s="541">
        <v>5</v>
      </c>
      <c r="H2022" s="541" t="s">
        <v>10301</v>
      </c>
      <c r="I2022" s="542" t="s">
        <v>10291</v>
      </c>
      <c r="J2022" s="543">
        <v>41297</v>
      </c>
      <c r="K2022" s="541">
        <v>6000000</v>
      </c>
      <c r="L2022" s="540" t="s">
        <v>61</v>
      </c>
      <c r="M2022" s="541" t="s">
        <v>39</v>
      </c>
      <c r="N2022" s="544" t="s">
        <v>2127</v>
      </c>
      <c r="O2022" s="539" t="s">
        <v>41</v>
      </c>
      <c r="P2022" s="539" t="s">
        <v>2135</v>
      </c>
      <c r="Q2022" s="545"/>
    </row>
    <row r="2023" spans="1:17" ht="81" x14ac:dyDescent="0.25">
      <c r="A2023" s="531">
        <v>2021</v>
      </c>
      <c r="B2023" s="539" t="s">
        <v>34</v>
      </c>
      <c r="C2023" s="539">
        <v>891180084</v>
      </c>
      <c r="D2023" s="539">
        <v>2</v>
      </c>
      <c r="E2023" s="540" t="s">
        <v>10302</v>
      </c>
      <c r="F2023" s="539">
        <v>1081392765</v>
      </c>
      <c r="G2023" s="541">
        <v>2</v>
      </c>
      <c r="H2023" s="541" t="s">
        <v>10303</v>
      </c>
      <c r="I2023" s="542" t="s">
        <v>10291</v>
      </c>
      <c r="J2023" s="543">
        <v>41297</v>
      </c>
      <c r="K2023" s="541">
        <v>2200000</v>
      </c>
      <c r="L2023" s="540" t="s">
        <v>61</v>
      </c>
      <c r="M2023" s="541" t="s">
        <v>39</v>
      </c>
      <c r="N2023" s="544" t="s">
        <v>2127</v>
      </c>
      <c r="O2023" s="539" t="s">
        <v>41</v>
      </c>
      <c r="P2023" s="539" t="s">
        <v>2135</v>
      </c>
      <c r="Q2023" s="545"/>
    </row>
    <row r="2024" spans="1:17" ht="81" x14ac:dyDescent="0.25">
      <c r="A2024" s="531">
        <v>2022</v>
      </c>
      <c r="B2024" s="539" t="s">
        <v>34</v>
      </c>
      <c r="C2024" s="539">
        <v>891180084</v>
      </c>
      <c r="D2024" s="539">
        <v>2</v>
      </c>
      <c r="E2024" s="540" t="s">
        <v>10304</v>
      </c>
      <c r="F2024" s="539">
        <v>12282072</v>
      </c>
      <c r="G2024" s="541">
        <v>3</v>
      </c>
      <c r="H2024" s="541" t="s">
        <v>10305</v>
      </c>
      <c r="I2024" s="542" t="s">
        <v>10291</v>
      </c>
      <c r="J2024" s="543">
        <v>41345</v>
      </c>
      <c r="K2024" s="541">
        <v>1200000</v>
      </c>
      <c r="L2024" s="540" t="s">
        <v>61</v>
      </c>
      <c r="M2024" s="541" t="s">
        <v>39</v>
      </c>
      <c r="N2024" s="544" t="s">
        <v>2127</v>
      </c>
      <c r="O2024" s="539" t="s">
        <v>41</v>
      </c>
      <c r="P2024" s="539" t="s">
        <v>2135</v>
      </c>
      <c r="Q2024" s="545"/>
    </row>
    <row r="2025" spans="1:17" ht="81" x14ac:dyDescent="0.25">
      <c r="A2025" s="531">
        <v>2023</v>
      </c>
      <c r="B2025" s="539" t="s">
        <v>34</v>
      </c>
      <c r="C2025" s="539">
        <v>891180084</v>
      </c>
      <c r="D2025" s="539">
        <v>2</v>
      </c>
      <c r="E2025" s="540" t="s">
        <v>10306</v>
      </c>
      <c r="F2025" s="539">
        <v>5978979</v>
      </c>
      <c r="G2025" s="541">
        <v>0</v>
      </c>
      <c r="H2025" s="541" t="s">
        <v>10307</v>
      </c>
      <c r="I2025" s="542" t="s">
        <v>10291</v>
      </c>
      <c r="J2025" s="543">
        <v>41297</v>
      </c>
      <c r="K2025" s="541">
        <v>4000000</v>
      </c>
      <c r="L2025" s="540" t="s">
        <v>61</v>
      </c>
      <c r="M2025" s="541" t="s">
        <v>39</v>
      </c>
      <c r="N2025" s="544" t="s">
        <v>2127</v>
      </c>
      <c r="O2025" s="539" t="s">
        <v>41</v>
      </c>
      <c r="P2025" s="539" t="s">
        <v>2135</v>
      </c>
      <c r="Q2025" s="545"/>
    </row>
    <row r="2026" spans="1:17" ht="81" x14ac:dyDescent="0.25">
      <c r="A2026" s="531">
        <v>2024</v>
      </c>
      <c r="B2026" s="539" t="s">
        <v>34</v>
      </c>
      <c r="C2026" s="539">
        <v>891180084</v>
      </c>
      <c r="D2026" s="539">
        <v>2</v>
      </c>
      <c r="E2026" s="540" t="s">
        <v>10308</v>
      </c>
      <c r="F2026" s="539">
        <v>1075222936</v>
      </c>
      <c r="G2026" s="541">
        <v>5</v>
      </c>
      <c r="H2026" s="541" t="s">
        <v>10309</v>
      </c>
      <c r="I2026" s="542" t="s">
        <v>10291</v>
      </c>
      <c r="J2026" s="543">
        <v>41297</v>
      </c>
      <c r="K2026" s="541">
        <v>2400000</v>
      </c>
      <c r="L2026" s="540" t="s">
        <v>61</v>
      </c>
      <c r="M2026" s="541" t="s">
        <v>39</v>
      </c>
      <c r="N2026" s="544" t="s">
        <v>2127</v>
      </c>
      <c r="O2026" s="539" t="s">
        <v>41</v>
      </c>
      <c r="P2026" s="539" t="s">
        <v>2135</v>
      </c>
      <c r="Q2026" s="545"/>
    </row>
    <row r="2027" spans="1:17" ht="81" x14ac:dyDescent="0.25">
      <c r="A2027" s="531">
        <v>2025</v>
      </c>
      <c r="B2027" s="539" t="s">
        <v>34</v>
      </c>
      <c r="C2027" s="539">
        <v>891180084</v>
      </c>
      <c r="D2027" s="539">
        <v>2</v>
      </c>
      <c r="E2027" s="540" t="s">
        <v>10310</v>
      </c>
      <c r="F2027" s="539" t="s">
        <v>10311</v>
      </c>
      <c r="G2027" s="541">
        <v>4</v>
      </c>
      <c r="H2027" s="541" t="s">
        <v>10312</v>
      </c>
      <c r="I2027" s="542" t="s">
        <v>10313</v>
      </c>
      <c r="J2027" s="543">
        <v>41325</v>
      </c>
      <c r="K2027" s="541">
        <v>3420840</v>
      </c>
      <c r="L2027" s="540" t="s">
        <v>1137</v>
      </c>
      <c r="M2027" s="541" t="s">
        <v>39</v>
      </c>
      <c r="N2027" s="544" t="s">
        <v>2127</v>
      </c>
      <c r="O2027" s="539" t="s">
        <v>41</v>
      </c>
      <c r="P2027" s="539" t="s">
        <v>42</v>
      </c>
      <c r="Q2027" s="545"/>
    </row>
    <row r="2028" spans="1:17" ht="54" x14ac:dyDescent="0.25">
      <c r="A2028" s="531">
        <v>2026</v>
      </c>
      <c r="B2028" s="539" t="s">
        <v>34</v>
      </c>
      <c r="C2028" s="539">
        <v>891180084</v>
      </c>
      <c r="D2028" s="539">
        <v>2</v>
      </c>
      <c r="E2028" s="540" t="s">
        <v>2613</v>
      </c>
      <c r="F2028" s="539">
        <v>12094697</v>
      </c>
      <c r="G2028" s="541">
        <v>1</v>
      </c>
      <c r="H2028" s="541" t="s">
        <v>10314</v>
      </c>
      <c r="I2028" s="542" t="s">
        <v>10315</v>
      </c>
      <c r="J2028" s="543">
        <v>41345</v>
      </c>
      <c r="K2028" s="541">
        <v>1199106</v>
      </c>
      <c r="L2028" s="540" t="s">
        <v>1137</v>
      </c>
      <c r="M2028" s="541" t="s">
        <v>39</v>
      </c>
      <c r="N2028" s="544" t="s">
        <v>2127</v>
      </c>
      <c r="O2028" s="539" t="s">
        <v>41</v>
      </c>
      <c r="P2028" s="539" t="s">
        <v>42</v>
      </c>
      <c r="Q2028" s="545"/>
    </row>
    <row r="2029" spans="1:17" ht="54" x14ac:dyDescent="0.25">
      <c r="A2029" s="531">
        <v>2027</v>
      </c>
      <c r="B2029" s="539" t="s">
        <v>34</v>
      </c>
      <c r="C2029" s="539">
        <v>891180084</v>
      </c>
      <c r="D2029" s="539">
        <v>2</v>
      </c>
      <c r="E2029" s="540" t="s">
        <v>3036</v>
      </c>
      <c r="F2029" s="539">
        <v>26417696</v>
      </c>
      <c r="G2029" s="541">
        <v>1</v>
      </c>
      <c r="H2029" s="541" t="s">
        <v>10316</v>
      </c>
      <c r="I2029" s="542" t="s">
        <v>10317</v>
      </c>
      <c r="J2029" s="543">
        <v>41345</v>
      </c>
      <c r="K2029" s="541">
        <v>40901400</v>
      </c>
      <c r="L2029" s="540" t="s">
        <v>1137</v>
      </c>
      <c r="M2029" s="541" t="s">
        <v>39</v>
      </c>
      <c r="N2029" s="544" t="s">
        <v>2127</v>
      </c>
      <c r="O2029" s="539" t="s">
        <v>41</v>
      </c>
      <c r="P2029" s="539" t="s">
        <v>42</v>
      </c>
      <c r="Q2029" s="545"/>
    </row>
    <row r="2030" spans="1:17" ht="54" x14ac:dyDescent="0.25">
      <c r="A2030" s="531">
        <v>2028</v>
      </c>
      <c r="B2030" s="539" t="s">
        <v>34</v>
      </c>
      <c r="C2030" s="539">
        <v>891180084</v>
      </c>
      <c r="D2030" s="539">
        <v>2</v>
      </c>
      <c r="E2030" s="540" t="s">
        <v>3165</v>
      </c>
      <c r="F2030" s="539">
        <v>79414235</v>
      </c>
      <c r="G2030" s="541">
        <v>9</v>
      </c>
      <c r="H2030" s="541" t="s">
        <v>10318</v>
      </c>
      <c r="I2030" s="542" t="s">
        <v>10317</v>
      </c>
      <c r="J2030" s="543">
        <v>40981</v>
      </c>
      <c r="K2030" s="541">
        <v>79414235</v>
      </c>
      <c r="L2030" s="540" t="s">
        <v>1137</v>
      </c>
      <c r="M2030" s="541" t="s">
        <v>39</v>
      </c>
      <c r="N2030" s="544" t="s">
        <v>2127</v>
      </c>
      <c r="O2030" s="539" t="s">
        <v>41</v>
      </c>
      <c r="P2030" s="539" t="s">
        <v>42</v>
      </c>
      <c r="Q2030" s="545"/>
    </row>
    <row r="2031" spans="1:17" ht="54" x14ac:dyDescent="0.25">
      <c r="A2031" s="531">
        <v>2029</v>
      </c>
      <c r="B2031" s="539" t="s">
        <v>34</v>
      </c>
      <c r="C2031" s="539">
        <v>891180084</v>
      </c>
      <c r="D2031" s="539">
        <v>2</v>
      </c>
      <c r="E2031" s="540" t="s">
        <v>10319</v>
      </c>
      <c r="F2031" s="539">
        <v>55111972</v>
      </c>
      <c r="G2031" s="541">
        <v>0</v>
      </c>
      <c r="H2031" s="541" t="s">
        <v>10320</v>
      </c>
      <c r="I2031" s="542" t="s">
        <v>10321</v>
      </c>
      <c r="J2031" s="543">
        <v>41367</v>
      </c>
      <c r="K2031" s="541">
        <v>4674515</v>
      </c>
      <c r="L2031" s="540" t="s">
        <v>1137</v>
      </c>
      <c r="M2031" s="541" t="s">
        <v>39</v>
      </c>
      <c r="N2031" s="544" t="s">
        <v>2127</v>
      </c>
      <c r="O2031" s="539" t="s">
        <v>41</v>
      </c>
      <c r="P2031" s="539" t="s">
        <v>42</v>
      </c>
      <c r="Q2031" s="545"/>
    </row>
    <row r="2032" spans="1:17" ht="54" x14ac:dyDescent="0.25">
      <c r="A2032" s="531">
        <v>2030</v>
      </c>
      <c r="B2032" s="539" t="s">
        <v>34</v>
      </c>
      <c r="C2032" s="539">
        <v>891180084</v>
      </c>
      <c r="D2032" s="539">
        <v>2</v>
      </c>
      <c r="E2032" s="540" t="s">
        <v>10322</v>
      </c>
      <c r="F2032" s="539">
        <v>900474028</v>
      </c>
      <c r="G2032" s="541">
        <v>4</v>
      </c>
      <c r="H2032" s="541" t="s">
        <v>10323</v>
      </c>
      <c r="I2032" s="542" t="s">
        <v>10324</v>
      </c>
      <c r="J2032" s="543">
        <v>41372</v>
      </c>
      <c r="K2032" s="541">
        <v>1198246</v>
      </c>
      <c r="L2032" s="540" t="s">
        <v>1137</v>
      </c>
      <c r="M2032" s="541" t="s">
        <v>39</v>
      </c>
      <c r="N2032" s="544" t="s">
        <v>2127</v>
      </c>
      <c r="O2032" s="539" t="s">
        <v>41</v>
      </c>
      <c r="P2032" s="539" t="s">
        <v>42</v>
      </c>
      <c r="Q2032" s="545"/>
    </row>
    <row r="2033" spans="1:17" ht="63" x14ac:dyDescent="0.25">
      <c r="A2033" s="531">
        <v>2031</v>
      </c>
      <c r="B2033" s="539" t="s">
        <v>34</v>
      </c>
      <c r="C2033" s="539">
        <v>891180084</v>
      </c>
      <c r="D2033" s="539">
        <v>2</v>
      </c>
      <c r="E2033" s="540" t="s">
        <v>1965</v>
      </c>
      <c r="F2033" s="539">
        <v>813010066</v>
      </c>
      <c r="G2033" s="541">
        <v>8</v>
      </c>
      <c r="H2033" s="541" t="s">
        <v>10325</v>
      </c>
      <c r="I2033" s="542" t="s">
        <v>10326</v>
      </c>
      <c r="J2033" s="543">
        <v>41297</v>
      </c>
      <c r="K2033" s="541">
        <v>22466341</v>
      </c>
      <c r="L2033" s="540" t="s">
        <v>1078</v>
      </c>
      <c r="M2033" s="541" t="s">
        <v>39</v>
      </c>
      <c r="N2033" s="544" t="s">
        <v>2127</v>
      </c>
      <c r="O2033" s="539" t="s">
        <v>41</v>
      </c>
      <c r="P2033" s="539" t="s">
        <v>42</v>
      </c>
      <c r="Q2033" s="545"/>
    </row>
    <row r="2034" spans="1:17" ht="72" x14ac:dyDescent="0.25">
      <c r="A2034" s="531">
        <v>2032</v>
      </c>
      <c r="B2034" s="539" t="s">
        <v>34</v>
      </c>
      <c r="C2034" s="539">
        <v>891180084</v>
      </c>
      <c r="D2034" s="539">
        <v>2</v>
      </c>
      <c r="E2034" s="540" t="s">
        <v>10327</v>
      </c>
      <c r="F2034" s="539">
        <v>12208230</v>
      </c>
      <c r="G2034" s="541">
        <v>6</v>
      </c>
      <c r="H2034" s="541" t="s">
        <v>10328</v>
      </c>
      <c r="I2034" s="542" t="s">
        <v>10329</v>
      </c>
      <c r="J2034" s="543">
        <v>41320</v>
      </c>
      <c r="K2034" s="541">
        <v>2185100</v>
      </c>
      <c r="L2034" s="540" t="s">
        <v>1078</v>
      </c>
      <c r="M2034" s="541" t="s">
        <v>39</v>
      </c>
      <c r="N2034" s="544" t="s">
        <v>2127</v>
      </c>
      <c r="O2034" s="539" t="s">
        <v>41</v>
      </c>
      <c r="P2034" s="539" t="s">
        <v>42</v>
      </c>
      <c r="Q2034" s="545"/>
    </row>
    <row r="2035" spans="1:17" ht="72" x14ac:dyDescent="0.25">
      <c r="A2035" s="531">
        <v>2033</v>
      </c>
      <c r="B2035" s="539" t="s">
        <v>34</v>
      </c>
      <c r="C2035" s="539">
        <v>891180084</v>
      </c>
      <c r="D2035" s="539">
        <v>2</v>
      </c>
      <c r="E2035" s="540" t="s">
        <v>10330</v>
      </c>
      <c r="F2035" s="539">
        <v>12209387</v>
      </c>
      <c r="G2035" s="541">
        <v>8</v>
      </c>
      <c r="H2035" s="541" t="s">
        <v>10331</v>
      </c>
      <c r="I2035" s="542" t="s">
        <v>10332</v>
      </c>
      <c r="J2035" s="543">
        <v>41319</v>
      </c>
      <c r="K2035" s="541">
        <v>1600000</v>
      </c>
      <c r="L2035" s="540" t="s">
        <v>1078</v>
      </c>
      <c r="M2035" s="541" t="s">
        <v>39</v>
      </c>
      <c r="N2035" s="544" t="s">
        <v>2127</v>
      </c>
      <c r="O2035" s="539" t="s">
        <v>41</v>
      </c>
      <c r="P2035" s="539" t="s">
        <v>42</v>
      </c>
      <c r="Q2035" s="545"/>
    </row>
    <row r="2036" spans="1:17" ht="54" x14ac:dyDescent="0.25">
      <c r="A2036" s="531">
        <v>2034</v>
      </c>
      <c r="B2036" s="539" t="s">
        <v>34</v>
      </c>
      <c r="C2036" s="539">
        <v>891180084</v>
      </c>
      <c r="D2036" s="539">
        <v>2</v>
      </c>
      <c r="E2036" s="540" t="s">
        <v>10333</v>
      </c>
      <c r="F2036" s="539">
        <v>12205691</v>
      </c>
      <c r="G2036" s="541">
        <v>2</v>
      </c>
      <c r="H2036" s="541" t="s">
        <v>10334</v>
      </c>
      <c r="I2036" s="542" t="s">
        <v>10335</v>
      </c>
      <c r="J2036" s="543">
        <v>41333</v>
      </c>
      <c r="K2036" s="541">
        <v>1300000</v>
      </c>
      <c r="L2036" s="540" t="s">
        <v>1078</v>
      </c>
      <c r="M2036" s="541" t="s">
        <v>39</v>
      </c>
      <c r="N2036" s="544" t="s">
        <v>2127</v>
      </c>
      <c r="O2036" s="539" t="s">
        <v>41</v>
      </c>
      <c r="P2036" s="539" t="s">
        <v>42</v>
      </c>
      <c r="Q2036" s="545"/>
    </row>
    <row r="2037" spans="1:17" ht="51" x14ac:dyDescent="0.25">
      <c r="A2037" s="531">
        <v>2035</v>
      </c>
      <c r="B2037" s="539" t="s">
        <v>34</v>
      </c>
      <c r="C2037" s="539">
        <v>891180084</v>
      </c>
      <c r="D2037" s="539">
        <v>2</v>
      </c>
      <c r="E2037" s="540" t="s">
        <v>10336</v>
      </c>
      <c r="F2037" s="539">
        <v>96330109</v>
      </c>
      <c r="G2037" s="541">
        <v>9</v>
      </c>
      <c r="H2037" s="541" t="s">
        <v>10337</v>
      </c>
      <c r="I2037" s="542" t="s">
        <v>10338</v>
      </c>
      <c r="J2037" s="543">
        <v>41320</v>
      </c>
      <c r="K2037" s="541">
        <v>3000000</v>
      </c>
      <c r="L2037" s="540" t="s">
        <v>2141</v>
      </c>
      <c r="M2037" s="541" t="s">
        <v>39</v>
      </c>
      <c r="N2037" s="544" t="s">
        <v>2127</v>
      </c>
      <c r="O2037" s="539" t="s">
        <v>41</v>
      </c>
      <c r="P2037" s="539" t="s">
        <v>42</v>
      </c>
      <c r="Q2037" s="545"/>
    </row>
    <row r="2038" spans="1:17" ht="63" x14ac:dyDescent="0.25">
      <c r="A2038" s="531">
        <v>2036</v>
      </c>
      <c r="B2038" s="539" t="s">
        <v>34</v>
      </c>
      <c r="C2038" s="539">
        <v>891180084</v>
      </c>
      <c r="D2038" s="539">
        <v>2</v>
      </c>
      <c r="E2038" s="540" t="s">
        <v>10339</v>
      </c>
      <c r="F2038" s="539">
        <v>900029302</v>
      </c>
      <c r="G2038" s="541">
        <v>0</v>
      </c>
      <c r="H2038" s="541" t="s">
        <v>10290</v>
      </c>
      <c r="I2038" s="542" t="s">
        <v>10340</v>
      </c>
      <c r="J2038" s="543">
        <v>40988</v>
      </c>
      <c r="K2038" s="541">
        <v>53540115</v>
      </c>
      <c r="L2038" s="540" t="s">
        <v>2134</v>
      </c>
      <c r="M2038" s="541" t="s">
        <v>39</v>
      </c>
      <c r="N2038" s="544" t="s">
        <v>2127</v>
      </c>
      <c r="O2038" s="539" t="s">
        <v>41</v>
      </c>
      <c r="P2038" s="539" t="s">
        <v>2135</v>
      </c>
      <c r="Q2038" s="545"/>
    </row>
    <row r="2039" spans="1:17" ht="63" x14ac:dyDescent="0.25">
      <c r="A2039" s="531">
        <v>2037</v>
      </c>
      <c r="B2039" s="539" t="s">
        <v>34</v>
      </c>
      <c r="C2039" s="539">
        <v>891180084</v>
      </c>
      <c r="D2039" s="539">
        <v>2</v>
      </c>
      <c r="E2039" s="540" t="s">
        <v>1965</v>
      </c>
      <c r="F2039" s="539">
        <v>813010066</v>
      </c>
      <c r="G2039" s="541">
        <v>8</v>
      </c>
      <c r="H2039" s="541" t="s">
        <v>10334</v>
      </c>
      <c r="I2039" s="542" t="s">
        <v>10326</v>
      </c>
      <c r="J2039" s="543">
        <v>41389</v>
      </c>
      <c r="K2039" s="541">
        <v>17998836</v>
      </c>
      <c r="L2039" s="540" t="s">
        <v>1078</v>
      </c>
      <c r="M2039" s="541" t="s">
        <v>39</v>
      </c>
      <c r="N2039" s="544" t="s">
        <v>2127</v>
      </c>
      <c r="O2039" s="539" t="s">
        <v>41</v>
      </c>
      <c r="P2039" s="539" t="s">
        <v>2135</v>
      </c>
      <c r="Q2039" s="545"/>
    </row>
    <row r="2040" spans="1:17" ht="54" x14ac:dyDescent="0.25">
      <c r="A2040" s="531">
        <v>2038</v>
      </c>
      <c r="B2040" s="539" t="s">
        <v>34</v>
      </c>
      <c r="C2040" s="539">
        <v>891180084</v>
      </c>
      <c r="D2040" s="539">
        <v>2</v>
      </c>
      <c r="E2040" s="540" t="s">
        <v>10319</v>
      </c>
      <c r="F2040" s="539">
        <v>55111972</v>
      </c>
      <c r="G2040" s="541">
        <v>0</v>
      </c>
      <c r="H2040" s="541" t="s">
        <v>10341</v>
      </c>
      <c r="I2040" s="542" t="s">
        <v>10342</v>
      </c>
      <c r="J2040" s="543">
        <v>41402</v>
      </c>
      <c r="K2040" s="541">
        <v>812500</v>
      </c>
      <c r="L2040" s="540" t="s">
        <v>1137</v>
      </c>
      <c r="M2040" s="541" t="s">
        <v>39</v>
      </c>
      <c r="N2040" s="544" t="s">
        <v>2127</v>
      </c>
      <c r="O2040" s="539" t="s">
        <v>41</v>
      </c>
      <c r="P2040" s="539" t="s">
        <v>2135</v>
      </c>
      <c r="Q2040" s="545"/>
    </row>
    <row r="2041" spans="1:17" ht="45" x14ac:dyDescent="0.25">
      <c r="A2041" s="531">
        <v>2039</v>
      </c>
      <c r="B2041" s="539" t="s">
        <v>34</v>
      </c>
      <c r="C2041" s="539">
        <v>891180084</v>
      </c>
      <c r="D2041" s="539">
        <v>2</v>
      </c>
      <c r="E2041" s="540" t="s">
        <v>1645</v>
      </c>
      <c r="F2041" s="539">
        <v>890324487</v>
      </c>
      <c r="G2041" s="541">
        <v>3</v>
      </c>
      <c r="H2041" s="541" t="s">
        <v>10343</v>
      </c>
      <c r="I2041" s="542" t="s">
        <v>10344</v>
      </c>
      <c r="J2041" s="543">
        <v>41402</v>
      </c>
      <c r="K2041" s="541">
        <v>3498560</v>
      </c>
      <c r="L2041" s="540" t="s">
        <v>1137</v>
      </c>
      <c r="M2041" s="541" t="s">
        <v>39</v>
      </c>
      <c r="N2041" s="544" t="s">
        <v>2127</v>
      </c>
      <c r="O2041" s="539" t="s">
        <v>41</v>
      </c>
      <c r="P2041" s="539" t="s">
        <v>42</v>
      </c>
      <c r="Q2041" s="545"/>
    </row>
    <row r="2042" spans="1:17" ht="63" x14ac:dyDescent="0.25">
      <c r="A2042" s="531">
        <v>2040</v>
      </c>
      <c r="B2042" s="539" t="s">
        <v>34</v>
      </c>
      <c r="C2042" s="539">
        <v>891180084</v>
      </c>
      <c r="D2042" s="539">
        <v>2</v>
      </c>
      <c r="E2042" s="540" t="s">
        <v>5760</v>
      </c>
      <c r="F2042" s="539">
        <v>55151659</v>
      </c>
      <c r="G2042" s="541">
        <v>0</v>
      </c>
      <c r="H2042" s="541" t="s">
        <v>10345</v>
      </c>
      <c r="I2042" s="542" t="s">
        <v>10346</v>
      </c>
      <c r="J2042" s="543">
        <v>41402</v>
      </c>
      <c r="K2042" s="541">
        <v>1380400</v>
      </c>
      <c r="L2042" s="540" t="s">
        <v>1137</v>
      </c>
      <c r="M2042" s="541" t="s">
        <v>39</v>
      </c>
      <c r="N2042" s="544" t="s">
        <v>2127</v>
      </c>
      <c r="O2042" s="539" t="s">
        <v>41</v>
      </c>
      <c r="P2042" s="539" t="s">
        <v>42</v>
      </c>
      <c r="Q2042" s="545"/>
    </row>
    <row r="2043" spans="1:17" ht="51" x14ac:dyDescent="0.25">
      <c r="A2043" s="531">
        <v>2041</v>
      </c>
      <c r="B2043" s="539" t="s">
        <v>34</v>
      </c>
      <c r="C2043" s="539">
        <v>891180084</v>
      </c>
      <c r="D2043" s="539">
        <v>2</v>
      </c>
      <c r="E2043" s="540" t="s">
        <v>7661</v>
      </c>
      <c r="F2043" s="539">
        <v>7733242</v>
      </c>
      <c r="G2043" s="541">
        <v>7</v>
      </c>
      <c r="H2043" s="541" t="s">
        <v>10347</v>
      </c>
      <c r="I2043" s="542" t="s">
        <v>10348</v>
      </c>
      <c r="J2043" s="543">
        <v>41403</v>
      </c>
      <c r="K2043" s="541">
        <v>580000</v>
      </c>
      <c r="L2043" s="540" t="s">
        <v>1137</v>
      </c>
      <c r="M2043" s="541" t="s">
        <v>39</v>
      </c>
      <c r="N2043" s="544" t="s">
        <v>2127</v>
      </c>
      <c r="O2043" s="539" t="s">
        <v>41</v>
      </c>
      <c r="P2043" s="539" t="s">
        <v>42</v>
      </c>
      <c r="Q2043" s="545"/>
    </row>
    <row r="2044" spans="1:17" ht="63" x14ac:dyDescent="0.25">
      <c r="A2044" s="531">
        <v>2042</v>
      </c>
      <c r="B2044" s="539" t="s">
        <v>34</v>
      </c>
      <c r="C2044" s="539">
        <v>891180084</v>
      </c>
      <c r="D2044" s="539">
        <v>2</v>
      </c>
      <c r="E2044" s="540" t="s">
        <v>7661</v>
      </c>
      <c r="F2044" s="539">
        <v>7733242</v>
      </c>
      <c r="G2044" s="541">
        <v>7</v>
      </c>
      <c r="H2044" s="541" t="s">
        <v>10349</v>
      </c>
      <c r="I2044" s="542" t="s">
        <v>10350</v>
      </c>
      <c r="J2044" s="543">
        <v>41403</v>
      </c>
      <c r="K2044" s="541">
        <v>400000</v>
      </c>
      <c r="L2044" s="540" t="s">
        <v>1078</v>
      </c>
      <c r="M2044" s="541" t="s">
        <v>39</v>
      </c>
      <c r="N2044" s="544" t="s">
        <v>2127</v>
      </c>
      <c r="O2044" s="539" t="s">
        <v>41</v>
      </c>
      <c r="P2044" s="539" t="s">
        <v>2135</v>
      </c>
      <c r="Q2044" s="545"/>
    </row>
    <row r="2045" spans="1:17" ht="63.75" x14ac:dyDescent="0.25">
      <c r="A2045" s="531">
        <v>2043</v>
      </c>
      <c r="B2045" s="539" t="s">
        <v>34</v>
      </c>
      <c r="C2045" s="539">
        <v>891180084</v>
      </c>
      <c r="D2045" s="539">
        <v>2</v>
      </c>
      <c r="E2045" s="540" t="s">
        <v>10351</v>
      </c>
      <c r="F2045" s="539">
        <v>900173178</v>
      </c>
      <c r="G2045" s="541">
        <v>9</v>
      </c>
      <c r="H2045" s="541" t="s">
        <v>10352</v>
      </c>
      <c r="I2045" s="542" t="s">
        <v>10353</v>
      </c>
      <c r="J2045" s="543">
        <v>41425</v>
      </c>
      <c r="K2045" s="541">
        <v>9343640</v>
      </c>
      <c r="L2045" s="540" t="s">
        <v>6116</v>
      </c>
      <c r="M2045" s="541" t="s">
        <v>39</v>
      </c>
      <c r="N2045" s="544" t="s">
        <v>2127</v>
      </c>
      <c r="O2045" s="539" t="s">
        <v>41</v>
      </c>
      <c r="P2045" s="539" t="s">
        <v>42</v>
      </c>
      <c r="Q2045" s="545"/>
    </row>
    <row r="2046" spans="1:17" ht="54" x14ac:dyDescent="0.25">
      <c r="A2046" s="531">
        <v>2044</v>
      </c>
      <c r="B2046" s="539" t="s">
        <v>34</v>
      </c>
      <c r="C2046" s="539">
        <v>891180084</v>
      </c>
      <c r="D2046" s="539">
        <v>2</v>
      </c>
      <c r="E2046" s="540" t="s">
        <v>7569</v>
      </c>
      <c r="F2046" s="539">
        <v>7732565</v>
      </c>
      <c r="G2046" s="541">
        <v>6</v>
      </c>
      <c r="H2046" s="541" t="s">
        <v>10354</v>
      </c>
      <c r="I2046" s="542" t="s">
        <v>10355</v>
      </c>
      <c r="J2046" s="543">
        <v>41429</v>
      </c>
      <c r="K2046" s="541">
        <v>6996600</v>
      </c>
      <c r="L2046" s="540" t="s">
        <v>61</v>
      </c>
      <c r="M2046" s="541" t="s">
        <v>39</v>
      </c>
      <c r="N2046" s="544" t="s">
        <v>2127</v>
      </c>
      <c r="O2046" s="539" t="s">
        <v>41</v>
      </c>
      <c r="P2046" s="539" t="s">
        <v>42</v>
      </c>
      <c r="Q2046" s="545"/>
    </row>
    <row r="2047" spans="1:17" ht="135" x14ac:dyDescent="0.25">
      <c r="A2047" s="531">
        <v>2045</v>
      </c>
      <c r="B2047" s="539" t="s">
        <v>34</v>
      </c>
      <c r="C2047" s="539">
        <v>891180084</v>
      </c>
      <c r="D2047" s="539">
        <v>2</v>
      </c>
      <c r="E2047" s="540" t="s">
        <v>10356</v>
      </c>
      <c r="F2047" s="539">
        <v>80779575</v>
      </c>
      <c r="G2047" s="541">
        <v>8</v>
      </c>
      <c r="H2047" s="541" t="s">
        <v>10357</v>
      </c>
      <c r="I2047" s="542" t="s">
        <v>10358</v>
      </c>
      <c r="J2047" s="543">
        <v>41431</v>
      </c>
      <c r="K2047" s="541">
        <v>12607500</v>
      </c>
      <c r="L2047" s="540" t="s">
        <v>61</v>
      </c>
      <c r="M2047" s="541" t="s">
        <v>39</v>
      </c>
      <c r="N2047" s="544" t="s">
        <v>2127</v>
      </c>
      <c r="O2047" s="539" t="s">
        <v>41</v>
      </c>
      <c r="P2047" s="539" t="s">
        <v>42</v>
      </c>
      <c r="Q2047" s="545"/>
    </row>
    <row r="2048" spans="1:17" ht="135" x14ac:dyDescent="0.25">
      <c r="A2048" s="531">
        <v>2046</v>
      </c>
      <c r="B2048" s="539" t="s">
        <v>34</v>
      </c>
      <c r="C2048" s="539">
        <v>891180084</v>
      </c>
      <c r="D2048" s="539">
        <v>2</v>
      </c>
      <c r="E2048" s="540" t="s">
        <v>10359</v>
      </c>
      <c r="F2048" s="539">
        <v>7722354</v>
      </c>
      <c r="G2048" s="541">
        <v>6</v>
      </c>
      <c r="H2048" s="541" t="s">
        <v>10360</v>
      </c>
      <c r="I2048" s="542" t="s">
        <v>10361</v>
      </c>
      <c r="J2048" s="543">
        <v>41431</v>
      </c>
      <c r="K2048" s="541">
        <v>12607500</v>
      </c>
      <c r="L2048" s="540" t="s">
        <v>61</v>
      </c>
      <c r="M2048" s="541" t="s">
        <v>39</v>
      </c>
      <c r="N2048" s="544" t="s">
        <v>2127</v>
      </c>
      <c r="O2048" s="539" t="s">
        <v>41</v>
      </c>
      <c r="P2048" s="539" t="s">
        <v>42</v>
      </c>
      <c r="Q2048" s="545"/>
    </row>
    <row r="2049" spans="1:17" ht="117" x14ac:dyDescent="0.25">
      <c r="A2049" s="531">
        <v>2047</v>
      </c>
      <c r="B2049" s="539" t="s">
        <v>34</v>
      </c>
      <c r="C2049" s="539">
        <v>891180084</v>
      </c>
      <c r="D2049" s="539">
        <v>2</v>
      </c>
      <c r="E2049" s="540" t="s">
        <v>10362</v>
      </c>
      <c r="F2049" s="539">
        <v>1080184909</v>
      </c>
      <c r="G2049" s="541">
        <v>0</v>
      </c>
      <c r="H2049" s="541" t="s">
        <v>10363</v>
      </c>
      <c r="I2049" s="542" t="s">
        <v>10364</v>
      </c>
      <c r="J2049" s="543">
        <v>41431</v>
      </c>
      <c r="K2049" s="541">
        <v>6299650</v>
      </c>
      <c r="L2049" s="540" t="s">
        <v>61</v>
      </c>
      <c r="M2049" s="541" t="s">
        <v>39</v>
      </c>
      <c r="N2049" s="544" t="s">
        <v>2127</v>
      </c>
      <c r="O2049" s="539" t="s">
        <v>41</v>
      </c>
      <c r="P2049" s="539" t="s">
        <v>42</v>
      </c>
      <c r="Q2049" s="545"/>
    </row>
    <row r="2050" spans="1:17" ht="144" x14ac:dyDescent="0.25">
      <c r="A2050" s="531">
        <v>2048</v>
      </c>
      <c r="B2050" s="539" t="s">
        <v>34</v>
      </c>
      <c r="C2050" s="539">
        <v>891180084</v>
      </c>
      <c r="D2050" s="539">
        <v>2</v>
      </c>
      <c r="E2050" s="540" t="s">
        <v>10365</v>
      </c>
      <c r="F2050" s="539">
        <v>1110477298</v>
      </c>
      <c r="G2050" s="541">
        <v>5</v>
      </c>
      <c r="H2050" s="541" t="s">
        <v>10366</v>
      </c>
      <c r="I2050" s="542" t="s">
        <v>10367</v>
      </c>
      <c r="J2050" s="543">
        <v>41431</v>
      </c>
      <c r="K2050" s="541">
        <v>19598000</v>
      </c>
      <c r="L2050" s="540" t="s">
        <v>61</v>
      </c>
      <c r="M2050" s="541" t="s">
        <v>39</v>
      </c>
      <c r="N2050" s="544" t="s">
        <v>2127</v>
      </c>
      <c r="O2050" s="539" t="s">
        <v>41</v>
      </c>
      <c r="P2050" s="539" t="s">
        <v>42</v>
      </c>
      <c r="Q2050" s="545"/>
    </row>
    <row r="2051" spans="1:17" ht="117" x14ac:dyDescent="0.25">
      <c r="A2051" s="531">
        <v>2049</v>
      </c>
      <c r="B2051" s="539" t="s">
        <v>34</v>
      </c>
      <c r="C2051" s="539">
        <v>891180084</v>
      </c>
      <c r="D2051" s="539">
        <v>2</v>
      </c>
      <c r="E2051" s="540" t="s">
        <v>10368</v>
      </c>
      <c r="F2051" s="539">
        <v>7723733</v>
      </c>
      <c r="G2051" s="541">
        <v>9</v>
      </c>
      <c r="H2051" s="541" t="s">
        <v>10369</v>
      </c>
      <c r="I2051" s="542" t="s">
        <v>10370</v>
      </c>
      <c r="J2051" s="543">
        <v>41431</v>
      </c>
      <c r="K2051" s="541">
        <v>24497500</v>
      </c>
      <c r="L2051" s="540" t="s">
        <v>61</v>
      </c>
      <c r="M2051" s="541" t="s">
        <v>39</v>
      </c>
      <c r="N2051" s="544" t="s">
        <v>2127</v>
      </c>
      <c r="O2051" s="539" t="s">
        <v>41</v>
      </c>
      <c r="P2051" s="539" t="s">
        <v>42</v>
      </c>
      <c r="Q2051" s="545"/>
    </row>
    <row r="2052" spans="1:17" ht="144" x14ac:dyDescent="0.25">
      <c r="A2052" s="531">
        <v>2050</v>
      </c>
      <c r="B2052" s="539" t="s">
        <v>34</v>
      </c>
      <c r="C2052" s="539">
        <v>891180084</v>
      </c>
      <c r="D2052" s="539">
        <v>2</v>
      </c>
      <c r="E2052" s="540" t="s">
        <v>10371</v>
      </c>
      <c r="F2052" s="539">
        <v>1038100536</v>
      </c>
      <c r="G2052" s="541">
        <v>4</v>
      </c>
      <c r="H2052" s="541" t="s">
        <v>10372</v>
      </c>
      <c r="I2052" s="542" t="s">
        <v>10373</v>
      </c>
      <c r="J2052" s="543">
        <v>41431</v>
      </c>
      <c r="K2052" s="541">
        <v>16789500</v>
      </c>
      <c r="L2052" s="540" t="s">
        <v>61</v>
      </c>
      <c r="M2052" s="541" t="s">
        <v>39</v>
      </c>
      <c r="N2052" s="544" t="s">
        <v>2127</v>
      </c>
      <c r="O2052" s="539" t="s">
        <v>41</v>
      </c>
      <c r="P2052" s="539" t="s">
        <v>42</v>
      </c>
      <c r="Q2052" s="545"/>
    </row>
    <row r="2053" spans="1:17" ht="135" x14ac:dyDescent="0.25">
      <c r="A2053" s="531">
        <v>2051</v>
      </c>
      <c r="B2053" s="539" t="s">
        <v>34</v>
      </c>
      <c r="C2053" s="539">
        <v>891180084</v>
      </c>
      <c r="D2053" s="539">
        <v>2</v>
      </c>
      <c r="E2053" s="540" t="s">
        <v>10374</v>
      </c>
      <c r="F2053" s="539">
        <v>1121822850</v>
      </c>
      <c r="G2053" s="541">
        <v>1</v>
      </c>
      <c r="H2053" s="541" t="s">
        <v>10375</v>
      </c>
      <c r="I2053" s="542" t="s">
        <v>10376</v>
      </c>
      <c r="J2053" s="543">
        <v>41431</v>
      </c>
      <c r="K2053" s="541">
        <v>17486500</v>
      </c>
      <c r="L2053" s="540" t="s">
        <v>61</v>
      </c>
      <c r="M2053" s="541" t="s">
        <v>39</v>
      </c>
      <c r="N2053" s="544" t="s">
        <v>2127</v>
      </c>
      <c r="O2053" s="539" t="s">
        <v>41</v>
      </c>
      <c r="P2053" s="539" t="s">
        <v>42</v>
      </c>
      <c r="Q2053" s="545"/>
    </row>
    <row r="2054" spans="1:17" ht="72" x14ac:dyDescent="0.25">
      <c r="A2054" s="531">
        <v>2052</v>
      </c>
      <c r="B2054" s="539" t="s">
        <v>34</v>
      </c>
      <c r="C2054" s="539">
        <v>891180084</v>
      </c>
      <c r="D2054" s="539">
        <v>2</v>
      </c>
      <c r="E2054" s="540" t="s">
        <v>10377</v>
      </c>
      <c r="F2054" s="539">
        <v>1126449179</v>
      </c>
      <c r="G2054" s="541">
        <v>6</v>
      </c>
      <c r="H2054" s="541" t="s">
        <v>10378</v>
      </c>
      <c r="I2054" s="542" t="s">
        <v>10379</v>
      </c>
      <c r="J2054" s="543">
        <v>41431</v>
      </c>
      <c r="K2054" s="541">
        <v>12587000</v>
      </c>
      <c r="L2054" s="540" t="s">
        <v>61</v>
      </c>
      <c r="M2054" s="541" t="s">
        <v>39</v>
      </c>
      <c r="N2054" s="544" t="s">
        <v>2127</v>
      </c>
      <c r="O2054" s="539" t="s">
        <v>41</v>
      </c>
      <c r="P2054" s="539" t="s">
        <v>42</v>
      </c>
      <c r="Q2054" s="545"/>
    </row>
    <row r="2055" spans="1:17" ht="126" x14ac:dyDescent="0.25">
      <c r="A2055" s="531">
        <v>2053</v>
      </c>
      <c r="B2055" s="539" t="s">
        <v>34</v>
      </c>
      <c r="C2055" s="539">
        <v>891180084</v>
      </c>
      <c r="D2055" s="539">
        <v>2</v>
      </c>
      <c r="E2055" s="540" t="s">
        <v>10380</v>
      </c>
      <c r="F2055" s="539">
        <v>84459239</v>
      </c>
      <c r="G2055" s="541">
        <v>1</v>
      </c>
      <c r="H2055" s="541" t="s">
        <v>10381</v>
      </c>
      <c r="I2055" s="542" t="s">
        <v>10382</v>
      </c>
      <c r="J2055" s="543">
        <v>41431</v>
      </c>
      <c r="K2055" s="541">
        <v>16789500</v>
      </c>
      <c r="L2055" s="540" t="s">
        <v>61</v>
      </c>
      <c r="M2055" s="541" t="s">
        <v>39</v>
      </c>
      <c r="N2055" s="544" t="s">
        <v>2127</v>
      </c>
      <c r="O2055" s="539" t="s">
        <v>41</v>
      </c>
      <c r="P2055" s="539" t="s">
        <v>42</v>
      </c>
      <c r="Q2055" s="545"/>
    </row>
    <row r="2056" spans="1:17" ht="90" x14ac:dyDescent="0.25">
      <c r="A2056" s="531">
        <v>2054</v>
      </c>
      <c r="B2056" s="539" t="s">
        <v>34</v>
      </c>
      <c r="C2056" s="539">
        <v>891180084</v>
      </c>
      <c r="D2056" s="539">
        <v>2</v>
      </c>
      <c r="E2056" s="540" t="s">
        <v>10383</v>
      </c>
      <c r="F2056" s="539">
        <v>7177554</v>
      </c>
      <c r="G2056" s="541">
        <v>4</v>
      </c>
      <c r="H2056" s="541" t="s">
        <v>10384</v>
      </c>
      <c r="I2056" s="542" t="s">
        <v>10385</v>
      </c>
      <c r="J2056" s="543">
        <v>41431</v>
      </c>
      <c r="K2056" s="541">
        <v>24497500</v>
      </c>
      <c r="L2056" s="540" t="s">
        <v>61</v>
      </c>
      <c r="M2056" s="541" t="s">
        <v>39</v>
      </c>
      <c r="N2056" s="544" t="s">
        <v>2127</v>
      </c>
      <c r="O2056" s="539" t="s">
        <v>41</v>
      </c>
      <c r="P2056" s="539" t="s">
        <v>42</v>
      </c>
      <c r="Q2056" s="545"/>
    </row>
    <row r="2057" spans="1:17" ht="108" x14ac:dyDescent="0.25">
      <c r="A2057" s="531">
        <v>2055</v>
      </c>
      <c r="B2057" s="539" t="s">
        <v>34</v>
      </c>
      <c r="C2057" s="539">
        <v>891180084</v>
      </c>
      <c r="D2057" s="539">
        <v>2</v>
      </c>
      <c r="E2057" s="540" t="s">
        <v>10386</v>
      </c>
      <c r="F2057" s="539">
        <v>1106768140</v>
      </c>
      <c r="G2057" s="541">
        <v>5</v>
      </c>
      <c r="H2057" s="541" t="s">
        <v>10387</v>
      </c>
      <c r="I2057" s="542" t="s">
        <v>10388</v>
      </c>
      <c r="J2057" s="543">
        <v>41431</v>
      </c>
      <c r="K2057" s="541">
        <v>12587000</v>
      </c>
      <c r="L2057" s="540" t="s">
        <v>61</v>
      </c>
      <c r="M2057" s="541" t="s">
        <v>39</v>
      </c>
      <c r="N2057" s="544" t="s">
        <v>2127</v>
      </c>
      <c r="O2057" s="539" t="s">
        <v>41</v>
      </c>
      <c r="P2057" s="539" t="s">
        <v>42</v>
      </c>
      <c r="Q2057" s="545"/>
    </row>
    <row r="2058" spans="1:17" ht="90" x14ac:dyDescent="0.25">
      <c r="A2058" s="531">
        <v>2056</v>
      </c>
      <c r="B2058" s="539" t="s">
        <v>34</v>
      </c>
      <c r="C2058" s="539">
        <v>891180084</v>
      </c>
      <c r="D2058" s="539">
        <v>2</v>
      </c>
      <c r="E2058" s="540" t="s">
        <v>10389</v>
      </c>
      <c r="F2058" s="539">
        <v>38364342</v>
      </c>
      <c r="G2058" s="541">
        <v>4</v>
      </c>
      <c r="H2058" s="541" t="s">
        <v>10390</v>
      </c>
      <c r="I2058" s="542" t="s">
        <v>10391</v>
      </c>
      <c r="J2058" s="543">
        <v>41431</v>
      </c>
      <c r="K2058" s="541">
        <v>20992000</v>
      </c>
      <c r="L2058" s="540" t="s">
        <v>61</v>
      </c>
      <c r="M2058" s="541" t="s">
        <v>39</v>
      </c>
      <c r="N2058" s="544" t="s">
        <v>2127</v>
      </c>
      <c r="O2058" s="539" t="s">
        <v>41</v>
      </c>
      <c r="P2058" s="539" t="s">
        <v>42</v>
      </c>
      <c r="Q2058" s="545"/>
    </row>
    <row r="2059" spans="1:17" ht="135" x14ac:dyDescent="0.25">
      <c r="A2059" s="531">
        <v>2057</v>
      </c>
      <c r="B2059" s="539" t="s">
        <v>34</v>
      </c>
      <c r="C2059" s="539">
        <v>891180084</v>
      </c>
      <c r="D2059" s="539">
        <v>2</v>
      </c>
      <c r="E2059" s="540" t="s">
        <v>10392</v>
      </c>
      <c r="F2059" s="539">
        <v>52267288</v>
      </c>
      <c r="G2059" s="541">
        <v>1</v>
      </c>
      <c r="H2059" s="541" t="s">
        <v>10393</v>
      </c>
      <c r="I2059" s="542" t="s">
        <v>10394</v>
      </c>
      <c r="J2059" s="543">
        <v>41431</v>
      </c>
      <c r="K2059" s="541">
        <v>32185000</v>
      </c>
      <c r="L2059" s="540" t="s">
        <v>61</v>
      </c>
      <c r="M2059" s="541" t="s">
        <v>39</v>
      </c>
      <c r="N2059" s="544" t="s">
        <v>2127</v>
      </c>
      <c r="O2059" s="539" t="s">
        <v>41</v>
      </c>
      <c r="P2059" s="539" t="s">
        <v>42</v>
      </c>
      <c r="Q2059" s="545"/>
    </row>
    <row r="2060" spans="1:17" ht="63" x14ac:dyDescent="0.25">
      <c r="A2060" s="531">
        <v>2058</v>
      </c>
      <c r="B2060" s="539" t="s">
        <v>34</v>
      </c>
      <c r="C2060" s="539">
        <v>891180084</v>
      </c>
      <c r="D2060" s="539">
        <v>2</v>
      </c>
      <c r="E2060" s="540" t="s">
        <v>10395</v>
      </c>
      <c r="F2060" s="539">
        <v>1075251122</v>
      </c>
      <c r="G2060" s="541">
        <v>8</v>
      </c>
      <c r="H2060" s="541" t="s">
        <v>10396</v>
      </c>
      <c r="I2060" s="542" t="s">
        <v>10397</v>
      </c>
      <c r="J2060" s="543">
        <v>41431</v>
      </c>
      <c r="K2060" s="541">
        <v>10701000</v>
      </c>
      <c r="L2060" s="540" t="s">
        <v>61</v>
      </c>
      <c r="M2060" s="541" t="s">
        <v>39</v>
      </c>
      <c r="N2060" s="544" t="s">
        <v>2127</v>
      </c>
      <c r="O2060" s="539" t="s">
        <v>41</v>
      </c>
      <c r="P2060" s="539" t="s">
        <v>42</v>
      </c>
      <c r="Q2060" s="545"/>
    </row>
    <row r="2061" spans="1:17" ht="144" x14ac:dyDescent="0.25">
      <c r="A2061" s="531">
        <v>2059</v>
      </c>
      <c r="B2061" s="539" t="s">
        <v>34</v>
      </c>
      <c r="C2061" s="539">
        <v>891180084</v>
      </c>
      <c r="D2061" s="539">
        <v>2</v>
      </c>
      <c r="E2061" s="540" t="s">
        <v>10398</v>
      </c>
      <c r="F2061" s="539">
        <v>36067796</v>
      </c>
      <c r="G2061" s="541">
        <v>3</v>
      </c>
      <c r="H2061" s="541" t="s">
        <v>10399</v>
      </c>
      <c r="I2061" s="542" t="s">
        <v>10400</v>
      </c>
      <c r="J2061" s="543">
        <v>41431</v>
      </c>
      <c r="K2061" s="541">
        <v>20992000</v>
      </c>
      <c r="L2061" s="540" t="s">
        <v>61</v>
      </c>
      <c r="M2061" s="541" t="s">
        <v>39</v>
      </c>
      <c r="N2061" s="544" t="s">
        <v>2127</v>
      </c>
      <c r="O2061" s="539" t="s">
        <v>41</v>
      </c>
      <c r="P2061" s="539" t="s">
        <v>42</v>
      </c>
      <c r="Q2061" s="545"/>
    </row>
    <row r="2062" spans="1:17" ht="51" x14ac:dyDescent="0.25">
      <c r="A2062" s="531">
        <v>2060</v>
      </c>
      <c r="B2062" s="539" t="s">
        <v>34</v>
      </c>
      <c r="C2062" s="539">
        <v>891180084</v>
      </c>
      <c r="D2062" s="539">
        <v>2</v>
      </c>
      <c r="E2062" s="540" t="s">
        <v>4835</v>
      </c>
      <c r="F2062" s="539">
        <v>26422914</v>
      </c>
      <c r="G2062" s="541">
        <v>2</v>
      </c>
      <c r="H2062" s="541" t="s">
        <v>10401</v>
      </c>
      <c r="I2062" s="542" t="s">
        <v>10402</v>
      </c>
      <c r="J2062" s="543">
        <v>41431</v>
      </c>
      <c r="K2062" s="541">
        <v>19598000</v>
      </c>
      <c r="L2062" s="540" t="s">
        <v>61</v>
      </c>
      <c r="M2062" s="541" t="s">
        <v>39</v>
      </c>
      <c r="N2062" s="544" t="s">
        <v>2127</v>
      </c>
      <c r="O2062" s="539" t="s">
        <v>41</v>
      </c>
      <c r="P2062" s="539" t="s">
        <v>42</v>
      </c>
      <c r="Q2062" s="545"/>
    </row>
    <row r="2063" spans="1:17" ht="135" x14ac:dyDescent="0.25">
      <c r="A2063" s="531">
        <v>2061</v>
      </c>
      <c r="B2063" s="539" t="s">
        <v>34</v>
      </c>
      <c r="C2063" s="539">
        <v>891180084</v>
      </c>
      <c r="D2063" s="539">
        <v>2</v>
      </c>
      <c r="E2063" s="540" t="s">
        <v>10403</v>
      </c>
      <c r="F2063" s="539">
        <v>43987795</v>
      </c>
      <c r="G2063" s="541">
        <v>9</v>
      </c>
      <c r="H2063" s="541" t="s">
        <v>10404</v>
      </c>
      <c r="I2063" s="542" t="s">
        <v>10405</v>
      </c>
      <c r="J2063" s="543">
        <v>41449</v>
      </c>
      <c r="K2063" s="541">
        <v>14010000</v>
      </c>
      <c r="L2063" s="540" t="s">
        <v>61</v>
      </c>
      <c r="M2063" s="541" t="s">
        <v>39</v>
      </c>
      <c r="N2063" s="544" t="s">
        <v>2127</v>
      </c>
      <c r="O2063" s="539" t="s">
        <v>41</v>
      </c>
      <c r="P2063" s="539" t="s">
        <v>42</v>
      </c>
      <c r="Q2063" s="545"/>
    </row>
    <row r="2064" spans="1:17" ht="99" x14ac:dyDescent="0.25">
      <c r="A2064" s="531">
        <v>2062</v>
      </c>
      <c r="B2064" s="539" t="s">
        <v>34</v>
      </c>
      <c r="C2064" s="539">
        <v>891180084</v>
      </c>
      <c r="D2064" s="539">
        <v>2</v>
      </c>
      <c r="E2064" s="540" t="s">
        <v>10406</v>
      </c>
      <c r="F2064" s="539">
        <v>14396060</v>
      </c>
      <c r="G2064" s="541">
        <v>2</v>
      </c>
      <c r="H2064" s="541" t="s">
        <v>10407</v>
      </c>
      <c r="I2064" s="542" t="s">
        <v>10408</v>
      </c>
      <c r="J2064" s="543">
        <v>41449</v>
      </c>
      <c r="K2064" s="541">
        <v>9600000</v>
      </c>
      <c r="L2064" s="540" t="s">
        <v>61</v>
      </c>
      <c r="M2064" s="541" t="s">
        <v>39</v>
      </c>
      <c r="N2064" s="544" t="s">
        <v>2127</v>
      </c>
      <c r="O2064" s="539" t="s">
        <v>41</v>
      </c>
      <c r="P2064" s="539" t="s">
        <v>42</v>
      </c>
      <c r="Q2064" s="545"/>
    </row>
    <row r="2065" spans="1:17" ht="45" x14ac:dyDescent="0.25">
      <c r="A2065" s="531">
        <v>2063</v>
      </c>
      <c r="B2065" s="539" t="s">
        <v>34</v>
      </c>
      <c r="C2065" s="539">
        <v>891180084</v>
      </c>
      <c r="D2065" s="539">
        <v>2</v>
      </c>
      <c r="E2065" s="540" t="s">
        <v>85</v>
      </c>
      <c r="F2065" s="539">
        <v>1075241426</v>
      </c>
      <c r="G2065" s="541">
        <v>1</v>
      </c>
      <c r="H2065" s="541" t="s">
        <v>10409</v>
      </c>
      <c r="I2065" s="542" t="s">
        <v>10410</v>
      </c>
      <c r="J2065" s="543">
        <v>41444</v>
      </c>
      <c r="K2065" s="541">
        <v>2499952</v>
      </c>
      <c r="L2065" s="540" t="s">
        <v>1925</v>
      </c>
      <c r="M2065" s="541" t="s">
        <v>39</v>
      </c>
      <c r="N2065" s="544" t="s">
        <v>2127</v>
      </c>
      <c r="O2065" s="539" t="s">
        <v>41</v>
      </c>
      <c r="P2065" s="539" t="s">
        <v>42</v>
      </c>
      <c r="Q2065" s="545"/>
    </row>
    <row r="2066" spans="1:17" ht="117" x14ac:dyDescent="0.25">
      <c r="A2066" s="531">
        <v>2064</v>
      </c>
      <c r="B2066" s="539" t="s">
        <v>34</v>
      </c>
      <c r="C2066" s="539">
        <v>891180084</v>
      </c>
      <c r="D2066" s="539">
        <v>2</v>
      </c>
      <c r="E2066" s="540" t="s">
        <v>10411</v>
      </c>
      <c r="F2066" s="539">
        <v>12205957</v>
      </c>
      <c r="G2066" s="541">
        <v>8</v>
      </c>
      <c r="H2066" s="541" t="s">
        <v>10412</v>
      </c>
      <c r="I2066" s="542" t="s">
        <v>10413</v>
      </c>
      <c r="J2066" s="543">
        <v>41449</v>
      </c>
      <c r="K2066" s="541">
        <v>2700000</v>
      </c>
      <c r="L2066" s="540" t="s">
        <v>61</v>
      </c>
      <c r="M2066" s="541" t="s">
        <v>39</v>
      </c>
      <c r="N2066" s="544" t="s">
        <v>2127</v>
      </c>
      <c r="O2066" s="539" t="s">
        <v>41</v>
      </c>
      <c r="P2066" s="539" t="s">
        <v>2135</v>
      </c>
      <c r="Q2066" s="545"/>
    </row>
    <row r="2067" spans="1:17" ht="126" x14ac:dyDescent="0.25">
      <c r="A2067" s="531">
        <v>2065</v>
      </c>
      <c r="B2067" s="539" t="s">
        <v>34</v>
      </c>
      <c r="C2067" s="539">
        <v>891180084</v>
      </c>
      <c r="D2067" s="539">
        <v>2</v>
      </c>
      <c r="E2067" s="540" t="s">
        <v>10414</v>
      </c>
      <c r="F2067" s="539">
        <v>55058488</v>
      </c>
      <c r="G2067" s="541">
        <v>0</v>
      </c>
      <c r="H2067" s="541" t="s">
        <v>10415</v>
      </c>
      <c r="I2067" s="542" t="s">
        <v>10416</v>
      </c>
      <c r="J2067" s="543">
        <v>41449</v>
      </c>
      <c r="K2067" s="541">
        <v>2700000</v>
      </c>
      <c r="L2067" s="540" t="s">
        <v>61</v>
      </c>
      <c r="M2067" s="541" t="s">
        <v>39</v>
      </c>
      <c r="N2067" s="544" t="s">
        <v>2127</v>
      </c>
      <c r="O2067" s="539" t="s">
        <v>41</v>
      </c>
      <c r="P2067" s="539" t="s">
        <v>2135</v>
      </c>
      <c r="Q2067" s="545"/>
    </row>
    <row r="2068" spans="1:17" ht="63" x14ac:dyDescent="0.25">
      <c r="A2068" s="531">
        <v>2066</v>
      </c>
      <c r="B2068" s="539" t="s">
        <v>34</v>
      </c>
      <c r="C2068" s="539">
        <v>891180084</v>
      </c>
      <c r="D2068" s="539">
        <v>2</v>
      </c>
      <c r="E2068" s="540" t="s">
        <v>10417</v>
      </c>
      <c r="F2068" s="539">
        <v>12189700</v>
      </c>
      <c r="G2068" s="541">
        <v>3</v>
      </c>
      <c r="H2068" s="541" t="s">
        <v>10418</v>
      </c>
      <c r="I2068" s="542" t="s">
        <v>10419</v>
      </c>
      <c r="J2068" s="543">
        <v>41446</v>
      </c>
      <c r="K2068" s="541">
        <v>28000000</v>
      </c>
      <c r="L2068" s="540" t="s">
        <v>6116</v>
      </c>
      <c r="M2068" s="541" t="s">
        <v>39</v>
      </c>
      <c r="N2068" s="544" t="s">
        <v>2127</v>
      </c>
      <c r="O2068" s="539" t="s">
        <v>41</v>
      </c>
      <c r="P2068" s="539" t="s">
        <v>10420</v>
      </c>
      <c r="Q2068" s="545"/>
    </row>
    <row r="2069" spans="1:17" ht="72" x14ac:dyDescent="0.25">
      <c r="A2069" s="531">
        <v>2067</v>
      </c>
      <c r="B2069" s="539" t="s">
        <v>34</v>
      </c>
      <c r="C2069" s="539">
        <v>891180084</v>
      </c>
      <c r="D2069" s="539">
        <v>2</v>
      </c>
      <c r="E2069" s="540" t="s">
        <v>10421</v>
      </c>
      <c r="F2069" s="539">
        <v>4918954</v>
      </c>
      <c r="G2069" s="541">
        <v>7</v>
      </c>
      <c r="H2069" s="541" t="s">
        <v>10422</v>
      </c>
      <c r="I2069" s="542" t="s">
        <v>10423</v>
      </c>
      <c r="J2069" s="543">
        <v>41446</v>
      </c>
      <c r="K2069" s="541">
        <f>(42000000+16200000)</f>
        <v>58200000</v>
      </c>
      <c r="L2069" s="540" t="s">
        <v>6116</v>
      </c>
      <c r="M2069" s="541" t="s">
        <v>39</v>
      </c>
      <c r="N2069" s="544" t="s">
        <v>2127</v>
      </c>
      <c r="O2069" s="539" t="s">
        <v>41</v>
      </c>
      <c r="P2069" s="539" t="s">
        <v>10420</v>
      </c>
      <c r="Q2069" s="545"/>
    </row>
    <row r="2070" spans="1:17" ht="63" x14ac:dyDescent="0.25">
      <c r="A2070" s="531">
        <v>2068</v>
      </c>
      <c r="B2070" s="539" t="s">
        <v>34</v>
      </c>
      <c r="C2070" s="539">
        <v>891180084</v>
      </c>
      <c r="D2070" s="539">
        <v>2</v>
      </c>
      <c r="E2070" s="540" t="s">
        <v>10424</v>
      </c>
      <c r="F2070" s="539">
        <v>26500375</v>
      </c>
      <c r="G2070" s="541">
        <v>7</v>
      </c>
      <c r="H2070" s="541" t="s">
        <v>10425</v>
      </c>
      <c r="I2070" s="542" t="s">
        <v>10426</v>
      </c>
      <c r="J2070" s="543">
        <v>41451</v>
      </c>
      <c r="K2070" s="541">
        <v>56980000</v>
      </c>
      <c r="L2070" s="540" t="s">
        <v>6116</v>
      </c>
      <c r="M2070" s="541" t="s">
        <v>39</v>
      </c>
      <c r="N2070" s="544" t="s">
        <v>2127</v>
      </c>
      <c r="O2070" s="539" t="s">
        <v>41</v>
      </c>
      <c r="P2070" s="539" t="s">
        <v>42</v>
      </c>
      <c r="Q2070" s="545"/>
    </row>
    <row r="2071" spans="1:17" ht="45" x14ac:dyDescent="0.25">
      <c r="A2071" s="531">
        <v>2069</v>
      </c>
      <c r="B2071" s="539" t="s">
        <v>34</v>
      </c>
      <c r="C2071" s="539">
        <v>891180084</v>
      </c>
      <c r="D2071" s="539">
        <v>2</v>
      </c>
      <c r="E2071" s="540" t="s">
        <v>10427</v>
      </c>
      <c r="F2071" s="539">
        <v>900448490</v>
      </c>
      <c r="G2071" s="541">
        <v>4</v>
      </c>
      <c r="H2071" s="541" t="s">
        <v>10428</v>
      </c>
      <c r="I2071" s="542" t="s">
        <v>10429</v>
      </c>
      <c r="J2071" s="543">
        <v>41451</v>
      </c>
      <c r="K2071" s="541">
        <v>21000000</v>
      </c>
      <c r="L2071" s="540" t="s">
        <v>6116</v>
      </c>
      <c r="M2071" s="541" t="s">
        <v>39</v>
      </c>
      <c r="N2071" s="544" t="s">
        <v>2127</v>
      </c>
      <c r="O2071" s="539" t="s">
        <v>41</v>
      </c>
      <c r="P2071" s="539" t="s">
        <v>42</v>
      </c>
      <c r="Q2071" s="545"/>
    </row>
    <row r="2072" spans="1:17" ht="63" x14ac:dyDescent="0.25">
      <c r="A2072" s="531">
        <v>2070</v>
      </c>
      <c r="B2072" s="539" t="s">
        <v>34</v>
      </c>
      <c r="C2072" s="539">
        <v>891180084</v>
      </c>
      <c r="D2072" s="539">
        <v>2</v>
      </c>
      <c r="E2072" s="540" t="s">
        <v>1721</v>
      </c>
      <c r="F2072" s="539">
        <v>900254643</v>
      </c>
      <c r="G2072" s="541">
        <v>0</v>
      </c>
      <c r="H2072" s="541" t="s">
        <v>10430</v>
      </c>
      <c r="I2072" s="542" t="s">
        <v>10431</v>
      </c>
      <c r="J2072" s="543">
        <v>41451</v>
      </c>
      <c r="K2072" s="541">
        <v>26235604</v>
      </c>
      <c r="L2072" s="540" t="s">
        <v>84</v>
      </c>
      <c r="M2072" s="541" t="s">
        <v>39</v>
      </c>
      <c r="N2072" s="544" t="s">
        <v>2127</v>
      </c>
      <c r="O2072" s="539" t="s">
        <v>41</v>
      </c>
      <c r="P2072" s="539" t="s">
        <v>42</v>
      </c>
      <c r="Q2072" s="545"/>
    </row>
    <row r="2073" spans="1:17" ht="135" x14ac:dyDescent="0.25">
      <c r="A2073" s="531">
        <v>2071</v>
      </c>
      <c r="B2073" s="539" t="s">
        <v>34</v>
      </c>
      <c r="C2073" s="539">
        <v>891180084</v>
      </c>
      <c r="D2073" s="539">
        <v>2</v>
      </c>
      <c r="E2073" s="540" t="s">
        <v>10432</v>
      </c>
      <c r="F2073" s="539">
        <v>93290334</v>
      </c>
      <c r="G2073" s="541">
        <v>6</v>
      </c>
      <c r="H2073" s="541" t="s">
        <v>10433</v>
      </c>
      <c r="I2073" s="542" t="s">
        <v>10434</v>
      </c>
      <c r="J2073" s="543">
        <v>41460</v>
      </c>
      <c r="K2073" s="541">
        <v>26720600</v>
      </c>
      <c r="L2073" s="540" t="s">
        <v>84</v>
      </c>
      <c r="M2073" s="541" t="s">
        <v>39</v>
      </c>
      <c r="N2073" s="544" t="s">
        <v>2127</v>
      </c>
      <c r="O2073" s="539" t="s">
        <v>41</v>
      </c>
      <c r="P2073" s="539" t="s">
        <v>42</v>
      </c>
      <c r="Q2073" s="545"/>
    </row>
    <row r="2074" spans="1:17" ht="54" x14ac:dyDescent="0.25">
      <c r="A2074" s="531">
        <v>2072</v>
      </c>
      <c r="B2074" s="539" t="s">
        <v>34</v>
      </c>
      <c r="C2074" s="539">
        <v>891180084</v>
      </c>
      <c r="D2074" s="539">
        <v>2</v>
      </c>
      <c r="E2074" s="540" t="s">
        <v>2452</v>
      </c>
      <c r="F2074" s="539">
        <v>830083397</v>
      </c>
      <c r="G2074" s="541">
        <v>5</v>
      </c>
      <c r="H2074" s="541" t="s">
        <v>10435</v>
      </c>
      <c r="I2074" s="542" t="s">
        <v>10436</v>
      </c>
      <c r="J2074" s="543">
        <v>41470</v>
      </c>
      <c r="K2074" s="541">
        <v>9245480</v>
      </c>
      <c r="L2074" s="540" t="s">
        <v>84</v>
      </c>
      <c r="M2074" s="541" t="s">
        <v>39</v>
      </c>
      <c r="N2074" s="544" t="s">
        <v>2127</v>
      </c>
      <c r="O2074" s="539" t="s">
        <v>41</v>
      </c>
      <c r="P2074" s="539" t="s">
        <v>42</v>
      </c>
      <c r="Q2074" s="545"/>
    </row>
    <row r="2075" spans="1:17" ht="45" x14ac:dyDescent="0.25">
      <c r="A2075" s="531">
        <v>2073</v>
      </c>
      <c r="B2075" s="539" t="s">
        <v>34</v>
      </c>
      <c r="C2075" s="539">
        <v>891180084</v>
      </c>
      <c r="D2075" s="539">
        <v>2</v>
      </c>
      <c r="E2075" s="540" t="s">
        <v>10437</v>
      </c>
      <c r="F2075" s="539">
        <v>860504401</v>
      </c>
      <c r="G2075" s="541">
        <v>4</v>
      </c>
      <c r="H2075" s="541" t="s">
        <v>10438</v>
      </c>
      <c r="I2075" s="542" t="s">
        <v>10439</v>
      </c>
      <c r="J2075" s="543">
        <v>41470</v>
      </c>
      <c r="K2075" s="541">
        <v>4640000</v>
      </c>
      <c r="L2075" s="540" t="s">
        <v>84</v>
      </c>
      <c r="M2075" s="541" t="s">
        <v>39</v>
      </c>
      <c r="N2075" s="544" t="s">
        <v>2127</v>
      </c>
      <c r="O2075" s="539" t="s">
        <v>41</v>
      </c>
      <c r="P2075" s="539" t="s">
        <v>42</v>
      </c>
      <c r="Q2075" s="545"/>
    </row>
    <row r="2076" spans="1:17" ht="54" x14ac:dyDescent="0.25">
      <c r="A2076" s="531">
        <v>2074</v>
      </c>
      <c r="B2076" s="539" t="s">
        <v>34</v>
      </c>
      <c r="C2076" s="539">
        <v>891180084</v>
      </c>
      <c r="D2076" s="539">
        <v>2</v>
      </c>
      <c r="E2076" s="540" t="s">
        <v>5994</v>
      </c>
      <c r="F2076" s="539">
        <v>800053310</v>
      </c>
      <c r="G2076" s="541">
        <v>8</v>
      </c>
      <c r="H2076" s="541" t="s">
        <v>10440</v>
      </c>
      <c r="I2076" s="542" t="s">
        <v>10441</v>
      </c>
      <c r="J2076" s="543">
        <v>41473</v>
      </c>
      <c r="K2076" s="541">
        <v>4288650</v>
      </c>
      <c r="L2076" s="540" t="s">
        <v>84</v>
      </c>
      <c r="M2076" s="541" t="s">
        <v>39</v>
      </c>
      <c r="N2076" s="544" t="s">
        <v>2127</v>
      </c>
      <c r="O2076" s="539" t="s">
        <v>41</v>
      </c>
      <c r="P2076" s="539" t="s">
        <v>42</v>
      </c>
      <c r="Q2076" s="545"/>
    </row>
    <row r="2077" spans="1:17" ht="126" x14ac:dyDescent="0.25">
      <c r="A2077" s="531">
        <v>2075</v>
      </c>
      <c r="B2077" s="539" t="s">
        <v>34</v>
      </c>
      <c r="C2077" s="539">
        <v>891180084</v>
      </c>
      <c r="D2077" s="539">
        <v>2</v>
      </c>
      <c r="E2077" s="540" t="s">
        <v>10442</v>
      </c>
      <c r="F2077" s="539">
        <v>83087990</v>
      </c>
      <c r="G2077" s="541">
        <v>2</v>
      </c>
      <c r="H2077" s="541" t="s">
        <v>10443</v>
      </c>
      <c r="I2077" s="542" t="s">
        <v>10444</v>
      </c>
      <c r="J2077" s="543">
        <v>41473</v>
      </c>
      <c r="K2077" s="541">
        <v>1980000</v>
      </c>
      <c r="L2077" s="540" t="s">
        <v>61</v>
      </c>
      <c r="M2077" s="541" t="s">
        <v>39</v>
      </c>
      <c r="N2077" s="544" t="s">
        <v>2127</v>
      </c>
      <c r="O2077" s="539" t="s">
        <v>41</v>
      </c>
      <c r="P2077" s="539" t="s">
        <v>2135</v>
      </c>
      <c r="Q2077" s="545"/>
    </row>
    <row r="2078" spans="1:17" ht="63" x14ac:dyDescent="0.25">
      <c r="A2078" s="531">
        <v>2076</v>
      </c>
      <c r="B2078" s="539" t="s">
        <v>34</v>
      </c>
      <c r="C2078" s="539">
        <v>891180084</v>
      </c>
      <c r="D2078" s="539">
        <v>2</v>
      </c>
      <c r="E2078" s="540" t="s">
        <v>10445</v>
      </c>
      <c r="F2078" s="539">
        <v>55158007</v>
      </c>
      <c r="G2078" s="541">
        <v>0</v>
      </c>
      <c r="H2078" s="541" t="s">
        <v>10446</v>
      </c>
      <c r="I2078" s="542" t="s">
        <v>10447</v>
      </c>
      <c r="J2078" s="543">
        <v>41479</v>
      </c>
      <c r="K2078" s="541">
        <v>2142000</v>
      </c>
      <c r="L2078" s="540" t="s">
        <v>6116</v>
      </c>
      <c r="M2078" s="541" t="s">
        <v>39</v>
      </c>
      <c r="N2078" s="544" t="s">
        <v>2127</v>
      </c>
      <c r="O2078" s="539" t="s">
        <v>41</v>
      </c>
      <c r="P2078" s="539" t="s">
        <v>42</v>
      </c>
      <c r="Q2078" s="545"/>
    </row>
    <row r="2079" spans="1:17" ht="63" x14ac:dyDescent="0.25">
      <c r="A2079" s="531">
        <v>2077</v>
      </c>
      <c r="B2079" s="539" t="s">
        <v>34</v>
      </c>
      <c r="C2079" s="539">
        <v>891180084</v>
      </c>
      <c r="D2079" s="539">
        <v>2</v>
      </c>
      <c r="E2079" s="540" t="s">
        <v>10448</v>
      </c>
      <c r="F2079" s="539">
        <v>12129273</v>
      </c>
      <c r="G2079" s="541">
        <v>3</v>
      </c>
      <c r="H2079" s="541" t="s">
        <v>10449</v>
      </c>
      <c r="I2079" s="542" t="s">
        <v>10450</v>
      </c>
      <c r="J2079" s="543">
        <v>41487</v>
      </c>
      <c r="K2079" s="541">
        <v>4000000</v>
      </c>
      <c r="L2079" s="540" t="s">
        <v>61</v>
      </c>
      <c r="M2079" s="541" t="s">
        <v>39</v>
      </c>
      <c r="N2079" s="544" t="s">
        <v>2127</v>
      </c>
      <c r="O2079" s="539" t="s">
        <v>41</v>
      </c>
      <c r="P2079" s="539" t="s">
        <v>42</v>
      </c>
      <c r="Q2079" s="545"/>
    </row>
    <row r="2080" spans="1:17" ht="117" x14ac:dyDescent="0.25">
      <c r="A2080" s="531">
        <v>2078</v>
      </c>
      <c r="B2080" s="539" t="s">
        <v>34</v>
      </c>
      <c r="C2080" s="539">
        <v>891180084</v>
      </c>
      <c r="D2080" s="539">
        <v>2</v>
      </c>
      <c r="E2080" s="540" t="s">
        <v>10451</v>
      </c>
      <c r="F2080" s="539">
        <v>1077857954</v>
      </c>
      <c r="G2080" s="541">
        <v>0</v>
      </c>
      <c r="H2080" s="541" t="s">
        <v>10452</v>
      </c>
      <c r="I2080" s="542" t="s">
        <v>10453</v>
      </c>
      <c r="J2080" s="543">
        <v>41488</v>
      </c>
      <c r="K2080" s="541">
        <v>900000</v>
      </c>
      <c r="L2080" s="540" t="s">
        <v>61</v>
      </c>
      <c r="M2080" s="541" t="s">
        <v>39</v>
      </c>
      <c r="N2080" s="544" t="s">
        <v>2127</v>
      </c>
      <c r="O2080" s="539" t="s">
        <v>41</v>
      </c>
      <c r="P2080" s="539" t="s">
        <v>2135</v>
      </c>
      <c r="Q2080" s="545"/>
    </row>
    <row r="2081" spans="1:17" ht="126" x14ac:dyDescent="0.25">
      <c r="A2081" s="531">
        <v>2079</v>
      </c>
      <c r="B2081" s="539" t="s">
        <v>34</v>
      </c>
      <c r="C2081" s="539">
        <v>891180084</v>
      </c>
      <c r="D2081" s="539">
        <v>2</v>
      </c>
      <c r="E2081" s="540" t="s">
        <v>10454</v>
      </c>
      <c r="F2081" s="539">
        <v>19350764</v>
      </c>
      <c r="G2081" s="541">
        <v>9</v>
      </c>
      <c r="H2081" s="541" t="s">
        <v>10455</v>
      </c>
      <c r="I2081" s="542" t="s">
        <v>10456</v>
      </c>
      <c r="J2081" s="543">
        <v>41488</v>
      </c>
      <c r="K2081" s="541">
        <v>900000</v>
      </c>
      <c r="L2081" s="540" t="s">
        <v>61</v>
      </c>
      <c r="M2081" s="541" t="s">
        <v>39</v>
      </c>
      <c r="N2081" s="544" t="s">
        <v>2127</v>
      </c>
      <c r="O2081" s="539" t="s">
        <v>41</v>
      </c>
      <c r="P2081" s="539" t="s">
        <v>2135</v>
      </c>
      <c r="Q2081" s="545"/>
    </row>
    <row r="2082" spans="1:17" ht="126" x14ac:dyDescent="0.25">
      <c r="A2082" s="531">
        <v>2080</v>
      </c>
      <c r="B2082" s="539" t="s">
        <v>34</v>
      </c>
      <c r="C2082" s="539">
        <v>891180084</v>
      </c>
      <c r="D2082" s="539">
        <v>2</v>
      </c>
      <c r="E2082" s="540" t="s">
        <v>10457</v>
      </c>
      <c r="F2082" s="539">
        <v>12198878</v>
      </c>
      <c r="G2082" s="541">
        <v>3</v>
      </c>
      <c r="H2082" s="541" t="s">
        <v>10458</v>
      </c>
      <c r="I2082" s="542" t="s">
        <v>10459</v>
      </c>
      <c r="J2082" s="543">
        <v>41488</v>
      </c>
      <c r="K2082" s="541">
        <v>900000</v>
      </c>
      <c r="L2082" s="540" t="s">
        <v>61</v>
      </c>
      <c r="M2082" s="541" t="s">
        <v>39</v>
      </c>
      <c r="N2082" s="544" t="s">
        <v>2127</v>
      </c>
      <c r="O2082" s="539" t="s">
        <v>41</v>
      </c>
      <c r="P2082" s="539" t="s">
        <v>2135</v>
      </c>
      <c r="Q2082" s="545"/>
    </row>
    <row r="2083" spans="1:17" ht="126" x14ac:dyDescent="0.25">
      <c r="A2083" s="531">
        <v>2081</v>
      </c>
      <c r="B2083" s="539" t="s">
        <v>34</v>
      </c>
      <c r="C2083" s="539">
        <v>891180084</v>
      </c>
      <c r="D2083" s="539">
        <v>2</v>
      </c>
      <c r="E2083" s="540" t="s">
        <v>10460</v>
      </c>
      <c r="F2083" s="539">
        <v>12127397</v>
      </c>
      <c r="G2083" s="541">
        <v>9</v>
      </c>
      <c r="H2083" s="541" t="s">
        <v>10461</v>
      </c>
      <c r="I2083" s="542" t="s">
        <v>10462</v>
      </c>
      <c r="J2083" s="543">
        <v>41491</v>
      </c>
      <c r="K2083" s="541">
        <v>900000</v>
      </c>
      <c r="L2083" s="540" t="s">
        <v>61</v>
      </c>
      <c r="M2083" s="541" t="s">
        <v>39</v>
      </c>
      <c r="N2083" s="544" t="s">
        <v>2127</v>
      </c>
      <c r="O2083" s="539" t="s">
        <v>41</v>
      </c>
      <c r="P2083" s="539" t="s">
        <v>2135</v>
      </c>
      <c r="Q2083" s="545"/>
    </row>
    <row r="2084" spans="1:17" ht="63" x14ac:dyDescent="0.25">
      <c r="A2084" s="531">
        <v>2082</v>
      </c>
      <c r="B2084" s="539" t="s">
        <v>34</v>
      </c>
      <c r="C2084" s="539">
        <v>891180084</v>
      </c>
      <c r="D2084" s="539">
        <v>2</v>
      </c>
      <c r="E2084" s="540" t="s">
        <v>10463</v>
      </c>
      <c r="F2084" s="539">
        <v>900127670</v>
      </c>
      <c r="G2084" s="541">
        <v>6</v>
      </c>
      <c r="H2084" s="541" t="s">
        <v>10464</v>
      </c>
      <c r="I2084" s="542" t="s">
        <v>10465</v>
      </c>
      <c r="J2084" s="543">
        <v>41498</v>
      </c>
      <c r="K2084" s="541">
        <v>5939200</v>
      </c>
      <c r="L2084" s="540" t="s">
        <v>6116</v>
      </c>
      <c r="M2084" s="541" t="s">
        <v>39</v>
      </c>
      <c r="N2084" s="544" t="s">
        <v>2127</v>
      </c>
      <c r="O2084" s="539" t="s">
        <v>41</v>
      </c>
      <c r="P2084" s="539" t="s">
        <v>42</v>
      </c>
      <c r="Q2084" s="545"/>
    </row>
    <row r="2085" spans="1:17" ht="90" x14ac:dyDescent="0.25">
      <c r="A2085" s="531">
        <v>2083</v>
      </c>
      <c r="B2085" s="539" t="s">
        <v>34</v>
      </c>
      <c r="C2085" s="539">
        <v>891180084</v>
      </c>
      <c r="D2085" s="539">
        <v>2</v>
      </c>
      <c r="E2085" s="540" t="s">
        <v>2613</v>
      </c>
      <c r="F2085" s="539">
        <v>12094697</v>
      </c>
      <c r="G2085" s="541">
        <v>1</v>
      </c>
      <c r="H2085" s="541" t="s">
        <v>10378</v>
      </c>
      <c r="I2085" s="542" t="s">
        <v>10466</v>
      </c>
      <c r="J2085" s="543">
        <v>41499</v>
      </c>
      <c r="K2085" s="541">
        <v>13783986</v>
      </c>
      <c r="L2085" s="540" t="s">
        <v>84</v>
      </c>
      <c r="M2085" s="541" t="s">
        <v>39</v>
      </c>
      <c r="N2085" s="544" t="s">
        <v>2127</v>
      </c>
      <c r="O2085" s="539" t="s">
        <v>41</v>
      </c>
      <c r="P2085" s="539" t="s">
        <v>42</v>
      </c>
      <c r="Q2085" s="545"/>
    </row>
    <row r="2086" spans="1:17" ht="135" x14ac:dyDescent="0.25">
      <c r="A2086" s="531">
        <v>2084</v>
      </c>
      <c r="B2086" s="539" t="s">
        <v>34</v>
      </c>
      <c r="C2086" s="539">
        <v>891180084</v>
      </c>
      <c r="D2086" s="539">
        <v>2</v>
      </c>
      <c r="E2086" s="540" t="s">
        <v>10467</v>
      </c>
      <c r="F2086" s="539">
        <v>1018408150</v>
      </c>
      <c r="G2086" s="541">
        <v>6</v>
      </c>
      <c r="H2086" s="541" t="s">
        <v>10468</v>
      </c>
      <c r="I2086" s="542" t="s">
        <v>10469</v>
      </c>
      <c r="J2086" s="543">
        <v>41507</v>
      </c>
      <c r="K2086" s="541">
        <v>10666700</v>
      </c>
      <c r="L2086" s="540" t="s">
        <v>61</v>
      </c>
      <c r="M2086" s="541" t="s">
        <v>39</v>
      </c>
      <c r="N2086" s="544" t="s">
        <v>2127</v>
      </c>
      <c r="O2086" s="539" t="s">
        <v>41</v>
      </c>
      <c r="P2086" s="539" t="s">
        <v>10470</v>
      </c>
      <c r="Q2086" s="545"/>
    </row>
    <row r="2087" spans="1:17" ht="108" x14ac:dyDescent="0.25">
      <c r="A2087" s="531">
        <v>2085</v>
      </c>
      <c r="B2087" s="539" t="s">
        <v>34</v>
      </c>
      <c r="C2087" s="539">
        <v>891180084</v>
      </c>
      <c r="D2087" s="539">
        <v>2</v>
      </c>
      <c r="E2087" s="540" t="s">
        <v>5646</v>
      </c>
      <c r="F2087" s="539">
        <v>12130486</v>
      </c>
      <c r="G2087" s="541">
        <v>1</v>
      </c>
      <c r="H2087" s="541" t="s">
        <v>10471</v>
      </c>
      <c r="I2087" s="542" t="s">
        <v>10472</v>
      </c>
      <c r="J2087" s="543">
        <v>41513</v>
      </c>
      <c r="K2087" s="541">
        <v>1800000</v>
      </c>
      <c r="L2087" s="540" t="s">
        <v>84</v>
      </c>
      <c r="M2087" s="541" t="s">
        <v>39</v>
      </c>
      <c r="N2087" s="544" t="s">
        <v>2127</v>
      </c>
      <c r="O2087" s="539" t="s">
        <v>41</v>
      </c>
      <c r="P2087" s="539" t="s">
        <v>42</v>
      </c>
      <c r="Q2087" s="545"/>
    </row>
    <row r="2088" spans="1:17" ht="81" x14ac:dyDescent="0.25">
      <c r="A2088" s="531">
        <v>2086</v>
      </c>
      <c r="B2088" s="539" t="s">
        <v>34</v>
      </c>
      <c r="C2088" s="539">
        <v>891180084</v>
      </c>
      <c r="D2088" s="539">
        <v>2</v>
      </c>
      <c r="E2088" s="540" t="s">
        <v>10473</v>
      </c>
      <c r="F2088" s="539">
        <v>1075260916</v>
      </c>
      <c r="G2088" s="541">
        <v>1</v>
      </c>
      <c r="H2088" s="541" t="s">
        <v>10474</v>
      </c>
      <c r="I2088" s="542" t="s">
        <v>10475</v>
      </c>
      <c r="J2088" s="543">
        <v>41528</v>
      </c>
      <c r="K2088" s="541">
        <v>21163370</v>
      </c>
      <c r="L2088" s="540" t="s">
        <v>84</v>
      </c>
      <c r="M2088" s="541" t="s">
        <v>39</v>
      </c>
      <c r="N2088" s="544" t="s">
        <v>2127</v>
      </c>
      <c r="O2088" s="539" t="s">
        <v>41</v>
      </c>
      <c r="P2088" s="539" t="s">
        <v>42</v>
      </c>
      <c r="Q2088" s="545"/>
    </row>
    <row r="2089" spans="1:17" ht="117" x14ac:dyDescent="0.25">
      <c r="A2089" s="531">
        <v>2087</v>
      </c>
      <c r="B2089" s="539" t="s">
        <v>34</v>
      </c>
      <c r="C2089" s="539">
        <v>891180084</v>
      </c>
      <c r="D2089" s="539">
        <v>2</v>
      </c>
      <c r="E2089" s="540" t="s">
        <v>10476</v>
      </c>
      <c r="F2089" s="539">
        <v>83251890</v>
      </c>
      <c r="G2089" s="541">
        <v>7</v>
      </c>
      <c r="H2089" s="541" t="s">
        <v>10477</v>
      </c>
      <c r="I2089" s="542" t="s">
        <v>10478</v>
      </c>
      <c r="J2089" s="543">
        <v>41542</v>
      </c>
      <c r="K2089" s="541">
        <v>2880000</v>
      </c>
      <c r="L2089" s="540" t="s">
        <v>61</v>
      </c>
      <c r="M2089" s="541" t="s">
        <v>39</v>
      </c>
      <c r="N2089" s="544" t="s">
        <v>2127</v>
      </c>
      <c r="O2089" s="539" t="s">
        <v>41</v>
      </c>
      <c r="P2089" s="539" t="s">
        <v>42</v>
      </c>
      <c r="Q2089" s="545"/>
    </row>
    <row r="2090" spans="1:17" ht="117" x14ac:dyDescent="0.25">
      <c r="A2090" s="531">
        <v>2088</v>
      </c>
      <c r="B2090" s="539" t="s">
        <v>34</v>
      </c>
      <c r="C2090" s="539">
        <v>891180084</v>
      </c>
      <c r="D2090" s="539">
        <v>2</v>
      </c>
      <c r="E2090" s="540" t="s">
        <v>10411</v>
      </c>
      <c r="F2090" s="539">
        <v>12205957</v>
      </c>
      <c r="G2090" s="541">
        <v>8</v>
      </c>
      <c r="H2090" s="541" t="s">
        <v>10479</v>
      </c>
      <c r="I2090" s="542" t="s">
        <v>10480</v>
      </c>
      <c r="J2090" s="543">
        <v>41542</v>
      </c>
      <c r="K2090" s="541">
        <v>2880000</v>
      </c>
      <c r="L2090" s="540" t="s">
        <v>61</v>
      </c>
      <c r="M2090" s="541" t="s">
        <v>39</v>
      </c>
      <c r="N2090" s="544" t="s">
        <v>2127</v>
      </c>
      <c r="O2090" s="539" t="s">
        <v>41</v>
      </c>
      <c r="P2090" s="539" t="s">
        <v>2135</v>
      </c>
      <c r="Q2090" s="545"/>
    </row>
    <row r="2091" spans="1:17" ht="126" x14ac:dyDescent="0.25">
      <c r="A2091" s="531">
        <v>2089</v>
      </c>
      <c r="B2091" s="539" t="s">
        <v>34</v>
      </c>
      <c r="C2091" s="539">
        <v>891180084</v>
      </c>
      <c r="D2091" s="539">
        <v>2</v>
      </c>
      <c r="E2091" s="540" t="s">
        <v>10414</v>
      </c>
      <c r="F2091" s="539">
        <v>55058488</v>
      </c>
      <c r="G2091" s="541">
        <v>0</v>
      </c>
      <c r="H2091" s="541" t="s">
        <v>10481</v>
      </c>
      <c r="I2091" s="542" t="s">
        <v>10482</v>
      </c>
      <c r="J2091" s="543">
        <v>41542</v>
      </c>
      <c r="K2091" s="541">
        <v>2880000</v>
      </c>
      <c r="L2091" s="540" t="s">
        <v>61</v>
      </c>
      <c r="M2091" s="541" t="s">
        <v>39</v>
      </c>
      <c r="N2091" s="544" t="s">
        <v>2127</v>
      </c>
      <c r="O2091" s="539" t="s">
        <v>41</v>
      </c>
      <c r="P2091" s="539" t="s">
        <v>2135</v>
      </c>
      <c r="Q2091" s="545"/>
    </row>
    <row r="2092" spans="1:17" ht="126" x14ac:dyDescent="0.25">
      <c r="A2092" s="531">
        <v>2090</v>
      </c>
      <c r="B2092" s="539" t="s">
        <v>34</v>
      </c>
      <c r="C2092" s="539">
        <v>891180084</v>
      </c>
      <c r="D2092" s="539">
        <v>2</v>
      </c>
      <c r="E2092" s="540" t="s">
        <v>10442</v>
      </c>
      <c r="F2092" s="539">
        <v>83087990</v>
      </c>
      <c r="G2092" s="541">
        <v>2</v>
      </c>
      <c r="H2092" s="541" t="s">
        <v>10483</v>
      </c>
      <c r="I2092" s="542" t="s">
        <v>10484</v>
      </c>
      <c r="J2092" s="543">
        <v>41542</v>
      </c>
      <c r="K2092" s="541">
        <v>2880000</v>
      </c>
      <c r="L2092" s="540" t="s">
        <v>61</v>
      </c>
      <c r="M2092" s="541" t="s">
        <v>39</v>
      </c>
      <c r="N2092" s="544" t="s">
        <v>2127</v>
      </c>
      <c r="O2092" s="539" t="s">
        <v>41</v>
      </c>
      <c r="P2092" s="539" t="s">
        <v>42</v>
      </c>
      <c r="Q2092" s="545"/>
    </row>
    <row r="2093" spans="1:17" ht="51" x14ac:dyDescent="0.25">
      <c r="A2093" s="531">
        <v>2091</v>
      </c>
      <c r="B2093" s="539" t="s">
        <v>34</v>
      </c>
      <c r="C2093" s="539">
        <v>891180084</v>
      </c>
      <c r="D2093" s="539">
        <v>2</v>
      </c>
      <c r="E2093" s="540" t="s">
        <v>10485</v>
      </c>
      <c r="F2093" s="539">
        <v>830140686</v>
      </c>
      <c r="G2093" s="541">
        <v>3</v>
      </c>
      <c r="H2093" s="541" t="s">
        <v>10486</v>
      </c>
      <c r="I2093" s="542" t="s">
        <v>10487</v>
      </c>
      <c r="J2093" s="543">
        <v>41386</v>
      </c>
      <c r="K2093" s="541">
        <v>2115608</v>
      </c>
      <c r="L2093" s="540" t="s">
        <v>1137</v>
      </c>
      <c r="M2093" s="541" t="s">
        <v>39</v>
      </c>
      <c r="N2093" s="544" t="s">
        <v>2127</v>
      </c>
      <c r="O2093" s="539" t="s">
        <v>41</v>
      </c>
      <c r="P2093" s="539" t="s">
        <v>42</v>
      </c>
      <c r="Q2093" s="545"/>
    </row>
    <row r="2094" spans="1:17" ht="117" x14ac:dyDescent="0.25">
      <c r="A2094" s="531">
        <v>2092</v>
      </c>
      <c r="B2094" s="539" t="s">
        <v>34</v>
      </c>
      <c r="C2094" s="539">
        <v>891180084</v>
      </c>
      <c r="D2094" s="539">
        <v>2</v>
      </c>
      <c r="E2094" s="540" t="s">
        <v>10476</v>
      </c>
      <c r="F2094" s="539"/>
      <c r="G2094" s="541"/>
      <c r="H2094" s="541" t="s">
        <v>10488</v>
      </c>
      <c r="I2094" s="542" t="s">
        <v>10480</v>
      </c>
      <c r="J2094" s="543">
        <v>41449</v>
      </c>
      <c r="K2094" s="541">
        <v>2700000</v>
      </c>
      <c r="L2094" s="540" t="s">
        <v>61</v>
      </c>
      <c r="M2094" s="541" t="s">
        <v>39</v>
      </c>
      <c r="N2094" s="544" t="s">
        <v>2127</v>
      </c>
      <c r="O2094" s="539" t="s">
        <v>41</v>
      </c>
      <c r="P2094" s="539" t="s">
        <v>2135</v>
      </c>
      <c r="Q2094" s="545"/>
    </row>
    <row r="2095" spans="1:17" ht="293.25" x14ac:dyDescent="0.25">
      <c r="A2095" s="531">
        <v>2093</v>
      </c>
      <c r="B2095" s="540" t="s">
        <v>34</v>
      </c>
      <c r="C2095" s="539">
        <v>891180084</v>
      </c>
      <c r="D2095" s="539">
        <v>2</v>
      </c>
      <c r="E2095" s="540" t="s">
        <v>4124</v>
      </c>
      <c r="F2095" s="540">
        <v>7684102</v>
      </c>
      <c r="G2095" s="546">
        <v>3</v>
      </c>
      <c r="H2095" s="546" t="s">
        <v>10489</v>
      </c>
      <c r="I2095" s="540" t="s">
        <v>10490</v>
      </c>
      <c r="J2095" s="547">
        <v>41548</v>
      </c>
      <c r="K2095" s="546">
        <v>4500000</v>
      </c>
      <c r="L2095" s="540" t="s">
        <v>10491</v>
      </c>
      <c r="M2095" s="546" t="s">
        <v>39</v>
      </c>
      <c r="N2095" s="544" t="s">
        <v>2127</v>
      </c>
      <c r="O2095" s="540" t="s">
        <v>41</v>
      </c>
      <c r="P2095" s="540" t="s">
        <v>10492</v>
      </c>
      <c r="Q2095" s="545"/>
    </row>
    <row r="2096" spans="1:17" ht="267.75" x14ac:dyDescent="0.25">
      <c r="A2096" s="531">
        <v>2094</v>
      </c>
      <c r="B2096" s="540" t="s">
        <v>34</v>
      </c>
      <c r="C2096" s="539">
        <v>891180084</v>
      </c>
      <c r="D2096" s="539">
        <v>2</v>
      </c>
      <c r="E2096" s="540" t="s">
        <v>10460</v>
      </c>
      <c r="F2096" s="540">
        <v>12127397</v>
      </c>
      <c r="G2096" s="546">
        <v>9</v>
      </c>
      <c r="H2096" s="546" t="s">
        <v>10493</v>
      </c>
      <c r="I2096" s="540" t="s">
        <v>10494</v>
      </c>
      <c r="J2096" s="547">
        <v>41549</v>
      </c>
      <c r="K2096" s="546">
        <v>900000</v>
      </c>
      <c r="L2096" s="540" t="s">
        <v>6521</v>
      </c>
      <c r="M2096" s="546" t="s">
        <v>39</v>
      </c>
      <c r="N2096" s="544" t="s">
        <v>2127</v>
      </c>
      <c r="O2096" s="540" t="s">
        <v>41</v>
      </c>
      <c r="P2096" s="540" t="s">
        <v>10495</v>
      </c>
      <c r="Q2096" s="545"/>
    </row>
    <row r="2097" spans="1:17" ht="267.75" x14ac:dyDescent="0.25">
      <c r="A2097" s="531">
        <v>2095</v>
      </c>
      <c r="B2097" s="540" t="s">
        <v>34</v>
      </c>
      <c r="C2097" s="539">
        <v>891180084</v>
      </c>
      <c r="D2097" s="539">
        <v>2</v>
      </c>
      <c r="E2097" s="540" t="s">
        <v>10451</v>
      </c>
      <c r="F2097" s="540">
        <v>1077857954</v>
      </c>
      <c r="G2097" s="546">
        <v>0</v>
      </c>
      <c r="H2097" s="546" t="s">
        <v>10496</v>
      </c>
      <c r="I2097" s="540" t="s">
        <v>10497</v>
      </c>
      <c r="J2097" s="547">
        <v>41549</v>
      </c>
      <c r="K2097" s="546">
        <v>900000</v>
      </c>
      <c r="L2097" s="540" t="s">
        <v>6521</v>
      </c>
      <c r="M2097" s="546" t="s">
        <v>39</v>
      </c>
      <c r="N2097" s="544" t="s">
        <v>2127</v>
      </c>
      <c r="O2097" s="540" t="s">
        <v>41</v>
      </c>
      <c r="P2097" s="540" t="s">
        <v>10495</v>
      </c>
      <c r="Q2097" s="545"/>
    </row>
    <row r="2098" spans="1:17" ht="267.75" x14ac:dyDescent="0.25">
      <c r="A2098" s="531">
        <v>2096</v>
      </c>
      <c r="B2098" s="540" t="s">
        <v>34</v>
      </c>
      <c r="C2098" s="539">
        <v>891180084</v>
      </c>
      <c r="D2098" s="539">
        <v>2</v>
      </c>
      <c r="E2098" s="540" t="s">
        <v>10454</v>
      </c>
      <c r="F2098" s="540">
        <v>19350764</v>
      </c>
      <c r="G2098" s="546">
        <v>9</v>
      </c>
      <c r="H2098" s="546" t="s">
        <v>10498</v>
      </c>
      <c r="I2098" s="540" t="s">
        <v>10497</v>
      </c>
      <c r="J2098" s="547">
        <v>41549</v>
      </c>
      <c r="K2098" s="546">
        <v>900000</v>
      </c>
      <c r="L2098" s="540" t="s">
        <v>6521</v>
      </c>
      <c r="M2098" s="546" t="s">
        <v>39</v>
      </c>
      <c r="N2098" s="544" t="s">
        <v>2127</v>
      </c>
      <c r="O2098" s="540" t="s">
        <v>41</v>
      </c>
      <c r="P2098" s="540" t="s">
        <v>10495</v>
      </c>
      <c r="Q2098" s="545"/>
    </row>
    <row r="2099" spans="1:17" ht="267.75" x14ac:dyDescent="0.25">
      <c r="A2099" s="531">
        <v>2097</v>
      </c>
      <c r="B2099" s="540" t="s">
        <v>34</v>
      </c>
      <c r="C2099" s="539">
        <v>891180084</v>
      </c>
      <c r="D2099" s="539">
        <v>2</v>
      </c>
      <c r="E2099" s="540" t="s">
        <v>10499</v>
      </c>
      <c r="F2099" s="540">
        <v>12198878</v>
      </c>
      <c r="G2099" s="546">
        <v>3</v>
      </c>
      <c r="H2099" s="546" t="s">
        <v>10500</v>
      </c>
      <c r="I2099" s="540" t="s">
        <v>10497</v>
      </c>
      <c r="J2099" s="547">
        <v>41549</v>
      </c>
      <c r="K2099" s="546">
        <v>900000</v>
      </c>
      <c r="L2099" s="540" t="s">
        <v>6521</v>
      </c>
      <c r="M2099" s="546" t="s">
        <v>39</v>
      </c>
      <c r="N2099" s="544" t="s">
        <v>2127</v>
      </c>
      <c r="O2099" s="540" t="s">
        <v>41</v>
      </c>
      <c r="P2099" s="540" t="s">
        <v>10495</v>
      </c>
      <c r="Q2099" s="545"/>
    </row>
    <row r="2100" spans="1:17" ht="306" x14ac:dyDescent="0.25">
      <c r="A2100" s="531">
        <v>2098</v>
      </c>
      <c r="B2100" s="540" t="s">
        <v>34</v>
      </c>
      <c r="C2100" s="539">
        <v>891180084</v>
      </c>
      <c r="D2100" s="539">
        <v>2</v>
      </c>
      <c r="E2100" s="540" t="s">
        <v>10501</v>
      </c>
      <c r="F2100" s="540">
        <v>1075238816</v>
      </c>
      <c r="G2100" s="546">
        <v>1</v>
      </c>
      <c r="H2100" s="546" t="s">
        <v>10502</v>
      </c>
      <c r="I2100" s="540" t="s">
        <v>10503</v>
      </c>
      <c r="J2100" s="547">
        <v>41548</v>
      </c>
      <c r="K2100" s="546">
        <v>3000000</v>
      </c>
      <c r="L2100" s="540" t="s">
        <v>6521</v>
      </c>
      <c r="M2100" s="546" t="s">
        <v>39</v>
      </c>
      <c r="N2100" s="544" t="s">
        <v>2127</v>
      </c>
      <c r="O2100" s="540" t="s">
        <v>41</v>
      </c>
      <c r="P2100" s="540" t="s">
        <v>10504</v>
      </c>
      <c r="Q2100" s="545"/>
    </row>
    <row r="2101" spans="1:17" ht="242.25" x14ac:dyDescent="0.25">
      <c r="A2101" s="531">
        <v>2099</v>
      </c>
      <c r="B2101" s="540" t="s">
        <v>34</v>
      </c>
      <c r="C2101" s="539">
        <v>891180084</v>
      </c>
      <c r="D2101" s="539">
        <v>2</v>
      </c>
      <c r="E2101" s="540" t="s">
        <v>10505</v>
      </c>
      <c r="F2101" s="540">
        <v>1010168655</v>
      </c>
      <c r="G2101" s="546">
        <v>3</v>
      </c>
      <c r="H2101" s="546" t="s">
        <v>10506</v>
      </c>
      <c r="I2101" s="540" t="s">
        <v>10507</v>
      </c>
      <c r="J2101" s="547">
        <v>41551</v>
      </c>
      <c r="K2101" s="546">
        <v>8120000</v>
      </c>
      <c r="L2101" s="540" t="s">
        <v>6521</v>
      </c>
      <c r="M2101" s="546" t="s">
        <v>39</v>
      </c>
      <c r="N2101" s="544" t="s">
        <v>2127</v>
      </c>
      <c r="O2101" s="540" t="s">
        <v>41</v>
      </c>
      <c r="P2101" s="540" t="s">
        <v>10492</v>
      </c>
      <c r="Q2101" s="545"/>
    </row>
    <row r="2102" spans="1:17" ht="267.75" x14ac:dyDescent="0.25">
      <c r="A2102" s="531">
        <v>2100</v>
      </c>
      <c r="B2102" s="540" t="s">
        <v>34</v>
      </c>
      <c r="C2102" s="539">
        <v>891180084</v>
      </c>
      <c r="D2102" s="539">
        <v>2</v>
      </c>
      <c r="E2102" s="540" t="s">
        <v>10508</v>
      </c>
      <c r="F2102" s="540">
        <v>1080180310</v>
      </c>
      <c r="G2102" s="546">
        <v>1</v>
      </c>
      <c r="H2102" s="546" t="s">
        <v>10509</v>
      </c>
      <c r="I2102" s="540" t="s">
        <v>10497</v>
      </c>
      <c r="J2102" s="547">
        <v>41563</v>
      </c>
      <c r="K2102" s="546">
        <v>2250000</v>
      </c>
      <c r="L2102" s="540" t="s">
        <v>6521</v>
      </c>
      <c r="M2102" s="546" t="s">
        <v>39</v>
      </c>
      <c r="N2102" s="544" t="s">
        <v>2127</v>
      </c>
      <c r="O2102" s="540" t="s">
        <v>41</v>
      </c>
      <c r="P2102" s="540" t="s">
        <v>10495</v>
      </c>
      <c r="Q2102" s="545"/>
    </row>
    <row r="2103" spans="1:17" ht="153" x14ac:dyDescent="0.25">
      <c r="A2103" s="531">
        <v>2101</v>
      </c>
      <c r="B2103" s="540" t="s">
        <v>34</v>
      </c>
      <c r="C2103" s="539">
        <v>891180084</v>
      </c>
      <c r="D2103" s="539">
        <v>2</v>
      </c>
      <c r="E2103" s="540" t="s">
        <v>10510</v>
      </c>
      <c r="F2103" s="540">
        <v>1075254887</v>
      </c>
      <c r="G2103" s="546">
        <v>1</v>
      </c>
      <c r="H2103" s="546" t="s">
        <v>10511</v>
      </c>
      <c r="I2103" s="540" t="s">
        <v>10379</v>
      </c>
      <c r="J2103" s="547">
        <v>41563</v>
      </c>
      <c r="K2103" s="546">
        <v>4500000</v>
      </c>
      <c r="L2103" s="540" t="s">
        <v>6521</v>
      </c>
      <c r="M2103" s="546" t="s">
        <v>39</v>
      </c>
      <c r="N2103" s="544" t="s">
        <v>2127</v>
      </c>
      <c r="O2103" s="540" t="s">
        <v>41</v>
      </c>
      <c r="P2103" s="540" t="s">
        <v>10492</v>
      </c>
      <c r="Q2103" s="545"/>
    </row>
    <row r="2104" spans="1:17" ht="140.25" x14ac:dyDescent="0.25">
      <c r="A2104" s="531">
        <v>2102</v>
      </c>
      <c r="B2104" s="540" t="s">
        <v>34</v>
      </c>
      <c r="C2104" s="539">
        <v>891180084</v>
      </c>
      <c r="D2104" s="539">
        <v>2</v>
      </c>
      <c r="E2104" s="540" t="s">
        <v>10512</v>
      </c>
      <c r="F2104" s="540">
        <v>800071708</v>
      </c>
      <c r="G2104" s="546">
        <v>1</v>
      </c>
      <c r="H2104" s="546" t="s">
        <v>10513</v>
      </c>
      <c r="I2104" s="540" t="s">
        <v>10514</v>
      </c>
      <c r="J2104" s="547">
        <v>41562</v>
      </c>
      <c r="K2104" s="546">
        <v>4292000</v>
      </c>
      <c r="L2104" s="540" t="s">
        <v>10515</v>
      </c>
      <c r="M2104" s="546" t="s">
        <v>39</v>
      </c>
      <c r="N2104" s="544" t="s">
        <v>2127</v>
      </c>
      <c r="O2104" s="540" t="s">
        <v>41</v>
      </c>
      <c r="P2104" s="540" t="s">
        <v>42</v>
      </c>
      <c r="Q2104" s="545"/>
    </row>
    <row r="2105" spans="1:17" ht="127.5" x14ac:dyDescent="0.25">
      <c r="A2105" s="531">
        <v>2103</v>
      </c>
      <c r="B2105" s="540" t="s">
        <v>34</v>
      </c>
      <c r="C2105" s="539">
        <v>891180084</v>
      </c>
      <c r="D2105" s="539">
        <v>2</v>
      </c>
      <c r="E2105" s="540" t="s">
        <v>5973</v>
      </c>
      <c r="F2105" s="540">
        <v>891412195</v>
      </c>
      <c r="G2105" s="546">
        <v>9</v>
      </c>
      <c r="H2105" s="546" t="s">
        <v>10516</v>
      </c>
      <c r="I2105" s="540" t="s">
        <v>10517</v>
      </c>
      <c r="J2105" s="547">
        <v>41549</v>
      </c>
      <c r="K2105" s="546">
        <v>2546200</v>
      </c>
      <c r="L2105" s="540" t="s">
        <v>10515</v>
      </c>
      <c r="M2105" s="546" t="s">
        <v>39</v>
      </c>
      <c r="N2105" s="544" t="s">
        <v>2127</v>
      </c>
      <c r="O2105" s="540" t="s">
        <v>41</v>
      </c>
      <c r="P2105" s="540" t="s">
        <v>42</v>
      </c>
      <c r="Q2105" s="545"/>
    </row>
    <row r="2106" spans="1:17" ht="127.5" x14ac:dyDescent="0.25">
      <c r="A2106" s="531">
        <v>2104</v>
      </c>
      <c r="B2106" s="540" t="s">
        <v>34</v>
      </c>
      <c r="C2106" s="539">
        <v>891180084</v>
      </c>
      <c r="D2106" s="539">
        <v>2</v>
      </c>
      <c r="E2106" s="540" t="s">
        <v>10518</v>
      </c>
      <c r="F2106" s="540">
        <v>890908777</v>
      </c>
      <c r="G2106" s="546">
        <v>1</v>
      </c>
      <c r="H2106" s="546" t="s">
        <v>10519</v>
      </c>
      <c r="I2106" s="540" t="s">
        <v>10520</v>
      </c>
      <c r="J2106" s="547">
        <v>41562</v>
      </c>
      <c r="K2106" s="546">
        <v>5735040</v>
      </c>
      <c r="L2106" s="540" t="s">
        <v>10515</v>
      </c>
      <c r="M2106" s="546" t="s">
        <v>39</v>
      </c>
      <c r="N2106" s="544" t="s">
        <v>2127</v>
      </c>
      <c r="O2106" s="540" t="s">
        <v>41</v>
      </c>
      <c r="P2106" s="540" t="s">
        <v>42</v>
      </c>
      <c r="Q2106" s="545"/>
    </row>
    <row r="2107" spans="1:17" ht="216.75" x14ac:dyDescent="0.25">
      <c r="A2107" s="531">
        <v>2105</v>
      </c>
      <c r="B2107" s="540" t="s">
        <v>34</v>
      </c>
      <c r="C2107" s="539">
        <v>891180084</v>
      </c>
      <c r="D2107" s="539">
        <v>2</v>
      </c>
      <c r="E2107" s="540" t="s">
        <v>3036</v>
      </c>
      <c r="F2107" s="540">
        <v>26417696</v>
      </c>
      <c r="G2107" s="546">
        <v>1</v>
      </c>
      <c r="H2107" s="546" t="s">
        <v>10521</v>
      </c>
      <c r="I2107" s="540" t="s">
        <v>10522</v>
      </c>
      <c r="J2107" s="547">
        <v>41562</v>
      </c>
      <c r="K2107" s="546">
        <v>11388000</v>
      </c>
      <c r="L2107" s="540" t="s">
        <v>10515</v>
      </c>
      <c r="M2107" s="546" t="s">
        <v>39</v>
      </c>
      <c r="N2107" s="544" t="s">
        <v>2127</v>
      </c>
      <c r="O2107" s="540" t="s">
        <v>41</v>
      </c>
      <c r="P2107" s="540" t="s">
        <v>42</v>
      </c>
      <c r="Q2107" s="545"/>
    </row>
    <row r="2108" spans="1:17" ht="255" x14ac:dyDescent="0.25">
      <c r="A2108" s="531">
        <v>2106</v>
      </c>
      <c r="B2108" s="540" t="s">
        <v>34</v>
      </c>
      <c r="C2108" s="539">
        <v>891180084</v>
      </c>
      <c r="D2108" s="539">
        <v>2</v>
      </c>
      <c r="E2108" s="540" t="s">
        <v>6223</v>
      </c>
      <c r="F2108" s="540">
        <v>800224833</v>
      </c>
      <c r="G2108" s="546">
        <v>2</v>
      </c>
      <c r="H2108" s="546" t="s">
        <v>10523</v>
      </c>
      <c r="I2108" s="540" t="s">
        <v>10524</v>
      </c>
      <c r="J2108" s="547">
        <v>41571</v>
      </c>
      <c r="K2108" s="546">
        <v>18907536</v>
      </c>
      <c r="L2108" s="540" t="s">
        <v>10515</v>
      </c>
      <c r="M2108" s="546" t="s">
        <v>39</v>
      </c>
      <c r="N2108" s="544" t="s">
        <v>2127</v>
      </c>
      <c r="O2108" s="540" t="s">
        <v>41</v>
      </c>
      <c r="P2108" s="540" t="s">
        <v>42</v>
      </c>
      <c r="Q2108" s="545"/>
    </row>
    <row r="2109" spans="1:17" ht="204" x14ac:dyDescent="0.25">
      <c r="A2109" s="531">
        <v>2107</v>
      </c>
      <c r="B2109" s="540" t="s">
        <v>34</v>
      </c>
      <c r="C2109" s="539">
        <v>891180084</v>
      </c>
      <c r="D2109" s="539">
        <v>2</v>
      </c>
      <c r="E2109" s="540" t="s">
        <v>10525</v>
      </c>
      <c r="F2109" s="540">
        <v>900296426</v>
      </c>
      <c r="G2109" s="546">
        <v>9</v>
      </c>
      <c r="H2109" s="546" t="s">
        <v>10526</v>
      </c>
      <c r="I2109" s="540" t="s">
        <v>10527</v>
      </c>
      <c r="J2109" s="547">
        <v>41551</v>
      </c>
      <c r="K2109" s="546">
        <v>3466205</v>
      </c>
      <c r="L2109" s="540" t="s">
        <v>10515</v>
      </c>
      <c r="M2109" s="546" t="s">
        <v>39</v>
      </c>
      <c r="N2109" s="544" t="s">
        <v>2127</v>
      </c>
      <c r="O2109" s="540" t="s">
        <v>41</v>
      </c>
      <c r="P2109" s="540" t="s">
        <v>42</v>
      </c>
      <c r="Q2109" s="545"/>
    </row>
    <row r="2110" spans="1:17" ht="216.75" x14ac:dyDescent="0.25">
      <c r="A2110" s="531">
        <v>2108</v>
      </c>
      <c r="B2110" s="540" t="s">
        <v>34</v>
      </c>
      <c r="C2110" s="539">
        <v>891180084</v>
      </c>
      <c r="D2110" s="539">
        <v>2</v>
      </c>
      <c r="E2110" s="540" t="s">
        <v>10528</v>
      </c>
      <c r="F2110" s="540">
        <v>860534740</v>
      </c>
      <c r="G2110" s="546">
        <v>4</v>
      </c>
      <c r="H2110" s="546" t="s">
        <v>10529</v>
      </c>
      <c r="I2110" s="540" t="s">
        <v>10530</v>
      </c>
      <c r="J2110" s="547">
        <v>41562</v>
      </c>
      <c r="K2110" s="546">
        <v>3906001</v>
      </c>
      <c r="L2110" s="540" t="s">
        <v>10515</v>
      </c>
      <c r="M2110" s="546" t="s">
        <v>39</v>
      </c>
      <c r="N2110" s="544" t="s">
        <v>2127</v>
      </c>
      <c r="O2110" s="540" t="s">
        <v>41</v>
      </c>
      <c r="P2110" s="540" t="s">
        <v>42</v>
      </c>
      <c r="Q2110" s="545"/>
    </row>
    <row r="2111" spans="1:17" ht="127.5" x14ac:dyDescent="0.25">
      <c r="A2111" s="531">
        <v>2109</v>
      </c>
      <c r="B2111" s="540" t="s">
        <v>34</v>
      </c>
      <c r="C2111" s="539">
        <v>891180084</v>
      </c>
      <c r="D2111" s="539">
        <v>2</v>
      </c>
      <c r="E2111" s="540" t="s">
        <v>10531</v>
      </c>
      <c r="F2111" s="540">
        <v>12115166</v>
      </c>
      <c r="G2111" s="546">
        <v>2</v>
      </c>
      <c r="H2111" s="546" t="s">
        <v>10532</v>
      </c>
      <c r="I2111" s="540" t="s">
        <v>10533</v>
      </c>
      <c r="J2111" s="547">
        <v>41562</v>
      </c>
      <c r="K2111" s="546">
        <v>2320000</v>
      </c>
      <c r="L2111" s="540" t="s">
        <v>10515</v>
      </c>
      <c r="M2111" s="546" t="s">
        <v>39</v>
      </c>
      <c r="N2111" s="544" t="s">
        <v>2127</v>
      </c>
      <c r="O2111" s="540" t="s">
        <v>41</v>
      </c>
      <c r="P2111" s="540" t="s">
        <v>42</v>
      </c>
      <c r="Q2111" s="545"/>
    </row>
    <row r="2112" spans="1:17" ht="216.75" x14ac:dyDescent="0.25">
      <c r="A2112" s="531">
        <v>2110</v>
      </c>
      <c r="B2112" s="540" t="s">
        <v>34</v>
      </c>
      <c r="C2112" s="539">
        <v>891180084</v>
      </c>
      <c r="D2112" s="539">
        <v>2</v>
      </c>
      <c r="E2112" s="540" t="s">
        <v>9091</v>
      </c>
      <c r="F2112" s="540">
        <v>890101977</v>
      </c>
      <c r="G2112" s="546">
        <v>3</v>
      </c>
      <c r="H2112" s="546" t="s">
        <v>10534</v>
      </c>
      <c r="I2112" s="540" t="s">
        <v>10535</v>
      </c>
      <c r="J2112" s="547">
        <v>41562</v>
      </c>
      <c r="K2112" s="546">
        <v>55413638</v>
      </c>
      <c r="L2112" s="540" t="s">
        <v>10515</v>
      </c>
      <c r="M2112" s="546" t="s">
        <v>39</v>
      </c>
      <c r="N2112" s="544" t="s">
        <v>2127</v>
      </c>
      <c r="O2112" s="540" t="s">
        <v>41</v>
      </c>
      <c r="P2112" s="540" t="s">
        <v>42</v>
      </c>
      <c r="Q2112" s="545"/>
    </row>
    <row r="2113" spans="1:17" ht="153" x14ac:dyDescent="0.25">
      <c r="A2113" s="531">
        <v>2111</v>
      </c>
      <c r="B2113" s="540" t="s">
        <v>34</v>
      </c>
      <c r="C2113" s="539">
        <v>891180084</v>
      </c>
      <c r="D2113" s="539">
        <v>2</v>
      </c>
      <c r="E2113" s="540" t="s">
        <v>10536</v>
      </c>
      <c r="F2113" s="540">
        <v>59708564</v>
      </c>
      <c r="G2113" s="546">
        <v>7</v>
      </c>
      <c r="H2113" s="546" t="s">
        <v>10537</v>
      </c>
      <c r="I2113" s="540" t="s">
        <v>10538</v>
      </c>
      <c r="J2113" s="547">
        <v>41562</v>
      </c>
      <c r="K2113" s="546">
        <v>1996000</v>
      </c>
      <c r="L2113" s="540" t="s">
        <v>10515</v>
      </c>
      <c r="M2113" s="546" t="s">
        <v>39</v>
      </c>
      <c r="N2113" s="544" t="s">
        <v>2127</v>
      </c>
      <c r="O2113" s="540" t="s">
        <v>41</v>
      </c>
      <c r="P2113" s="540" t="s">
        <v>42</v>
      </c>
      <c r="Q2113" s="545"/>
    </row>
    <row r="2114" spans="1:17" ht="140.25" x14ac:dyDescent="0.25">
      <c r="A2114" s="531">
        <v>2112</v>
      </c>
      <c r="B2114" s="540" t="s">
        <v>34</v>
      </c>
      <c r="C2114" s="539">
        <v>891180084</v>
      </c>
      <c r="D2114" s="539">
        <v>2</v>
      </c>
      <c r="E2114" s="540" t="s">
        <v>7661</v>
      </c>
      <c r="F2114" s="540">
        <v>7733242</v>
      </c>
      <c r="G2114" s="546">
        <v>7</v>
      </c>
      <c r="H2114" s="546" t="s">
        <v>10539</v>
      </c>
      <c r="I2114" s="540" t="s">
        <v>10540</v>
      </c>
      <c r="J2114" s="547">
        <v>41549</v>
      </c>
      <c r="K2114" s="546">
        <v>21775000</v>
      </c>
      <c r="L2114" s="540" t="s">
        <v>10515</v>
      </c>
      <c r="M2114" s="546" t="s">
        <v>39</v>
      </c>
      <c r="N2114" s="544" t="s">
        <v>2127</v>
      </c>
      <c r="O2114" s="540" t="s">
        <v>41</v>
      </c>
      <c r="P2114" s="540" t="s">
        <v>42</v>
      </c>
      <c r="Q2114" s="545"/>
    </row>
    <row r="2115" spans="1:17" ht="153" x14ac:dyDescent="0.25">
      <c r="A2115" s="531">
        <v>2113</v>
      </c>
      <c r="B2115" s="540" t="s">
        <v>34</v>
      </c>
      <c r="C2115" s="539">
        <v>891180084</v>
      </c>
      <c r="D2115" s="539">
        <v>2</v>
      </c>
      <c r="E2115" s="540" t="s">
        <v>10541</v>
      </c>
      <c r="F2115" s="540">
        <v>1075229601</v>
      </c>
      <c r="G2115" s="546">
        <v>5</v>
      </c>
      <c r="H2115" s="546" t="s">
        <v>10542</v>
      </c>
      <c r="I2115" s="540" t="s">
        <v>10543</v>
      </c>
      <c r="J2115" s="547">
        <v>41607</v>
      </c>
      <c r="K2115" s="546">
        <v>1200000</v>
      </c>
      <c r="L2115" s="540" t="s">
        <v>10544</v>
      </c>
      <c r="M2115" s="546" t="s">
        <v>39</v>
      </c>
      <c r="N2115" s="544" t="s">
        <v>2127</v>
      </c>
      <c r="O2115" s="540" t="s">
        <v>41</v>
      </c>
      <c r="P2115" s="540" t="s">
        <v>42</v>
      </c>
      <c r="Q2115" s="545"/>
    </row>
    <row r="2116" spans="1:17" ht="140.25" x14ac:dyDescent="0.25">
      <c r="A2116" s="531">
        <v>2114</v>
      </c>
      <c r="B2116" s="540" t="s">
        <v>34</v>
      </c>
      <c r="C2116" s="539">
        <v>891180084</v>
      </c>
      <c r="D2116" s="539">
        <v>2</v>
      </c>
      <c r="E2116" s="540" t="s">
        <v>10545</v>
      </c>
      <c r="F2116" s="540">
        <v>900304743</v>
      </c>
      <c r="G2116" s="546">
        <v>4</v>
      </c>
      <c r="H2116" s="546" t="s">
        <v>10546</v>
      </c>
      <c r="I2116" s="540" t="s">
        <v>10547</v>
      </c>
      <c r="J2116" s="547">
        <v>41599</v>
      </c>
      <c r="K2116" s="546">
        <v>452400</v>
      </c>
      <c r="L2116" s="540" t="s">
        <v>10544</v>
      </c>
      <c r="M2116" s="546" t="s">
        <v>39</v>
      </c>
      <c r="N2116" s="544" t="s">
        <v>2127</v>
      </c>
      <c r="O2116" s="540" t="s">
        <v>41</v>
      </c>
      <c r="P2116" s="540" t="s">
        <v>42</v>
      </c>
      <c r="Q2116" s="545"/>
    </row>
    <row r="2117" spans="1:17" ht="153" x14ac:dyDescent="0.25">
      <c r="A2117" s="531">
        <v>2115</v>
      </c>
      <c r="B2117" s="540" t="s">
        <v>34</v>
      </c>
      <c r="C2117" s="539">
        <v>891180084</v>
      </c>
      <c r="D2117" s="539">
        <v>2</v>
      </c>
      <c r="E2117" s="540" t="s">
        <v>10548</v>
      </c>
      <c r="F2117" s="540">
        <v>800179073</v>
      </c>
      <c r="G2117" s="546">
        <v>9</v>
      </c>
      <c r="H2117" s="546" t="s">
        <v>10549</v>
      </c>
      <c r="I2117" s="540" t="s">
        <v>10550</v>
      </c>
      <c r="J2117" s="547">
        <v>41585</v>
      </c>
      <c r="K2117" s="546">
        <v>9952800</v>
      </c>
      <c r="L2117" s="540" t="s">
        <v>10544</v>
      </c>
      <c r="M2117" s="546" t="s">
        <v>39</v>
      </c>
      <c r="N2117" s="544" t="s">
        <v>2127</v>
      </c>
      <c r="O2117" s="540" t="s">
        <v>41</v>
      </c>
      <c r="P2117" s="540" t="s">
        <v>42</v>
      </c>
      <c r="Q2117" s="545"/>
    </row>
    <row r="2118" spans="1:17" ht="140.25" x14ac:dyDescent="0.25">
      <c r="A2118" s="531">
        <v>2116</v>
      </c>
      <c r="B2118" s="540" t="s">
        <v>34</v>
      </c>
      <c r="C2118" s="539">
        <v>891180084</v>
      </c>
      <c r="D2118" s="539">
        <v>2</v>
      </c>
      <c r="E2118" s="540" t="s">
        <v>356</v>
      </c>
      <c r="F2118" s="540">
        <v>7694101</v>
      </c>
      <c r="G2118" s="546">
        <v>9</v>
      </c>
      <c r="H2118" s="546" t="s">
        <v>10551</v>
      </c>
      <c r="I2118" s="540" t="s">
        <v>10552</v>
      </c>
      <c r="J2118" s="547">
        <v>41599</v>
      </c>
      <c r="K2118" s="546">
        <v>4373200</v>
      </c>
      <c r="L2118" s="540" t="s">
        <v>10553</v>
      </c>
      <c r="M2118" s="546" t="s">
        <v>39</v>
      </c>
      <c r="N2118" s="544" t="s">
        <v>2127</v>
      </c>
      <c r="O2118" s="540" t="s">
        <v>41</v>
      </c>
      <c r="P2118" s="540" t="s">
        <v>42</v>
      </c>
      <c r="Q2118" s="545"/>
    </row>
    <row r="2119" spans="1:17" ht="127.5" x14ac:dyDescent="0.25">
      <c r="A2119" s="531">
        <v>2117</v>
      </c>
      <c r="B2119" s="540" t="s">
        <v>34</v>
      </c>
      <c r="C2119" s="539">
        <v>891180084</v>
      </c>
      <c r="D2119" s="539">
        <v>2</v>
      </c>
      <c r="E2119" s="540" t="s">
        <v>10554</v>
      </c>
      <c r="F2119" s="540">
        <v>26433825</v>
      </c>
      <c r="G2119" s="546">
        <v>2</v>
      </c>
      <c r="H2119" s="546" t="s">
        <v>10555</v>
      </c>
      <c r="I2119" s="540" t="s">
        <v>10556</v>
      </c>
      <c r="J2119" s="547">
        <v>41586</v>
      </c>
      <c r="K2119" s="546">
        <v>45967152</v>
      </c>
      <c r="L2119" s="540" t="s">
        <v>10553</v>
      </c>
      <c r="M2119" s="546" t="s">
        <v>39</v>
      </c>
      <c r="N2119" s="544" t="s">
        <v>2127</v>
      </c>
      <c r="O2119" s="540" t="s">
        <v>41</v>
      </c>
      <c r="P2119" s="540" t="s">
        <v>42</v>
      </c>
      <c r="Q2119" s="545"/>
    </row>
    <row r="2120" spans="1:17" ht="180" x14ac:dyDescent="0.25">
      <c r="A2120" s="531">
        <v>2118</v>
      </c>
      <c r="B2120" s="548" t="s">
        <v>34</v>
      </c>
      <c r="C2120" s="549">
        <v>891180084</v>
      </c>
      <c r="D2120" s="549">
        <v>2</v>
      </c>
      <c r="E2120" s="548" t="s">
        <v>6230</v>
      </c>
      <c r="F2120" s="548">
        <v>71739665</v>
      </c>
      <c r="G2120" s="550">
        <v>9</v>
      </c>
      <c r="H2120" s="550" t="s">
        <v>10557</v>
      </c>
      <c r="I2120" s="548" t="s">
        <v>10558</v>
      </c>
      <c r="J2120" s="551">
        <v>41610</v>
      </c>
      <c r="K2120" s="550">
        <v>3325720</v>
      </c>
      <c r="L2120" s="548" t="s">
        <v>10553</v>
      </c>
      <c r="M2120" s="550" t="s">
        <v>39</v>
      </c>
      <c r="N2120" s="552" t="s">
        <v>2127</v>
      </c>
      <c r="O2120" s="548" t="s">
        <v>41</v>
      </c>
      <c r="P2120" s="548" t="s">
        <v>42</v>
      </c>
      <c r="Q2120" s="553"/>
    </row>
    <row r="2121" spans="1:17" ht="228" x14ac:dyDescent="0.25">
      <c r="A2121" s="531">
        <v>2119</v>
      </c>
      <c r="B2121" s="548" t="s">
        <v>34</v>
      </c>
      <c r="C2121" s="549">
        <v>891180084</v>
      </c>
      <c r="D2121" s="549">
        <v>2</v>
      </c>
      <c r="E2121" s="548" t="s">
        <v>10559</v>
      </c>
      <c r="F2121" s="548">
        <v>830052968</v>
      </c>
      <c r="G2121" s="550">
        <v>8</v>
      </c>
      <c r="H2121" s="550" t="s">
        <v>10560</v>
      </c>
      <c r="I2121" s="548" t="s">
        <v>10561</v>
      </c>
      <c r="J2121" s="551">
        <v>41610</v>
      </c>
      <c r="K2121" s="550">
        <v>5170300</v>
      </c>
      <c r="L2121" s="548" t="s">
        <v>10553</v>
      </c>
      <c r="M2121" s="550" t="s">
        <v>39</v>
      </c>
      <c r="N2121" s="552" t="s">
        <v>2127</v>
      </c>
      <c r="O2121" s="548" t="s">
        <v>41</v>
      </c>
      <c r="P2121" s="548" t="s">
        <v>42</v>
      </c>
      <c r="Q2121" s="553"/>
    </row>
    <row r="2122" spans="1:17" ht="192" x14ac:dyDescent="0.25">
      <c r="A2122" s="531">
        <v>2120</v>
      </c>
      <c r="B2122" s="548" t="s">
        <v>34</v>
      </c>
      <c r="C2122" s="549">
        <v>891180084</v>
      </c>
      <c r="D2122" s="549">
        <v>2</v>
      </c>
      <c r="E2122" s="548" t="s">
        <v>10562</v>
      </c>
      <c r="F2122" s="548">
        <v>1075241426</v>
      </c>
      <c r="G2122" s="550">
        <v>1</v>
      </c>
      <c r="H2122" s="550" t="s">
        <v>10563</v>
      </c>
      <c r="I2122" s="548" t="s">
        <v>10564</v>
      </c>
      <c r="J2122" s="551">
        <v>41612</v>
      </c>
      <c r="K2122" s="550">
        <v>11530000</v>
      </c>
      <c r="L2122" s="548" t="s">
        <v>10553</v>
      </c>
      <c r="M2122" s="550" t="s">
        <v>39</v>
      </c>
      <c r="N2122" s="552" t="s">
        <v>2127</v>
      </c>
      <c r="O2122" s="548" t="s">
        <v>41</v>
      </c>
      <c r="P2122" s="548" t="s">
        <v>42</v>
      </c>
      <c r="Q2122" s="553"/>
    </row>
  </sheetData>
  <mergeCells count="4">
    <mergeCell ref="B1:D1"/>
    <mergeCell ref="E1:G1"/>
    <mergeCell ref="H1:K1"/>
    <mergeCell ref="O1:P1"/>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Q845"/>
  <sheetViews>
    <sheetView workbookViewId="0">
      <selection sqref="A1:XFD1048576"/>
    </sheetView>
  </sheetViews>
  <sheetFormatPr baseColWidth="10" defaultRowHeight="15" x14ac:dyDescent="0.25"/>
  <cols>
    <col min="10" max="10" width="14.28515625" customWidth="1"/>
    <col min="11" max="11" width="19.7109375" customWidth="1"/>
    <col min="12" max="12" width="16.140625" customWidth="1"/>
  </cols>
  <sheetData>
    <row r="1" spans="1:17" x14ac:dyDescent="0.25">
      <c r="A1" s="571"/>
      <c r="B1" s="1474">
        <v>1</v>
      </c>
      <c r="C1" s="1474"/>
      <c r="D1" s="1474"/>
      <c r="E1" s="1474">
        <v>2</v>
      </c>
      <c r="F1" s="1474"/>
      <c r="G1" s="1474"/>
      <c r="H1" s="1474">
        <v>3</v>
      </c>
      <c r="I1" s="1474"/>
      <c r="J1" s="1474"/>
      <c r="K1" s="1474"/>
      <c r="L1" s="572">
        <v>4</v>
      </c>
      <c r="M1" s="572">
        <v>5</v>
      </c>
      <c r="N1" s="572">
        <v>6</v>
      </c>
      <c r="O1" s="1474">
        <v>7</v>
      </c>
      <c r="P1" s="1474"/>
      <c r="Q1" s="541">
        <v>8</v>
      </c>
    </row>
    <row r="2" spans="1:17" ht="63.75" x14ac:dyDescent="0.25">
      <c r="A2" s="573" t="s">
        <v>18</v>
      </c>
      <c r="B2" s="573" t="s">
        <v>19</v>
      </c>
      <c r="C2" s="573" t="s">
        <v>20</v>
      </c>
      <c r="D2" s="573" t="s">
        <v>21</v>
      </c>
      <c r="E2" s="573" t="s">
        <v>22</v>
      </c>
      <c r="F2" s="573" t="s">
        <v>23</v>
      </c>
      <c r="G2" s="574" t="s">
        <v>21</v>
      </c>
      <c r="H2" s="575" t="s">
        <v>24</v>
      </c>
      <c r="I2" s="575" t="s">
        <v>25</v>
      </c>
      <c r="J2" s="575" t="s">
        <v>26</v>
      </c>
      <c r="K2" s="576" t="s">
        <v>27</v>
      </c>
      <c r="L2" s="575" t="s">
        <v>28</v>
      </c>
      <c r="M2" s="575" t="s">
        <v>10565</v>
      </c>
      <c r="N2" s="577" t="s">
        <v>8313</v>
      </c>
      <c r="O2" s="575" t="s">
        <v>10566</v>
      </c>
      <c r="P2" s="577" t="s">
        <v>10567</v>
      </c>
      <c r="Q2" s="575" t="s">
        <v>33</v>
      </c>
    </row>
    <row r="3" spans="1:17" ht="285" x14ac:dyDescent="0.25">
      <c r="A3" s="578">
        <v>1</v>
      </c>
      <c r="B3" s="579" t="s">
        <v>34</v>
      </c>
      <c r="C3" s="580">
        <v>891180084</v>
      </c>
      <c r="D3" s="578">
        <v>2</v>
      </c>
      <c r="E3" s="581" t="s">
        <v>403</v>
      </c>
      <c r="F3" s="582">
        <v>1075234712</v>
      </c>
      <c r="G3" s="583">
        <v>4</v>
      </c>
      <c r="H3" s="584" t="s">
        <v>10568</v>
      </c>
      <c r="I3" s="585" t="s">
        <v>10569</v>
      </c>
      <c r="J3" s="586">
        <v>41641</v>
      </c>
      <c r="K3" s="587">
        <v>11999112</v>
      </c>
      <c r="L3" s="588" t="s">
        <v>7153</v>
      </c>
      <c r="M3" s="589" t="s">
        <v>7133</v>
      </c>
      <c r="N3" s="589" t="s">
        <v>40</v>
      </c>
      <c r="O3" s="578" t="s">
        <v>41</v>
      </c>
      <c r="P3" s="578" t="s">
        <v>42</v>
      </c>
      <c r="Q3" s="590" t="s">
        <v>7134</v>
      </c>
    </row>
    <row r="4" spans="1:17" ht="313.5" x14ac:dyDescent="0.25">
      <c r="A4" s="578">
        <v>2</v>
      </c>
      <c r="B4" s="579" t="s">
        <v>34</v>
      </c>
      <c r="C4" s="580">
        <v>891180084</v>
      </c>
      <c r="D4" s="578">
        <v>2</v>
      </c>
      <c r="E4" s="581" t="s">
        <v>366</v>
      </c>
      <c r="F4" s="582">
        <v>36176246</v>
      </c>
      <c r="G4" s="583">
        <v>1</v>
      </c>
      <c r="H4" s="584" t="s">
        <v>10570</v>
      </c>
      <c r="I4" s="585" t="s">
        <v>10571</v>
      </c>
      <c r="J4" s="586">
        <v>41641</v>
      </c>
      <c r="K4" s="587">
        <v>11999112</v>
      </c>
      <c r="L4" s="588" t="s">
        <v>7153</v>
      </c>
      <c r="M4" s="589" t="s">
        <v>7133</v>
      </c>
      <c r="N4" s="589" t="s">
        <v>40</v>
      </c>
      <c r="O4" s="578" t="s">
        <v>41</v>
      </c>
      <c r="P4" s="578" t="s">
        <v>42</v>
      </c>
      <c r="Q4" s="590" t="s">
        <v>7134</v>
      </c>
    </row>
    <row r="5" spans="1:17" ht="285" x14ac:dyDescent="0.25">
      <c r="A5" s="578">
        <v>3</v>
      </c>
      <c r="B5" s="579" t="s">
        <v>34</v>
      </c>
      <c r="C5" s="580">
        <v>891180084</v>
      </c>
      <c r="D5" s="578">
        <v>2</v>
      </c>
      <c r="E5" s="581" t="s">
        <v>10572</v>
      </c>
      <c r="F5" s="582">
        <v>26579047</v>
      </c>
      <c r="G5" s="583">
        <v>6</v>
      </c>
      <c r="H5" s="584" t="s">
        <v>10573</v>
      </c>
      <c r="I5" s="585" t="s">
        <v>10574</v>
      </c>
      <c r="J5" s="586">
        <v>41641</v>
      </c>
      <c r="K5" s="587">
        <v>4106784</v>
      </c>
      <c r="L5" s="588" t="s">
        <v>7153</v>
      </c>
      <c r="M5" s="589" t="s">
        <v>7133</v>
      </c>
      <c r="N5" s="589" t="s">
        <v>40</v>
      </c>
      <c r="O5" s="578" t="s">
        <v>41</v>
      </c>
      <c r="P5" s="578" t="s">
        <v>42</v>
      </c>
      <c r="Q5" s="590" t="s">
        <v>7134</v>
      </c>
    </row>
    <row r="6" spans="1:17" ht="199.5" x14ac:dyDescent="0.25">
      <c r="A6" s="578">
        <v>4</v>
      </c>
      <c r="B6" s="579" t="s">
        <v>34</v>
      </c>
      <c r="C6" s="580">
        <v>891180084</v>
      </c>
      <c r="D6" s="578">
        <v>2</v>
      </c>
      <c r="E6" s="591" t="s">
        <v>438</v>
      </c>
      <c r="F6" s="578">
        <v>26433756</v>
      </c>
      <c r="G6" s="592">
        <v>2</v>
      </c>
      <c r="H6" s="584" t="s">
        <v>10575</v>
      </c>
      <c r="I6" s="585" t="s">
        <v>10576</v>
      </c>
      <c r="J6" s="586">
        <v>41656</v>
      </c>
      <c r="K6" s="587">
        <v>7170457</v>
      </c>
      <c r="L6" s="588" t="s">
        <v>7153</v>
      </c>
      <c r="M6" s="589" t="s">
        <v>7133</v>
      </c>
      <c r="N6" s="589" t="s">
        <v>40</v>
      </c>
      <c r="O6" s="578" t="s">
        <v>41</v>
      </c>
      <c r="P6" s="578" t="s">
        <v>42</v>
      </c>
      <c r="Q6" s="590" t="s">
        <v>7134</v>
      </c>
    </row>
    <row r="7" spans="1:17" ht="313.5" x14ac:dyDescent="0.25">
      <c r="A7" s="578">
        <v>5</v>
      </c>
      <c r="B7" s="579" t="s">
        <v>34</v>
      </c>
      <c r="C7" s="580">
        <v>891180084</v>
      </c>
      <c r="D7" s="578">
        <v>2</v>
      </c>
      <c r="E7" s="581" t="s">
        <v>363</v>
      </c>
      <c r="F7" s="582">
        <v>55154564</v>
      </c>
      <c r="G7" s="592">
        <v>3</v>
      </c>
      <c r="H7" s="584" t="s">
        <v>10577</v>
      </c>
      <c r="I7" s="585" t="s">
        <v>10578</v>
      </c>
      <c r="J7" s="586">
        <v>41641</v>
      </c>
      <c r="K7" s="587">
        <v>12672000</v>
      </c>
      <c r="L7" s="588" t="s">
        <v>7153</v>
      </c>
      <c r="M7" s="589" t="s">
        <v>7133</v>
      </c>
      <c r="N7" s="589" t="s">
        <v>40</v>
      </c>
      <c r="O7" s="578" t="s">
        <v>41</v>
      </c>
      <c r="P7" s="578" t="s">
        <v>42</v>
      </c>
      <c r="Q7" s="590" t="s">
        <v>7134</v>
      </c>
    </row>
    <row r="8" spans="1:17" ht="171" x14ac:dyDescent="0.25">
      <c r="A8" s="578">
        <v>6</v>
      </c>
      <c r="B8" s="579" t="s">
        <v>34</v>
      </c>
      <c r="C8" s="580">
        <v>891180084</v>
      </c>
      <c r="D8" s="578">
        <v>2</v>
      </c>
      <c r="E8" s="591" t="s">
        <v>375</v>
      </c>
      <c r="F8" s="578">
        <v>12115387</v>
      </c>
      <c r="G8" s="592">
        <v>3</v>
      </c>
      <c r="H8" s="584" t="s">
        <v>10579</v>
      </c>
      <c r="I8" s="585" t="s">
        <v>10580</v>
      </c>
      <c r="J8" s="586">
        <v>41661</v>
      </c>
      <c r="K8" s="587">
        <v>2492160</v>
      </c>
      <c r="L8" s="593" t="s">
        <v>6726</v>
      </c>
      <c r="M8" s="589" t="s">
        <v>7133</v>
      </c>
      <c r="N8" s="589" t="s">
        <v>40</v>
      </c>
      <c r="O8" s="578" t="s">
        <v>41</v>
      </c>
      <c r="P8" s="578" t="s">
        <v>42</v>
      </c>
      <c r="Q8" s="590" t="s">
        <v>7134</v>
      </c>
    </row>
    <row r="9" spans="1:17" ht="171" x14ac:dyDescent="0.25">
      <c r="A9" s="578">
        <v>7</v>
      </c>
      <c r="B9" s="579" t="s">
        <v>34</v>
      </c>
      <c r="C9" s="580">
        <v>891180084</v>
      </c>
      <c r="D9" s="578">
        <v>2</v>
      </c>
      <c r="E9" s="591" t="s">
        <v>427</v>
      </c>
      <c r="F9" s="578">
        <v>19087607</v>
      </c>
      <c r="G9" s="592">
        <v>8</v>
      </c>
      <c r="H9" s="584" t="s">
        <v>10581</v>
      </c>
      <c r="I9" s="585" t="s">
        <v>10582</v>
      </c>
      <c r="J9" s="586">
        <v>41661</v>
      </c>
      <c r="K9" s="587">
        <v>2613560</v>
      </c>
      <c r="L9" s="593" t="s">
        <v>6726</v>
      </c>
      <c r="M9" s="589" t="s">
        <v>7133</v>
      </c>
      <c r="N9" s="589" t="s">
        <v>40</v>
      </c>
      <c r="O9" s="578" t="s">
        <v>41</v>
      </c>
      <c r="P9" s="578" t="s">
        <v>42</v>
      </c>
      <c r="Q9" s="590" t="s">
        <v>7134</v>
      </c>
    </row>
    <row r="10" spans="1:17" ht="171" x14ac:dyDescent="0.25">
      <c r="A10" s="578">
        <v>8</v>
      </c>
      <c r="B10" s="579" t="s">
        <v>34</v>
      </c>
      <c r="C10" s="580">
        <v>891180084</v>
      </c>
      <c r="D10" s="578">
        <v>2</v>
      </c>
      <c r="E10" s="594" t="s">
        <v>6896</v>
      </c>
      <c r="F10" s="578">
        <v>10095891</v>
      </c>
      <c r="G10" s="583">
        <v>1</v>
      </c>
      <c r="H10" s="584" t="s">
        <v>10583</v>
      </c>
      <c r="I10" s="585" t="s">
        <v>10582</v>
      </c>
      <c r="J10" s="586">
        <v>41661</v>
      </c>
      <c r="K10" s="587">
        <v>5227120</v>
      </c>
      <c r="L10" s="593" t="s">
        <v>6726</v>
      </c>
      <c r="M10" s="589" t="s">
        <v>7133</v>
      </c>
      <c r="N10" s="589" t="s">
        <v>40</v>
      </c>
      <c r="O10" s="578" t="s">
        <v>41</v>
      </c>
      <c r="P10" s="578" t="s">
        <v>42</v>
      </c>
      <c r="Q10" s="590" t="s">
        <v>7134</v>
      </c>
    </row>
    <row r="11" spans="1:17" ht="171" x14ac:dyDescent="0.25">
      <c r="A11" s="578">
        <v>9</v>
      </c>
      <c r="B11" s="579" t="s">
        <v>34</v>
      </c>
      <c r="C11" s="580">
        <v>891180084</v>
      </c>
      <c r="D11" s="578">
        <v>2</v>
      </c>
      <c r="E11" s="591" t="s">
        <v>10584</v>
      </c>
      <c r="F11" s="595">
        <v>43514407</v>
      </c>
      <c r="G11" s="583">
        <v>7</v>
      </c>
      <c r="H11" s="584" t="s">
        <v>10585</v>
      </c>
      <c r="I11" s="585" t="s">
        <v>10582</v>
      </c>
      <c r="J11" s="586">
        <v>41661</v>
      </c>
      <c r="K11" s="587">
        <v>2613560</v>
      </c>
      <c r="L11" s="593" t="s">
        <v>6726</v>
      </c>
      <c r="M11" s="589" t="s">
        <v>7133</v>
      </c>
      <c r="N11" s="589" t="s">
        <v>40</v>
      </c>
      <c r="O11" s="578" t="s">
        <v>41</v>
      </c>
      <c r="P11" s="578" t="s">
        <v>42</v>
      </c>
      <c r="Q11" s="590" t="s">
        <v>7134</v>
      </c>
    </row>
    <row r="12" spans="1:17" ht="171" x14ac:dyDescent="0.25">
      <c r="A12" s="578">
        <v>10</v>
      </c>
      <c r="B12" s="579" t="s">
        <v>34</v>
      </c>
      <c r="C12" s="580">
        <v>891180084</v>
      </c>
      <c r="D12" s="578">
        <v>2</v>
      </c>
      <c r="E12" s="591" t="s">
        <v>692</v>
      </c>
      <c r="F12" s="578">
        <v>26419898</v>
      </c>
      <c r="G12" s="583">
        <v>1</v>
      </c>
      <c r="H12" s="584" t="s">
        <v>10586</v>
      </c>
      <c r="I12" s="585" t="s">
        <v>10582</v>
      </c>
      <c r="J12" s="586">
        <v>41661</v>
      </c>
      <c r="K12" s="587">
        <v>2545380</v>
      </c>
      <c r="L12" s="593" t="s">
        <v>6726</v>
      </c>
      <c r="M12" s="589" t="s">
        <v>7133</v>
      </c>
      <c r="N12" s="589" t="s">
        <v>40</v>
      </c>
      <c r="O12" s="578" t="s">
        <v>41</v>
      </c>
      <c r="P12" s="578" t="s">
        <v>42</v>
      </c>
      <c r="Q12" s="590" t="s">
        <v>7134</v>
      </c>
    </row>
    <row r="13" spans="1:17" ht="171" x14ac:dyDescent="0.25">
      <c r="A13" s="578">
        <v>11</v>
      </c>
      <c r="B13" s="579" t="s">
        <v>34</v>
      </c>
      <c r="C13" s="580">
        <v>891180084</v>
      </c>
      <c r="D13" s="578">
        <v>2</v>
      </c>
      <c r="E13" s="591" t="s">
        <v>527</v>
      </c>
      <c r="F13" s="595">
        <v>16735175</v>
      </c>
      <c r="G13" s="583">
        <v>3</v>
      </c>
      <c r="H13" s="584" t="s">
        <v>10587</v>
      </c>
      <c r="I13" s="585" t="s">
        <v>10582</v>
      </c>
      <c r="J13" s="586">
        <v>41661</v>
      </c>
      <c r="K13" s="587">
        <v>5227120</v>
      </c>
      <c r="L13" s="593" t="s">
        <v>6726</v>
      </c>
      <c r="M13" s="589" t="s">
        <v>7133</v>
      </c>
      <c r="N13" s="589" t="s">
        <v>40</v>
      </c>
      <c r="O13" s="578" t="s">
        <v>41</v>
      </c>
      <c r="P13" s="578" t="s">
        <v>42</v>
      </c>
      <c r="Q13" s="590" t="s">
        <v>7134</v>
      </c>
    </row>
    <row r="14" spans="1:17" ht="199.5" x14ac:dyDescent="0.25">
      <c r="A14" s="578">
        <v>12</v>
      </c>
      <c r="B14" s="579" t="s">
        <v>34</v>
      </c>
      <c r="C14" s="580">
        <v>891180084</v>
      </c>
      <c r="D14" s="578">
        <v>2</v>
      </c>
      <c r="E14" s="581" t="s">
        <v>397</v>
      </c>
      <c r="F14" s="595">
        <v>36151634</v>
      </c>
      <c r="G14" s="583">
        <v>8</v>
      </c>
      <c r="H14" s="584" t="s">
        <v>10588</v>
      </c>
      <c r="I14" s="585" t="s">
        <v>10589</v>
      </c>
      <c r="J14" s="586">
        <v>41655</v>
      </c>
      <c r="K14" s="587">
        <v>1800000</v>
      </c>
      <c r="L14" s="588" t="s">
        <v>380</v>
      </c>
      <c r="M14" s="589" t="s">
        <v>7133</v>
      </c>
      <c r="N14" s="589" t="s">
        <v>40</v>
      </c>
      <c r="O14" s="578" t="s">
        <v>41</v>
      </c>
      <c r="P14" s="578" t="s">
        <v>42</v>
      </c>
      <c r="Q14" s="590" t="s">
        <v>7134</v>
      </c>
    </row>
    <row r="15" spans="1:17" ht="199.5" x14ac:dyDescent="0.25">
      <c r="A15" s="578">
        <v>13</v>
      </c>
      <c r="B15" s="579" t="s">
        <v>34</v>
      </c>
      <c r="C15" s="580">
        <v>891180084</v>
      </c>
      <c r="D15" s="578">
        <v>2</v>
      </c>
      <c r="E15" s="581" t="s">
        <v>10590</v>
      </c>
      <c r="F15" s="582">
        <v>36312914</v>
      </c>
      <c r="G15" s="583">
        <v>7</v>
      </c>
      <c r="H15" s="584" t="s">
        <v>10591</v>
      </c>
      <c r="I15" s="585" t="s">
        <v>10592</v>
      </c>
      <c r="J15" s="586">
        <v>41655</v>
      </c>
      <c r="K15" s="587">
        <v>3600000</v>
      </c>
      <c r="L15" s="588" t="s">
        <v>917</v>
      </c>
      <c r="M15" s="589" t="s">
        <v>7133</v>
      </c>
      <c r="N15" s="589" t="s">
        <v>40</v>
      </c>
      <c r="O15" s="578" t="s">
        <v>41</v>
      </c>
      <c r="P15" s="578" t="s">
        <v>42</v>
      </c>
      <c r="Q15" s="590" t="s">
        <v>7134</v>
      </c>
    </row>
    <row r="16" spans="1:17" ht="213.75" x14ac:dyDescent="0.25">
      <c r="A16" s="578">
        <v>14</v>
      </c>
      <c r="B16" s="579" t="s">
        <v>34</v>
      </c>
      <c r="C16" s="580">
        <v>891180084</v>
      </c>
      <c r="D16" s="578">
        <v>2</v>
      </c>
      <c r="E16" s="591" t="s">
        <v>10593</v>
      </c>
      <c r="F16" s="596">
        <v>900505338</v>
      </c>
      <c r="G16" s="583">
        <v>7</v>
      </c>
      <c r="H16" s="584" t="s">
        <v>10594</v>
      </c>
      <c r="I16" s="585" t="s">
        <v>10595</v>
      </c>
      <c r="J16" s="586">
        <v>41655</v>
      </c>
      <c r="K16" s="587">
        <v>15890138</v>
      </c>
      <c r="L16" s="588" t="s">
        <v>380</v>
      </c>
      <c r="M16" s="589" t="s">
        <v>7133</v>
      </c>
      <c r="N16" s="589" t="s">
        <v>40</v>
      </c>
      <c r="O16" s="578" t="s">
        <v>41</v>
      </c>
      <c r="P16" s="578" t="s">
        <v>42</v>
      </c>
      <c r="Q16" s="590" t="s">
        <v>7134</v>
      </c>
    </row>
    <row r="17" spans="1:17" ht="199.5" x14ac:dyDescent="0.25">
      <c r="A17" s="578">
        <v>15</v>
      </c>
      <c r="B17" s="579" t="s">
        <v>34</v>
      </c>
      <c r="C17" s="580">
        <v>891180084</v>
      </c>
      <c r="D17" s="578">
        <v>2</v>
      </c>
      <c r="E17" s="591" t="s">
        <v>377</v>
      </c>
      <c r="F17" s="582">
        <v>12120649</v>
      </c>
      <c r="G17" s="583">
        <v>8</v>
      </c>
      <c r="H17" s="584" t="s">
        <v>10596</v>
      </c>
      <c r="I17" s="585" t="s">
        <v>10597</v>
      </c>
      <c r="J17" s="586">
        <v>41656</v>
      </c>
      <c r="K17" s="587">
        <v>10912400</v>
      </c>
      <c r="L17" s="588" t="s">
        <v>917</v>
      </c>
      <c r="M17" s="589" t="s">
        <v>7133</v>
      </c>
      <c r="N17" s="589" t="s">
        <v>40</v>
      </c>
      <c r="O17" s="578" t="s">
        <v>41</v>
      </c>
      <c r="P17" s="578" t="s">
        <v>42</v>
      </c>
      <c r="Q17" s="590" t="s">
        <v>7134</v>
      </c>
    </row>
    <row r="18" spans="1:17" ht="171" x14ac:dyDescent="0.25">
      <c r="A18" s="578">
        <v>16</v>
      </c>
      <c r="B18" s="579" t="s">
        <v>34</v>
      </c>
      <c r="C18" s="580">
        <v>891180084</v>
      </c>
      <c r="D18" s="578">
        <v>2</v>
      </c>
      <c r="E18" s="581" t="s">
        <v>452</v>
      </c>
      <c r="F18" s="582">
        <v>36310322</v>
      </c>
      <c r="G18" s="583">
        <v>8</v>
      </c>
      <c r="H18" s="584" t="s">
        <v>10598</v>
      </c>
      <c r="I18" s="585" t="s">
        <v>10599</v>
      </c>
      <c r="J18" s="586">
        <v>41655</v>
      </c>
      <c r="K18" s="587">
        <v>1500000</v>
      </c>
      <c r="L18" s="588" t="s">
        <v>917</v>
      </c>
      <c r="M18" s="589" t="s">
        <v>7133</v>
      </c>
      <c r="N18" s="589" t="s">
        <v>40</v>
      </c>
      <c r="O18" s="578" t="s">
        <v>41</v>
      </c>
      <c r="P18" s="578" t="s">
        <v>42</v>
      </c>
      <c r="Q18" s="590" t="s">
        <v>7134</v>
      </c>
    </row>
    <row r="19" spans="1:17" ht="270.75" x14ac:dyDescent="0.25">
      <c r="A19" s="578">
        <v>17</v>
      </c>
      <c r="B19" s="579" t="s">
        <v>34</v>
      </c>
      <c r="C19" s="580">
        <v>891180084</v>
      </c>
      <c r="D19" s="578">
        <v>2</v>
      </c>
      <c r="E19" s="581" t="s">
        <v>10600</v>
      </c>
      <c r="F19" s="582">
        <v>800185306</v>
      </c>
      <c r="G19" s="583">
        <v>4</v>
      </c>
      <c r="H19" s="584" t="s">
        <v>10601</v>
      </c>
      <c r="I19" s="585" t="s">
        <v>10602</v>
      </c>
      <c r="J19" s="586">
        <v>41656</v>
      </c>
      <c r="K19" s="587">
        <v>489900</v>
      </c>
      <c r="L19" s="588" t="s">
        <v>917</v>
      </c>
      <c r="M19" s="589" t="s">
        <v>7133</v>
      </c>
      <c r="N19" s="589" t="s">
        <v>40</v>
      </c>
      <c r="O19" s="578" t="s">
        <v>41</v>
      </c>
      <c r="P19" s="578" t="s">
        <v>42</v>
      </c>
      <c r="Q19" s="590" t="s">
        <v>7134</v>
      </c>
    </row>
    <row r="20" spans="1:17" ht="228" x14ac:dyDescent="0.25">
      <c r="A20" s="578">
        <v>18</v>
      </c>
      <c r="B20" s="579" t="s">
        <v>34</v>
      </c>
      <c r="C20" s="580">
        <v>891180084</v>
      </c>
      <c r="D20" s="578">
        <v>2</v>
      </c>
      <c r="E20" s="581" t="s">
        <v>7135</v>
      </c>
      <c r="F20" s="578">
        <v>36183257</v>
      </c>
      <c r="G20" s="583">
        <v>1</v>
      </c>
      <c r="H20" s="584" t="s">
        <v>10603</v>
      </c>
      <c r="I20" s="585" t="s">
        <v>10604</v>
      </c>
      <c r="J20" s="586">
        <v>41656</v>
      </c>
      <c r="K20" s="587">
        <v>2190658</v>
      </c>
      <c r="L20" s="588" t="s">
        <v>380</v>
      </c>
      <c r="M20" s="589" t="s">
        <v>7133</v>
      </c>
      <c r="N20" s="589" t="s">
        <v>40</v>
      </c>
      <c r="O20" s="578" t="s">
        <v>41</v>
      </c>
      <c r="P20" s="578" t="s">
        <v>42</v>
      </c>
      <c r="Q20" s="590" t="s">
        <v>7134</v>
      </c>
    </row>
    <row r="21" spans="1:17" ht="171" x14ac:dyDescent="0.25">
      <c r="A21" s="578">
        <v>19</v>
      </c>
      <c r="B21" s="579" t="s">
        <v>34</v>
      </c>
      <c r="C21" s="580">
        <v>891180084</v>
      </c>
      <c r="D21" s="578">
        <v>2</v>
      </c>
      <c r="E21" s="591" t="s">
        <v>334</v>
      </c>
      <c r="F21" s="595">
        <v>12127303</v>
      </c>
      <c r="G21" s="583">
        <v>7</v>
      </c>
      <c r="H21" s="584" t="s">
        <v>10605</v>
      </c>
      <c r="I21" s="585" t="s">
        <v>10606</v>
      </c>
      <c r="J21" s="586">
        <v>41661</v>
      </c>
      <c r="K21" s="587">
        <v>3000000</v>
      </c>
      <c r="L21" s="588" t="s">
        <v>380</v>
      </c>
      <c r="M21" s="589" t="s">
        <v>7133</v>
      </c>
      <c r="N21" s="589" t="s">
        <v>40</v>
      </c>
      <c r="O21" s="578" t="s">
        <v>41</v>
      </c>
      <c r="P21" s="578" t="s">
        <v>42</v>
      </c>
      <c r="Q21" s="590" t="s">
        <v>7134</v>
      </c>
    </row>
    <row r="22" spans="1:17" ht="199.5" x14ac:dyDescent="0.25">
      <c r="A22" s="578">
        <v>20</v>
      </c>
      <c r="B22" s="579" t="s">
        <v>34</v>
      </c>
      <c r="C22" s="580">
        <v>891180084</v>
      </c>
      <c r="D22" s="578">
        <v>2</v>
      </c>
      <c r="E22" s="591" t="s">
        <v>10593</v>
      </c>
      <c r="F22" s="596">
        <v>900505338</v>
      </c>
      <c r="G22" s="583">
        <v>7</v>
      </c>
      <c r="H22" s="584" t="s">
        <v>10607</v>
      </c>
      <c r="I22" s="581" t="s">
        <v>10608</v>
      </c>
      <c r="J22" s="586">
        <v>41659</v>
      </c>
      <c r="K22" s="587">
        <v>7382325</v>
      </c>
      <c r="L22" s="588" t="s">
        <v>380</v>
      </c>
      <c r="M22" s="589" t="s">
        <v>7133</v>
      </c>
      <c r="N22" s="589" t="s">
        <v>40</v>
      </c>
      <c r="O22" s="578" t="s">
        <v>41</v>
      </c>
      <c r="P22" s="578" t="s">
        <v>42</v>
      </c>
      <c r="Q22" s="590" t="s">
        <v>7134</v>
      </c>
    </row>
    <row r="23" spans="1:17" ht="213.75" x14ac:dyDescent="0.25">
      <c r="A23" s="578">
        <v>21</v>
      </c>
      <c r="B23" s="579" t="s">
        <v>34</v>
      </c>
      <c r="C23" s="580">
        <v>891180084</v>
      </c>
      <c r="D23" s="578">
        <v>2</v>
      </c>
      <c r="E23" s="591" t="s">
        <v>10609</v>
      </c>
      <c r="F23" s="595">
        <v>900036523</v>
      </c>
      <c r="G23" s="592">
        <v>0</v>
      </c>
      <c r="H23" s="584" t="s">
        <v>10610</v>
      </c>
      <c r="I23" s="585" t="s">
        <v>10611</v>
      </c>
      <c r="J23" s="586">
        <v>41659</v>
      </c>
      <c r="K23" s="587">
        <v>2178480</v>
      </c>
      <c r="L23" s="588" t="s">
        <v>917</v>
      </c>
      <c r="M23" s="589" t="s">
        <v>7133</v>
      </c>
      <c r="N23" s="589" t="s">
        <v>40</v>
      </c>
      <c r="O23" s="578" t="s">
        <v>41</v>
      </c>
      <c r="P23" s="578" t="s">
        <v>42</v>
      </c>
      <c r="Q23" s="590" t="s">
        <v>7134</v>
      </c>
    </row>
    <row r="24" spans="1:17" ht="299.25" x14ac:dyDescent="0.25">
      <c r="A24" s="578">
        <v>22</v>
      </c>
      <c r="B24" s="579" t="s">
        <v>34</v>
      </c>
      <c r="C24" s="580">
        <v>891180084</v>
      </c>
      <c r="D24" s="578">
        <v>2</v>
      </c>
      <c r="E24" s="591" t="s">
        <v>10612</v>
      </c>
      <c r="F24" s="595">
        <v>891100801</v>
      </c>
      <c r="G24" s="583">
        <v>5</v>
      </c>
      <c r="H24" s="584" t="s">
        <v>10613</v>
      </c>
      <c r="I24" s="585" t="s">
        <v>10614</v>
      </c>
      <c r="J24" s="586">
        <v>41663</v>
      </c>
      <c r="K24" s="587">
        <v>7254400</v>
      </c>
      <c r="L24" s="588" t="s">
        <v>917</v>
      </c>
      <c r="M24" s="589" t="s">
        <v>7133</v>
      </c>
      <c r="N24" s="589" t="s">
        <v>40</v>
      </c>
      <c r="O24" s="578" t="s">
        <v>41</v>
      </c>
      <c r="P24" s="578" t="s">
        <v>42</v>
      </c>
      <c r="Q24" s="590" t="s">
        <v>7134</v>
      </c>
    </row>
    <row r="25" spans="1:17" ht="185.25" x14ac:dyDescent="0.25">
      <c r="A25" s="578">
        <v>23</v>
      </c>
      <c r="B25" s="579" t="s">
        <v>34</v>
      </c>
      <c r="C25" s="580">
        <v>891180084</v>
      </c>
      <c r="D25" s="578">
        <v>2</v>
      </c>
      <c r="E25" s="591" t="s">
        <v>397</v>
      </c>
      <c r="F25" s="595">
        <v>36151634</v>
      </c>
      <c r="G25" s="583">
        <v>8</v>
      </c>
      <c r="H25" s="584" t="s">
        <v>10615</v>
      </c>
      <c r="I25" s="585" t="s">
        <v>10616</v>
      </c>
      <c r="J25" s="586">
        <v>41659</v>
      </c>
      <c r="K25" s="587">
        <v>2599980</v>
      </c>
      <c r="L25" s="588" t="s">
        <v>380</v>
      </c>
      <c r="M25" s="589" t="s">
        <v>7133</v>
      </c>
      <c r="N25" s="589" t="s">
        <v>40</v>
      </c>
      <c r="O25" s="578" t="s">
        <v>41</v>
      </c>
      <c r="P25" s="578" t="s">
        <v>42</v>
      </c>
      <c r="Q25" s="590" t="s">
        <v>7134</v>
      </c>
    </row>
    <row r="26" spans="1:17" ht="299.25" x14ac:dyDescent="0.25">
      <c r="A26" s="578">
        <v>24</v>
      </c>
      <c r="B26" s="579" t="s">
        <v>34</v>
      </c>
      <c r="C26" s="580">
        <v>891180084</v>
      </c>
      <c r="D26" s="578">
        <v>2</v>
      </c>
      <c r="E26" s="591" t="s">
        <v>10617</v>
      </c>
      <c r="F26" s="578">
        <v>19256375</v>
      </c>
      <c r="G26" s="592">
        <v>5</v>
      </c>
      <c r="H26" s="584" t="s">
        <v>10618</v>
      </c>
      <c r="I26" s="585" t="s">
        <v>10619</v>
      </c>
      <c r="J26" s="586">
        <v>41662</v>
      </c>
      <c r="K26" s="587">
        <v>1466652</v>
      </c>
      <c r="L26" s="593" t="s">
        <v>6726</v>
      </c>
      <c r="M26" s="589" t="s">
        <v>7133</v>
      </c>
      <c r="N26" s="589" t="s">
        <v>40</v>
      </c>
      <c r="O26" s="578" t="s">
        <v>41</v>
      </c>
      <c r="P26" s="578" t="s">
        <v>42</v>
      </c>
      <c r="Q26" s="590" t="s">
        <v>7134</v>
      </c>
    </row>
    <row r="27" spans="1:17" ht="299.25" x14ac:dyDescent="0.25">
      <c r="A27" s="578">
        <v>25</v>
      </c>
      <c r="B27" s="579" t="s">
        <v>34</v>
      </c>
      <c r="C27" s="580">
        <v>891180084</v>
      </c>
      <c r="D27" s="578">
        <v>2</v>
      </c>
      <c r="E27" s="591" t="s">
        <v>6789</v>
      </c>
      <c r="F27" s="578">
        <v>55055174</v>
      </c>
      <c r="G27" s="592">
        <v>1</v>
      </c>
      <c r="H27" s="584" t="s">
        <v>10620</v>
      </c>
      <c r="I27" s="585" t="s">
        <v>10619</v>
      </c>
      <c r="J27" s="586">
        <v>41662</v>
      </c>
      <c r="K27" s="587">
        <v>1427132</v>
      </c>
      <c r="L27" s="593" t="s">
        <v>6726</v>
      </c>
      <c r="M27" s="589" t="s">
        <v>7133</v>
      </c>
      <c r="N27" s="589" t="s">
        <v>40</v>
      </c>
      <c r="O27" s="578" t="s">
        <v>41</v>
      </c>
      <c r="P27" s="578" t="s">
        <v>42</v>
      </c>
      <c r="Q27" s="590" t="s">
        <v>7134</v>
      </c>
    </row>
    <row r="28" spans="1:17" ht="299.25" x14ac:dyDescent="0.25">
      <c r="A28" s="578">
        <v>26</v>
      </c>
      <c r="B28" s="579" t="s">
        <v>34</v>
      </c>
      <c r="C28" s="580">
        <v>891180084</v>
      </c>
      <c r="D28" s="578">
        <v>2</v>
      </c>
      <c r="E28" s="591" t="s">
        <v>6723</v>
      </c>
      <c r="F28" s="595">
        <v>79536428</v>
      </c>
      <c r="G28" s="592">
        <v>7</v>
      </c>
      <c r="H28" s="584" t="s">
        <v>10621</v>
      </c>
      <c r="I28" s="585" t="s">
        <v>10619</v>
      </c>
      <c r="J28" s="586">
        <v>41662</v>
      </c>
      <c r="K28" s="587">
        <v>1222210</v>
      </c>
      <c r="L28" s="593" t="s">
        <v>6726</v>
      </c>
      <c r="M28" s="589" t="s">
        <v>7133</v>
      </c>
      <c r="N28" s="589" t="s">
        <v>40</v>
      </c>
      <c r="O28" s="578" t="s">
        <v>41</v>
      </c>
      <c r="P28" s="578" t="s">
        <v>42</v>
      </c>
      <c r="Q28" s="590" t="s">
        <v>7134</v>
      </c>
    </row>
    <row r="29" spans="1:17" ht="299.25" x14ac:dyDescent="0.25">
      <c r="A29" s="578">
        <v>27</v>
      </c>
      <c r="B29" s="579" t="s">
        <v>34</v>
      </c>
      <c r="C29" s="580">
        <v>891180084</v>
      </c>
      <c r="D29" s="578">
        <v>2</v>
      </c>
      <c r="E29" s="591" t="s">
        <v>10622</v>
      </c>
      <c r="F29" s="595">
        <v>10007253</v>
      </c>
      <c r="G29" s="592">
        <v>5</v>
      </c>
      <c r="H29" s="584" t="s">
        <v>10623</v>
      </c>
      <c r="I29" s="585" t="s">
        <v>10619</v>
      </c>
      <c r="J29" s="586">
        <v>41662</v>
      </c>
      <c r="K29" s="587">
        <v>917442</v>
      </c>
      <c r="L29" s="593" t="s">
        <v>6726</v>
      </c>
      <c r="M29" s="589" t="s">
        <v>7133</v>
      </c>
      <c r="N29" s="589" t="s">
        <v>40</v>
      </c>
      <c r="O29" s="578" t="s">
        <v>41</v>
      </c>
      <c r="P29" s="578" t="s">
        <v>42</v>
      </c>
      <c r="Q29" s="590" t="s">
        <v>7134</v>
      </c>
    </row>
    <row r="30" spans="1:17" ht="299.25" x14ac:dyDescent="0.25">
      <c r="A30" s="578">
        <v>28</v>
      </c>
      <c r="B30" s="579" t="s">
        <v>34</v>
      </c>
      <c r="C30" s="580">
        <v>891180084</v>
      </c>
      <c r="D30" s="578">
        <v>2</v>
      </c>
      <c r="E30" s="591" t="s">
        <v>596</v>
      </c>
      <c r="F30" s="595">
        <v>51922960</v>
      </c>
      <c r="G30" s="592">
        <v>8</v>
      </c>
      <c r="H30" s="584" t="s">
        <v>10624</v>
      </c>
      <c r="I30" s="585" t="s">
        <v>10619</v>
      </c>
      <c r="J30" s="586">
        <v>41662</v>
      </c>
      <c r="K30" s="587">
        <v>1466652</v>
      </c>
      <c r="L30" s="593" t="s">
        <v>6726</v>
      </c>
      <c r="M30" s="589" t="s">
        <v>7133</v>
      </c>
      <c r="N30" s="589" t="s">
        <v>40</v>
      </c>
      <c r="O30" s="578" t="s">
        <v>41</v>
      </c>
      <c r="P30" s="578" t="s">
        <v>42</v>
      </c>
      <c r="Q30" s="590" t="s">
        <v>7134</v>
      </c>
    </row>
    <row r="31" spans="1:17" ht="299.25" x14ac:dyDescent="0.25">
      <c r="A31" s="578">
        <v>29</v>
      </c>
      <c r="B31" s="579" t="s">
        <v>34</v>
      </c>
      <c r="C31" s="580">
        <v>891180084</v>
      </c>
      <c r="D31" s="578">
        <v>2</v>
      </c>
      <c r="E31" s="591" t="s">
        <v>556</v>
      </c>
      <c r="F31" s="578">
        <v>7710577</v>
      </c>
      <c r="G31" s="592">
        <v>1</v>
      </c>
      <c r="H31" s="584" t="s">
        <v>10625</v>
      </c>
      <c r="I31" s="585" t="s">
        <v>10619</v>
      </c>
      <c r="J31" s="586">
        <v>41662</v>
      </c>
      <c r="K31" s="587">
        <v>1019380</v>
      </c>
      <c r="L31" s="593" t="s">
        <v>6726</v>
      </c>
      <c r="M31" s="589" t="s">
        <v>7133</v>
      </c>
      <c r="N31" s="589" t="s">
        <v>40</v>
      </c>
      <c r="O31" s="578" t="s">
        <v>41</v>
      </c>
      <c r="P31" s="578" t="s">
        <v>42</v>
      </c>
      <c r="Q31" s="590" t="s">
        <v>7134</v>
      </c>
    </row>
    <row r="32" spans="1:17" ht="299.25" x14ac:dyDescent="0.25">
      <c r="A32" s="578">
        <v>30</v>
      </c>
      <c r="B32" s="579" t="s">
        <v>34</v>
      </c>
      <c r="C32" s="580">
        <v>891180084</v>
      </c>
      <c r="D32" s="578">
        <v>2</v>
      </c>
      <c r="E32" s="591" t="s">
        <v>533</v>
      </c>
      <c r="F32" s="583">
        <v>39564654</v>
      </c>
      <c r="G32" s="592">
        <v>9</v>
      </c>
      <c r="H32" s="584" t="s">
        <v>10626</v>
      </c>
      <c r="I32" s="585" t="s">
        <v>10619</v>
      </c>
      <c r="J32" s="586">
        <v>41662</v>
      </c>
      <c r="K32" s="597">
        <v>1955536</v>
      </c>
      <c r="L32" s="593" t="s">
        <v>6726</v>
      </c>
      <c r="M32" s="589" t="s">
        <v>7133</v>
      </c>
      <c r="N32" s="589" t="s">
        <v>40</v>
      </c>
      <c r="O32" s="578" t="s">
        <v>41</v>
      </c>
      <c r="P32" s="578" t="s">
        <v>42</v>
      </c>
      <c r="Q32" s="590" t="s">
        <v>7134</v>
      </c>
    </row>
    <row r="33" spans="1:17" ht="299.25" x14ac:dyDescent="0.25">
      <c r="A33" s="578">
        <v>31</v>
      </c>
      <c r="B33" s="579" t="s">
        <v>34</v>
      </c>
      <c r="C33" s="580">
        <v>891180084</v>
      </c>
      <c r="D33" s="578">
        <v>2</v>
      </c>
      <c r="E33" s="591" t="s">
        <v>593</v>
      </c>
      <c r="F33" s="578" t="s">
        <v>10627</v>
      </c>
      <c r="G33" s="592">
        <v>4</v>
      </c>
      <c r="H33" s="584" t="s">
        <v>10628</v>
      </c>
      <c r="I33" s="585" t="s">
        <v>10619</v>
      </c>
      <c r="J33" s="586">
        <v>41662</v>
      </c>
      <c r="K33" s="597">
        <v>1222210</v>
      </c>
      <c r="L33" s="593" t="s">
        <v>6726</v>
      </c>
      <c r="M33" s="589" t="s">
        <v>7133</v>
      </c>
      <c r="N33" s="589" t="s">
        <v>40</v>
      </c>
      <c r="O33" s="578" t="s">
        <v>41</v>
      </c>
      <c r="P33" s="578" t="s">
        <v>42</v>
      </c>
      <c r="Q33" s="590" t="s">
        <v>7134</v>
      </c>
    </row>
    <row r="34" spans="1:17" ht="171" x14ac:dyDescent="0.25">
      <c r="A34" s="578">
        <v>32</v>
      </c>
      <c r="B34" s="579" t="s">
        <v>34</v>
      </c>
      <c r="C34" s="580">
        <v>891180084</v>
      </c>
      <c r="D34" s="578">
        <v>2</v>
      </c>
      <c r="E34" s="591" t="s">
        <v>10629</v>
      </c>
      <c r="F34" s="595">
        <v>36305230</v>
      </c>
      <c r="G34" s="592">
        <v>9</v>
      </c>
      <c r="H34" s="584" t="s">
        <v>10630</v>
      </c>
      <c r="I34" s="585" t="s">
        <v>10631</v>
      </c>
      <c r="J34" s="586">
        <v>41655</v>
      </c>
      <c r="K34" s="597">
        <v>17250000</v>
      </c>
      <c r="L34" s="588" t="s">
        <v>7153</v>
      </c>
      <c r="M34" s="589" t="s">
        <v>7133</v>
      </c>
      <c r="N34" s="589" t="s">
        <v>40</v>
      </c>
      <c r="O34" s="578" t="s">
        <v>41</v>
      </c>
      <c r="P34" s="578" t="s">
        <v>42</v>
      </c>
      <c r="Q34" s="590" t="s">
        <v>7134</v>
      </c>
    </row>
    <row r="35" spans="1:17" ht="171" x14ac:dyDescent="0.25">
      <c r="A35" s="578">
        <v>33</v>
      </c>
      <c r="B35" s="579" t="s">
        <v>34</v>
      </c>
      <c r="C35" s="580">
        <v>891180084</v>
      </c>
      <c r="D35" s="578">
        <v>2</v>
      </c>
      <c r="E35" s="591" t="s">
        <v>831</v>
      </c>
      <c r="F35" s="595">
        <v>51914492</v>
      </c>
      <c r="G35" s="592">
        <v>9</v>
      </c>
      <c r="H35" s="584" t="s">
        <v>10632</v>
      </c>
      <c r="I35" s="585" t="s">
        <v>10633</v>
      </c>
      <c r="J35" s="586">
        <v>41655</v>
      </c>
      <c r="K35" s="597">
        <v>36800115</v>
      </c>
      <c r="L35" s="588" t="s">
        <v>7153</v>
      </c>
      <c r="M35" s="589" t="s">
        <v>7133</v>
      </c>
      <c r="N35" s="589" t="s">
        <v>40</v>
      </c>
      <c r="O35" s="578" t="s">
        <v>41</v>
      </c>
      <c r="P35" s="578" t="s">
        <v>42</v>
      </c>
      <c r="Q35" s="590" t="s">
        <v>7134</v>
      </c>
    </row>
    <row r="36" spans="1:17" ht="171" x14ac:dyDescent="0.25">
      <c r="A36" s="578">
        <v>34</v>
      </c>
      <c r="B36" s="579" t="s">
        <v>34</v>
      </c>
      <c r="C36" s="580">
        <v>891180084</v>
      </c>
      <c r="D36" s="578">
        <v>2</v>
      </c>
      <c r="E36" s="591" t="s">
        <v>2166</v>
      </c>
      <c r="F36" s="578">
        <v>51868743</v>
      </c>
      <c r="G36" s="592">
        <v>2</v>
      </c>
      <c r="H36" s="584" t="s">
        <v>10634</v>
      </c>
      <c r="I36" s="585" t="s">
        <v>10633</v>
      </c>
      <c r="J36" s="586">
        <v>41655</v>
      </c>
      <c r="K36" s="597">
        <v>28750230</v>
      </c>
      <c r="L36" s="588" t="s">
        <v>7153</v>
      </c>
      <c r="M36" s="589" t="s">
        <v>7133</v>
      </c>
      <c r="N36" s="589" t="s">
        <v>40</v>
      </c>
      <c r="O36" s="578" t="s">
        <v>41</v>
      </c>
      <c r="P36" s="578" t="s">
        <v>42</v>
      </c>
      <c r="Q36" s="590" t="s">
        <v>7134</v>
      </c>
    </row>
    <row r="37" spans="1:17" ht="171" x14ac:dyDescent="0.25">
      <c r="A37" s="578">
        <v>35</v>
      </c>
      <c r="B37" s="579" t="s">
        <v>34</v>
      </c>
      <c r="C37" s="580">
        <v>891180084</v>
      </c>
      <c r="D37" s="578">
        <v>2</v>
      </c>
      <c r="E37" s="591" t="s">
        <v>944</v>
      </c>
      <c r="F37" s="595">
        <v>7712724</v>
      </c>
      <c r="G37" s="592">
        <v>5</v>
      </c>
      <c r="H37" s="584" t="s">
        <v>10635</v>
      </c>
      <c r="I37" s="585" t="s">
        <v>10636</v>
      </c>
      <c r="J37" s="586">
        <v>41647</v>
      </c>
      <c r="K37" s="597">
        <v>6541040</v>
      </c>
      <c r="L37" s="588" t="s">
        <v>7153</v>
      </c>
      <c r="M37" s="589" t="s">
        <v>7133</v>
      </c>
      <c r="N37" s="589" t="s">
        <v>40</v>
      </c>
      <c r="O37" s="578" t="s">
        <v>41</v>
      </c>
      <c r="P37" s="578" t="s">
        <v>42</v>
      </c>
      <c r="Q37" s="590" t="s">
        <v>7134</v>
      </c>
    </row>
    <row r="38" spans="1:17" ht="285" x14ac:dyDescent="0.25">
      <c r="A38" s="578">
        <v>36</v>
      </c>
      <c r="B38" s="579" t="s">
        <v>34</v>
      </c>
      <c r="C38" s="580">
        <v>891180084</v>
      </c>
      <c r="D38" s="578">
        <v>2</v>
      </c>
      <c r="E38" s="591" t="s">
        <v>6786</v>
      </c>
      <c r="F38" s="595">
        <v>1003893185</v>
      </c>
      <c r="G38" s="592">
        <v>7</v>
      </c>
      <c r="H38" s="584" t="s">
        <v>10637</v>
      </c>
      <c r="I38" s="585" t="s">
        <v>10638</v>
      </c>
      <c r="J38" s="586">
        <v>41656</v>
      </c>
      <c r="K38" s="597">
        <v>7170457</v>
      </c>
      <c r="L38" s="588" t="s">
        <v>7153</v>
      </c>
      <c r="M38" s="589" t="s">
        <v>7133</v>
      </c>
      <c r="N38" s="589" t="s">
        <v>40</v>
      </c>
      <c r="O38" s="578" t="s">
        <v>41</v>
      </c>
      <c r="P38" s="578" t="s">
        <v>42</v>
      </c>
      <c r="Q38" s="590" t="s">
        <v>7134</v>
      </c>
    </row>
    <row r="39" spans="1:17" ht="342" x14ac:dyDescent="0.25">
      <c r="A39" s="578">
        <v>37</v>
      </c>
      <c r="B39" s="579" t="s">
        <v>34</v>
      </c>
      <c r="C39" s="580">
        <v>891180084</v>
      </c>
      <c r="D39" s="578">
        <v>2</v>
      </c>
      <c r="E39" s="591" t="s">
        <v>903</v>
      </c>
      <c r="F39" s="595">
        <v>26560497</v>
      </c>
      <c r="G39" s="592">
        <v>3</v>
      </c>
      <c r="H39" s="584" t="s">
        <v>10639</v>
      </c>
      <c r="I39" s="585" t="s">
        <v>10640</v>
      </c>
      <c r="J39" s="586">
        <v>41656</v>
      </c>
      <c r="K39" s="597">
        <v>7626027</v>
      </c>
      <c r="L39" s="588" t="s">
        <v>7153</v>
      </c>
      <c r="M39" s="589" t="s">
        <v>7133</v>
      </c>
      <c r="N39" s="589" t="s">
        <v>40</v>
      </c>
      <c r="O39" s="578" t="s">
        <v>41</v>
      </c>
      <c r="P39" s="578" t="s">
        <v>42</v>
      </c>
      <c r="Q39" s="590" t="s">
        <v>7134</v>
      </c>
    </row>
    <row r="40" spans="1:17" ht="242.25" x14ac:dyDescent="0.25">
      <c r="A40" s="578">
        <v>38</v>
      </c>
      <c r="B40" s="579" t="s">
        <v>34</v>
      </c>
      <c r="C40" s="580">
        <v>891180084</v>
      </c>
      <c r="D40" s="578">
        <v>2</v>
      </c>
      <c r="E40" s="591" t="s">
        <v>359</v>
      </c>
      <c r="F40" s="578">
        <v>36172631</v>
      </c>
      <c r="G40" s="592">
        <v>6</v>
      </c>
      <c r="H40" s="584" t="s">
        <v>10641</v>
      </c>
      <c r="I40" s="585" t="s">
        <v>10642</v>
      </c>
      <c r="J40" s="586">
        <v>41656</v>
      </c>
      <c r="K40" s="597">
        <v>7170457</v>
      </c>
      <c r="L40" s="588" t="s">
        <v>7153</v>
      </c>
      <c r="M40" s="589" t="s">
        <v>7133</v>
      </c>
      <c r="N40" s="589" t="s">
        <v>40</v>
      </c>
      <c r="O40" s="578" t="s">
        <v>41</v>
      </c>
      <c r="P40" s="578" t="s">
        <v>42</v>
      </c>
      <c r="Q40" s="590" t="s">
        <v>7134</v>
      </c>
    </row>
    <row r="41" spans="1:17" ht="228" x14ac:dyDescent="0.25">
      <c r="A41" s="578">
        <v>39</v>
      </c>
      <c r="B41" s="579" t="s">
        <v>34</v>
      </c>
      <c r="C41" s="580">
        <v>891180084</v>
      </c>
      <c r="D41" s="578">
        <v>2</v>
      </c>
      <c r="E41" s="591" t="s">
        <v>10643</v>
      </c>
      <c r="F41" s="595">
        <v>1075212451</v>
      </c>
      <c r="G41" s="592">
        <v>2</v>
      </c>
      <c r="H41" s="584" t="s">
        <v>10644</v>
      </c>
      <c r="I41" s="585" t="s">
        <v>10645</v>
      </c>
      <c r="J41" s="586">
        <v>41656</v>
      </c>
      <c r="K41" s="597">
        <v>33637462</v>
      </c>
      <c r="L41" s="588" t="s">
        <v>7153</v>
      </c>
      <c r="M41" s="589" t="s">
        <v>7133</v>
      </c>
      <c r="N41" s="589" t="s">
        <v>40</v>
      </c>
      <c r="O41" s="578" t="s">
        <v>41</v>
      </c>
      <c r="P41" s="578" t="s">
        <v>42</v>
      </c>
      <c r="Q41" s="590" t="s">
        <v>7134</v>
      </c>
    </row>
    <row r="42" spans="1:17" ht="270.75" x14ac:dyDescent="0.25">
      <c r="A42" s="578">
        <v>40</v>
      </c>
      <c r="B42" s="579" t="s">
        <v>34</v>
      </c>
      <c r="C42" s="580">
        <v>891180084</v>
      </c>
      <c r="D42" s="578">
        <v>2</v>
      </c>
      <c r="E42" s="591" t="s">
        <v>10646</v>
      </c>
      <c r="F42" s="578">
        <v>7688429</v>
      </c>
      <c r="G42" s="592">
        <v>4</v>
      </c>
      <c r="H42" s="584" t="s">
        <v>10647</v>
      </c>
      <c r="I42" s="585" t="s">
        <v>10648</v>
      </c>
      <c r="J42" s="586">
        <v>41655</v>
      </c>
      <c r="K42" s="597">
        <v>3290000</v>
      </c>
      <c r="L42" s="588" t="s">
        <v>380</v>
      </c>
      <c r="M42" s="589" t="s">
        <v>7133</v>
      </c>
      <c r="N42" s="589" t="s">
        <v>40</v>
      </c>
      <c r="O42" s="578" t="s">
        <v>41</v>
      </c>
      <c r="P42" s="578" t="s">
        <v>42</v>
      </c>
      <c r="Q42" s="590" t="s">
        <v>7134</v>
      </c>
    </row>
    <row r="43" spans="1:17" ht="213.75" x14ac:dyDescent="0.25">
      <c r="A43" s="578">
        <v>41</v>
      </c>
      <c r="B43" s="579" t="s">
        <v>34</v>
      </c>
      <c r="C43" s="580">
        <v>891180084</v>
      </c>
      <c r="D43" s="578">
        <v>2</v>
      </c>
      <c r="E43" s="591" t="s">
        <v>7037</v>
      </c>
      <c r="F43" s="578">
        <v>49783645</v>
      </c>
      <c r="G43" s="592">
        <v>8</v>
      </c>
      <c r="H43" s="584" t="s">
        <v>10649</v>
      </c>
      <c r="I43" s="585" t="s">
        <v>10650</v>
      </c>
      <c r="J43" s="586">
        <v>41662</v>
      </c>
      <c r="K43" s="597">
        <v>1774629</v>
      </c>
      <c r="L43" s="593" t="s">
        <v>6726</v>
      </c>
      <c r="M43" s="589" t="s">
        <v>7133</v>
      </c>
      <c r="N43" s="589" t="s">
        <v>40</v>
      </c>
      <c r="O43" s="578" t="s">
        <v>41</v>
      </c>
      <c r="P43" s="578" t="s">
        <v>42</v>
      </c>
      <c r="Q43" s="590" t="s">
        <v>7134</v>
      </c>
    </row>
    <row r="44" spans="1:17" ht="171" x14ac:dyDescent="0.25">
      <c r="A44" s="578">
        <v>42</v>
      </c>
      <c r="B44" s="579" t="s">
        <v>34</v>
      </c>
      <c r="C44" s="580">
        <v>891180084</v>
      </c>
      <c r="D44" s="578">
        <v>2</v>
      </c>
      <c r="E44" s="591" t="s">
        <v>10651</v>
      </c>
      <c r="F44" s="578">
        <v>78716731</v>
      </c>
      <c r="G44" s="592">
        <v>3</v>
      </c>
      <c r="H44" s="584" t="s">
        <v>10652</v>
      </c>
      <c r="I44" s="585" t="s">
        <v>10653</v>
      </c>
      <c r="J44" s="586">
        <v>41656</v>
      </c>
      <c r="K44" s="597">
        <v>2900000</v>
      </c>
      <c r="L44" s="588" t="s">
        <v>380</v>
      </c>
      <c r="M44" s="589" t="s">
        <v>7133</v>
      </c>
      <c r="N44" s="589" t="s">
        <v>40</v>
      </c>
      <c r="O44" s="578" t="s">
        <v>41</v>
      </c>
      <c r="P44" s="578" t="s">
        <v>42</v>
      </c>
      <c r="Q44" s="590" t="s">
        <v>7134</v>
      </c>
    </row>
    <row r="45" spans="1:17" ht="185.25" x14ac:dyDescent="0.25">
      <c r="A45" s="578">
        <v>43</v>
      </c>
      <c r="B45" s="579" t="s">
        <v>34</v>
      </c>
      <c r="C45" s="580">
        <v>891180084</v>
      </c>
      <c r="D45" s="578">
        <v>2</v>
      </c>
      <c r="E45" s="591" t="s">
        <v>7135</v>
      </c>
      <c r="F45" s="578">
        <v>36183257</v>
      </c>
      <c r="G45" s="592">
        <v>1</v>
      </c>
      <c r="H45" s="584" t="s">
        <v>10654</v>
      </c>
      <c r="I45" s="585" t="s">
        <v>10655</v>
      </c>
      <c r="J45" s="586">
        <v>41661</v>
      </c>
      <c r="K45" s="597">
        <v>1498513</v>
      </c>
      <c r="L45" s="588" t="s">
        <v>380</v>
      </c>
      <c r="M45" s="589" t="s">
        <v>7133</v>
      </c>
      <c r="N45" s="589" t="s">
        <v>40</v>
      </c>
      <c r="O45" s="578" t="s">
        <v>41</v>
      </c>
      <c r="P45" s="578" t="s">
        <v>42</v>
      </c>
      <c r="Q45" s="590" t="s">
        <v>7134</v>
      </c>
    </row>
    <row r="46" spans="1:17" ht="171" x14ac:dyDescent="0.25">
      <c r="A46" s="578">
        <v>44</v>
      </c>
      <c r="B46" s="579" t="s">
        <v>34</v>
      </c>
      <c r="C46" s="580">
        <v>891180084</v>
      </c>
      <c r="D46" s="578">
        <v>2</v>
      </c>
      <c r="E46" s="591" t="s">
        <v>7135</v>
      </c>
      <c r="F46" s="578">
        <v>36183257</v>
      </c>
      <c r="G46" s="583">
        <v>1</v>
      </c>
      <c r="H46" s="584" t="s">
        <v>10656</v>
      </c>
      <c r="I46" s="585" t="s">
        <v>10657</v>
      </c>
      <c r="J46" s="586">
        <v>41661</v>
      </c>
      <c r="K46" s="597">
        <v>1196182</v>
      </c>
      <c r="L46" s="588" t="s">
        <v>380</v>
      </c>
      <c r="M46" s="589" t="s">
        <v>7133</v>
      </c>
      <c r="N46" s="589" t="s">
        <v>40</v>
      </c>
      <c r="O46" s="578" t="s">
        <v>41</v>
      </c>
      <c r="P46" s="578" t="s">
        <v>42</v>
      </c>
      <c r="Q46" s="590" t="s">
        <v>7134</v>
      </c>
    </row>
    <row r="47" spans="1:17" ht="171" x14ac:dyDescent="0.25">
      <c r="A47" s="578">
        <v>45</v>
      </c>
      <c r="B47" s="579" t="s">
        <v>34</v>
      </c>
      <c r="C47" s="580">
        <v>891180084</v>
      </c>
      <c r="D47" s="578">
        <v>2</v>
      </c>
      <c r="E47" s="591" t="s">
        <v>7135</v>
      </c>
      <c r="F47" s="578">
        <v>36183257</v>
      </c>
      <c r="G47" s="583">
        <v>1</v>
      </c>
      <c r="H47" s="584" t="s">
        <v>10658</v>
      </c>
      <c r="I47" s="585" t="s">
        <v>10659</v>
      </c>
      <c r="J47" s="586">
        <v>41661</v>
      </c>
      <c r="K47" s="597">
        <v>698949</v>
      </c>
      <c r="L47" s="588" t="s">
        <v>380</v>
      </c>
      <c r="M47" s="589" t="s">
        <v>7133</v>
      </c>
      <c r="N47" s="589" t="s">
        <v>40</v>
      </c>
      <c r="O47" s="578" t="s">
        <v>41</v>
      </c>
      <c r="P47" s="578" t="s">
        <v>42</v>
      </c>
      <c r="Q47" s="590" t="s">
        <v>7134</v>
      </c>
    </row>
    <row r="48" spans="1:17" ht="171" x14ac:dyDescent="0.25">
      <c r="A48" s="578">
        <v>46</v>
      </c>
      <c r="B48" s="579" t="s">
        <v>34</v>
      </c>
      <c r="C48" s="580">
        <v>891180084</v>
      </c>
      <c r="D48" s="578">
        <v>2</v>
      </c>
      <c r="E48" s="591" t="s">
        <v>7135</v>
      </c>
      <c r="F48" s="578">
        <v>36183257</v>
      </c>
      <c r="G48" s="592">
        <v>1</v>
      </c>
      <c r="H48" s="584" t="s">
        <v>10660</v>
      </c>
      <c r="I48" s="585" t="s">
        <v>10661</v>
      </c>
      <c r="J48" s="586">
        <v>41661</v>
      </c>
      <c r="K48" s="597">
        <v>1997800</v>
      </c>
      <c r="L48" s="588" t="s">
        <v>380</v>
      </c>
      <c r="M48" s="589" t="s">
        <v>7133</v>
      </c>
      <c r="N48" s="589" t="s">
        <v>40</v>
      </c>
      <c r="O48" s="578" t="s">
        <v>41</v>
      </c>
      <c r="P48" s="578" t="s">
        <v>42</v>
      </c>
      <c r="Q48" s="590" t="s">
        <v>7134</v>
      </c>
    </row>
    <row r="49" spans="1:17" ht="213.75" x14ac:dyDescent="0.25">
      <c r="A49" s="578">
        <v>47</v>
      </c>
      <c r="B49" s="579" t="s">
        <v>34</v>
      </c>
      <c r="C49" s="580">
        <v>891180084</v>
      </c>
      <c r="D49" s="578">
        <v>2</v>
      </c>
      <c r="E49" s="591" t="s">
        <v>6796</v>
      </c>
      <c r="F49" s="595">
        <v>1075221928</v>
      </c>
      <c r="G49" s="592">
        <v>1</v>
      </c>
      <c r="H49" s="584" t="s">
        <v>10662</v>
      </c>
      <c r="I49" s="585" t="s">
        <v>10663</v>
      </c>
      <c r="J49" s="586">
        <v>41661</v>
      </c>
      <c r="K49" s="597">
        <v>2648700</v>
      </c>
      <c r="L49" s="593" t="s">
        <v>6726</v>
      </c>
      <c r="M49" s="589" t="s">
        <v>7133</v>
      </c>
      <c r="N49" s="589" t="s">
        <v>40</v>
      </c>
      <c r="O49" s="578" t="s">
        <v>41</v>
      </c>
      <c r="P49" s="578" t="s">
        <v>42</v>
      </c>
      <c r="Q49" s="590" t="s">
        <v>7134</v>
      </c>
    </row>
    <row r="50" spans="1:17" ht="213.75" x14ac:dyDescent="0.25">
      <c r="A50" s="578">
        <v>48</v>
      </c>
      <c r="B50" s="579" t="s">
        <v>34</v>
      </c>
      <c r="C50" s="580">
        <v>891180084</v>
      </c>
      <c r="D50" s="578">
        <v>2</v>
      </c>
      <c r="E50" s="591" t="s">
        <v>505</v>
      </c>
      <c r="F50" s="595">
        <v>65784811</v>
      </c>
      <c r="G50" s="592">
        <v>7</v>
      </c>
      <c r="H50" s="584" t="s">
        <v>10664</v>
      </c>
      <c r="I50" s="585" t="s">
        <v>10663</v>
      </c>
      <c r="J50" s="586">
        <v>41661</v>
      </c>
      <c r="K50" s="597">
        <v>976500</v>
      </c>
      <c r="L50" s="593" t="s">
        <v>6726</v>
      </c>
      <c r="M50" s="589" t="s">
        <v>7133</v>
      </c>
      <c r="N50" s="589" t="s">
        <v>40</v>
      </c>
      <c r="O50" s="578" t="s">
        <v>41</v>
      </c>
      <c r="P50" s="578" t="s">
        <v>42</v>
      </c>
      <c r="Q50" s="590" t="s">
        <v>7134</v>
      </c>
    </row>
    <row r="51" spans="1:17" ht="213.75" x14ac:dyDescent="0.25">
      <c r="A51" s="578">
        <v>49</v>
      </c>
      <c r="B51" s="579" t="s">
        <v>34</v>
      </c>
      <c r="C51" s="580">
        <v>891180084</v>
      </c>
      <c r="D51" s="578">
        <v>2</v>
      </c>
      <c r="E51" s="591" t="s">
        <v>6731</v>
      </c>
      <c r="F51" s="578">
        <v>7715157</v>
      </c>
      <c r="G51" s="592">
        <v>2</v>
      </c>
      <c r="H51" s="584" t="s">
        <v>10665</v>
      </c>
      <c r="I51" s="585" t="s">
        <v>10663</v>
      </c>
      <c r="J51" s="586">
        <v>41661</v>
      </c>
      <c r="K51" s="597">
        <v>2887083</v>
      </c>
      <c r="L51" s="593" t="s">
        <v>6726</v>
      </c>
      <c r="M51" s="589" t="s">
        <v>7133</v>
      </c>
      <c r="N51" s="589" t="s">
        <v>40</v>
      </c>
      <c r="O51" s="578" t="s">
        <v>41</v>
      </c>
      <c r="P51" s="578" t="s">
        <v>42</v>
      </c>
      <c r="Q51" s="590" t="s">
        <v>7134</v>
      </c>
    </row>
    <row r="52" spans="1:17" ht="171" x14ac:dyDescent="0.25">
      <c r="A52" s="578">
        <v>50</v>
      </c>
      <c r="B52" s="579" t="s">
        <v>34</v>
      </c>
      <c r="C52" s="580">
        <v>891180084</v>
      </c>
      <c r="D52" s="578">
        <v>2</v>
      </c>
      <c r="E52" s="591" t="s">
        <v>457</v>
      </c>
      <c r="F52" s="578">
        <v>36171512</v>
      </c>
      <c r="G52" s="583">
        <v>3</v>
      </c>
      <c r="H52" s="584" t="s">
        <v>10666</v>
      </c>
      <c r="I52" s="585" t="s">
        <v>10667</v>
      </c>
      <c r="J52" s="586">
        <v>41663</v>
      </c>
      <c r="K52" s="597">
        <v>3675000</v>
      </c>
      <c r="L52" s="593" t="s">
        <v>6726</v>
      </c>
      <c r="M52" s="589" t="s">
        <v>7133</v>
      </c>
      <c r="N52" s="589" t="s">
        <v>40</v>
      </c>
      <c r="O52" s="578" t="s">
        <v>41</v>
      </c>
      <c r="P52" s="578" t="s">
        <v>42</v>
      </c>
      <c r="Q52" s="590" t="s">
        <v>7134</v>
      </c>
    </row>
    <row r="53" spans="1:17" ht="171" x14ac:dyDescent="0.25">
      <c r="A53" s="578">
        <v>51</v>
      </c>
      <c r="B53" s="579" t="s">
        <v>34</v>
      </c>
      <c r="C53" s="580">
        <v>891180084</v>
      </c>
      <c r="D53" s="578">
        <v>2</v>
      </c>
      <c r="E53" s="591" t="s">
        <v>460</v>
      </c>
      <c r="F53" s="595">
        <v>36178454</v>
      </c>
      <c r="G53" s="583">
        <v>6</v>
      </c>
      <c r="H53" s="584" t="s">
        <v>10668</v>
      </c>
      <c r="I53" s="585" t="s">
        <v>10667</v>
      </c>
      <c r="J53" s="586">
        <v>41663</v>
      </c>
      <c r="K53" s="597">
        <v>3675000</v>
      </c>
      <c r="L53" s="593" t="s">
        <v>6726</v>
      </c>
      <c r="M53" s="589" t="s">
        <v>7133</v>
      </c>
      <c r="N53" s="589" t="s">
        <v>40</v>
      </c>
      <c r="O53" s="578" t="s">
        <v>41</v>
      </c>
      <c r="P53" s="578" t="s">
        <v>42</v>
      </c>
      <c r="Q53" s="590" t="s">
        <v>7134</v>
      </c>
    </row>
    <row r="54" spans="1:17" ht="171" x14ac:dyDescent="0.25">
      <c r="A54" s="578">
        <v>52</v>
      </c>
      <c r="B54" s="579" t="s">
        <v>34</v>
      </c>
      <c r="C54" s="580">
        <v>891180084</v>
      </c>
      <c r="D54" s="578">
        <v>2</v>
      </c>
      <c r="E54" s="591" t="s">
        <v>780</v>
      </c>
      <c r="F54" s="595">
        <v>26421125</v>
      </c>
      <c r="G54" s="583">
        <v>3</v>
      </c>
      <c r="H54" s="584" t="s">
        <v>10669</v>
      </c>
      <c r="I54" s="585" t="s">
        <v>10667</v>
      </c>
      <c r="J54" s="586">
        <v>41663</v>
      </c>
      <c r="K54" s="597">
        <v>3150000</v>
      </c>
      <c r="L54" s="593" t="s">
        <v>6726</v>
      </c>
      <c r="M54" s="589" t="s">
        <v>7133</v>
      </c>
      <c r="N54" s="589" t="s">
        <v>40</v>
      </c>
      <c r="O54" s="578" t="s">
        <v>41</v>
      </c>
      <c r="P54" s="578" t="s">
        <v>42</v>
      </c>
      <c r="Q54" s="590" t="s">
        <v>7134</v>
      </c>
    </row>
    <row r="55" spans="1:17" ht="171" x14ac:dyDescent="0.25">
      <c r="A55" s="578">
        <v>53</v>
      </c>
      <c r="B55" s="579" t="s">
        <v>34</v>
      </c>
      <c r="C55" s="580">
        <v>891180084</v>
      </c>
      <c r="D55" s="578">
        <v>2</v>
      </c>
      <c r="E55" s="591" t="s">
        <v>387</v>
      </c>
      <c r="F55" s="595">
        <v>39572081</v>
      </c>
      <c r="G55" s="583">
        <v>2</v>
      </c>
      <c r="H55" s="584" t="s">
        <v>10670</v>
      </c>
      <c r="I55" s="598" t="s">
        <v>10671</v>
      </c>
      <c r="J55" s="586">
        <v>41647</v>
      </c>
      <c r="K55" s="597">
        <v>7199840</v>
      </c>
      <c r="L55" s="588" t="s">
        <v>7153</v>
      </c>
      <c r="M55" s="589" t="s">
        <v>7133</v>
      </c>
      <c r="N55" s="589" t="s">
        <v>40</v>
      </c>
      <c r="O55" s="578" t="s">
        <v>41</v>
      </c>
      <c r="P55" s="578" t="s">
        <v>42</v>
      </c>
      <c r="Q55" s="590" t="s">
        <v>7134</v>
      </c>
    </row>
    <row r="56" spans="1:17" ht="242.25" x14ac:dyDescent="0.25">
      <c r="A56" s="578">
        <v>54</v>
      </c>
      <c r="B56" s="579" t="s">
        <v>34</v>
      </c>
      <c r="C56" s="580">
        <v>891180084</v>
      </c>
      <c r="D56" s="578">
        <v>2</v>
      </c>
      <c r="E56" s="591" t="s">
        <v>7135</v>
      </c>
      <c r="F56" s="595">
        <v>36183257</v>
      </c>
      <c r="G56" s="583">
        <v>1</v>
      </c>
      <c r="H56" s="584" t="s">
        <v>10672</v>
      </c>
      <c r="I56" s="585" t="s">
        <v>10673</v>
      </c>
      <c r="J56" s="586">
        <v>41661</v>
      </c>
      <c r="K56" s="597">
        <v>600755</v>
      </c>
      <c r="L56" s="588" t="s">
        <v>380</v>
      </c>
      <c r="M56" s="589" t="s">
        <v>7133</v>
      </c>
      <c r="N56" s="589" t="s">
        <v>40</v>
      </c>
      <c r="O56" s="578" t="s">
        <v>41</v>
      </c>
      <c r="P56" s="578" t="s">
        <v>42</v>
      </c>
      <c r="Q56" s="590" t="s">
        <v>7134</v>
      </c>
    </row>
    <row r="57" spans="1:17" ht="171" x14ac:dyDescent="0.25">
      <c r="A57" s="578">
        <v>55</v>
      </c>
      <c r="B57" s="579" t="s">
        <v>34</v>
      </c>
      <c r="C57" s="580">
        <v>891180084</v>
      </c>
      <c r="D57" s="578">
        <v>2</v>
      </c>
      <c r="E57" s="591" t="s">
        <v>6982</v>
      </c>
      <c r="F57" s="595">
        <v>7698618</v>
      </c>
      <c r="G57" s="583">
        <v>2</v>
      </c>
      <c r="H57" s="584" t="s">
        <v>10674</v>
      </c>
      <c r="I57" s="585" t="s">
        <v>10675</v>
      </c>
      <c r="J57" s="586">
        <v>41661</v>
      </c>
      <c r="K57" s="597">
        <v>4334080</v>
      </c>
      <c r="L57" s="593" t="s">
        <v>6726</v>
      </c>
      <c r="M57" s="589" t="s">
        <v>7133</v>
      </c>
      <c r="N57" s="589" t="s">
        <v>40</v>
      </c>
      <c r="O57" s="578" t="s">
        <v>41</v>
      </c>
      <c r="P57" s="578" t="s">
        <v>42</v>
      </c>
      <c r="Q57" s="590" t="s">
        <v>7134</v>
      </c>
    </row>
    <row r="58" spans="1:17" ht="171" x14ac:dyDescent="0.25">
      <c r="A58" s="578">
        <v>56</v>
      </c>
      <c r="B58" s="579" t="s">
        <v>34</v>
      </c>
      <c r="C58" s="580">
        <v>891180084</v>
      </c>
      <c r="D58" s="578">
        <v>2</v>
      </c>
      <c r="E58" s="591" t="s">
        <v>659</v>
      </c>
      <c r="F58" s="595">
        <v>52051119</v>
      </c>
      <c r="G58" s="592">
        <v>5</v>
      </c>
      <c r="H58" s="584" t="s">
        <v>10676</v>
      </c>
      <c r="I58" s="585" t="s">
        <v>10675</v>
      </c>
      <c r="J58" s="586">
        <v>41661</v>
      </c>
      <c r="K58" s="597">
        <v>2708800</v>
      </c>
      <c r="L58" s="593" t="s">
        <v>6726</v>
      </c>
      <c r="M58" s="589" t="s">
        <v>7133</v>
      </c>
      <c r="N58" s="589" t="s">
        <v>40</v>
      </c>
      <c r="O58" s="578" t="s">
        <v>41</v>
      </c>
      <c r="P58" s="578" t="s">
        <v>42</v>
      </c>
      <c r="Q58" s="590" t="s">
        <v>7134</v>
      </c>
    </row>
    <row r="59" spans="1:17" ht="213.75" x14ac:dyDescent="0.25">
      <c r="A59" s="578">
        <v>57</v>
      </c>
      <c r="B59" s="579" t="s">
        <v>34</v>
      </c>
      <c r="C59" s="580">
        <v>891180084</v>
      </c>
      <c r="D59" s="578">
        <v>2</v>
      </c>
      <c r="E59" s="591" t="s">
        <v>6136</v>
      </c>
      <c r="F59" s="578">
        <v>7703086</v>
      </c>
      <c r="G59" s="592">
        <v>6</v>
      </c>
      <c r="H59" s="584" t="s">
        <v>10677</v>
      </c>
      <c r="I59" s="599" t="s">
        <v>10678</v>
      </c>
      <c r="J59" s="586">
        <v>41661</v>
      </c>
      <c r="K59" s="597">
        <v>316000</v>
      </c>
      <c r="L59" s="588" t="s">
        <v>917</v>
      </c>
      <c r="M59" s="589" t="s">
        <v>7133</v>
      </c>
      <c r="N59" s="589" t="s">
        <v>40</v>
      </c>
      <c r="O59" s="578" t="s">
        <v>41</v>
      </c>
      <c r="P59" s="578" t="s">
        <v>42</v>
      </c>
      <c r="Q59" s="590" t="s">
        <v>7134</v>
      </c>
    </row>
    <row r="60" spans="1:17" ht="171" x14ac:dyDescent="0.25">
      <c r="A60" s="578">
        <v>58</v>
      </c>
      <c r="B60" s="579" t="s">
        <v>34</v>
      </c>
      <c r="C60" s="580">
        <v>891180084</v>
      </c>
      <c r="D60" s="578">
        <v>2</v>
      </c>
      <c r="E60" s="591" t="s">
        <v>484</v>
      </c>
      <c r="F60" s="595">
        <v>860402717</v>
      </c>
      <c r="G60" s="583">
        <v>8</v>
      </c>
      <c r="H60" s="584" t="s">
        <v>10679</v>
      </c>
      <c r="I60" s="585" t="s">
        <v>10680</v>
      </c>
      <c r="J60" s="586">
        <v>41663</v>
      </c>
      <c r="K60" s="597">
        <v>18795000</v>
      </c>
      <c r="L60" s="588" t="s">
        <v>380</v>
      </c>
      <c r="M60" s="589" t="s">
        <v>7133</v>
      </c>
      <c r="N60" s="589" t="s">
        <v>40</v>
      </c>
      <c r="O60" s="578" t="s">
        <v>41</v>
      </c>
      <c r="P60" s="578" t="s">
        <v>42</v>
      </c>
      <c r="Q60" s="590" t="s">
        <v>7134</v>
      </c>
    </row>
    <row r="61" spans="1:17" ht="171" x14ac:dyDescent="0.25">
      <c r="A61" s="578">
        <v>59</v>
      </c>
      <c r="B61" s="579" t="s">
        <v>34</v>
      </c>
      <c r="C61" s="580">
        <v>891180084</v>
      </c>
      <c r="D61" s="578">
        <v>2</v>
      </c>
      <c r="E61" s="591" t="s">
        <v>10681</v>
      </c>
      <c r="F61" s="595">
        <v>800224833</v>
      </c>
      <c r="G61" s="583">
        <v>2</v>
      </c>
      <c r="H61" s="584" t="s">
        <v>10682</v>
      </c>
      <c r="I61" s="585" t="s">
        <v>10680</v>
      </c>
      <c r="J61" s="586">
        <v>41663</v>
      </c>
      <c r="K61" s="597">
        <v>2017000</v>
      </c>
      <c r="L61" s="588" t="s">
        <v>380</v>
      </c>
      <c r="M61" s="589" t="s">
        <v>7133</v>
      </c>
      <c r="N61" s="589" t="s">
        <v>40</v>
      </c>
      <c r="O61" s="578" t="s">
        <v>41</v>
      </c>
      <c r="P61" s="578" t="s">
        <v>42</v>
      </c>
      <c r="Q61" s="590" t="s">
        <v>7134</v>
      </c>
    </row>
    <row r="62" spans="1:17" ht="171" x14ac:dyDescent="0.25">
      <c r="A62" s="578">
        <v>60</v>
      </c>
      <c r="B62" s="579" t="s">
        <v>34</v>
      </c>
      <c r="C62" s="580">
        <v>891180084</v>
      </c>
      <c r="D62" s="578">
        <v>2</v>
      </c>
      <c r="E62" s="591" t="s">
        <v>10683</v>
      </c>
      <c r="F62" s="595">
        <v>860532874</v>
      </c>
      <c r="G62" s="583">
        <v>3</v>
      </c>
      <c r="H62" s="584" t="s">
        <v>10684</v>
      </c>
      <c r="I62" s="585" t="s">
        <v>10680</v>
      </c>
      <c r="J62" s="586">
        <v>41663</v>
      </c>
      <c r="K62" s="597">
        <v>696000</v>
      </c>
      <c r="L62" s="588" t="s">
        <v>380</v>
      </c>
      <c r="M62" s="589" t="s">
        <v>7133</v>
      </c>
      <c r="N62" s="589" t="s">
        <v>40</v>
      </c>
      <c r="O62" s="578" t="s">
        <v>41</v>
      </c>
      <c r="P62" s="578" t="s">
        <v>42</v>
      </c>
      <c r="Q62" s="590" t="s">
        <v>7134</v>
      </c>
    </row>
    <row r="63" spans="1:17" ht="171" x14ac:dyDescent="0.25">
      <c r="A63" s="578">
        <v>61</v>
      </c>
      <c r="B63" s="579" t="s">
        <v>34</v>
      </c>
      <c r="C63" s="580">
        <v>891180084</v>
      </c>
      <c r="D63" s="578">
        <v>2</v>
      </c>
      <c r="E63" s="591" t="s">
        <v>10685</v>
      </c>
      <c r="F63" s="595">
        <v>71739665</v>
      </c>
      <c r="G63" s="583">
        <v>9</v>
      </c>
      <c r="H63" s="584" t="s">
        <v>10686</v>
      </c>
      <c r="I63" s="600" t="s">
        <v>10680</v>
      </c>
      <c r="J63" s="586">
        <v>41663</v>
      </c>
      <c r="K63" s="597">
        <v>5446200</v>
      </c>
      <c r="L63" s="588" t="s">
        <v>380</v>
      </c>
      <c r="M63" s="589" t="s">
        <v>7133</v>
      </c>
      <c r="N63" s="589" t="s">
        <v>40</v>
      </c>
      <c r="O63" s="578" t="s">
        <v>41</v>
      </c>
      <c r="P63" s="578" t="s">
        <v>42</v>
      </c>
      <c r="Q63" s="590" t="s">
        <v>7134</v>
      </c>
    </row>
    <row r="64" spans="1:17" ht="171" x14ac:dyDescent="0.25">
      <c r="A64" s="578">
        <v>62</v>
      </c>
      <c r="B64" s="579" t="s">
        <v>34</v>
      </c>
      <c r="C64" s="580">
        <v>891180084</v>
      </c>
      <c r="D64" s="578">
        <v>2</v>
      </c>
      <c r="E64" s="591" t="s">
        <v>10687</v>
      </c>
      <c r="F64" s="578">
        <v>52518941</v>
      </c>
      <c r="G64" s="583">
        <v>1</v>
      </c>
      <c r="H64" s="584" t="s">
        <v>10688</v>
      </c>
      <c r="I64" s="585" t="s">
        <v>10689</v>
      </c>
      <c r="J64" s="586">
        <v>41663</v>
      </c>
      <c r="K64" s="597">
        <v>4200000</v>
      </c>
      <c r="L64" s="588" t="s">
        <v>7153</v>
      </c>
      <c r="M64" s="589" t="s">
        <v>7133</v>
      </c>
      <c r="N64" s="589" t="s">
        <v>40</v>
      </c>
      <c r="O64" s="578" t="s">
        <v>41</v>
      </c>
      <c r="P64" s="578" t="s">
        <v>42</v>
      </c>
      <c r="Q64" s="590" t="s">
        <v>7134</v>
      </c>
    </row>
    <row r="65" spans="1:17" ht="228" x14ac:dyDescent="0.25">
      <c r="A65" s="578">
        <v>63</v>
      </c>
      <c r="B65" s="579" t="s">
        <v>34</v>
      </c>
      <c r="C65" s="580">
        <v>891180084</v>
      </c>
      <c r="D65" s="578">
        <v>2</v>
      </c>
      <c r="E65" s="591" t="s">
        <v>6819</v>
      </c>
      <c r="F65" s="578">
        <v>36163851</v>
      </c>
      <c r="G65" s="583">
        <v>1</v>
      </c>
      <c r="H65" s="584" t="s">
        <v>10690</v>
      </c>
      <c r="I65" s="585" t="s">
        <v>10691</v>
      </c>
      <c r="J65" s="586">
        <v>41663</v>
      </c>
      <c r="K65" s="597">
        <v>1700000</v>
      </c>
      <c r="L65" s="588" t="s">
        <v>917</v>
      </c>
      <c r="M65" s="589" t="s">
        <v>7133</v>
      </c>
      <c r="N65" s="589" t="s">
        <v>40</v>
      </c>
      <c r="O65" s="578" t="s">
        <v>41</v>
      </c>
      <c r="P65" s="578" t="s">
        <v>42</v>
      </c>
      <c r="Q65" s="590" t="s">
        <v>7134</v>
      </c>
    </row>
    <row r="66" spans="1:17" ht="171" x14ac:dyDescent="0.25">
      <c r="A66" s="578">
        <v>64</v>
      </c>
      <c r="B66" s="579" t="s">
        <v>34</v>
      </c>
      <c r="C66" s="580">
        <v>891180084</v>
      </c>
      <c r="D66" s="578">
        <v>2</v>
      </c>
      <c r="E66" s="591" t="s">
        <v>6816</v>
      </c>
      <c r="F66" s="578">
        <v>1075541880</v>
      </c>
      <c r="G66" s="583">
        <v>1</v>
      </c>
      <c r="H66" s="584" t="s">
        <v>10692</v>
      </c>
      <c r="I66" s="585" t="s">
        <v>10693</v>
      </c>
      <c r="J66" s="586">
        <v>41663</v>
      </c>
      <c r="K66" s="597">
        <v>4800000</v>
      </c>
      <c r="L66" s="588" t="s">
        <v>380</v>
      </c>
      <c r="M66" s="589" t="s">
        <v>7133</v>
      </c>
      <c r="N66" s="589" t="s">
        <v>40</v>
      </c>
      <c r="O66" s="578" t="s">
        <v>41</v>
      </c>
      <c r="P66" s="578" t="s">
        <v>42</v>
      </c>
      <c r="Q66" s="590" t="s">
        <v>7134</v>
      </c>
    </row>
    <row r="67" spans="1:17" ht="213.75" x14ac:dyDescent="0.25">
      <c r="A67" s="578">
        <v>65</v>
      </c>
      <c r="B67" s="579" t="s">
        <v>34</v>
      </c>
      <c r="C67" s="580">
        <v>891180084</v>
      </c>
      <c r="D67" s="578">
        <v>2</v>
      </c>
      <c r="E67" s="591" t="s">
        <v>377</v>
      </c>
      <c r="F67" s="578">
        <v>12120649</v>
      </c>
      <c r="G67" s="583">
        <v>8</v>
      </c>
      <c r="H67" s="584" t="s">
        <v>10694</v>
      </c>
      <c r="I67" s="585" t="s">
        <v>10695</v>
      </c>
      <c r="J67" s="586">
        <v>41662</v>
      </c>
      <c r="K67" s="597">
        <v>2434800</v>
      </c>
      <c r="L67" s="588" t="s">
        <v>917</v>
      </c>
      <c r="M67" s="589" t="s">
        <v>7133</v>
      </c>
      <c r="N67" s="589" t="s">
        <v>40</v>
      </c>
      <c r="O67" s="578" t="s">
        <v>41</v>
      </c>
      <c r="P67" s="578" t="s">
        <v>42</v>
      </c>
      <c r="Q67" s="590" t="s">
        <v>7134</v>
      </c>
    </row>
    <row r="68" spans="1:17" ht="171" x14ac:dyDescent="0.25">
      <c r="A68" s="578">
        <v>66</v>
      </c>
      <c r="B68" s="579" t="s">
        <v>34</v>
      </c>
      <c r="C68" s="580">
        <v>891180084</v>
      </c>
      <c r="D68" s="578">
        <v>2</v>
      </c>
      <c r="E68" s="591" t="s">
        <v>7135</v>
      </c>
      <c r="F68" s="595">
        <v>36183257</v>
      </c>
      <c r="G68" s="583">
        <v>1</v>
      </c>
      <c r="H68" s="584" t="s">
        <v>10696</v>
      </c>
      <c r="I68" s="585" t="s">
        <v>10697</v>
      </c>
      <c r="J68" s="586">
        <v>41663</v>
      </c>
      <c r="K68" s="597">
        <v>960789</v>
      </c>
      <c r="L68" s="588" t="s">
        <v>380</v>
      </c>
      <c r="M68" s="589" t="s">
        <v>7133</v>
      </c>
      <c r="N68" s="589" t="s">
        <v>40</v>
      </c>
      <c r="O68" s="578" t="s">
        <v>41</v>
      </c>
      <c r="P68" s="578" t="s">
        <v>42</v>
      </c>
      <c r="Q68" s="590" t="s">
        <v>7134</v>
      </c>
    </row>
    <row r="69" spans="1:17" ht="171" x14ac:dyDescent="0.25">
      <c r="A69" s="578">
        <v>67</v>
      </c>
      <c r="B69" s="579" t="s">
        <v>34</v>
      </c>
      <c r="C69" s="580">
        <v>891180084</v>
      </c>
      <c r="D69" s="578">
        <v>2</v>
      </c>
      <c r="E69" s="591" t="s">
        <v>334</v>
      </c>
      <c r="F69" s="595">
        <v>12127303</v>
      </c>
      <c r="G69" s="583">
        <v>7</v>
      </c>
      <c r="H69" s="584" t="s">
        <v>10698</v>
      </c>
      <c r="I69" s="585" t="s">
        <v>10699</v>
      </c>
      <c r="J69" s="586">
        <v>41663</v>
      </c>
      <c r="K69" s="597">
        <v>2079960</v>
      </c>
      <c r="L69" s="588" t="s">
        <v>380</v>
      </c>
      <c r="M69" s="589" t="s">
        <v>7133</v>
      </c>
      <c r="N69" s="589" t="s">
        <v>40</v>
      </c>
      <c r="O69" s="578" t="s">
        <v>41</v>
      </c>
      <c r="P69" s="578" t="s">
        <v>42</v>
      </c>
      <c r="Q69" s="590" t="s">
        <v>7134</v>
      </c>
    </row>
    <row r="70" spans="1:17" ht="171" x14ac:dyDescent="0.25">
      <c r="A70" s="578">
        <v>68</v>
      </c>
      <c r="B70" s="579" t="s">
        <v>34</v>
      </c>
      <c r="C70" s="580">
        <v>891180084</v>
      </c>
      <c r="D70" s="578">
        <v>2</v>
      </c>
      <c r="E70" s="591" t="s">
        <v>7135</v>
      </c>
      <c r="F70" s="595">
        <v>36183257</v>
      </c>
      <c r="G70" s="583">
        <v>1</v>
      </c>
      <c r="H70" s="584" t="s">
        <v>10700</v>
      </c>
      <c r="I70" s="585" t="s">
        <v>10701</v>
      </c>
      <c r="J70" s="586">
        <v>41663</v>
      </c>
      <c r="K70" s="597">
        <v>957000</v>
      </c>
      <c r="L70" s="588" t="s">
        <v>380</v>
      </c>
      <c r="M70" s="589" t="s">
        <v>7133</v>
      </c>
      <c r="N70" s="589" t="s">
        <v>40</v>
      </c>
      <c r="O70" s="578" t="s">
        <v>41</v>
      </c>
      <c r="P70" s="578" t="s">
        <v>42</v>
      </c>
      <c r="Q70" s="590" t="s">
        <v>7134</v>
      </c>
    </row>
    <row r="71" spans="1:17" ht="171" x14ac:dyDescent="0.25">
      <c r="A71" s="578">
        <v>69</v>
      </c>
      <c r="B71" s="579" t="s">
        <v>34</v>
      </c>
      <c r="C71" s="580">
        <v>891180084</v>
      </c>
      <c r="D71" s="578">
        <v>2</v>
      </c>
      <c r="E71" s="591" t="s">
        <v>10702</v>
      </c>
      <c r="F71" s="578">
        <v>19164189</v>
      </c>
      <c r="G71" s="583">
        <v>6</v>
      </c>
      <c r="H71" s="584" t="s">
        <v>10703</v>
      </c>
      <c r="I71" s="585" t="s">
        <v>10704</v>
      </c>
      <c r="J71" s="586">
        <v>41661</v>
      </c>
      <c r="K71" s="597">
        <v>2685480</v>
      </c>
      <c r="L71" s="593" t="s">
        <v>6726</v>
      </c>
      <c r="M71" s="589" t="s">
        <v>7133</v>
      </c>
      <c r="N71" s="589" t="s">
        <v>40</v>
      </c>
      <c r="O71" s="578" t="s">
        <v>41</v>
      </c>
      <c r="P71" s="578" t="s">
        <v>42</v>
      </c>
      <c r="Q71" s="590" t="s">
        <v>7134</v>
      </c>
    </row>
    <row r="72" spans="1:17" ht="171" x14ac:dyDescent="0.25">
      <c r="A72" s="578">
        <v>70</v>
      </c>
      <c r="B72" s="579" t="s">
        <v>34</v>
      </c>
      <c r="C72" s="580">
        <v>891180084</v>
      </c>
      <c r="D72" s="578">
        <v>2</v>
      </c>
      <c r="E72" s="591" t="s">
        <v>9214</v>
      </c>
      <c r="F72" s="595">
        <v>860005114</v>
      </c>
      <c r="G72" s="583">
        <v>4</v>
      </c>
      <c r="H72" s="584" t="s">
        <v>10705</v>
      </c>
      <c r="I72" s="585" t="s">
        <v>10706</v>
      </c>
      <c r="J72" s="586">
        <v>41663</v>
      </c>
      <c r="K72" s="597">
        <v>860414</v>
      </c>
      <c r="L72" s="588" t="s">
        <v>380</v>
      </c>
      <c r="M72" s="589" t="s">
        <v>7133</v>
      </c>
      <c r="N72" s="589" t="s">
        <v>40</v>
      </c>
      <c r="O72" s="578" t="s">
        <v>41</v>
      </c>
      <c r="P72" s="578" t="s">
        <v>42</v>
      </c>
      <c r="Q72" s="590" t="s">
        <v>7134</v>
      </c>
    </row>
    <row r="73" spans="1:17" ht="185.25" x14ac:dyDescent="0.25">
      <c r="A73" s="578">
        <v>71</v>
      </c>
      <c r="B73" s="579" t="s">
        <v>34</v>
      </c>
      <c r="C73" s="580">
        <v>891180084</v>
      </c>
      <c r="D73" s="578">
        <v>2</v>
      </c>
      <c r="E73" s="591" t="s">
        <v>739</v>
      </c>
      <c r="F73" s="595">
        <v>35514573</v>
      </c>
      <c r="G73" s="583">
        <v>2</v>
      </c>
      <c r="H73" s="584" t="s">
        <v>10707</v>
      </c>
      <c r="I73" s="585" t="s">
        <v>10708</v>
      </c>
      <c r="J73" s="586">
        <v>41663</v>
      </c>
      <c r="K73" s="597">
        <v>6840000</v>
      </c>
      <c r="L73" s="588" t="s">
        <v>917</v>
      </c>
      <c r="M73" s="589" t="s">
        <v>7133</v>
      </c>
      <c r="N73" s="589" t="s">
        <v>40</v>
      </c>
      <c r="O73" s="578" t="s">
        <v>41</v>
      </c>
      <c r="P73" s="578" t="s">
        <v>42</v>
      </c>
      <c r="Q73" s="590" t="s">
        <v>7134</v>
      </c>
    </row>
    <row r="74" spans="1:17" ht="213.75" x14ac:dyDescent="0.25">
      <c r="A74" s="578">
        <v>72</v>
      </c>
      <c r="B74" s="579" t="s">
        <v>34</v>
      </c>
      <c r="C74" s="580">
        <v>891180084</v>
      </c>
      <c r="D74" s="578">
        <v>2</v>
      </c>
      <c r="E74" s="591" t="s">
        <v>10593</v>
      </c>
      <c r="F74" s="595">
        <v>900505338</v>
      </c>
      <c r="G74" s="583">
        <v>7</v>
      </c>
      <c r="H74" s="584" t="s">
        <v>10709</v>
      </c>
      <c r="I74" s="585" t="s">
        <v>10710</v>
      </c>
      <c r="J74" s="586">
        <v>41662</v>
      </c>
      <c r="K74" s="601">
        <v>2895132</v>
      </c>
      <c r="L74" s="588" t="s">
        <v>380</v>
      </c>
      <c r="M74" s="589" t="s">
        <v>7133</v>
      </c>
      <c r="N74" s="589" t="s">
        <v>40</v>
      </c>
      <c r="O74" s="578" t="s">
        <v>41</v>
      </c>
      <c r="P74" s="578" t="s">
        <v>42</v>
      </c>
      <c r="Q74" s="590" t="s">
        <v>7134</v>
      </c>
    </row>
    <row r="75" spans="1:17" ht="171" x14ac:dyDescent="0.25">
      <c r="A75" s="578">
        <v>73</v>
      </c>
      <c r="B75" s="579" t="s">
        <v>34</v>
      </c>
      <c r="C75" s="580">
        <v>891180084</v>
      </c>
      <c r="D75" s="578">
        <v>2</v>
      </c>
      <c r="E75" s="591" t="s">
        <v>377</v>
      </c>
      <c r="F75" s="595">
        <v>12120649</v>
      </c>
      <c r="G75" s="583">
        <v>8</v>
      </c>
      <c r="H75" s="584" t="s">
        <v>10711</v>
      </c>
      <c r="I75" s="585" t="s">
        <v>10712</v>
      </c>
      <c r="J75" s="586">
        <v>41662</v>
      </c>
      <c r="K75" s="597">
        <v>600000</v>
      </c>
      <c r="L75" s="588" t="s">
        <v>917</v>
      </c>
      <c r="M75" s="589" t="s">
        <v>7133</v>
      </c>
      <c r="N75" s="589" t="s">
        <v>40</v>
      </c>
      <c r="O75" s="578" t="s">
        <v>41</v>
      </c>
      <c r="P75" s="578" t="s">
        <v>42</v>
      </c>
      <c r="Q75" s="590" t="s">
        <v>7134</v>
      </c>
    </row>
    <row r="76" spans="1:17" ht="171" x14ac:dyDescent="0.25">
      <c r="A76" s="578">
        <v>74</v>
      </c>
      <c r="B76" s="579" t="s">
        <v>34</v>
      </c>
      <c r="C76" s="580">
        <v>891180084</v>
      </c>
      <c r="D76" s="578">
        <v>2</v>
      </c>
      <c r="E76" s="591" t="s">
        <v>541</v>
      </c>
      <c r="F76" s="602">
        <v>17179978</v>
      </c>
      <c r="G76" s="583">
        <v>9</v>
      </c>
      <c r="H76" s="584" t="s">
        <v>10713</v>
      </c>
      <c r="I76" s="585" t="s">
        <v>10714</v>
      </c>
      <c r="J76" s="586">
        <v>41662</v>
      </c>
      <c r="K76" s="597">
        <v>9267000</v>
      </c>
      <c r="L76" s="588" t="s">
        <v>380</v>
      </c>
      <c r="M76" s="589" t="s">
        <v>7133</v>
      </c>
      <c r="N76" s="589" t="s">
        <v>40</v>
      </c>
      <c r="O76" s="578" t="s">
        <v>41</v>
      </c>
      <c r="P76" s="578" t="s">
        <v>42</v>
      </c>
      <c r="Q76" s="590" t="s">
        <v>7134</v>
      </c>
    </row>
    <row r="77" spans="1:17" ht="171" x14ac:dyDescent="0.25">
      <c r="A77" s="578">
        <v>75</v>
      </c>
      <c r="B77" s="579" t="s">
        <v>34</v>
      </c>
      <c r="C77" s="580">
        <v>891180084</v>
      </c>
      <c r="D77" s="578">
        <v>2</v>
      </c>
      <c r="E77" s="591" t="s">
        <v>861</v>
      </c>
      <c r="F77" s="583">
        <v>891104414</v>
      </c>
      <c r="G77" s="583">
        <v>6</v>
      </c>
      <c r="H77" s="584" t="s">
        <v>10715</v>
      </c>
      <c r="I77" s="603" t="s">
        <v>10716</v>
      </c>
      <c r="J77" s="586">
        <v>41662</v>
      </c>
      <c r="K77" s="597">
        <v>1061800</v>
      </c>
      <c r="L77" s="588" t="s">
        <v>380</v>
      </c>
      <c r="M77" s="589" t="s">
        <v>7133</v>
      </c>
      <c r="N77" s="589" t="s">
        <v>40</v>
      </c>
      <c r="O77" s="578" t="s">
        <v>41</v>
      </c>
      <c r="P77" s="578" t="s">
        <v>42</v>
      </c>
      <c r="Q77" s="590" t="s">
        <v>7134</v>
      </c>
    </row>
    <row r="78" spans="1:17" ht="199.5" x14ac:dyDescent="0.25">
      <c r="A78" s="578">
        <v>76</v>
      </c>
      <c r="B78" s="579" t="s">
        <v>34</v>
      </c>
      <c r="C78" s="580">
        <v>891180084</v>
      </c>
      <c r="D78" s="578">
        <v>2</v>
      </c>
      <c r="E78" s="591" t="s">
        <v>7135</v>
      </c>
      <c r="F78" s="595">
        <v>36183257</v>
      </c>
      <c r="G78" s="583">
        <v>1</v>
      </c>
      <c r="H78" s="584" t="s">
        <v>10717</v>
      </c>
      <c r="I78" s="581" t="s">
        <v>10718</v>
      </c>
      <c r="J78" s="586">
        <v>41662</v>
      </c>
      <c r="K78" s="597">
        <v>399849</v>
      </c>
      <c r="L78" s="588" t="s">
        <v>380</v>
      </c>
      <c r="M78" s="589" t="s">
        <v>7133</v>
      </c>
      <c r="N78" s="589" t="s">
        <v>40</v>
      </c>
      <c r="O78" s="578" t="s">
        <v>41</v>
      </c>
      <c r="P78" s="578" t="s">
        <v>42</v>
      </c>
      <c r="Q78" s="590" t="s">
        <v>7134</v>
      </c>
    </row>
    <row r="79" spans="1:17" ht="185.25" x14ac:dyDescent="0.25">
      <c r="A79" s="578">
        <v>77</v>
      </c>
      <c r="B79" s="579" t="s">
        <v>34</v>
      </c>
      <c r="C79" s="580">
        <v>891180084</v>
      </c>
      <c r="D79" s="578">
        <v>2</v>
      </c>
      <c r="E79" s="591" t="s">
        <v>397</v>
      </c>
      <c r="F79" s="602">
        <v>36151634</v>
      </c>
      <c r="G79" s="583">
        <v>8</v>
      </c>
      <c r="H79" s="584" t="s">
        <v>10719</v>
      </c>
      <c r="I79" s="585" t="s">
        <v>10720</v>
      </c>
      <c r="J79" s="586">
        <v>41662</v>
      </c>
      <c r="K79" s="597">
        <v>349980</v>
      </c>
      <c r="L79" s="588" t="s">
        <v>380</v>
      </c>
      <c r="M79" s="589" t="s">
        <v>7133</v>
      </c>
      <c r="N79" s="589" t="s">
        <v>40</v>
      </c>
      <c r="O79" s="578" t="s">
        <v>41</v>
      </c>
      <c r="P79" s="578" t="s">
        <v>42</v>
      </c>
      <c r="Q79" s="590" t="s">
        <v>7134</v>
      </c>
    </row>
    <row r="80" spans="1:17" ht="327.75" x14ac:dyDescent="0.25">
      <c r="A80" s="578">
        <v>78</v>
      </c>
      <c r="B80" s="579" t="s">
        <v>34</v>
      </c>
      <c r="C80" s="580">
        <v>891180084</v>
      </c>
      <c r="D80" s="578">
        <v>2</v>
      </c>
      <c r="E80" s="594" t="s">
        <v>7041</v>
      </c>
      <c r="F80" s="583">
        <v>36156195</v>
      </c>
      <c r="G80" s="583">
        <v>9</v>
      </c>
      <c r="H80" s="584" t="s">
        <v>10721</v>
      </c>
      <c r="I80" s="585" t="s">
        <v>10722</v>
      </c>
      <c r="J80" s="586">
        <v>41663</v>
      </c>
      <c r="K80" s="597">
        <v>6450000</v>
      </c>
      <c r="L80" s="588" t="s">
        <v>7153</v>
      </c>
      <c r="M80" s="589" t="s">
        <v>7133</v>
      </c>
      <c r="N80" s="589" t="s">
        <v>40</v>
      </c>
      <c r="O80" s="578" t="s">
        <v>41</v>
      </c>
      <c r="P80" s="578" t="s">
        <v>42</v>
      </c>
      <c r="Q80" s="590" t="s">
        <v>7134</v>
      </c>
    </row>
    <row r="81" spans="1:17" ht="342" x14ac:dyDescent="0.25">
      <c r="A81" s="578">
        <v>79</v>
      </c>
      <c r="B81" s="579" t="s">
        <v>34</v>
      </c>
      <c r="C81" s="580">
        <v>891180084</v>
      </c>
      <c r="D81" s="578">
        <v>2</v>
      </c>
      <c r="E81" s="591" t="s">
        <v>676</v>
      </c>
      <c r="F81" s="595">
        <v>36147801</v>
      </c>
      <c r="G81" s="583">
        <v>6</v>
      </c>
      <c r="H81" s="584" t="s">
        <v>10723</v>
      </c>
      <c r="I81" s="581" t="s">
        <v>10724</v>
      </c>
      <c r="J81" s="586">
        <v>41662</v>
      </c>
      <c r="K81" s="597">
        <v>2000000</v>
      </c>
      <c r="L81" s="588" t="s">
        <v>917</v>
      </c>
      <c r="M81" s="589" t="s">
        <v>7133</v>
      </c>
      <c r="N81" s="589" t="s">
        <v>40</v>
      </c>
      <c r="O81" s="578" t="s">
        <v>41</v>
      </c>
      <c r="P81" s="578" t="s">
        <v>42</v>
      </c>
      <c r="Q81" s="590" t="s">
        <v>7134</v>
      </c>
    </row>
    <row r="82" spans="1:17" ht="342" x14ac:dyDescent="0.25">
      <c r="A82" s="578">
        <v>80</v>
      </c>
      <c r="B82" s="579" t="s">
        <v>34</v>
      </c>
      <c r="C82" s="580">
        <v>891180084</v>
      </c>
      <c r="D82" s="578">
        <v>2</v>
      </c>
      <c r="E82" s="591" t="s">
        <v>871</v>
      </c>
      <c r="F82" s="602">
        <v>813006975</v>
      </c>
      <c r="G82" s="583">
        <v>2</v>
      </c>
      <c r="H82" s="584" t="s">
        <v>10725</v>
      </c>
      <c r="I82" s="585" t="s">
        <v>10726</v>
      </c>
      <c r="J82" s="586">
        <v>41663</v>
      </c>
      <c r="K82" s="597">
        <v>3148240</v>
      </c>
      <c r="L82" s="588" t="s">
        <v>917</v>
      </c>
      <c r="M82" s="589" t="s">
        <v>7133</v>
      </c>
      <c r="N82" s="589" t="s">
        <v>40</v>
      </c>
      <c r="O82" s="578" t="s">
        <v>41</v>
      </c>
      <c r="P82" s="578" t="s">
        <v>42</v>
      </c>
      <c r="Q82" s="590" t="s">
        <v>7134</v>
      </c>
    </row>
    <row r="83" spans="1:17" ht="171" x14ac:dyDescent="0.25">
      <c r="A83" s="578">
        <v>81</v>
      </c>
      <c r="B83" s="579" t="s">
        <v>34</v>
      </c>
      <c r="C83" s="580">
        <v>891180084</v>
      </c>
      <c r="D83" s="578">
        <v>2</v>
      </c>
      <c r="E83" s="591" t="s">
        <v>10727</v>
      </c>
      <c r="F83" s="602">
        <v>51633795</v>
      </c>
      <c r="G83" s="583">
        <v>9</v>
      </c>
      <c r="H83" s="584" t="s">
        <v>10728</v>
      </c>
      <c r="I83" s="585" t="s">
        <v>10729</v>
      </c>
      <c r="J83" s="586">
        <v>41663</v>
      </c>
      <c r="K83" s="597">
        <v>1999956</v>
      </c>
      <c r="L83" s="588" t="s">
        <v>380</v>
      </c>
      <c r="M83" s="589" t="s">
        <v>7133</v>
      </c>
      <c r="N83" s="589" t="s">
        <v>40</v>
      </c>
      <c r="O83" s="578" t="s">
        <v>41</v>
      </c>
      <c r="P83" s="578" t="s">
        <v>42</v>
      </c>
      <c r="Q83" s="590" t="s">
        <v>7134</v>
      </c>
    </row>
    <row r="84" spans="1:17" ht="256.5" x14ac:dyDescent="0.25">
      <c r="A84" s="578">
        <v>82</v>
      </c>
      <c r="B84" s="579" t="s">
        <v>34</v>
      </c>
      <c r="C84" s="580">
        <v>891180084</v>
      </c>
      <c r="D84" s="578">
        <v>2</v>
      </c>
      <c r="E84" s="604" t="s">
        <v>397</v>
      </c>
      <c r="F84" s="602">
        <v>36151634</v>
      </c>
      <c r="G84" s="583">
        <v>8</v>
      </c>
      <c r="H84" s="584" t="s">
        <v>10730</v>
      </c>
      <c r="I84" s="585" t="s">
        <v>10731</v>
      </c>
      <c r="J84" s="586">
        <v>41663</v>
      </c>
      <c r="K84" s="597">
        <v>600000</v>
      </c>
      <c r="L84" s="588" t="s">
        <v>380</v>
      </c>
      <c r="M84" s="589" t="s">
        <v>7133</v>
      </c>
      <c r="N84" s="589" t="s">
        <v>40</v>
      </c>
      <c r="O84" s="578" t="s">
        <v>41</v>
      </c>
      <c r="P84" s="578" t="s">
        <v>42</v>
      </c>
      <c r="Q84" s="590" t="s">
        <v>7134</v>
      </c>
    </row>
    <row r="85" spans="1:17" ht="228" x14ac:dyDescent="0.25">
      <c r="A85" s="578">
        <v>83</v>
      </c>
      <c r="B85" s="579" t="s">
        <v>34</v>
      </c>
      <c r="C85" s="580">
        <v>891180084</v>
      </c>
      <c r="D85" s="578">
        <v>2</v>
      </c>
      <c r="E85" s="591" t="s">
        <v>10732</v>
      </c>
      <c r="F85" s="595">
        <v>38364750</v>
      </c>
      <c r="G85" s="583">
        <v>6</v>
      </c>
      <c r="H85" s="584" t="s">
        <v>10733</v>
      </c>
      <c r="I85" s="598" t="s">
        <v>10734</v>
      </c>
      <c r="J85" s="586">
        <v>41662</v>
      </c>
      <c r="K85" s="597">
        <v>5000000</v>
      </c>
      <c r="L85" s="593" t="s">
        <v>6726</v>
      </c>
      <c r="M85" s="589" t="s">
        <v>7133</v>
      </c>
      <c r="N85" s="589" t="s">
        <v>40</v>
      </c>
      <c r="O85" s="578" t="s">
        <v>41</v>
      </c>
      <c r="P85" s="578" t="s">
        <v>42</v>
      </c>
      <c r="Q85" s="590" t="s">
        <v>7134</v>
      </c>
    </row>
    <row r="86" spans="1:17" ht="171.75" thickBot="1" x14ac:dyDescent="0.3">
      <c r="A86" s="578">
        <v>84</v>
      </c>
      <c r="B86" s="579" t="s">
        <v>34</v>
      </c>
      <c r="C86" s="580">
        <v>891180084</v>
      </c>
      <c r="D86" s="578">
        <v>2</v>
      </c>
      <c r="E86" s="591" t="s">
        <v>1008</v>
      </c>
      <c r="F86" s="578">
        <v>79912755</v>
      </c>
      <c r="G86" s="583">
        <v>3</v>
      </c>
      <c r="H86" s="584" t="s">
        <v>10735</v>
      </c>
      <c r="I86" s="605" t="s">
        <v>10736</v>
      </c>
      <c r="J86" s="586">
        <v>41663</v>
      </c>
      <c r="K86" s="597">
        <v>800000</v>
      </c>
      <c r="L86" s="588" t="s">
        <v>380</v>
      </c>
      <c r="M86" s="589" t="s">
        <v>7133</v>
      </c>
      <c r="N86" s="589" t="s">
        <v>40</v>
      </c>
      <c r="O86" s="578" t="s">
        <v>41</v>
      </c>
      <c r="P86" s="578" t="s">
        <v>42</v>
      </c>
      <c r="Q86" s="590" t="s">
        <v>7134</v>
      </c>
    </row>
    <row r="87" spans="1:17" ht="171.75" thickBot="1" x14ac:dyDescent="0.3">
      <c r="A87" s="578">
        <v>85</v>
      </c>
      <c r="B87" s="579" t="s">
        <v>34</v>
      </c>
      <c r="C87" s="580">
        <v>891180084</v>
      </c>
      <c r="D87" s="578">
        <v>2</v>
      </c>
      <c r="E87" s="606" t="s">
        <v>10622</v>
      </c>
      <c r="F87" s="607">
        <v>10007253</v>
      </c>
      <c r="G87" s="608">
        <v>5</v>
      </c>
      <c r="H87" s="607" t="s">
        <v>10737</v>
      </c>
      <c r="I87" s="609" t="s">
        <v>10738</v>
      </c>
      <c r="J87" s="610" t="s">
        <v>10739</v>
      </c>
      <c r="K87" s="611">
        <v>611628</v>
      </c>
      <c r="L87" s="612" t="s">
        <v>6726</v>
      </c>
      <c r="M87" s="613" t="s">
        <v>7133</v>
      </c>
      <c r="N87" s="613" t="s">
        <v>40</v>
      </c>
      <c r="O87" s="614" t="s">
        <v>41</v>
      </c>
      <c r="P87" s="614" t="s">
        <v>42</v>
      </c>
      <c r="Q87" s="615" t="s">
        <v>7134</v>
      </c>
    </row>
    <row r="88" spans="1:17" ht="171.75" thickBot="1" x14ac:dyDescent="0.3">
      <c r="A88" s="614">
        <v>86</v>
      </c>
      <c r="B88" s="616" t="s">
        <v>34</v>
      </c>
      <c r="C88" s="617">
        <v>891180084</v>
      </c>
      <c r="D88" s="614">
        <v>2</v>
      </c>
      <c r="E88" s="606" t="s">
        <v>556</v>
      </c>
      <c r="F88" s="607">
        <v>7710577</v>
      </c>
      <c r="G88" s="608">
        <v>1</v>
      </c>
      <c r="H88" s="607" t="s">
        <v>10740</v>
      </c>
      <c r="I88" s="609" t="s">
        <v>10741</v>
      </c>
      <c r="J88" s="610" t="s">
        <v>10739</v>
      </c>
      <c r="K88" s="611">
        <v>611628</v>
      </c>
      <c r="L88" s="612" t="s">
        <v>6726</v>
      </c>
      <c r="M88" s="613" t="s">
        <v>7133</v>
      </c>
      <c r="N88" s="613" t="s">
        <v>40</v>
      </c>
      <c r="O88" s="614" t="s">
        <v>41</v>
      </c>
      <c r="P88" s="614" t="s">
        <v>42</v>
      </c>
      <c r="Q88" s="615" t="s">
        <v>7134</v>
      </c>
    </row>
    <row r="89" spans="1:17" ht="171.75" thickBot="1" x14ac:dyDescent="0.3">
      <c r="A89" s="614">
        <v>87</v>
      </c>
      <c r="B89" s="616" t="s">
        <v>34</v>
      </c>
      <c r="C89" s="617">
        <v>891180084</v>
      </c>
      <c r="D89" s="614">
        <v>2</v>
      </c>
      <c r="E89" s="606" t="s">
        <v>10572</v>
      </c>
      <c r="F89" s="607">
        <v>26579047</v>
      </c>
      <c r="G89" s="608">
        <v>6</v>
      </c>
      <c r="H89" s="607" t="s">
        <v>10742</v>
      </c>
      <c r="I89" s="609" t="s">
        <v>10743</v>
      </c>
      <c r="J89" s="610" t="s">
        <v>10744</v>
      </c>
      <c r="K89" s="611">
        <v>4200120</v>
      </c>
      <c r="L89" s="606" t="s">
        <v>7153</v>
      </c>
      <c r="M89" s="613" t="s">
        <v>7133</v>
      </c>
      <c r="N89" s="613" t="s">
        <v>40</v>
      </c>
      <c r="O89" s="614" t="s">
        <v>41</v>
      </c>
      <c r="P89" s="614" t="s">
        <v>42</v>
      </c>
      <c r="Q89" s="615" t="s">
        <v>7134</v>
      </c>
    </row>
    <row r="90" spans="1:17" ht="186" thickBot="1" x14ac:dyDescent="0.3">
      <c r="A90" s="614">
        <v>88</v>
      </c>
      <c r="B90" s="616" t="s">
        <v>34</v>
      </c>
      <c r="C90" s="617">
        <v>891180084</v>
      </c>
      <c r="D90" s="614">
        <v>2</v>
      </c>
      <c r="E90" s="606" t="s">
        <v>403</v>
      </c>
      <c r="F90" s="607">
        <v>1075234712</v>
      </c>
      <c r="G90" s="608">
        <v>4</v>
      </c>
      <c r="H90" s="607" t="s">
        <v>10745</v>
      </c>
      <c r="I90" s="609" t="s">
        <v>10746</v>
      </c>
      <c r="J90" s="610" t="s">
        <v>10744</v>
      </c>
      <c r="K90" s="611">
        <v>12271800</v>
      </c>
      <c r="L90" s="606" t="s">
        <v>7153</v>
      </c>
      <c r="M90" s="613" t="s">
        <v>7133</v>
      </c>
      <c r="N90" s="613" t="s">
        <v>40</v>
      </c>
      <c r="O90" s="614" t="s">
        <v>41</v>
      </c>
      <c r="P90" s="614" t="s">
        <v>42</v>
      </c>
      <c r="Q90" s="615" t="s">
        <v>7134</v>
      </c>
    </row>
    <row r="91" spans="1:17" ht="214.5" thickBot="1" x14ac:dyDescent="0.3">
      <c r="A91" s="614">
        <v>89</v>
      </c>
      <c r="B91" s="616" t="s">
        <v>34</v>
      </c>
      <c r="C91" s="617">
        <v>891180084</v>
      </c>
      <c r="D91" s="614">
        <v>2</v>
      </c>
      <c r="E91" s="606" t="s">
        <v>366</v>
      </c>
      <c r="F91" s="607">
        <v>36176246</v>
      </c>
      <c r="G91" s="608">
        <v>1</v>
      </c>
      <c r="H91" s="607" t="s">
        <v>10747</v>
      </c>
      <c r="I91" s="609" t="s">
        <v>10748</v>
      </c>
      <c r="J91" s="610" t="s">
        <v>10744</v>
      </c>
      <c r="K91" s="611">
        <v>12271800</v>
      </c>
      <c r="L91" s="606" t="s">
        <v>7153</v>
      </c>
      <c r="M91" s="613" t="s">
        <v>7133</v>
      </c>
      <c r="N91" s="613" t="s">
        <v>40</v>
      </c>
      <c r="O91" s="614" t="s">
        <v>41</v>
      </c>
      <c r="P91" s="614" t="s">
        <v>42</v>
      </c>
      <c r="Q91" s="615" t="s">
        <v>7134</v>
      </c>
    </row>
    <row r="92" spans="1:17" ht="342.75" thickBot="1" x14ac:dyDescent="0.3">
      <c r="A92" s="614">
        <v>90</v>
      </c>
      <c r="B92" s="616" t="s">
        <v>34</v>
      </c>
      <c r="C92" s="617">
        <v>891180084</v>
      </c>
      <c r="D92" s="614">
        <v>2</v>
      </c>
      <c r="E92" s="606" t="s">
        <v>363</v>
      </c>
      <c r="F92" s="607">
        <v>55154564</v>
      </c>
      <c r="G92" s="608">
        <v>3</v>
      </c>
      <c r="H92" s="607" t="s">
        <v>10749</v>
      </c>
      <c r="I92" s="609" t="s">
        <v>10750</v>
      </c>
      <c r="J92" s="610">
        <v>41814</v>
      </c>
      <c r="K92" s="611">
        <v>13786080</v>
      </c>
      <c r="L92" s="606" t="s">
        <v>7153</v>
      </c>
      <c r="M92" s="613" t="s">
        <v>7133</v>
      </c>
      <c r="N92" s="613" t="s">
        <v>40</v>
      </c>
      <c r="O92" s="614" t="s">
        <v>41</v>
      </c>
      <c r="P92" s="614" t="s">
        <v>42</v>
      </c>
      <c r="Q92" s="615" t="s">
        <v>7134</v>
      </c>
    </row>
    <row r="93" spans="1:17" ht="409.5" x14ac:dyDescent="0.25">
      <c r="A93" s="614">
        <v>91</v>
      </c>
      <c r="B93" s="618" t="s">
        <v>34</v>
      </c>
      <c r="C93" s="618">
        <v>891180084</v>
      </c>
      <c r="D93" s="618">
        <v>2</v>
      </c>
      <c r="E93" s="619" t="s">
        <v>10751</v>
      </c>
      <c r="F93" s="620">
        <v>6776897</v>
      </c>
      <c r="G93" s="621">
        <v>1</v>
      </c>
      <c r="H93" s="622" t="s">
        <v>10752</v>
      </c>
      <c r="I93" s="623" t="s">
        <v>10753</v>
      </c>
      <c r="J93" s="624">
        <v>41661</v>
      </c>
      <c r="K93" s="625">
        <v>1251400</v>
      </c>
      <c r="L93" s="626" t="s">
        <v>6521</v>
      </c>
      <c r="M93" s="626" t="s">
        <v>7218</v>
      </c>
      <c r="N93" s="626" t="s">
        <v>40</v>
      </c>
      <c r="O93" s="621" t="s">
        <v>41</v>
      </c>
      <c r="P93" s="621" t="s">
        <v>42</v>
      </c>
      <c r="Q93" s="627"/>
    </row>
    <row r="94" spans="1:17" ht="409.5" x14ac:dyDescent="0.25">
      <c r="A94" s="614">
        <v>92</v>
      </c>
      <c r="B94" s="618" t="s">
        <v>34</v>
      </c>
      <c r="C94" s="618">
        <v>891180084</v>
      </c>
      <c r="D94" s="618">
        <v>2</v>
      </c>
      <c r="E94" s="628" t="s">
        <v>10754</v>
      </c>
      <c r="F94" s="620">
        <v>76315123</v>
      </c>
      <c r="G94" s="627">
        <v>7</v>
      </c>
      <c r="H94" s="622" t="s">
        <v>10755</v>
      </c>
      <c r="I94" s="623" t="s">
        <v>10756</v>
      </c>
      <c r="J94" s="629">
        <v>41661</v>
      </c>
      <c r="K94" s="625">
        <v>1626820</v>
      </c>
      <c r="L94" s="626" t="s">
        <v>6521</v>
      </c>
      <c r="M94" s="626" t="s">
        <v>7218</v>
      </c>
      <c r="N94" s="626" t="s">
        <v>40</v>
      </c>
      <c r="O94" s="621" t="s">
        <v>41</v>
      </c>
      <c r="P94" s="621" t="s">
        <v>42</v>
      </c>
      <c r="Q94" s="627"/>
    </row>
    <row r="95" spans="1:17" ht="409.5" x14ac:dyDescent="0.25">
      <c r="A95" s="614">
        <v>93</v>
      </c>
      <c r="B95" s="618" t="s">
        <v>34</v>
      </c>
      <c r="C95" s="618">
        <v>891180084</v>
      </c>
      <c r="D95" s="618">
        <v>2</v>
      </c>
      <c r="E95" s="628" t="s">
        <v>10757</v>
      </c>
      <c r="F95" s="620">
        <v>91254582</v>
      </c>
      <c r="G95" s="627">
        <v>6</v>
      </c>
      <c r="H95" s="622" t="s">
        <v>10758</v>
      </c>
      <c r="I95" s="623" t="s">
        <v>10759</v>
      </c>
      <c r="J95" s="624">
        <v>41661</v>
      </c>
      <c r="K95" s="625">
        <v>1251400</v>
      </c>
      <c r="L95" s="626" t="s">
        <v>6521</v>
      </c>
      <c r="M95" s="626" t="s">
        <v>7218</v>
      </c>
      <c r="N95" s="630" t="s">
        <v>40</v>
      </c>
      <c r="O95" s="621" t="s">
        <v>41</v>
      </c>
      <c r="P95" s="621" t="s">
        <v>42</v>
      </c>
      <c r="Q95" s="627"/>
    </row>
    <row r="96" spans="1:17" ht="409.5" x14ac:dyDescent="0.25">
      <c r="A96" s="614">
        <v>94</v>
      </c>
      <c r="B96" s="618" t="s">
        <v>34</v>
      </c>
      <c r="C96" s="618">
        <v>891180084</v>
      </c>
      <c r="D96" s="618">
        <v>2</v>
      </c>
      <c r="E96" s="628" t="s">
        <v>10760</v>
      </c>
      <c r="F96" s="620">
        <v>79116516</v>
      </c>
      <c r="G96" s="627">
        <v>5</v>
      </c>
      <c r="H96" s="622" t="s">
        <v>10761</v>
      </c>
      <c r="I96" s="623" t="s">
        <v>10762</v>
      </c>
      <c r="J96" s="624">
        <v>41661</v>
      </c>
      <c r="K96" s="625">
        <v>1185260</v>
      </c>
      <c r="L96" s="626" t="s">
        <v>6521</v>
      </c>
      <c r="M96" s="626" t="s">
        <v>7218</v>
      </c>
      <c r="N96" s="630" t="s">
        <v>40</v>
      </c>
      <c r="O96" s="621" t="s">
        <v>41</v>
      </c>
      <c r="P96" s="621" t="s">
        <v>42</v>
      </c>
      <c r="Q96" s="627"/>
    </row>
    <row r="97" spans="1:17" ht="409.5" x14ac:dyDescent="0.25">
      <c r="A97" s="614">
        <v>95</v>
      </c>
      <c r="B97" s="618" t="s">
        <v>34</v>
      </c>
      <c r="C97" s="618">
        <v>891180084</v>
      </c>
      <c r="D97" s="618">
        <v>2</v>
      </c>
      <c r="E97" s="628" t="s">
        <v>10763</v>
      </c>
      <c r="F97" s="620">
        <v>6001127</v>
      </c>
      <c r="G97" s="627">
        <v>3</v>
      </c>
      <c r="H97" s="631" t="s">
        <v>10764</v>
      </c>
      <c r="I97" s="623" t="s">
        <v>10765</v>
      </c>
      <c r="J97" s="624">
        <v>41661</v>
      </c>
      <c r="K97" s="625">
        <v>1659364</v>
      </c>
      <c r="L97" s="626" t="s">
        <v>6521</v>
      </c>
      <c r="M97" s="626" t="s">
        <v>7218</v>
      </c>
      <c r="N97" s="626" t="s">
        <v>40</v>
      </c>
      <c r="O97" s="621" t="s">
        <v>41</v>
      </c>
      <c r="P97" s="621" t="s">
        <v>42</v>
      </c>
      <c r="Q97" s="627"/>
    </row>
    <row r="98" spans="1:17" ht="409.5" x14ac:dyDescent="0.25">
      <c r="A98" s="614">
        <v>96</v>
      </c>
      <c r="B98" s="618" t="s">
        <v>34</v>
      </c>
      <c r="C98" s="618">
        <v>891180084</v>
      </c>
      <c r="D98" s="618">
        <v>2</v>
      </c>
      <c r="E98" s="628" t="s">
        <v>10766</v>
      </c>
      <c r="F98" s="620">
        <v>52856714</v>
      </c>
      <c r="G98" s="627">
        <v>3</v>
      </c>
      <c r="H98" s="631" t="s">
        <v>10767</v>
      </c>
      <c r="I98" s="623" t="s">
        <v>10768</v>
      </c>
      <c r="J98" s="624">
        <v>41661</v>
      </c>
      <c r="K98" s="625">
        <v>1422312</v>
      </c>
      <c r="L98" s="626" t="s">
        <v>6521</v>
      </c>
      <c r="M98" s="626" t="s">
        <v>7218</v>
      </c>
      <c r="N98" s="630" t="s">
        <v>40</v>
      </c>
      <c r="O98" s="621" t="s">
        <v>41</v>
      </c>
      <c r="P98" s="621" t="s">
        <v>42</v>
      </c>
      <c r="Q98" s="627"/>
    </row>
    <row r="99" spans="1:17" ht="409.5" x14ac:dyDescent="0.25">
      <c r="A99" s="614">
        <v>97</v>
      </c>
      <c r="B99" s="618" t="s">
        <v>34</v>
      </c>
      <c r="C99" s="618">
        <v>891180084</v>
      </c>
      <c r="D99" s="618">
        <v>2</v>
      </c>
      <c r="E99" s="628" t="s">
        <v>10769</v>
      </c>
      <c r="F99" s="620">
        <v>37864151</v>
      </c>
      <c r="G99" s="627">
        <v>5</v>
      </c>
      <c r="H99" s="631" t="s">
        <v>10770</v>
      </c>
      <c r="I99" s="623" t="s">
        <v>10771</v>
      </c>
      <c r="J99" s="624">
        <v>41661</v>
      </c>
      <c r="K99" s="625">
        <v>1659364</v>
      </c>
      <c r="L99" s="626" t="s">
        <v>6521</v>
      </c>
      <c r="M99" s="626" t="s">
        <v>7218</v>
      </c>
      <c r="N99" s="630" t="s">
        <v>40</v>
      </c>
      <c r="O99" s="621" t="s">
        <v>41</v>
      </c>
      <c r="P99" s="621" t="s">
        <v>42</v>
      </c>
      <c r="Q99" s="627"/>
    </row>
    <row r="100" spans="1:17" ht="409.5" x14ac:dyDescent="0.25">
      <c r="A100" s="614">
        <v>98</v>
      </c>
      <c r="B100" s="618" t="s">
        <v>34</v>
      </c>
      <c r="C100" s="618">
        <v>891180084</v>
      </c>
      <c r="D100" s="618">
        <v>2</v>
      </c>
      <c r="E100" s="628" t="s">
        <v>2418</v>
      </c>
      <c r="F100" s="620">
        <v>1075248206</v>
      </c>
      <c r="G100" s="627">
        <v>1</v>
      </c>
      <c r="H100" s="631" t="s">
        <v>10772</v>
      </c>
      <c r="I100" s="623" t="s">
        <v>10773</v>
      </c>
      <c r="J100" s="629">
        <v>41661</v>
      </c>
      <c r="K100" s="625">
        <v>13086900</v>
      </c>
      <c r="L100" s="626" t="s">
        <v>6521</v>
      </c>
      <c r="M100" s="626" t="s">
        <v>7218</v>
      </c>
      <c r="N100" s="630" t="s">
        <v>40</v>
      </c>
      <c r="O100" s="621" t="s">
        <v>41</v>
      </c>
      <c r="P100" s="621" t="s">
        <v>42</v>
      </c>
      <c r="Q100" s="627"/>
    </row>
    <row r="101" spans="1:17" ht="384.75" x14ac:dyDescent="0.25">
      <c r="A101" s="614">
        <v>99</v>
      </c>
      <c r="B101" s="618" t="s">
        <v>34</v>
      </c>
      <c r="C101" s="618">
        <v>891180084</v>
      </c>
      <c r="D101" s="618">
        <v>2</v>
      </c>
      <c r="E101" s="628" t="s">
        <v>10774</v>
      </c>
      <c r="F101" s="620">
        <v>7728342</v>
      </c>
      <c r="G101" s="627">
        <v>5</v>
      </c>
      <c r="H101" s="622" t="s">
        <v>10775</v>
      </c>
      <c r="I101" s="623" t="s">
        <v>10776</v>
      </c>
      <c r="J101" s="629">
        <v>41661</v>
      </c>
      <c r="K101" s="625">
        <v>13086900</v>
      </c>
      <c r="L101" s="626" t="s">
        <v>6521</v>
      </c>
      <c r="M101" s="626" t="s">
        <v>7218</v>
      </c>
      <c r="N101" s="630" t="s">
        <v>40</v>
      </c>
      <c r="O101" s="621" t="s">
        <v>41</v>
      </c>
      <c r="P101" s="621" t="s">
        <v>42</v>
      </c>
      <c r="Q101" s="627"/>
    </row>
    <row r="102" spans="1:17" ht="399" x14ac:dyDescent="0.25">
      <c r="A102" s="614">
        <v>100</v>
      </c>
      <c r="B102" s="618" t="s">
        <v>34</v>
      </c>
      <c r="C102" s="618">
        <v>891180084</v>
      </c>
      <c r="D102" s="618">
        <v>2</v>
      </c>
      <c r="E102" s="628" t="s">
        <v>10777</v>
      </c>
      <c r="F102" s="620">
        <v>55164704</v>
      </c>
      <c r="G102" s="627">
        <v>0</v>
      </c>
      <c r="H102" s="631" t="s">
        <v>10778</v>
      </c>
      <c r="I102" s="623" t="s">
        <v>10779</v>
      </c>
      <c r="J102" s="629">
        <v>41661</v>
      </c>
      <c r="K102" s="625">
        <v>6600000</v>
      </c>
      <c r="L102" s="626" t="s">
        <v>6521</v>
      </c>
      <c r="M102" s="626" t="s">
        <v>7218</v>
      </c>
      <c r="N102" s="626" t="s">
        <v>40</v>
      </c>
      <c r="O102" s="621" t="s">
        <v>41</v>
      </c>
      <c r="P102" s="621" t="s">
        <v>42</v>
      </c>
      <c r="Q102" s="627"/>
    </row>
    <row r="103" spans="1:17" ht="384.75" x14ac:dyDescent="0.25">
      <c r="A103" s="614">
        <v>101</v>
      </c>
      <c r="B103" s="618" t="s">
        <v>34</v>
      </c>
      <c r="C103" s="618">
        <v>891180084</v>
      </c>
      <c r="D103" s="618">
        <v>2</v>
      </c>
      <c r="E103" s="626" t="s">
        <v>10780</v>
      </c>
      <c r="F103" s="627">
        <v>1075262129</v>
      </c>
      <c r="G103" s="627">
        <v>9</v>
      </c>
      <c r="H103" s="631" t="s">
        <v>10781</v>
      </c>
      <c r="I103" s="632" t="s">
        <v>10782</v>
      </c>
      <c r="J103" s="633">
        <v>41661</v>
      </c>
      <c r="K103" s="634">
        <v>3537000</v>
      </c>
      <c r="L103" s="626" t="s">
        <v>6521</v>
      </c>
      <c r="M103" s="626" t="s">
        <v>7218</v>
      </c>
      <c r="N103" s="626" t="s">
        <v>40</v>
      </c>
      <c r="O103" s="635" t="s">
        <v>41</v>
      </c>
      <c r="P103" s="635" t="s">
        <v>42</v>
      </c>
      <c r="Q103" s="627"/>
    </row>
    <row r="104" spans="1:17" ht="327.75" x14ac:dyDescent="0.25">
      <c r="A104" s="614">
        <v>102</v>
      </c>
      <c r="B104" s="618" t="s">
        <v>34</v>
      </c>
      <c r="C104" s="618">
        <v>891180084</v>
      </c>
      <c r="D104" s="618">
        <v>2</v>
      </c>
      <c r="E104" s="636" t="s">
        <v>10783</v>
      </c>
      <c r="F104" s="627">
        <v>14322965</v>
      </c>
      <c r="G104" s="627">
        <v>5</v>
      </c>
      <c r="H104" s="627" t="s">
        <v>10784</v>
      </c>
      <c r="I104" s="623" t="s">
        <v>10785</v>
      </c>
      <c r="J104" s="637">
        <v>41662</v>
      </c>
      <c r="K104" s="634">
        <v>29166507</v>
      </c>
      <c r="L104" s="626" t="s">
        <v>10786</v>
      </c>
      <c r="M104" s="626" t="s">
        <v>7218</v>
      </c>
      <c r="N104" s="630" t="s">
        <v>40</v>
      </c>
      <c r="O104" s="635"/>
      <c r="P104" s="635"/>
      <c r="Q104" s="627"/>
    </row>
    <row r="105" spans="1:17" ht="370.5" x14ac:dyDescent="0.25">
      <c r="A105" s="614">
        <v>103</v>
      </c>
      <c r="B105" s="618" t="s">
        <v>34</v>
      </c>
      <c r="C105" s="618">
        <v>891180084</v>
      </c>
      <c r="D105" s="618">
        <v>2</v>
      </c>
      <c r="E105" s="626" t="s">
        <v>10787</v>
      </c>
      <c r="F105" s="627">
        <v>900036523</v>
      </c>
      <c r="G105" s="627">
        <v>0</v>
      </c>
      <c r="H105" s="627" t="s">
        <v>10788</v>
      </c>
      <c r="I105" s="638" t="s">
        <v>10789</v>
      </c>
      <c r="J105" s="637">
        <v>41663</v>
      </c>
      <c r="K105" s="634">
        <v>3235014</v>
      </c>
      <c r="L105" s="626" t="s">
        <v>6521</v>
      </c>
      <c r="M105" s="626" t="s">
        <v>7218</v>
      </c>
      <c r="N105" s="626" t="s">
        <v>40</v>
      </c>
      <c r="O105" s="635" t="s">
        <v>41</v>
      </c>
      <c r="P105" s="635" t="s">
        <v>42</v>
      </c>
      <c r="Q105" s="627"/>
    </row>
    <row r="106" spans="1:17" ht="409.5" x14ac:dyDescent="0.25">
      <c r="A106" s="614">
        <v>104</v>
      </c>
      <c r="B106" s="618" t="s">
        <v>34</v>
      </c>
      <c r="C106" s="618">
        <v>891180084</v>
      </c>
      <c r="D106" s="618">
        <v>2</v>
      </c>
      <c r="E106" s="626" t="s">
        <v>10790</v>
      </c>
      <c r="F106" s="627">
        <v>12132717</v>
      </c>
      <c r="G106" s="627">
        <v>2</v>
      </c>
      <c r="H106" s="627" t="s">
        <v>10791</v>
      </c>
      <c r="I106" s="623" t="s">
        <v>10792</v>
      </c>
      <c r="J106" s="637">
        <v>41663</v>
      </c>
      <c r="K106" s="639">
        <v>6987200</v>
      </c>
      <c r="L106" s="626" t="s">
        <v>113</v>
      </c>
      <c r="M106" s="626" t="s">
        <v>7218</v>
      </c>
      <c r="N106" s="626" t="s">
        <v>40</v>
      </c>
      <c r="O106" s="635" t="s">
        <v>41</v>
      </c>
      <c r="P106" s="635" t="s">
        <v>42</v>
      </c>
      <c r="Q106" s="627"/>
    </row>
    <row r="107" spans="1:17" ht="342" x14ac:dyDescent="0.25">
      <c r="A107" s="614">
        <v>105</v>
      </c>
      <c r="B107" s="618" t="s">
        <v>34</v>
      </c>
      <c r="C107" s="618">
        <v>891180084</v>
      </c>
      <c r="D107" s="618">
        <v>2</v>
      </c>
      <c r="E107" s="640" t="s">
        <v>10793</v>
      </c>
      <c r="F107" s="627">
        <v>800078340</v>
      </c>
      <c r="G107" s="627">
        <v>7</v>
      </c>
      <c r="H107" s="627" t="s">
        <v>10794</v>
      </c>
      <c r="I107" s="623" t="s">
        <v>10795</v>
      </c>
      <c r="J107" s="633">
        <v>41663</v>
      </c>
      <c r="K107" s="634">
        <v>7876690</v>
      </c>
      <c r="L107" s="626" t="s">
        <v>113</v>
      </c>
      <c r="M107" s="626" t="s">
        <v>7218</v>
      </c>
      <c r="N107" s="626" t="s">
        <v>40</v>
      </c>
      <c r="O107" s="635" t="s">
        <v>41</v>
      </c>
      <c r="P107" s="635" t="s">
        <v>42</v>
      </c>
      <c r="Q107" s="627"/>
    </row>
    <row r="108" spans="1:17" ht="299.25" x14ac:dyDescent="0.25">
      <c r="A108" s="614">
        <v>106</v>
      </c>
      <c r="B108" s="618" t="s">
        <v>34</v>
      </c>
      <c r="C108" s="618">
        <v>891180084</v>
      </c>
      <c r="D108" s="618">
        <v>2</v>
      </c>
      <c r="E108" s="626" t="s">
        <v>10796</v>
      </c>
      <c r="F108" s="627">
        <v>900255113</v>
      </c>
      <c r="G108" s="627">
        <v>3</v>
      </c>
      <c r="H108" s="627" t="s">
        <v>10797</v>
      </c>
      <c r="I108" s="641" t="s">
        <v>10798</v>
      </c>
      <c r="J108" s="637">
        <v>41663</v>
      </c>
      <c r="K108" s="634">
        <v>12114999</v>
      </c>
      <c r="L108" s="626" t="s">
        <v>113</v>
      </c>
      <c r="M108" s="626" t="s">
        <v>7218</v>
      </c>
      <c r="N108" s="626" t="s">
        <v>40</v>
      </c>
      <c r="O108" s="635" t="s">
        <v>41</v>
      </c>
      <c r="P108" s="635" t="s">
        <v>42</v>
      </c>
      <c r="Q108" s="627"/>
    </row>
    <row r="109" spans="1:17" ht="409.5" x14ac:dyDescent="0.25">
      <c r="A109" s="614">
        <v>107</v>
      </c>
      <c r="B109" s="618" t="s">
        <v>34</v>
      </c>
      <c r="C109" s="618">
        <v>891180084</v>
      </c>
      <c r="D109" s="618">
        <v>2</v>
      </c>
      <c r="E109" s="630" t="s">
        <v>5646</v>
      </c>
      <c r="F109" s="642">
        <v>12130485</v>
      </c>
      <c r="G109" s="642">
        <v>1</v>
      </c>
      <c r="H109" s="642" t="s">
        <v>10799</v>
      </c>
      <c r="I109" s="632" t="s">
        <v>10800</v>
      </c>
      <c r="J109" s="637">
        <v>41663</v>
      </c>
      <c r="K109" s="634">
        <v>21677961</v>
      </c>
      <c r="L109" s="626" t="s">
        <v>113</v>
      </c>
      <c r="M109" s="626" t="s">
        <v>7218</v>
      </c>
      <c r="N109" s="626" t="s">
        <v>40</v>
      </c>
      <c r="O109" s="635" t="s">
        <v>41</v>
      </c>
      <c r="P109" s="635" t="s">
        <v>42</v>
      </c>
      <c r="Q109" s="627"/>
    </row>
    <row r="110" spans="1:17" ht="327.75" x14ac:dyDescent="0.25">
      <c r="A110" s="614">
        <v>108</v>
      </c>
      <c r="B110" s="618" t="s">
        <v>34</v>
      </c>
      <c r="C110" s="618">
        <v>891180084</v>
      </c>
      <c r="D110" s="618">
        <v>2</v>
      </c>
      <c r="E110" s="626" t="s">
        <v>2613</v>
      </c>
      <c r="F110" s="627">
        <v>12094697</v>
      </c>
      <c r="G110" s="627">
        <v>1</v>
      </c>
      <c r="H110" s="627" t="s">
        <v>10801</v>
      </c>
      <c r="I110" s="623" t="s">
        <v>10802</v>
      </c>
      <c r="J110" s="637">
        <v>41663</v>
      </c>
      <c r="K110" s="634">
        <v>1925280</v>
      </c>
      <c r="L110" s="626" t="s">
        <v>113</v>
      </c>
      <c r="M110" s="626" t="s">
        <v>7218</v>
      </c>
      <c r="N110" s="626" t="s">
        <v>40</v>
      </c>
      <c r="O110" s="635" t="s">
        <v>41</v>
      </c>
      <c r="P110" s="635" t="s">
        <v>42</v>
      </c>
      <c r="Q110" s="627"/>
    </row>
    <row r="111" spans="1:17" ht="384.75" x14ac:dyDescent="0.25">
      <c r="A111" s="614">
        <v>109</v>
      </c>
      <c r="B111" s="618" t="s">
        <v>34</v>
      </c>
      <c r="C111" s="618">
        <v>891180084</v>
      </c>
      <c r="D111" s="618">
        <v>2</v>
      </c>
      <c r="E111" s="626" t="s">
        <v>5577</v>
      </c>
      <c r="F111" s="627">
        <v>1075241426</v>
      </c>
      <c r="G111" s="627">
        <v>1</v>
      </c>
      <c r="H111" s="627" t="s">
        <v>10803</v>
      </c>
      <c r="I111" s="623" t="s">
        <v>10804</v>
      </c>
      <c r="J111" s="637">
        <v>41663</v>
      </c>
      <c r="K111" s="634">
        <v>1850000</v>
      </c>
      <c r="L111" s="626" t="s">
        <v>10805</v>
      </c>
      <c r="M111" s="626" t="s">
        <v>7218</v>
      </c>
      <c r="N111" s="626" t="s">
        <v>40</v>
      </c>
      <c r="O111" s="635" t="s">
        <v>41</v>
      </c>
      <c r="P111" s="635" t="s">
        <v>42</v>
      </c>
      <c r="Q111" s="627"/>
    </row>
    <row r="112" spans="1:17" ht="327.75" x14ac:dyDescent="0.25">
      <c r="A112" s="614">
        <v>110</v>
      </c>
      <c r="B112" s="618" t="s">
        <v>34</v>
      </c>
      <c r="C112" s="618">
        <v>891180084</v>
      </c>
      <c r="D112" s="618">
        <v>2</v>
      </c>
      <c r="E112" s="626" t="s">
        <v>10806</v>
      </c>
      <c r="F112" s="627">
        <v>36160206</v>
      </c>
      <c r="G112" s="627">
        <v>7</v>
      </c>
      <c r="H112" s="627" t="s">
        <v>10807</v>
      </c>
      <c r="I112" s="643" t="s">
        <v>10808</v>
      </c>
      <c r="J112" s="637">
        <v>41663</v>
      </c>
      <c r="K112" s="634">
        <v>473785</v>
      </c>
      <c r="L112" s="626" t="s">
        <v>113</v>
      </c>
      <c r="M112" s="626" t="s">
        <v>7218</v>
      </c>
      <c r="N112" s="626" t="s">
        <v>40</v>
      </c>
      <c r="O112" s="635" t="s">
        <v>41</v>
      </c>
      <c r="P112" s="635" t="s">
        <v>42</v>
      </c>
      <c r="Q112" s="627"/>
    </row>
    <row r="113" spans="1:17" ht="409.5" x14ac:dyDescent="0.25">
      <c r="A113" s="614">
        <v>111</v>
      </c>
      <c r="B113" s="618" t="s">
        <v>34</v>
      </c>
      <c r="C113" s="618">
        <v>891180084</v>
      </c>
      <c r="D113" s="618">
        <v>2</v>
      </c>
      <c r="E113" s="626" t="s">
        <v>10809</v>
      </c>
      <c r="F113" s="627">
        <v>7726727</v>
      </c>
      <c r="G113" s="627">
        <v>8</v>
      </c>
      <c r="H113" s="627" t="s">
        <v>10810</v>
      </c>
      <c r="I113" s="638" t="s">
        <v>10811</v>
      </c>
      <c r="J113" s="637">
        <v>41663</v>
      </c>
      <c r="K113" s="634">
        <v>2963150</v>
      </c>
      <c r="L113" s="626" t="s">
        <v>6521</v>
      </c>
      <c r="M113" s="626" t="s">
        <v>7218</v>
      </c>
      <c r="N113" s="626" t="s">
        <v>40</v>
      </c>
      <c r="O113" s="635" t="s">
        <v>41</v>
      </c>
      <c r="P113" s="635" t="s">
        <v>42</v>
      </c>
      <c r="Q113" s="627"/>
    </row>
    <row r="114" spans="1:17" ht="242.25" x14ac:dyDescent="0.25">
      <c r="A114" s="614">
        <v>112</v>
      </c>
      <c r="B114" s="618" t="s">
        <v>34</v>
      </c>
      <c r="C114" s="618">
        <v>891180084</v>
      </c>
      <c r="D114" s="618">
        <v>2</v>
      </c>
      <c r="E114" s="626" t="s">
        <v>10812</v>
      </c>
      <c r="F114" s="627">
        <v>17649688</v>
      </c>
      <c r="G114" s="627">
        <v>5</v>
      </c>
      <c r="H114" s="627" t="s">
        <v>10813</v>
      </c>
      <c r="I114" s="623" t="s">
        <v>10814</v>
      </c>
      <c r="J114" s="637">
        <v>41663</v>
      </c>
      <c r="K114" s="634">
        <v>499960</v>
      </c>
      <c r="L114" s="626" t="s">
        <v>113</v>
      </c>
      <c r="M114" s="626" t="s">
        <v>7218</v>
      </c>
      <c r="N114" s="626" t="s">
        <v>40</v>
      </c>
      <c r="O114" s="635" t="s">
        <v>41</v>
      </c>
      <c r="P114" s="635" t="s">
        <v>42</v>
      </c>
      <c r="Q114" s="627"/>
    </row>
    <row r="115" spans="1:17" ht="409.5" x14ac:dyDescent="0.25">
      <c r="A115" s="614">
        <v>113</v>
      </c>
      <c r="B115" s="618" t="s">
        <v>34</v>
      </c>
      <c r="C115" s="618">
        <v>891180084</v>
      </c>
      <c r="D115" s="618">
        <v>2</v>
      </c>
      <c r="E115" s="626" t="s">
        <v>272</v>
      </c>
      <c r="F115" s="627">
        <v>12222550</v>
      </c>
      <c r="G115" s="627">
        <v>6</v>
      </c>
      <c r="H115" s="627" t="s">
        <v>10815</v>
      </c>
      <c r="I115" s="623" t="s">
        <v>10816</v>
      </c>
      <c r="J115" s="637">
        <v>41663</v>
      </c>
      <c r="K115" s="634">
        <v>773478</v>
      </c>
      <c r="L115" s="626" t="s">
        <v>113</v>
      </c>
      <c r="M115" s="626" t="s">
        <v>7218</v>
      </c>
      <c r="N115" s="626" t="s">
        <v>40</v>
      </c>
      <c r="O115" s="635" t="s">
        <v>41</v>
      </c>
      <c r="P115" s="635" t="s">
        <v>42</v>
      </c>
      <c r="Q115" s="627"/>
    </row>
    <row r="116" spans="1:17" ht="370.5" x14ac:dyDescent="0.25">
      <c r="A116" s="614">
        <v>114</v>
      </c>
      <c r="B116" s="644" t="s">
        <v>34</v>
      </c>
      <c r="C116" s="644">
        <v>891180084</v>
      </c>
      <c r="D116" s="644">
        <v>2</v>
      </c>
      <c r="E116" s="644" t="s">
        <v>35</v>
      </c>
      <c r="F116" s="644">
        <v>42152998</v>
      </c>
      <c r="G116" s="644">
        <v>1</v>
      </c>
      <c r="H116" s="644" t="s">
        <v>10817</v>
      </c>
      <c r="I116" s="645" t="s">
        <v>10818</v>
      </c>
      <c r="J116" s="646">
        <v>41655</v>
      </c>
      <c r="K116" s="647">
        <v>10934000</v>
      </c>
      <c r="L116" s="644" t="s">
        <v>6338</v>
      </c>
      <c r="M116" s="644" t="s">
        <v>5476</v>
      </c>
      <c r="N116" s="644" t="s">
        <v>40</v>
      </c>
      <c r="O116" s="644" t="s">
        <v>41</v>
      </c>
      <c r="P116" s="644" t="s">
        <v>42</v>
      </c>
      <c r="Q116" s="644"/>
    </row>
    <row r="117" spans="1:17" ht="409.5" x14ac:dyDescent="0.25">
      <c r="A117" s="614">
        <v>115</v>
      </c>
      <c r="B117" s="644" t="s">
        <v>34</v>
      </c>
      <c r="C117" s="644">
        <v>891180084</v>
      </c>
      <c r="D117" s="644">
        <v>2</v>
      </c>
      <c r="E117" s="644" t="s">
        <v>140</v>
      </c>
      <c r="F117" s="644">
        <v>1017127006</v>
      </c>
      <c r="G117" s="644">
        <v>3</v>
      </c>
      <c r="H117" s="644" t="s">
        <v>10819</v>
      </c>
      <c r="I117" s="645" t="s">
        <v>10820</v>
      </c>
      <c r="J117" s="646">
        <v>41655</v>
      </c>
      <c r="K117" s="647">
        <v>10934000</v>
      </c>
      <c r="L117" s="644" t="s">
        <v>6338</v>
      </c>
      <c r="M117" s="644" t="s">
        <v>5476</v>
      </c>
      <c r="N117" s="644" t="s">
        <v>40</v>
      </c>
      <c r="O117" s="644" t="s">
        <v>41</v>
      </c>
      <c r="P117" s="644" t="s">
        <v>42</v>
      </c>
      <c r="Q117" s="644"/>
    </row>
    <row r="118" spans="1:17" ht="342" x14ac:dyDescent="0.25">
      <c r="A118" s="614">
        <v>116</v>
      </c>
      <c r="B118" s="644" t="s">
        <v>34</v>
      </c>
      <c r="C118" s="644">
        <v>891180084</v>
      </c>
      <c r="D118" s="644">
        <v>2</v>
      </c>
      <c r="E118" s="644" t="s">
        <v>10821</v>
      </c>
      <c r="F118" s="644">
        <v>12123028</v>
      </c>
      <c r="G118" s="644">
        <v>8</v>
      </c>
      <c r="H118" s="644" t="s">
        <v>10822</v>
      </c>
      <c r="I118" s="645" t="s">
        <v>10823</v>
      </c>
      <c r="J118" s="646">
        <v>41662</v>
      </c>
      <c r="K118" s="647">
        <v>3682512</v>
      </c>
      <c r="L118" s="644" t="s">
        <v>49</v>
      </c>
      <c r="M118" s="644" t="s">
        <v>5476</v>
      </c>
      <c r="N118" s="644" t="s">
        <v>40</v>
      </c>
      <c r="O118" s="644" t="s">
        <v>41</v>
      </c>
      <c r="P118" s="644" t="s">
        <v>42</v>
      </c>
      <c r="Q118" s="644"/>
    </row>
    <row r="119" spans="1:17" ht="356.25" x14ac:dyDescent="0.25">
      <c r="A119" s="614">
        <v>117</v>
      </c>
      <c r="B119" s="644" t="s">
        <v>34</v>
      </c>
      <c r="C119" s="644">
        <v>891180084</v>
      </c>
      <c r="D119" s="644">
        <v>2</v>
      </c>
      <c r="E119" s="644" t="s">
        <v>10824</v>
      </c>
      <c r="F119" s="644">
        <v>16580417</v>
      </c>
      <c r="G119" s="644">
        <v>3</v>
      </c>
      <c r="H119" s="644" t="s">
        <v>10825</v>
      </c>
      <c r="I119" s="645" t="s">
        <v>10826</v>
      </c>
      <c r="J119" s="646">
        <v>41662</v>
      </c>
      <c r="K119" s="647">
        <v>3682512</v>
      </c>
      <c r="L119" s="644" t="s">
        <v>49</v>
      </c>
      <c r="M119" s="644" t="s">
        <v>5476</v>
      </c>
      <c r="N119" s="644" t="s">
        <v>40</v>
      </c>
      <c r="O119" s="644" t="s">
        <v>41</v>
      </c>
      <c r="P119" s="644" t="s">
        <v>42</v>
      </c>
      <c r="Q119" s="644"/>
    </row>
    <row r="120" spans="1:17" ht="370.5" x14ac:dyDescent="0.25">
      <c r="A120" s="614">
        <v>118</v>
      </c>
      <c r="B120" s="644" t="s">
        <v>34</v>
      </c>
      <c r="C120" s="644">
        <v>891180084</v>
      </c>
      <c r="D120" s="644">
        <v>2</v>
      </c>
      <c r="E120" s="644" t="s">
        <v>10827</v>
      </c>
      <c r="F120" s="644">
        <v>1075212450</v>
      </c>
      <c r="G120" s="644">
        <v>5</v>
      </c>
      <c r="H120" s="644" t="s">
        <v>10828</v>
      </c>
      <c r="I120" s="645" t="s">
        <v>10829</v>
      </c>
      <c r="J120" s="646">
        <v>41656</v>
      </c>
      <c r="K120" s="647">
        <v>2186800</v>
      </c>
      <c r="L120" s="644" t="s">
        <v>6338</v>
      </c>
      <c r="M120" s="644" t="s">
        <v>5476</v>
      </c>
      <c r="N120" s="644" t="s">
        <v>40</v>
      </c>
      <c r="O120" s="644" t="s">
        <v>41</v>
      </c>
      <c r="P120" s="644" t="s">
        <v>42</v>
      </c>
      <c r="Q120" s="644"/>
    </row>
    <row r="121" spans="1:17" ht="327.75" x14ac:dyDescent="0.25">
      <c r="A121" s="614">
        <v>119</v>
      </c>
      <c r="B121" s="644" t="s">
        <v>34</v>
      </c>
      <c r="C121" s="644">
        <v>891180084</v>
      </c>
      <c r="D121" s="644">
        <v>2</v>
      </c>
      <c r="E121" s="648" t="s">
        <v>6536</v>
      </c>
      <c r="F121" s="648">
        <v>860033941</v>
      </c>
      <c r="G121" s="648">
        <v>8</v>
      </c>
      <c r="H121" s="648" t="s">
        <v>10830</v>
      </c>
      <c r="I121" s="649" t="s">
        <v>10831</v>
      </c>
      <c r="J121" s="646">
        <v>41662</v>
      </c>
      <c r="K121" s="650">
        <v>3970000</v>
      </c>
      <c r="L121" s="648" t="s">
        <v>113</v>
      </c>
      <c r="M121" s="644" t="s">
        <v>5476</v>
      </c>
      <c r="N121" s="644" t="s">
        <v>6522</v>
      </c>
      <c r="O121" s="644" t="s">
        <v>41</v>
      </c>
      <c r="P121" s="644" t="s">
        <v>42</v>
      </c>
      <c r="Q121" s="644"/>
    </row>
    <row r="122" spans="1:17" ht="342" x14ac:dyDescent="0.25">
      <c r="A122" s="614">
        <v>120</v>
      </c>
      <c r="B122" s="644" t="s">
        <v>34</v>
      </c>
      <c r="C122" s="644">
        <v>891180084</v>
      </c>
      <c r="D122" s="644">
        <v>2</v>
      </c>
      <c r="E122" s="648" t="s">
        <v>6534</v>
      </c>
      <c r="F122" s="648">
        <v>900013343</v>
      </c>
      <c r="G122" s="648">
        <v>2</v>
      </c>
      <c r="H122" s="648" t="s">
        <v>10832</v>
      </c>
      <c r="I122" s="649" t="s">
        <v>10833</v>
      </c>
      <c r="J122" s="646">
        <v>41662</v>
      </c>
      <c r="K122" s="650">
        <v>16298000</v>
      </c>
      <c r="L122" s="648" t="s">
        <v>113</v>
      </c>
      <c r="M122" s="644" t="s">
        <v>5476</v>
      </c>
      <c r="N122" s="644" t="s">
        <v>6522</v>
      </c>
      <c r="O122" s="644" t="s">
        <v>41</v>
      </c>
      <c r="P122" s="644" t="s">
        <v>42</v>
      </c>
      <c r="Q122" s="644"/>
    </row>
    <row r="123" spans="1:17" ht="342" x14ac:dyDescent="0.25">
      <c r="A123" s="614">
        <v>121</v>
      </c>
      <c r="B123" s="644" t="s">
        <v>34</v>
      </c>
      <c r="C123" s="644">
        <v>891180084</v>
      </c>
      <c r="D123" s="644">
        <v>2</v>
      </c>
      <c r="E123" s="648" t="s">
        <v>10834</v>
      </c>
      <c r="F123" s="648">
        <v>800154351</v>
      </c>
      <c r="G123" s="648">
        <v>3</v>
      </c>
      <c r="H123" s="648" t="s">
        <v>10835</v>
      </c>
      <c r="I123" s="649" t="s">
        <v>10833</v>
      </c>
      <c r="J123" s="646">
        <v>41662</v>
      </c>
      <c r="K123" s="650">
        <v>3596000</v>
      </c>
      <c r="L123" s="648" t="s">
        <v>113</v>
      </c>
      <c r="M123" s="644" t="s">
        <v>5476</v>
      </c>
      <c r="N123" s="644" t="s">
        <v>6522</v>
      </c>
      <c r="O123" s="644" t="s">
        <v>41</v>
      </c>
      <c r="P123" s="644" t="s">
        <v>42</v>
      </c>
      <c r="Q123" s="644"/>
    </row>
    <row r="124" spans="1:17" ht="409.5" x14ac:dyDescent="0.25">
      <c r="A124" s="614">
        <v>122</v>
      </c>
      <c r="B124" s="644" t="s">
        <v>34</v>
      </c>
      <c r="C124" s="644">
        <v>891180084</v>
      </c>
      <c r="D124" s="644">
        <v>2</v>
      </c>
      <c r="E124" s="644" t="s">
        <v>10836</v>
      </c>
      <c r="F124" s="644">
        <v>800220327</v>
      </c>
      <c r="G124" s="644">
        <v>9</v>
      </c>
      <c r="H124" s="648" t="s">
        <v>10837</v>
      </c>
      <c r="I124" s="645" t="s">
        <v>10838</v>
      </c>
      <c r="J124" s="646">
        <v>41662</v>
      </c>
      <c r="K124" s="647">
        <v>1350000</v>
      </c>
      <c r="L124" s="644" t="s">
        <v>6338</v>
      </c>
      <c r="M124" s="644" t="s">
        <v>5476</v>
      </c>
      <c r="N124" s="644" t="s">
        <v>40</v>
      </c>
      <c r="O124" s="644" t="s">
        <v>41</v>
      </c>
      <c r="P124" s="644" t="s">
        <v>42</v>
      </c>
      <c r="Q124" s="651" t="s">
        <v>10839</v>
      </c>
    </row>
    <row r="125" spans="1:17" ht="327.75" x14ac:dyDescent="0.25">
      <c r="A125" s="614">
        <v>123</v>
      </c>
      <c r="B125" s="644" t="s">
        <v>34</v>
      </c>
      <c r="C125" s="644">
        <v>891180084</v>
      </c>
      <c r="D125" s="644">
        <v>2</v>
      </c>
      <c r="E125" s="644" t="s">
        <v>1164</v>
      </c>
      <c r="F125" s="644">
        <v>813003616</v>
      </c>
      <c r="G125" s="644">
        <v>1</v>
      </c>
      <c r="H125" s="648" t="s">
        <v>10840</v>
      </c>
      <c r="I125" s="645" t="s">
        <v>10841</v>
      </c>
      <c r="J125" s="646">
        <v>41662</v>
      </c>
      <c r="K125" s="647">
        <v>3433527</v>
      </c>
      <c r="L125" s="644" t="s">
        <v>113</v>
      </c>
      <c r="M125" s="644" t="s">
        <v>5476</v>
      </c>
      <c r="N125" s="644" t="s">
        <v>40</v>
      </c>
      <c r="O125" s="644" t="s">
        <v>41</v>
      </c>
      <c r="P125" s="644"/>
      <c r="Q125" s="644"/>
    </row>
    <row r="126" spans="1:17" ht="409.5" x14ac:dyDescent="0.25">
      <c r="A126" s="614">
        <v>124</v>
      </c>
      <c r="B126" s="644" t="s">
        <v>34</v>
      </c>
      <c r="C126" s="644">
        <v>891180084</v>
      </c>
      <c r="D126" s="644">
        <v>2</v>
      </c>
      <c r="E126" s="644" t="s">
        <v>6360</v>
      </c>
      <c r="F126" s="644">
        <v>813004745</v>
      </c>
      <c r="G126" s="644">
        <v>6</v>
      </c>
      <c r="H126" s="644" t="s">
        <v>10842</v>
      </c>
      <c r="I126" s="645" t="s">
        <v>10843</v>
      </c>
      <c r="J126" s="646">
        <v>41662</v>
      </c>
      <c r="K126" s="647">
        <v>2470000</v>
      </c>
      <c r="L126" s="644" t="s">
        <v>65</v>
      </c>
      <c r="M126" s="644" t="s">
        <v>5476</v>
      </c>
      <c r="N126" s="644" t="s">
        <v>40</v>
      </c>
      <c r="O126" s="644" t="s">
        <v>41</v>
      </c>
      <c r="P126" s="644" t="s">
        <v>10844</v>
      </c>
      <c r="Q126" s="651" t="s">
        <v>10845</v>
      </c>
    </row>
    <row r="127" spans="1:17" ht="409.5" x14ac:dyDescent="0.25">
      <c r="A127" s="614">
        <v>125</v>
      </c>
      <c r="B127" s="644" t="s">
        <v>34</v>
      </c>
      <c r="C127" s="644">
        <v>891180084</v>
      </c>
      <c r="D127" s="644">
        <v>2</v>
      </c>
      <c r="E127" s="648" t="s">
        <v>334</v>
      </c>
      <c r="F127" s="648">
        <v>12127303</v>
      </c>
      <c r="G127" s="648">
        <v>7</v>
      </c>
      <c r="H127" s="644" t="s">
        <v>10846</v>
      </c>
      <c r="I127" s="649" t="s">
        <v>10847</v>
      </c>
      <c r="J127" s="646">
        <v>41662</v>
      </c>
      <c r="K127" s="650">
        <v>2970000</v>
      </c>
      <c r="L127" s="648" t="s">
        <v>89</v>
      </c>
      <c r="M127" s="644" t="s">
        <v>5476</v>
      </c>
      <c r="N127" s="644" t="s">
        <v>6522</v>
      </c>
      <c r="O127" s="644" t="s">
        <v>41</v>
      </c>
      <c r="P127" s="644" t="s">
        <v>42</v>
      </c>
      <c r="Q127" s="644"/>
    </row>
    <row r="128" spans="1:17" ht="285" x14ac:dyDescent="0.25">
      <c r="A128" s="614">
        <v>126</v>
      </c>
      <c r="B128" s="644" t="s">
        <v>34</v>
      </c>
      <c r="C128" s="644">
        <v>891180084</v>
      </c>
      <c r="D128" s="644">
        <v>2</v>
      </c>
      <c r="E128" s="644" t="s">
        <v>9338</v>
      </c>
      <c r="F128" s="644">
        <v>900604142</v>
      </c>
      <c r="G128" s="644">
        <v>5</v>
      </c>
      <c r="H128" s="644" t="s">
        <v>10848</v>
      </c>
      <c r="I128" s="645" t="s">
        <v>10849</v>
      </c>
      <c r="J128" s="646">
        <v>41662</v>
      </c>
      <c r="K128" s="647">
        <v>411000</v>
      </c>
      <c r="L128" s="644" t="s">
        <v>6338</v>
      </c>
      <c r="M128" s="644" t="s">
        <v>5476</v>
      </c>
      <c r="N128" s="644" t="s">
        <v>40</v>
      </c>
      <c r="O128" s="644" t="s">
        <v>41</v>
      </c>
      <c r="P128" s="644" t="s">
        <v>42</v>
      </c>
      <c r="Q128" s="644"/>
    </row>
    <row r="129" spans="1:17" ht="299.25" x14ac:dyDescent="0.25">
      <c r="A129" s="614">
        <v>127</v>
      </c>
      <c r="B129" s="644" t="s">
        <v>34</v>
      </c>
      <c r="C129" s="644">
        <v>891180084</v>
      </c>
      <c r="D129" s="644">
        <v>2</v>
      </c>
      <c r="E129" s="644" t="s">
        <v>6478</v>
      </c>
      <c r="F129" s="644">
        <v>14953025</v>
      </c>
      <c r="G129" s="644">
        <v>4</v>
      </c>
      <c r="H129" s="644" t="s">
        <v>10850</v>
      </c>
      <c r="I129" s="645" t="s">
        <v>10851</v>
      </c>
      <c r="J129" s="646">
        <v>41662</v>
      </c>
      <c r="K129" s="647">
        <v>3682512</v>
      </c>
      <c r="L129" s="644" t="s">
        <v>49</v>
      </c>
      <c r="M129" s="644" t="s">
        <v>5476</v>
      </c>
      <c r="N129" s="644" t="s">
        <v>40</v>
      </c>
      <c r="O129" s="644" t="s">
        <v>41</v>
      </c>
      <c r="P129" s="644" t="s">
        <v>42</v>
      </c>
      <c r="Q129" s="644"/>
    </row>
    <row r="130" spans="1:17" ht="370.5" x14ac:dyDescent="0.25">
      <c r="A130" s="614">
        <v>128</v>
      </c>
      <c r="B130" s="644" t="s">
        <v>34</v>
      </c>
      <c r="C130" s="644">
        <v>891180084</v>
      </c>
      <c r="D130" s="644">
        <v>2</v>
      </c>
      <c r="E130" s="644" t="s">
        <v>72</v>
      </c>
      <c r="F130" s="644">
        <v>12122108</v>
      </c>
      <c r="G130" s="644">
        <v>4</v>
      </c>
      <c r="H130" s="644" t="s">
        <v>10852</v>
      </c>
      <c r="I130" s="645" t="s">
        <v>10853</v>
      </c>
      <c r="J130" s="646">
        <v>41662</v>
      </c>
      <c r="K130" s="647">
        <v>2442492</v>
      </c>
      <c r="L130" s="644" t="s">
        <v>49</v>
      </c>
      <c r="M130" s="644" t="s">
        <v>5476</v>
      </c>
      <c r="N130" s="644" t="s">
        <v>40</v>
      </c>
      <c r="O130" s="644" t="s">
        <v>41</v>
      </c>
      <c r="P130" s="644" t="s">
        <v>42</v>
      </c>
      <c r="Q130" s="644"/>
    </row>
    <row r="131" spans="1:17" ht="156.75" x14ac:dyDescent="0.25">
      <c r="A131" s="614">
        <v>129</v>
      </c>
      <c r="B131" s="644" t="s">
        <v>34</v>
      </c>
      <c r="C131" s="644">
        <v>891180084</v>
      </c>
      <c r="D131" s="644">
        <v>2</v>
      </c>
      <c r="E131" s="644" t="s">
        <v>55</v>
      </c>
      <c r="F131" s="644">
        <v>14953025</v>
      </c>
      <c r="G131" s="644">
        <v>4</v>
      </c>
      <c r="H131" s="644" t="s">
        <v>10854</v>
      </c>
      <c r="I131" s="645" t="s">
        <v>10855</v>
      </c>
      <c r="J131" s="646">
        <v>41662</v>
      </c>
      <c r="K131" s="647">
        <v>6137520</v>
      </c>
      <c r="L131" s="644" t="s">
        <v>49</v>
      </c>
      <c r="M131" s="644" t="s">
        <v>5476</v>
      </c>
      <c r="N131" s="644" t="s">
        <v>40</v>
      </c>
      <c r="O131" s="644" t="s">
        <v>41</v>
      </c>
      <c r="P131" s="644" t="s">
        <v>42</v>
      </c>
      <c r="Q131" s="644"/>
    </row>
    <row r="132" spans="1:17" ht="409.5" x14ac:dyDescent="0.25">
      <c r="A132" s="614">
        <v>130</v>
      </c>
      <c r="B132" s="644" t="s">
        <v>34</v>
      </c>
      <c r="C132" s="644">
        <v>891180084</v>
      </c>
      <c r="D132" s="644">
        <v>2</v>
      </c>
      <c r="E132" s="644" t="s">
        <v>10856</v>
      </c>
      <c r="F132" s="644">
        <v>1075224742</v>
      </c>
      <c r="G132" s="644">
        <v>2</v>
      </c>
      <c r="H132" s="644" t="s">
        <v>10857</v>
      </c>
      <c r="I132" s="645" t="s">
        <v>10858</v>
      </c>
      <c r="J132" s="646">
        <v>41662</v>
      </c>
      <c r="K132" s="647">
        <v>4090240</v>
      </c>
      <c r="L132" s="644" t="s">
        <v>6338</v>
      </c>
      <c r="M132" s="644" t="s">
        <v>5476</v>
      </c>
      <c r="N132" s="644" t="s">
        <v>40</v>
      </c>
      <c r="O132" s="644" t="s">
        <v>41</v>
      </c>
      <c r="P132" s="644" t="s">
        <v>42</v>
      </c>
      <c r="Q132" s="644"/>
    </row>
    <row r="133" spans="1:17" ht="409.5" x14ac:dyDescent="0.25">
      <c r="A133" s="614">
        <v>131</v>
      </c>
      <c r="B133" s="644" t="s">
        <v>34</v>
      </c>
      <c r="C133" s="644">
        <v>891180084</v>
      </c>
      <c r="D133" s="644">
        <v>2</v>
      </c>
      <c r="E133" s="644" t="s">
        <v>6360</v>
      </c>
      <c r="F133" s="644">
        <v>813004745</v>
      </c>
      <c r="G133" s="644">
        <v>6</v>
      </c>
      <c r="H133" s="644" t="s">
        <v>10859</v>
      </c>
      <c r="I133" s="645" t="s">
        <v>10860</v>
      </c>
      <c r="J133" s="646">
        <v>41662</v>
      </c>
      <c r="K133" s="647">
        <v>7100000</v>
      </c>
      <c r="L133" s="644" t="s">
        <v>65</v>
      </c>
      <c r="M133" s="644" t="s">
        <v>5476</v>
      </c>
      <c r="N133" s="644" t="s">
        <v>40</v>
      </c>
      <c r="O133" s="644" t="s">
        <v>10861</v>
      </c>
      <c r="P133" s="644" t="s">
        <v>10862</v>
      </c>
      <c r="Q133" s="644"/>
    </row>
    <row r="134" spans="1:17" ht="327.75" x14ac:dyDescent="0.25">
      <c r="A134" s="614">
        <v>132</v>
      </c>
      <c r="B134" s="644" t="s">
        <v>34</v>
      </c>
      <c r="C134" s="644">
        <v>891180084</v>
      </c>
      <c r="D134" s="644">
        <v>2</v>
      </c>
      <c r="E134" s="644" t="s">
        <v>10863</v>
      </c>
      <c r="F134" s="644">
        <v>900244740</v>
      </c>
      <c r="G134" s="644">
        <v>4</v>
      </c>
      <c r="H134" s="644" t="s">
        <v>10864</v>
      </c>
      <c r="I134" s="645" t="s">
        <v>10865</v>
      </c>
      <c r="J134" s="646">
        <v>41662</v>
      </c>
      <c r="K134" s="647">
        <v>1409000</v>
      </c>
      <c r="L134" s="644" t="s">
        <v>6338</v>
      </c>
      <c r="M134" s="644" t="s">
        <v>5476</v>
      </c>
      <c r="N134" s="644" t="s">
        <v>40</v>
      </c>
      <c r="O134" s="644" t="s">
        <v>41</v>
      </c>
      <c r="P134" s="644" t="s">
        <v>42</v>
      </c>
      <c r="Q134" s="644"/>
    </row>
    <row r="135" spans="1:17" ht="409.5" x14ac:dyDescent="0.25">
      <c r="A135" s="614">
        <v>133</v>
      </c>
      <c r="B135" s="644" t="s">
        <v>34</v>
      </c>
      <c r="C135" s="644">
        <v>891180084</v>
      </c>
      <c r="D135" s="644">
        <v>2</v>
      </c>
      <c r="E135" s="644" t="s">
        <v>10836</v>
      </c>
      <c r="F135" s="644">
        <v>800220327</v>
      </c>
      <c r="G135" s="644">
        <v>9</v>
      </c>
      <c r="H135" s="644" t="s">
        <v>10866</v>
      </c>
      <c r="I135" s="645" t="s">
        <v>10867</v>
      </c>
      <c r="J135" s="646">
        <v>41662</v>
      </c>
      <c r="K135" s="647">
        <v>540000</v>
      </c>
      <c r="L135" s="644" t="s">
        <v>6338</v>
      </c>
      <c r="M135" s="644" t="s">
        <v>5476</v>
      </c>
      <c r="N135" s="644" t="s">
        <v>40</v>
      </c>
      <c r="O135" s="644" t="s">
        <v>41</v>
      </c>
      <c r="P135" s="644" t="s">
        <v>42</v>
      </c>
      <c r="Q135" s="644"/>
    </row>
    <row r="136" spans="1:17" ht="327.75" x14ac:dyDescent="0.25">
      <c r="A136" s="614">
        <v>134</v>
      </c>
      <c r="B136" s="644" t="s">
        <v>34</v>
      </c>
      <c r="C136" s="644">
        <v>891180084</v>
      </c>
      <c r="D136" s="644">
        <v>2</v>
      </c>
      <c r="E136" s="644" t="s">
        <v>10868</v>
      </c>
      <c r="F136" s="644">
        <v>1075239033</v>
      </c>
      <c r="G136" s="644">
        <v>4</v>
      </c>
      <c r="H136" s="644" t="s">
        <v>10869</v>
      </c>
      <c r="I136" s="645" t="s">
        <v>10870</v>
      </c>
      <c r="J136" s="646">
        <v>41662</v>
      </c>
      <c r="K136" s="647">
        <v>30420000</v>
      </c>
      <c r="L136" s="644" t="s">
        <v>6338</v>
      </c>
      <c r="M136" s="644" t="s">
        <v>5476</v>
      </c>
      <c r="N136" s="644" t="s">
        <v>40</v>
      </c>
      <c r="O136" s="644" t="s">
        <v>41</v>
      </c>
      <c r="P136" s="644" t="s">
        <v>42</v>
      </c>
      <c r="Q136" s="644"/>
    </row>
    <row r="137" spans="1:17" ht="384.75" x14ac:dyDescent="0.25">
      <c r="A137" s="614">
        <v>135</v>
      </c>
      <c r="B137" s="644" t="s">
        <v>34</v>
      </c>
      <c r="C137" s="644">
        <v>891180084</v>
      </c>
      <c r="D137" s="644">
        <v>2</v>
      </c>
      <c r="E137" s="644" t="s">
        <v>8524</v>
      </c>
      <c r="F137" s="644">
        <v>1075240229</v>
      </c>
      <c r="G137" s="644">
        <v>2</v>
      </c>
      <c r="H137" s="644" t="s">
        <v>10871</v>
      </c>
      <c r="I137" s="645" t="s">
        <v>10872</v>
      </c>
      <c r="J137" s="646">
        <v>41692</v>
      </c>
      <c r="K137" s="647">
        <v>6000000</v>
      </c>
      <c r="L137" s="644" t="s">
        <v>6338</v>
      </c>
      <c r="M137" s="644" t="s">
        <v>5476</v>
      </c>
      <c r="N137" s="644" t="s">
        <v>40</v>
      </c>
      <c r="O137" s="644" t="s">
        <v>41</v>
      </c>
      <c r="P137" s="644" t="s">
        <v>42</v>
      </c>
      <c r="Q137" s="644"/>
    </row>
    <row r="138" spans="1:17" ht="356.25" x14ac:dyDescent="0.25">
      <c r="A138" s="614">
        <v>136</v>
      </c>
      <c r="B138" s="644" t="s">
        <v>34</v>
      </c>
      <c r="C138" s="644">
        <v>891180084</v>
      </c>
      <c r="D138" s="644">
        <v>2</v>
      </c>
      <c r="E138" s="652" t="s">
        <v>10873</v>
      </c>
      <c r="F138" s="653">
        <v>55068553</v>
      </c>
      <c r="G138" s="644">
        <v>4</v>
      </c>
      <c r="H138" s="652" t="s">
        <v>10874</v>
      </c>
      <c r="I138" s="645" t="s">
        <v>10875</v>
      </c>
      <c r="J138" s="654">
        <v>41663</v>
      </c>
      <c r="K138" s="647">
        <v>14000000</v>
      </c>
      <c r="L138" s="655" t="s">
        <v>6521</v>
      </c>
      <c r="M138" s="644" t="s">
        <v>5476</v>
      </c>
      <c r="N138" s="644" t="s">
        <v>6522</v>
      </c>
      <c r="O138" s="644" t="s">
        <v>41</v>
      </c>
      <c r="P138" s="644" t="s">
        <v>42</v>
      </c>
      <c r="Q138" s="644"/>
    </row>
    <row r="139" spans="1:17" ht="285" x14ac:dyDescent="0.25">
      <c r="A139" s="614">
        <v>137</v>
      </c>
      <c r="B139" s="644" t="s">
        <v>34</v>
      </c>
      <c r="C139" s="644">
        <v>891180084</v>
      </c>
      <c r="D139" s="644">
        <v>2</v>
      </c>
      <c r="E139" s="644" t="s">
        <v>10876</v>
      </c>
      <c r="F139" s="644">
        <v>1075599485</v>
      </c>
      <c r="G139" s="644">
        <v>3</v>
      </c>
      <c r="H139" s="644" t="s">
        <v>10877</v>
      </c>
      <c r="I139" s="645" t="s">
        <v>10878</v>
      </c>
      <c r="J139" s="646">
        <v>41663</v>
      </c>
      <c r="K139" s="647">
        <v>3000000</v>
      </c>
      <c r="L139" s="655" t="s">
        <v>6521</v>
      </c>
      <c r="M139" s="644" t="s">
        <v>5476</v>
      </c>
      <c r="N139" s="644" t="s">
        <v>6522</v>
      </c>
      <c r="O139" s="644" t="s">
        <v>41</v>
      </c>
      <c r="P139" s="644" t="s">
        <v>42</v>
      </c>
      <c r="Q139" s="644"/>
    </row>
    <row r="140" spans="1:17" ht="409.5" x14ac:dyDescent="0.25">
      <c r="A140" s="614">
        <v>138</v>
      </c>
      <c r="B140" s="656" t="s">
        <v>34</v>
      </c>
      <c r="C140" s="656">
        <v>891180084</v>
      </c>
      <c r="D140" s="656">
        <v>2</v>
      </c>
      <c r="E140" s="657" t="s">
        <v>10879</v>
      </c>
      <c r="F140" s="658">
        <v>79780193</v>
      </c>
      <c r="G140" s="659">
        <v>6</v>
      </c>
      <c r="H140" s="660" t="s">
        <v>10880</v>
      </c>
      <c r="I140" s="661" t="s">
        <v>10881</v>
      </c>
      <c r="J140" s="662">
        <v>41663</v>
      </c>
      <c r="K140" s="663">
        <v>2153220</v>
      </c>
      <c r="L140" s="657" t="s">
        <v>1093</v>
      </c>
      <c r="M140" s="658" t="s">
        <v>39</v>
      </c>
      <c r="N140" s="657" t="s">
        <v>40</v>
      </c>
      <c r="O140" s="656" t="s">
        <v>41</v>
      </c>
      <c r="P140" s="656" t="s">
        <v>42</v>
      </c>
      <c r="Q140" s="664"/>
    </row>
    <row r="141" spans="1:17" ht="409.5" x14ac:dyDescent="0.25">
      <c r="A141" s="614">
        <v>139</v>
      </c>
      <c r="B141" s="656" t="s">
        <v>34</v>
      </c>
      <c r="C141" s="656">
        <v>891180084</v>
      </c>
      <c r="D141" s="656">
        <v>2</v>
      </c>
      <c r="E141" s="657" t="s">
        <v>10882</v>
      </c>
      <c r="F141" s="656">
        <v>12126928</v>
      </c>
      <c r="G141" s="659">
        <v>5</v>
      </c>
      <c r="H141" s="665" t="s">
        <v>10883</v>
      </c>
      <c r="I141" s="666" t="s">
        <v>10884</v>
      </c>
      <c r="J141" s="662">
        <v>41663</v>
      </c>
      <c r="K141" s="663">
        <v>2153220</v>
      </c>
      <c r="L141" s="657" t="s">
        <v>1093</v>
      </c>
      <c r="M141" s="658" t="s">
        <v>39</v>
      </c>
      <c r="N141" s="657" t="s">
        <v>40</v>
      </c>
      <c r="O141" s="656" t="s">
        <v>41</v>
      </c>
      <c r="P141" s="656" t="s">
        <v>42</v>
      </c>
      <c r="Q141" s="664"/>
    </row>
    <row r="142" spans="1:17" ht="409.5" x14ac:dyDescent="0.25">
      <c r="A142" s="614">
        <v>140</v>
      </c>
      <c r="B142" s="656" t="s">
        <v>34</v>
      </c>
      <c r="C142" s="656">
        <v>891180084</v>
      </c>
      <c r="D142" s="656">
        <v>2</v>
      </c>
      <c r="E142" s="658" t="s">
        <v>10885</v>
      </c>
      <c r="F142" s="656">
        <v>14203835</v>
      </c>
      <c r="G142" s="659">
        <v>6</v>
      </c>
      <c r="H142" s="667" t="s">
        <v>10886</v>
      </c>
      <c r="I142" s="661" t="s">
        <v>10887</v>
      </c>
      <c r="J142" s="662">
        <v>41663</v>
      </c>
      <c r="K142" s="663">
        <v>3445152</v>
      </c>
      <c r="L142" s="657" t="s">
        <v>1093</v>
      </c>
      <c r="M142" s="658" t="s">
        <v>39</v>
      </c>
      <c r="N142" s="657" t="s">
        <v>40</v>
      </c>
      <c r="O142" s="656" t="s">
        <v>41</v>
      </c>
      <c r="P142" s="656" t="s">
        <v>42</v>
      </c>
      <c r="Q142" s="664"/>
    </row>
    <row r="143" spans="1:17" ht="409.5" x14ac:dyDescent="0.25">
      <c r="A143" s="614">
        <v>141</v>
      </c>
      <c r="B143" s="656" t="s">
        <v>34</v>
      </c>
      <c r="C143" s="656">
        <v>891180084</v>
      </c>
      <c r="D143" s="656">
        <v>2</v>
      </c>
      <c r="E143" s="657" t="s">
        <v>10882</v>
      </c>
      <c r="F143" s="656">
        <v>12126928</v>
      </c>
      <c r="G143" s="659">
        <v>5</v>
      </c>
      <c r="H143" s="667" t="s">
        <v>10888</v>
      </c>
      <c r="I143" s="666" t="s">
        <v>10889</v>
      </c>
      <c r="J143" s="662">
        <v>41663</v>
      </c>
      <c r="K143" s="663">
        <v>2562504</v>
      </c>
      <c r="L143" s="657" t="s">
        <v>1093</v>
      </c>
      <c r="M143" s="658" t="s">
        <v>39</v>
      </c>
      <c r="N143" s="657" t="s">
        <v>40</v>
      </c>
      <c r="O143" s="656" t="s">
        <v>41</v>
      </c>
      <c r="P143" s="656" t="s">
        <v>42</v>
      </c>
      <c r="Q143" s="664"/>
    </row>
    <row r="144" spans="1:17" ht="409.5" x14ac:dyDescent="0.25">
      <c r="A144" s="614">
        <v>142</v>
      </c>
      <c r="B144" s="656" t="s">
        <v>34</v>
      </c>
      <c r="C144" s="656">
        <v>891180084</v>
      </c>
      <c r="D144" s="656">
        <v>2</v>
      </c>
      <c r="E144" s="657" t="s">
        <v>6624</v>
      </c>
      <c r="F144" s="656">
        <v>55157571</v>
      </c>
      <c r="G144" s="659">
        <v>9</v>
      </c>
      <c r="H144" s="667" t="s">
        <v>10890</v>
      </c>
      <c r="I144" s="661" t="s">
        <v>10891</v>
      </c>
      <c r="J144" s="662">
        <v>41663</v>
      </c>
      <c r="K144" s="663">
        <v>2562504</v>
      </c>
      <c r="L144" s="657" t="s">
        <v>1093</v>
      </c>
      <c r="M144" s="658" t="s">
        <v>39</v>
      </c>
      <c r="N144" s="657" t="s">
        <v>40</v>
      </c>
      <c r="O144" s="656" t="s">
        <v>41</v>
      </c>
      <c r="P144" s="656" t="s">
        <v>42</v>
      </c>
      <c r="Q144" s="664"/>
    </row>
    <row r="145" spans="1:17" ht="409.5" x14ac:dyDescent="0.25">
      <c r="A145" s="614">
        <v>143</v>
      </c>
      <c r="B145" s="656" t="s">
        <v>34</v>
      </c>
      <c r="C145" s="656">
        <v>891180084</v>
      </c>
      <c r="D145" s="656">
        <v>2</v>
      </c>
      <c r="E145" s="657" t="s">
        <v>6627</v>
      </c>
      <c r="F145" s="656">
        <v>25453203</v>
      </c>
      <c r="G145" s="656">
        <v>3</v>
      </c>
      <c r="H145" s="668" t="s">
        <v>10892</v>
      </c>
      <c r="I145" s="669" t="s">
        <v>10893</v>
      </c>
      <c r="J145" s="662">
        <v>41663</v>
      </c>
      <c r="K145" s="663">
        <v>3523443</v>
      </c>
      <c r="L145" s="657" t="s">
        <v>1093</v>
      </c>
      <c r="M145" s="658" t="s">
        <v>39</v>
      </c>
      <c r="N145" s="657" t="s">
        <v>40</v>
      </c>
      <c r="O145" s="656" t="s">
        <v>41</v>
      </c>
      <c r="P145" s="656" t="s">
        <v>42</v>
      </c>
      <c r="Q145" s="670" t="s">
        <v>6655</v>
      </c>
    </row>
    <row r="146" spans="1:17" ht="356.25" x14ac:dyDescent="0.25">
      <c r="A146" s="614">
        <v>144</v>
      </c>
      <c r="B146" s="656" t="s">
        <v>34</v>
      </c>
      <c r="C146" s="656">
        <v>891180084</v>
      </c>
      <c r="D146" s="656">
        <v>2</v>
      </c>
      <c r="E146" s="671" t="s">
        <v>6624</v>
      </c>
      <c r="F146" s="672">
        <v>55157571</v>
      </c>
      <c r="G146" s="656">
        <v>9</v>
      </c>
      <c r="H146" s="673" t="s">
        <v>10894</v>
      </c>
      <c r="I146" s="674" t="s">
        <v>10895</v>
      </c>
      <c r="J146" s="662">
        <v>41663</v>
      </c>
      <c r="K146" s="675">
        <v>7250000</v>
      </c>
      <c r="L146" s="657" t="s">
        <v>61</v>
      </c>
      <c r="M146" s="658" t="s">
        <v>39</v>
      </c>
      <c r="N146" s="657" t="s">
        <v>40</v>
      </c>
      <c r="O146" s="656" t="s">
        <v>41</v>
      </c>
      <c r="P146" s="656" t="s">
        <v>42</v>
      </c>
      <c r="Q146" s="670"/>
    </row>
    <row r="147" spans="1:17" ht="409.5" x14ac:dyDescent="0.25">
      <c r="A147" s="614">
        <v>145</v>
      </c>
      <c r="B147" s="656" t="s">
        <v>34</v>
      </c>
      <c r="C147" s="656">
        <v>891180084</v>
      </c>
      <c r="D147" s="656">
        <v>2</v>
      </c>
      <c r="E147" s="676" t="s">
        <v>10896</v>
      </c>
      <c r="F147" s="665" t="s">
        <v>10897</v>
      </c>
      <c r="G147" s="656">
        <v>7</v>
      </c>
      <c r="H147" s="677" t="s">
        <v>10898</v>
      </c>
      <c r="I147" s="678" t="s">
        <v>10899</v>
      </c>
      <c r="J147" s="662">
        <v>41663</v>
      </c>
      <c r="K147" s="675">
        <v>1500000</v>
      </c>
      <c r="L147" s="657" t="s">
        <v>1078</v>
      </c>
      <c r="M147" s="658" t="s">
        <v>39</v>
      </c>
      <c r="N147" s="657" t="s">
        <v>40</v>
      </c>
      <c r="O147" s="656" t="s">
        <v>41</v>
      </c>
      <c r="P147" s="656" t="s">
        <v>42</v>
      </c>
      <c r="Q147" s="670"/>
    </row>
    <row r="148" spans="1:17" ht="370.5" x14ac:dyDescent="0.25">
      <c r="A148" s="614">
        <v>146</v>
      </c>
      <c r="B148" s="656" t="s">
        <v>34</v>
      </c>
      <c r="C148" s="656">
        <v>891180084</v>
      </c>
      <c r="D148" s="656">
        <v>2</v>
      </c>
      <c r="E148" s="657" t="s">
        <v>10900</v>
      </c>
      <c r="F148" s="656" t="s">
        <v>10901</v>
      </c>
      <c r="G148" s="656">
        <v>2</v>
      </c>
      <c r="H148" s="679" t="s">
        <v>10902</v>
      </c>
      <c r="I148" s="680" t="s">
        <v>10903</v>
      </c>
      <c r="J148" s="662">
        <v>41663</v>
      </c>
      <c r="K148" s="681">
        <v>1386780</v>
      </c>
      <c r="L148" s="657" t="s">
        <v>1137</v>
      </c>
      <c r="M148" s="658" t="s">
        <v>39</v>
      </c>
      <c r="N148" s="657" t="s">
        <v>40</v>
      </c>
      <c r="O148" s="656" t="s">
        <v>41</v>
      </c>
      <c r="P148" s="656" t="s">
        <v>42</v>
      </c>
      <c r="Q148" s="670"/>
    </row>
    <row r="149" spans="1:17" ht="409.5" x14ac:dyDescent="0.25">
      <c r="A149" s="614">
        <v>147</v>
      </c>
      <c r="B149" s="656" t="s">
        <v>34</v>
      </c>
      <c r="C149" s="656">
        <v>891180084</v>
      </c>
      <c r="D149" s="656">
        <v>2</v>
      </c>
      <c r="E149" s="657" t="s">
        <v>10904</v>
      </c>
      <c r="F149" s="656" t="s">
        <v>10905</v>
      </c>
      <c r="G149" s="656">
        <v>1</v>
      </c>
      <c r="H149" s="679" t="s">
        <v>10906</v>
      </c>
      <c r="I149" s="669" t="s">
        <v>10907</v>
      </c>
      <c r="J149" s="662">
        <v>41663</v>
      </c>
      <c r="K149" s="663">
        <v>699194</v>
      </c>
      <c r="L149" s="657" t="s">
        <v>1137</v>
      </c>
      <c r="M149" s="658" t="s">
        <v>39</v>
      </c>
      <c r="N149" s="657" t="s">
        <v>40</v>
      </c>
      <c r="O149" s="656" t="s">
        <v>41</v>
      </c>
      <c r="P149" s="656" t="s">
        <v>42</v>
      </c>
      <c r="Q149" s="670"/>
    </row>
    <row r="150" spans="1:17" ht="409.5" x14ac:dyDescent="0.25">
      <c r="A150" s="614">
        <v>148</v>
      </c>
      <c r="B150" s="656" t="s">
        <v>34</v>
      </c>
      <c r="C150" s="656">
        <v>891180084</v>
      </c>
      <c r="D150" s="656">
        <v>2</v>
      </c>
      <c r="E150" s="657" t="s">
        <v>10908</v>
      </c>
      <c r="F150" s="656" t="s">
        <v>10909</v>
      </c>
      <c r="G150" s="656">
        <v>9</v>
      </c>
      <c r="H150" s="679" t="s">
        <v>10910</v>
      </c>
      <c r="I150" s="669" t="s">
        <v>10911</v>
      </c>
      <c r="J150" s="662">
        <v>41662</v>
      </c>
      <c r="K150" s="663">
        <v>819000</v>
      </c>
      <c r="L150" s="657" t="s">
        <v>1078</v>
      </c>
      <c r="M150" s="658" t="s">
        <v>39</v>
      </c>
      <c r="N150" s="657" t="s">
        <v>40</v>
      </c>
      <c r="O150" s="656" t="s">
        <v>41</v>
      </c>
      <c r="P150" s="656" t="s">
        <v>42</v>
      </c>
      <c r="Q150" s="670"/>
    </row>
    <row r="151" spans="1:17" ht="409.5" x14ac:dyDescent="0.25">
      <c r="A151" s="614">
        <v>149</v>
      </c>
      <c r="B151" s="656" t="s">
        <v>34</v>
      </c>
      <c r="C151" s="656">
        <v>891180084</v>
      </c>
      <c r="D151" s="656">
        <v>2</v>
      </c>
      <c r="E151" s="657" t="s">
        <v>10912</v>
      </c>
      <c r="F151" s="656" t="s">
        <v>10913</v>
      </c>
      <c r="G151" s="656">
        <v>6</v>
      </c>
      <c r="H151" s="682" t="s">
        <v>10914</v>
      </c>
      <c r="I151" s="669" t="s">
        <v>10915</v>
      </c>
      <c r="J151" s="662">
        <v>41663</v>
      </c>
      <c r="K151" s="663">
        <v>7057341</v>
      </c>
      <c r="L151" s="657" t="s">
        <v>1137</v>
      </c>
      <c r="M151" s="658" t="s">
        <v>39</v>
      </c>
      <c r="N151" s="657" t="s">
        <v>40</v>
      </c>
      <c r="O151" s="656" t="s">
        <v>41</v>
      </c>
      <c r="P151" s="656" t="s">
        <v>42</v>
      </c>
      <c r="Q151" s="670"/>
    </row>
    <row r="152" spans="1:17" ht="409.5" x14ac:dyDescent="0.25">
      <c r="A152" s="614">
        <v>150</v>
      </c>
      <c r="B152" s="656" t="s">
        <v>34</v>
      </c>
      <c r="C152" s="656">
        <v>891180084</v>
      </c>
      <c r="D152" s="656">
        <v>2</v>
      </c>
      <c r="E152" s="657" t="s">
        <v>10916</v>
      </c>
      <c r="F152" s="656" t="s">
        <v>10917</v>
      </c>
      <c r="G152" s="656">
        <v>2</v>
      </c>
      <c r="H152" s="682" t="s">
        <v>10918</v>
      </c>
      <c r="I152" s="683" t="s">
        <v>10919</v>
      </c>
      <c r="J152" s="662">
        <v>41663</v>
      </c>
      <c r="K152" s="663">
        <v>1350000</v>
      </c>
      <c r="L152" s="657" t="s">
        <v>1137</v>
      </c>
      <c r="M152" s="658" t="s">
        <v>39</v>
      </c>
      <c r="N152" s="657" t="s">
        <v>40</v>
      </c>
      <c r="O152" s="656" t="s">
        <v>41</v>
      </c>
      <c r="P152" s="656" t="s">
        <v>42</v>
      </c>
      <c r="Q152" s="664"/>
    </row>
    <row r="153" spans="1:17" ht="409.5" x14ac:dyDescent="0.25">
      <c r="A153" s="614">
        <v>151</v>
      </c>
      <c r="B153" s="656" t="s">
        <v>34</v>
      </c>
      <c r="C153" s="656">
        <v>891180084</v>
      </c>
      <c r="D153" s="656">
        <v>2</v>
      </c>
      <c r="E153" s="684" t="s">
        <v>10920</v>
      </c>
      <c r="F153" s="656">
        <v>36302391</v>
      </c>
      <c r="G153" s="656">
        <v>2</v>
      </c>
      <c r="H153" s="682" t="s">
        <v>10921</v>
      </c>
      <c r="I153" s="683" t="s">
        <v>10922</v>
      </c>
      <c r="J153" s="662">
        <v>41663</v>
      </c>
      <c r="K153" s="663">
        <v>900000</v>
      </c>
      <c r="L153" s="657" t="s">
        <v>1078</v>
      </c>
      <c r="M153" s="658" t="s">
        <v>39</v>
      </c>
      <c r="N153" s="657" t="s">
        <v>40</v>
      </c>
      <c r="O153" s="656" t="s">
        <v>41</v>
      </c>
      <c r="P153" s="656" t="s">
        <v>42</v>
      </c>
      <c r="Q153" s="664"/>
    </row>
    <row r="154" spans="1:17" ht="409.5" x14ac:dyDescent="0.25">
      <c r="A154" s="614">
        <v>152</v>
      </c>
      <c r="B154" s="656" t="s">
        <v>34</v>
      </c>
      <c r="C154" s="656">
        <v>891180084</v>
      </c>
      <c r="D154" s="656">
        <v>2</v>
      </c>
      <c r="E154" s="657" t="s">
        <v>10896</v>
      </c>
      <c r="F154" s="656" t="s">
        <v>10897</v>
      </c>
      <c r="G154" s="656">
        <v>7</v>
      </c>
      <c r="H154" s="682" t="s">
        <v>10923</v>
      </c>
      <c r="I154" s="683" t="s">
        <v>10924</v>
      </c>
      <c r="J154" s="662">
        <v>41663</v>
      </c>
      <c r="K154" s="663">
        <v>1000000</v>
      </c>
      <c r="L154" s="657" t="s">
        <v>1078</v>
      </c>
      <c r="M154" s="658" t="s">
        <v>39</v>
      </c>
      <c r="N154" s="657" t="s">
        <v>40</v>
      </c>
      <c r="O154" s="656" t="s">
        <v>41</v>
      </c>
      <c r="P154" s="656" t="s">
        <v>42</v>
      </c>
      <c r="Q154" s="664"/>
    </row>
    <row r="155" spans="1:17" ht="327.75" x14ac:dyDescent="0.25">
      <c r="A155" s="614">
        <v>153</v>
      </c>
      <c r="B155" s="685" t="s">
        <v>34</v>
      </c>
      <c r="C155" s="686">
        <v>891180084</v>
      </c>
      <c r="D155" s="686">
        <v>2</v>
      </c>
      <c r="E155" s="685" t="s">
        <v>10925</v>
      </c>
      <c r="F155" s="685">
        <v>7732565</v>
      </c>
      <c r="G155" s="685">
        <v>6</v>
      </c>
      <c r="H155" s="687" t="s">
        <v>10926</v>
      </c>
      <c r="I155" s="688" t="s">
        <v>10927</v>
      </c>
      <c r="J155" s="689">
        <v>41647</v>
      </c>
      <c r="K155" s="690">
        <v>5999928</v>
      </c>
      <c r="L155" s="688" t="s">
        <v>10491</v>
      </c>
      <c r="M155" s="685" t="s">
        <v>39</v>
      </c>
      <c r="N155" s="685" t="s">
        <v>2127</v>
      </c>
      <c r="O155" s="687" t="s">
        <v>41</v>
      </c>
      <c r="P155" s="685" t="s">
        <v>42</v>
      </c>
      <c r="Q155" s="686"/>
    </row>
    <row r="156" spans="1:17" ht="409.5" x14ac:dyDescent="0.25">
      <c r="A156" s="614">
        <v>154</v>
      </c>
      <c r="B156" s="685" t="s">
        <v>34</v>
      </c>
      <c r="C156" s="686">
        <v>891180084</v>
      </c>
      <c r="D156" s="686">
        <v>2</v>
      </c>
      <c r="E156" s="685" t="s">
        <v>10368</v>
      </c>
      <c r="F156" s="685">
        <v>7723733</v>
      </c>
      <c r="G156" s="685">
        <v>9</v>
      </c>
      <c r="H156" s="687" t="s">
        <v>10928</v>
      </c>
      <c r="I156" s="688" t="s">
        <v>10929</v>
      </c>
      <c r="J156" s="689">
        <v>41649</v>
      </c>
      <c r="K156" s="690">
        <v>3500000</v>
      </c>
      <c r="L156" s="688" t="s">
        <v>10491</v>
      </c>
      <c r="M156" s="685" t="s">
        <v>39</v>
      </c>
      <c r="N156" s="685" t="s">
        <v>2127</v>
      </c>
      <c r="O156" s="687" t="s">
        <v>41</v>
      </c>
      <c r="P156" s="685" t="s">
        <v>42</v>
      </c>
      <c r="Q156" s="686"/>
    </row>
    <row r="157" spans="1:17" ht="409.5" x14ac:dyDescent="0.25">
      <c r="A157" s="614">
        <v>155</v>
      </c>
      <c r="B157" s="685" t="s">
        <v>34</v>
      </c>
      <c r="C157" s="686">
        <v>891180084</v>
      </c>
      <c r="D157" s="686">
        <v>2</v>
      </c>
      <c r="E157" s="685" t="s">
        <v>8406</v>
      </c>
      <c r="F157" s="685">
        <v>80779575</v>
      </c>
      <c r="G157" s="685">
        <v>8</v>
      </c>
      <c r="H157" s="687" t="s">
        <v>10930</v>
      </c>
      <c r="I157" s="688" t="s">
        <v>10931</v>
      </c>
      <c r="J157" s="689">
        <v>41649</v>
      </c>
      <c r="K157" s="690">
        <v>14399910</v>
      </c>
      <c r="L157" s="688" t="s">
        <v>10491</v>
      </c>
      <c r="M157" s="685" t="s">
        <v>39</v>
      </c>
      <c r="N157" s="685" t="s">
        <v>2127</v>
      </c>
      <c r="O157" s="687" t="s">
        <v>41</v>
      </c>
      <c r="P157" s="685" t="s">
        <v>42</v>
      </c>
      <c r="Q157" s="686"/>
    </row>
    <row r="158" spans="1:17" ht="370.5" x14ac:dyDescent="0.25">
      <c r="A158" s="614">
        <v>156</v>
      </c>
      <c r="B158" s="685" t="s">
        <v>34</v>
      </c>
      <c r="C158" s="686">
        <v>891180084</v>
      </c>
      <c r="D158" s="686">
        <v>2</v>
      </c>
      <c r="E158" s="685" t="s">
        <v>4835</v>
      </c>
      <c r="F158" s="685">
        <v>26422914</v>
      </c>
      <c r="G158" s="685">
        <v>2</v>
      </c>
      <c r="H158" s="687" t="s">
        <v>10932</v>
      </c>
      <c r="I158" s="688" t="s">
        <v>10933</v>
      </c>
      <c r="J158" s="689">
        <v>41649</v>
      </c>
      <c r="K158" s="690">
        <v>16799895</v>
      </c>
      <c r="L158" s="688" t="s">
        <v>10491</v>
      </c>
      <c r="M158" s="685" t="s">
        <v>39</v>
      </c>
      <c r="N158" s="685" t="s">
        <v>2127</v>
      </c>
      <c r="O158" s="687" t="s">
        <v>41</v>
      </c>
      <c r="P158" s="685" t="s">
        <v>42</v>
      </c>
      <c r="Q158" s="686"/>
    </row>
    <row r="159" spans="1:17" ht="409.5" x14ac:dyDescent="0.25">
      <c r="A159" s="614">
        <v>157</v>
      </c>
      <c r="B159" s="685" t="s">
        <v>34</v>
      </c>
      <c r="C159" s="686">
        <v>891180084</v>
      </c>
      <c r="D159" s="686">
        <v>2</v>
      </c>
      <c r="E159" s="685" t="s">
        <v>10392</v>
      </c>
      <c r="F159" s="685">
        <v>52267288</v>
      </c>
      <c r="G159" s="685">
        <v>1</v>
      </c>
      <c r="H159" s="687" t="s">
        <v>10934</v>
      </c>
      <c r="I159" s="688" t="s">
        <v>10935</v>
      </c>
      <c r="J159" s="689">
        <v>41649</v>
      </c>
      <c r="K159" s="690">
        <v>27599913</v>
      </c>
      <c r="L159" s="688" t="s">
        <v>10491</v>
      </c>
      <c r="M159" s="685" t="s">
        <v>39</v>
      </c>
      <c r="N159" s="685" t="s">
        <v>2127</v>
      </c>
      <c r="O159" s="687" t="s">
        <v>41</v>
      </c>
      <c r="P159" s="685" t="s">
        <v>42</v>
      </c>
      <c r="Q159" s="686"/>
    </row>
    <row r="160" spans="1:17" ht="409.5" x14ac:dyDescent="0.25">
      <c r="A160" s="614">
        <v>158</v>
      </c>
      <c r="B160" s="685" t="s">
        <v>34</v>
      </c>
      <c r="C160" s="686">
        <v>891180084</v>
      </c>
      <c r="D160" s="686">
        <v>2</v>
      </c>
      <c r="E160" s="685" t="s">
        <v>10377</v>
      </c>
      <c r="F160" s="685">
        <v>1126449179</v>
      </c>
      <c r="G160" s="685">
        <v>6</v>
      </c>
      <c r="H160" s="687" t="s">
        <v>10936</v>
      </c>
      <c r="I160" s="688" t="s">
        <v>10937</v>
      </c>
      <c r="J160" s="689">
        <v>41649</v>
      </c>
      <c r="K160" s="690">
        <v>10799847</v>
      </c>
      <c r="L160" s="688" t="s">
        <v>10491</v>
      </c>
      <c r="M160" s="685" t="s">
        <v>39</v>
      </c>
      <c r="N160" s="685" t="s">
        <v>2127</v>
      </c>
      <c r="O160" s="687" t="s">
        <v>41</v>
      </c>
      <c r="P160" s="685" t="s">
        <v>42</v>
      </c>
      <c r="Q160" s="686"/>
    </row>
    <row r="161" spans="1:17" ht="409.5" x14ac:dyDescent="0.25">
      <c r="A161" s="614">
        <v>159</v>
      </c>
      <c r="B161" s="685" t="s">
        <v>34</v>
      </c>
      <c r="C161" s="686">
        <v>891180084</v>
      </c>
      <c r="D161" s="686">
        <v>2</v>
      </c>
      <c r="E161" s="685" t="s">
        <v>4124</v>
      </c>
      <c r="F161" s="685">
        <v>7684102</v>
      </c>
      <c r="G161" s="685">
        <v>3</v>
      </c>
      <c r="H161" s="687" t="s">
        <v>10938</v>
      </c>
      <c r="I161" s="688" t="s">
        <v>10939</v>
      </c>
      <c r="J161" s="689">
        <v>41649</v>
      </c>
      <c r="K161" s="690">
        <v>8999901</v>
      </c>
      <c r="L161" s="688" t="s">
        <v>10491</v>
      </c>
      <c r="M161" s="685" t="s">
        <v>39</v>
      </c>
      <c r="N161" s="685" t="s">
        <v>2127</v>
      </c>
      <c r="O161" s="687" t="s">
        <v>41</v>
      </c>
      <c r="P161" s="685" t="s">
        <v>42</v>
      </c>
      <c r="Q161" s="686"/>
    </row>
    <row r="162" spans="1:17" ht="409.5" x14ac:dyDescent="0.25">
      <c r="A162" s="614">
        <v>160</v>
      </c>
      <c r="B162" s="685" t="s">
        <v>34</v>
      </c>
      <c r="C162" s="686">
        <v>891180084</v>
      </c>
      <c r="D162" s="686">
        <v>2</v>
      </c>
      <c r="E162" s="685" t="s">
        <v>10365</v>
      </c>
      <c r="F162" s="685">
        <v>1110477298</v>
      </c>
      <c r="G162" s="685">
        <v>5</v>
      </c>
      <c r="H162" s="687" t="s">
        <v>10940</v>
      </c>
      <c r="I162" s="688" t="s">
        <v>10941</v>
      </c>
      <c r="J162" s="689">
        <v>41649</v>
      </c>
      <c r="K162" s="690">
        <v>16799895</v>
      </c>
      <c r="L162" s="688" t="s">
        <v>10491</v>
      </c>
      <c r="M162" s="685" t="s">
        <v>39</v>
      </c>
      <c r="N162" s="685" t="s">
        <v>2127</v>
      </c>
      <c r="O162" s="687" t="s">
        <v>41</v>
      </c>
      <c r="P162" s="685" t="s">
        <v>42</v>
      </c>
      <c r="Q162" s="686"/>
    </row>
    <row r="163" spans="1:17" ht="409.5" x14ac:dyDescent="0.25">
      <c r="A163" s="614">
        <v>161</v>
      </c>
      <c r="B163" s="685" t="s">
        <v>34</v>
      </c>
      <c r="C163" s="686">
        <v>891180084</v>
      </c>
      <c r="D163" s="686">
        <v>2</v>
      </c>
      <c r="E163" s="685" t="s">
        <v>10371</v>
      </c>
      <c r="F163" s="685">
        <v>1038100536</v>
      </c>
      <c r="G163" s="685">
        <v>4</v>
      </c>
      <c r="H163" s="687" t="s">
        <v>10942</v>
      </c>
      <c r="I163" s="688" t="s">
        <v>10943</v>
      </c>
      <c r="J163" s="689">
        <v>41649</v>
      </c>
      <c r="K163" s="690">
        <v>14399910</v>
      </c>
      <c r="L163" s="688" t="s">
        <v>10491</v>
      </c>
      <c r="M163" s="685" t="s">
        <v>39</v>
      </c>
      <c r="N163" s="685" t="s">
        <v>2127</v>
      </c>
      <c r="O163" s="687" t="s">
        <v>41</v>
      </c>
      <c r="P163" s="685" t="s">
        <v>42</v>
      </c>
      <c r="Q163" s="686"/>
    </row>
    <row r="164" spans="1:17" ht="409.5" x14ac:dyDescent="0.25">
      <c r="A164" s="614">
        <v>162</v>
      </c>
      <c r="B164" s="685" t="s">
        <v>34</v>
      </c>
      <c r="C164" s="686">
        <v>891180084</v>
      </c>
      <c r="D164" s="686">
        <v>2</v>
      </c>
      <c r="E164" s="685" t="s">
        <v>10944</v>
      </c>
      <c r="F164" s="685">
        <v>1121822850</v>
      </c>
      <c r="G164" s="685">
        <v>1</v>
      </c>
      <c r="H164" s="687" t="s">
        <v>10945</v>
      </c>
      <c r="I164" s="688" t="s">
        <v>10946</v>
      </c>
      <c r="J164" s="689">
        <v>41649</v>
      </c>
      <c r="K164" s="690">
        <v>14999949</v>
      </c>
      <c r="L164" s="688" t="s">
        <v>10491</v>
      </c>
      <c r="M164" s="685" t="s">
        <v>39</v>
      </c>
      <c r="N164" s="685" t="s">
        <v>2127</v>
      </c>
      <c r="O164" s="687" t="s">
        <v>41</v>
      </c>
      <c r="P164" s="685" t="s">
        <v>42</v>
      </c>
      <c r="Q164" s="686"/>
    </row>
    <row r="165" spans="1:17" ht="409.5" x14ac:dyDescent="0.25">
      <c r="A165" s="614">
        <v>163</v>
      </c>
      <c r="B165" s="685"/>
      <c r="C165" s="686">
        <v>891180084</v>
      </c>
      <c r="D165" s="686">
        <v>2</v>
      </c>
      <c r="E165" s="685" t="s">
        <v>10398</v>
      </c>
      <c r="F165" s="685">
        <v>36067796</v>
      </c>
      <c r="G165" s="685">
        <v>3</v>
      </c>
      <c r="H165" s="687" t="s">
        <v>10947</v>
      </c>
      <c r="I165" s="688" t="s">
        <v>10948</v>
      </c>
      <c r="J165" s="689">
        <v>41649</v>
      </c>
      <c r="K165" s="690">
        <v>17999973</v>
      </c>
      <c r="L165" s="688" t="s">
        <v>10491</v>
      </c>
      <c r="M165" s="685" t="s">
        <v>39</v>
      </c>
      <c r="N165" s="685" t="s">
        <v>2127</v>
      </c>
      <c r="O165" s="687" t="s">
        <v>41</v>
      </c>
      <c r="P165" s="685" t="s">
        <v>42</v>
      </c>
      <c r="Q165" s="685" t="s">
        <v>10949</v>
      </c>
    </row>
    <row r="166" spans="1:17" ht="409.5" x14ac:dyDescent="0.25">
      <c r="A166" s="614">
        <v>164</v>
      </c>
      <c r="B166" s="685" t="s">
        <v>34</v>
      </c>
      <c r="C166" s="686">
        <v>891180084</v>
      </c>
      <c r="D166" s="686">
        <v>2</v>
      </c>
      <c r="E166" s="685" t="s">
        <v>10386</v>
      </c>
      <c r="F166" s="685">
        <v>1106768140</v>
      </c>
      <c r="G166" s="685">
        <v>5</v>
      </c>
      <c r="H166" s="687" t="s">
        <v>10950</v>
      </c>
      <c r="I166" s="688" t="s">
        <v>10951</v>
      </c>
      <c r="J166" s="689">
        <v>41649</v>
      </c>
      <c r="K166" s="690">
        <v>10799847</v>
      </c>
      <c r="L166" s="688" t="s">
        <v>10491</v>
      </c>
      <c r="M166" s="685" t="s">
        <v>39</v>
      </c>
      <c r="N166" s="685" t="s">
        <v>2127</v>
      </c>
      <c r="O166" s="687" t="s">
        <v>41</v>
      </c>
      <c r="P166" s="685" t="s">
        <v>42</v>
      </c>
      <c r="Q166" s="686"/>
    </row>
    <row r="167" spans="1:17" ht="409.5" x14ac:dyDescent="0.25">
      <c r="A167" s="614">
        <v>165</v>
      </c>
      <c r="B167" s="685" t="s">
        <v>34</v>
      </c>
      <c r="C167" s="686">
        <v>891180084</v>
      </c>
      <c r="D167" s="686">
        <v>2</v>
      </c>
      <c r="E167" s="685" t="s">
        <v>10952</v>
      </c>
      <c r="F167" s="685">
        <v>38364342</v>
      </c>
      <c r="G167" s="685">
        <v>4</v>
      </c>
      <c r="H167" s="687" t="s">
        <v>10513</v>
      </c>
      <c r="I167" s="688" t="s">
        <v>10953</v>
      </c>
      <c r="J167" s="689">
        <v>41649</v>
      </c>
      <c r="K167" s="690">
        <v>17999073</v>
      </c>
      <c r="L167" s="688" t="s">
        <v>10491</v>
      </c>
      <c r="M167" s="685" t="s">
        <v>39</v>
      </c>
      <c r="N167" s="685" t="s">
        <v>2127</v>
      </c>
      <c r="O167" s="687" t="s">
        <v>41</v>
      </c>
      <c r="P167" s="685" t="s">
        <v>42</v>
      </c>
      <c r="Q167" s="686"/>
    </row>
    <row r="168" spans="1:17" ht="409.5" x14ac:dyDescent="0.25">
      <c r="A168" s="614">
        <v>166</v>
      </c>
      <c r="B168" s="685" t="s">
        <v>34</v>
      </c>
      <c r="C168" s="686">
        <v>891180084</v>
      </c>
      <c r="D168" s="686">
        <v>2</v>
      </c>
      <c r="E168" s="685" t="s">
        <v>10359</v>
      </c>
      <c r="F168" s="685">
        <v>7722354</v>
      </c>
      <c r="G168" s="685">
        <v>6</v>
      </c>
      <c r="H168" s="687" t="s">
        <v>10549</v>
      </c>
      <c r="I168" s="688" t="s">
        <v>10954</v>
      </c>
      <c r="J168" s="689">
        <v>41649</v>
      </c>
      <c r="K168" s="690">
        <v>10799847</v>
      </c>
      <c r="L168" s="688" t="s">
        <v>10491</v>
      </c>
      <c r="M168" s="685" t="s">
        <v>39</v>
      </c>
      <c r="N168" s="685" t="s">
        <v>2127</v>
      </c>
      <c r="O168" s="687" t="s">
        <v>41</v>
      </c>
      <c r="P168" s="685" t="s">
        <v>42</v>
      </c>
      <c r="Q168" s="686"/>
    </row>
    <row r="169" spans="1:17" ht="409.5" x14ac:dyDescent="0.25">
      <c r="A169" s="614">
        <v>167</v>
      </c>
      <c r="B169" s="685" t="s">
        <v>34</v>
      </c>
      <c r="C169" s="686">
        <v>891180084</v>
      </c>
      <c r="D169" s="686">
        <v>2</v>
      </c>
      <c r="E169" s="685" t="s">
        <v>10380</v>
      </c>
      <c r="F169" s="685">
        <v>84459239</v>
      </c>
      <c r="G169" s="685">
        <v>1</v>
      </c>
      <c r="H169" s="687" t="s">
        <v>10546</v>
      </c>
      <c r="I169" s="688" t="s">
        <v>10955</v>
      </c>
      <c r="J169" s="689">
        <v>41649</v>
      </c>
      <c r="K169" s="690">
        <v>17999973</v>
      </c>
      <c r="L169" s="688" t="s">
        <v>10491</v>
      </c>
      <c r="M169" s="685" t="s">
        <v>39</v>
      </c>
      <c r="N169" s="685" t="s">
        <v>2127</v>
      </c>
      <c r="O169" s="687" t="s">
        <v>41</v>
      </c>
      <c r="P169" s="685" t="s">
        <v>42</v>
      </c>
      <c r="Q169" s="686"/>
    </row>
    <row r="170" spans="1:17" ht="313.5" x14ac:dyDescent="0.25">
      <c r="A170" s="614">
        <v>168</v>
      </c>
      <c r="B170" s="685" t="s">
        <v>34</v>
      </c>
      <c r="C170" s="686">
        <v>891180084</v>
      </c>
      <c r="D170" s="686">
        <v>2</v>
      </c>
      <c r="E170" s="685" t="s">
        <v>10395</v>
      </c>
      <c r="F170" s="685">
        <v>1075215122</v>
      </c>
      <c r="G170" s="685">
        <v>8</v>
      </c>
      <c r="H170" s="687" t="s">
        <v>10542</v>
      </c>
      <c r="I170" s="688" t="s">
        <v>10956</v>
      </c>
      <c r="J170" s="689">
        <v>41649</v>
      </c>
      <c r="K170" s="690">
        <v>8999901</v>
      </c>
      <c r="L170" s="688" t="s">
        <v>10491</v>
      </c>
      <c r="M170" s="685" t="s">
        <v>39</v>
      </c>
      <c r="N170" s="685" t="s">
        <v>2127</v>
      </c>
      <c r="O170" s="687" t="s">
        <v>41</v>
      </c>
      <c r="P170" s="685" t="s">
        <v>42</v>
      </c>
      <c r="Q170" s="686"/>
    </row>
    <row r="171" spans="1:17" ht="409.5" x14ac:dyDescent="0.25">
      <c r="A171" s="614">
        <v>169</v>
      </c>
      <c r="B171" s="685" t="s">
        <v>34</v>
      </c>
      <c r="C171" s="686">
        <v>891180084</v>
      </c>
      <c r="D171" s="686">
        <v>2</v>
      </c>
      <c r="E171" s="685" t="s">
        <v>10510</v>
      </c>
      <c r="F171" s="685">
        <v>1075254887</v>
      </c>
      <c r="G171" s="685">
        <v>1</v>
      </c>
      <c r="H171" s="687" t="s">
        <v>10957</v>
      </c>
      <c r="I171" s="688" t="s">
        <v>10937</v>
      </c>
      <c r="J171" s="689">
        <v>41649</v>
      </c>
      <c r="K171" s="690">
        <v>10799847</v>
      </c>
      <c r="L171" s="688" t="s">
        <v>10491</v>
      </c>
      <c r="M171" s="685" t="s">
        <v>39</v>
      </c>
      <c r="N171" s="685" t="s">
        <v>2127</v>
      </c>
      <c r="O171" s="687" t="s">
        <v>41</v>
      </c>
      <c r="P171" s="685" t="s">
        <v>42</v>
      </c>
      <c r="Q171" s="686"/>
    </row>
    <row r="172" spans="1:17" ht="409.5" x14ac:dyDescent="0.25">
      <c r="A172" s="614">
        <v>170</v>
      </c>
      <c r="B172" s="685" t="s">
        <v>34</v>
      </c>
      <c r="C172" s="686">
        <v>891180084</v>
      </c>
      <c r="D172" s="686">
        <v>2</v>
      </c>
      <c r="E172" s="685" t="s">
        <v>10476</v>
      </c>
      <c r="F172" s="685">
        <v>83251890</v>
      </c>
      <c r="G172" s="685">
        <v>7</v>
      </c>
      <c r="H172" s="687" t="s">
        <v>10958</v>
      </c>
      <c r="I172" s="688" t="s">
        <v>10959</v>
      </c>
      <c r="J172" s="689">
        <v>41659</v>
      </c>
      <c r="K172" s="690">
        <v>4830000</v>
      </c>
      <c r="L172" s="688" t="s">
        <v>10491</v>
      </c>
      <c r="M172" s="685" t="s">
        <v>39</v>
      </c>
      <c r="N172" s="685" t="s">
        <v>2127</v>
      </c>
      <c r="O172" s="687" t="s">
        <v>41</v>
      </c>
      <c r="P172" s="685" t="s">
        <v>42</v>
      </c>
      <c r="Q172" s="686"/>
    </row>
    <row r="173" spans="1:17" ht="409.5" x14ac:dyDescent="0.25">
      <c r="A173" s="614">
        <v>171</v>
      </c>
      <c r="B173" s="685" t="s">
        <v>34</v>
      </c>
      <c r="C173" s="686">
        <v>891180084</v>
      </c>
      <c r="D173" s="686">
        <v>2</v>
      </c>
      <c r="E173" s="685" t="s">
        <v>10414</v>
      </c>
      <c r="F173" s="685">
        <v>55058488</v>
      </c>
      <c r="G173" s="685">
        <v>0</v>
      </c>
      <c r="H173" s="687" t="s">
        <v>10960</v>
      </c>
      <c r="I173" s="688" t="s">
        <v>10961</v>
      </c>
      <c r="J173" s="689">
        <v>41659</v>
      </c>
      <c r="K173" s="690">
        <v>4830000</v>
      </c>
      <c r="L173" s="688" t="s">
        <v>10491</v>
      </c>
      <c r="M173" s="685" t="s">
        <v>39</v>
      </c>
      <c r="N173" s="685" t="s">
        <v>2127</v>
      </c>
      <c r="O173" s="687" t="s">
        <v>41</v>
      </c>
      <c r="P173" s="685" t="s">
        <v>42</v>
      </c>
      <c r="Q173" s="686"/>
    </row>
    <row r="174" spans="1:17" ht="409.5" x14ac:dyDescent="0.25">
      <c r="A174" s="614">
        <v>172</v>
      </c>
      <c r="B174" s="685" t="s">
        <v>34</v>
      </c>
      <c r="C174" s="686">
        <v>891180084</v>
      </c>
      <c r="D174" s="686">
        <v>2</v>
      </c>
      <c r="E174" s="685" t="s">
        <v>10962</v>
      </c>
      <c r="F174" s="685">
        <v>12205957</v>
      </c>
      <c r="G174" s="685">
        <v>8</v>
      </c>
      <c r="H174" s="687" t="s">
        <v>10963</v>
      </c>
      <c r="I174" s="688" t="s">
        <v>10959</v>
      </c>
      <c r="J174" s="689">
        <v>41659</v>
      </c>
      <c r="K174" s="690">
        <v>4830000</v>
      </c>
      <c r="L174" s="688" t="s">
        <v>10491</v>
      </c>
      <c r="M174" s="685" t="s">
        <v>39</v>
      </c>
      <c r="N174" s="685" t="s">
        <v>2127</v>
      </c>
      <c r="O174" s="687" t="s">
        <v>41</v>
      </c>
      <c r="P174" s="685" t="s">
        <v>42</v>
      </c>
      <c r="Q174" s="686"/>
    </row>
    <row r="175" spans="1:17" ht="409.5" x14ac:dyDescent="0.25">
      <c r="A175" s="614">
        <v>173</v>
      </c>
      <c r="B175" s="685" t="s">
        <v>34</v>
      </c>
      <c r="C175" s="686">
        <v>891180084</v>
      </c>
      <c r="D175" s="686">
        <v>2</v>
      </c>
      <c r="E175" s="685" t="s">
        <v>10964</v>
      </c>
      <c r="F175" s="685">
        <v>36312845</v>
      </c>
      <c r="G175" s="685">
        <v>7</v>
      </c>
      <c r="H175" s="687" t="s">
        <v>10539</v>
      </c>
      <c r="I175" s="688" t="s">
        <v>10961</v>
      </c>
      <c r="J175" s="689">
        <v>41659</v>
      </c>
      <c r="K175" s="690">
        <v>4830000</v>
      </c>
      <c r="L175" s="688" t="s">
        <v>10491</v>
      </c>
      <c r="M175" s="685" t="s">
        <v>39</v>
      </c>
      <c r="N175" s="685" t="s">
        <v>2127</v>
      </c>
      <c r="O175" s="687" t="s">
        <v>41</v>
      </c>
      <c r="P175" s="685" t="s">
        <v>42</v>
      </c>
      <c r="Q175" s="686"/>
    </row>
    <row r="176" spans="1:17" ht="409.5" x14ac:dyDescent="0.25">
      <c r="A176" s="614">
        <v>174</v>
      </c>
      <c r="B176" s="685" t="s">
        <v>34</v>
      </c>
      <c r="C176" s="686">
        <v>891180084</v>
      </c>
      <c r="D176" s="686">
        <v>2</v>
      </c>
      <c r="E176" s="685" t="s">
        <v>10454</v>
      </c>
      <c r="F176" s="685">
        <v>19350764</v>
      </c>
      <c r="G176" s="685">
        <v>9</v>
      </c>
      <c r="H176" s="687" t="s">
        <v>10516</v>
      </c>
      <c r="I176" s="688" t="s">
        <v>10961</v>
      </c>
      <c r="J176" s="689">
        <v>41659</v>
      </c>
      <c r="K176" s="690">
        <v>1800000</v>
      </c>
      <c r="L176" s="688" t="s">
        <v>10491</v>
      </c>
      <c r="M176" s="685" t="s">
        <v>39</v>
      </c>
      <c r="N176" s="685" t="s">
        <v>2127</v>
      </c>
      <c r="O176" s="687" t="s">
        <v>41</v>
      </c>
      <c r="P176" s="685" t="s">
        <v>42</v>
      </c>
      <c r="Q176" s="686"/>
    </row>
    <row r="177" spans="1:17" ht="409.5" x14ac:dyDescent="0.25">
      <c r="A177" s="614">
        <v>175</v>
      </c>
      <c r="B177" s="685" t="s">
        <v>34</v>
      </c>
      <c r="C177" s="686">
        <v>891180084</v>
      </c>
      <c r="D177" s="686">
        <v>2</v>
      </c>
      <c r="E177" s="685" t="s">
        <v>10460</v>
      </c>
      <c r="F177" s="685">
        <v>12127397</v>
      </c>
      <c r="G177" s="685">
        <v>9</v>
      </c>
      <c r="H177" s="687" t="s">
        <v>10526</v>
      </c>
      <c r="I177" s="688" t="s">
        <v>10961</v>
      </c>
      <c r="J177" s="689">
        <v>41659</v>
      </c>
      <c r="K177" s="690">
        <v>1800000</v>
      </c>
      <c r="L177" s="688" t="s">
        <v>10491</v>
      </c>
      <c r="M177" s="685" t="s">
        <v>39</v>
      </c>
      <c r="N177" s="685" t="s">
        <v>2127</v>
      </c>
      <c r="O177" s="687" t="s">
        <v>41</v>
      </c>
      <c r="P177" s="685" t="s">
        <v>42</v>
      </c>
      <c r="Q177" s="686"/>
    </row>
    <row r="178" spans="1:17" ht="409.5" x14ac:dyDescent="0.25">
      <c r="A178" s="614">
        <v>176</v>
      </c>
      <c r="B178" s="685" t="s">
        <v>34</v>
      </c>
      <c r="C178" s="686">
        <v>891180084</v>
      </c>
      <c r="D178" s="686">
        <v>2</v>
      </c>
      <c r="E178" s="685" t="s">
        <v>10451</v>
      </c>
      <c r="F178" s="685">
        <v>1077857954</v>
      </c>
      <c r="G178" s="685">
        <v>0</v>
      </c>
      <c r="H178" s="687" t="s">
        <v>10537</v>
      </c>
      <c r="I178" s="688" t="s">
        <v>10961</v>
      </c>
      <c r="J178" s="689">
        <v>41659</v>
      </c>
      <c r="K178" s="690">
        <v>1800000</v>
      </c>
      <c r="L178" s="688" t="s">
        <v>10491</v>
      </c>
      <c r="M178" s="685" t="s">
        <v>39</v>
      </c>
      <c r="N178" s="685" t="s">
        <v>2127</v>
      </c>
      <c r="O178" s="687" t="s">
        <v>41</v>
      </c>
      <c r="P178" s="685" t="s">
        <v>42</v>
      </c>
      <c r="Q178" s="686"/>
    </row>
    <row r="179" spans="1:17" ht="409.5" x14ac:dyDescent="0.25">
      <c r="A179" s="614">
        <v>177</v>
      </c>
      <c r="B179" s="685" t="s">
        <v>34</v>
      </c>
      <c r="C179" s="686">
        <v>891180084</v>
      </c>
      <c r="D179" s="686">
        <v>2</v>
      </c>
      <c r="E179" s="685" t="s">
        <v>10499</v>
      </c>
      <c r="F179" s="685">
        <v>12198878</v>
      </c>
      <c r="G179" s="685">
        <v>3</v>
      </c>
      <c r="H179" s="687" t="s">
        <v>10534</v>
      </c>
      <c r="I179" s="688" t="s">
        <v>10961</v>
      </c>
      <c r="J179" s="689">
        <v>41659</v>
      </c>
      <c r="K179" s="690">
        <v>1800000</v>
      </c>
      <c r="L179" s="688" t="s">
        <v>10491</v>
      </c>
      <c r="M179" s="685" t="s">
        <v>39</v>
      </c>
      <c r="N179" s="685" t="s">
        <v>2127</v>
      </c>
      <c r="O179" s="687" t="s">
        <v>41</v>
      </c>
      <c r="P179" s="685" t="s">
        <v>42</v>
      </c>
      <c r="Q179" s="686"/>
    </row>
    <row r="180" spans="1:17" ht="409.5" x14ac:dyDescent="0.25">
      <c r="A180" s="614">
        <v>178</v>
      </c>
      <c r="B180" s="685" t="s">
        <v>34</v>
      </c>
      <c r="C180" s="686">
        <v>891180084</v>
      </c>
      <c r="D180" s="686">
        <v>2</v>
      </c>
      <c r="E180" s="685" t="s">
        <v>10965</v>
      </c>
      <c r="F180" s="685">
        <v>36313904</v>
      </c>
      <c r="G180" s="685">
        <v>8</v>
      </c>
      <c r="H180" s="687" t="s">
        <v>10519</v>
      </c>
      <c r="I180" s="688" t="s">
        <v>10966</v>
      </c>
      <c r="J180" s="689">
        <v>41659</v>
      </c>
      <c r="K180" s="690">
        <v>9660000</v>
      </c>
      <c r="L180" s="688" t="s">
        <v>10491</v>
      </c>
      <c r="M180" s="685" t="s">
        <v>39</v>
      </c>
      <c r="N180" s="685" t="s">
        <v>2127</v>
      </c>
      <c r="O180" s="687" t="s">
        <v>41</v>
      </c>
      <c r="P180" s="685" t="s">
        <v>42</v>
      </c>
      <c r="Q180" s="686"/>
    </row>
    <row r="181" spans="1:17" ht="409.5" x14ac:dyDescent="0.25">
      <c r="A181" s="614">
        <v>179</v>
      </c>
      <c r="B181" s="685" t="s">
        <v>34</v>
      </c>
      <c r="C181" s="686">
        <v>891180084</v>
      </c>
      <c r="D181" s="686">
        <v>2</v>
      </c>
      <c r="E181" s="685" t="s">
        <v>10967</v>
      </c>
      <c r="F181" s="685">
        <v>65831997</v>
      </c>
      <c r="G181" s="685">
        <v>1</v>
      </c>
      <c r="H181" s="687" t="s">
        <v>10532</v>
      </c>
      <c r="I181" s="688" t="s">
        <v>10968</v>
      </c>
      <c r="J181" s="689">
        <v>41659</v>
      </c>
      <c r="K181" s="690">
        <v>16100000</v>
      </c>
      <c r="L181" s="688" t="s">
        <v>10491</v>
      </c>
      <c r="M181" s="685" t="s">
        <v>39</v>
      </c>
      <c r="N181" s="685" t="s">
        <v>2127</v>
      </c>
      <c r="O181" s="687" t="s">
        <v>41</v>
      </c>
      <c r="P181" s="685" t="s">
        <v>42</v>
      </c>
      <c r="Q181" s="686"/>
    </row>
    <row r="182" spans="1:17" ht="409.5" x14ac:dyDescent="0.25">
      <c r="A182" s="614">
        <v>180</v>
      </c>
      <c r="B182" s="685" t="s">
        <v>34</v>
      </c>
      <c r="C182" s="686">
        <v>891180084</v>
      </c>
      <c r="D182" s="686">
        <v>2</v>
      </c>
      <c r="E182" s="685" t="s">
        <v>10969</v>
      </c>
      <c r="F182" s="685">
        <v>43107725</v>
      </c>
      <c r="G182" s="685">
        <v>9</v>
      </c>
      <c r="H182" s="687" t="s">
        <v>10521</v>
      </c>
      <c r="I182" s="688" t="s">
        <v>10970</v>
      </c>
      <c r="J182" s="689">
        <v>41659</v>
      </c>
      <c r="K182" s="690">
        <v>12226667</v>
      </c>
      <c r="L182" s="688" t="s">
        <v>10491</v>
      </c>
      <c r="M182" s="685" t="s">
        <v>39</v>
      </c>
      <c r="N182" s="685" t="s">
        <v>2127</v>
      </c>
      <c r="O182" s="687" t="s">
        <v>41</v>
      </c>
      <c r="P182" s="685" t="s">
        <v>42</v>
      </c>
      <c r="Q182" s="685" t="s">
        <v>10971</v>
      </c>
    </row>
    <row r="183" spans="1:17" ht="409.5" x14ac:dyDescent="0.25">
      <c r="A183" s="614">
        <v>181</v>
      </c>
      <c r="B183" s="685" t="s">
        <v>34</v>
      </c>
      <c r="C183" s="686">
        <v>891180084</v>
      </c>
      <c r="D183" s="686">
        <v>2</v>
      </c>
      <c r="E183" s="685" t="s">
        <v>10972</v>
      </c>
      <c r="F183" s="685">
        <v>26500375</v>
      </c>
      <c r="G183" s="685">
        <v>7</v>
      </c>
      <c r="H183" s="687" t="s">
        <v>10529</v>
      </c>
      <c r="I183" s="688" t="s">
        <v>10973</v>
      </c>
      <c r="J183" s="689">
        <v>41659</v>
      </c>
      <c r="K183" s="690">
        <v>61540000</v>
      </c>
      <c r="L183" s="685" t="s">
        <v>8015</v>
      </c>
      <c r="M183" s="685" t="s">
        <v>39</v>
      </c>
      <c r="N183" s="685" t="s">
        <v>2127</v>
      </c>
      <c r="O183" s="687" t="s">
        <v>41</v>
      </c>
      <c r="P183" s="685" t="s">
        <v>42</v>
      </c>
      <c r="Q183" s="686"/>
    </row>
    <row r="184" spans="1:17" ht="409.5" x14ac:dyDescent="0.25">
      <c r="A184" s="614">
        <v>182</v>
      </c>
      <c r="B184" s="685" t="s">
        <v>34</v>
      </c>
      <c r="C184" s="686">
        <v>891180084</v>
      </c>
      <c r="D184" s="686">
        <v>2</v>
      </c>
      <c r="E184" s="685" t="s">
        <v>10974</v>
      </c>
      <c r="F184" s="685">
        <v>1082866317</v>
      </c>
      <c r="G184" s="685">
        <v>5</v>
      </c>
      <c r="H184" s="687" t="s">
        <v>10523</v>
      </c>
      <c r="I184" s="688" t="s">
        <v>10975</v>
      </c>
      <c r="J184" s="689">
        <v>41659</v>
      </c>
      <c r="K184" s="690">
        <v>12880000</v>
      </c>
      <c r="L184" s="685" t="s">
        <v>10491</v>
      </c>
      <c r="M184" s="685" t="s">
        <v>39</v>
      </c>
      <c r="N184" s="685" t="s">
        <v>2127</v>
      </c>
      <c r="O184" s="687" t="s">
        <v>41</v>
      </c>
      <c r="P184" s="685" t="s">
        <v>42</v>
      </c>
      <c r="Q184" s="686"/>
    </row>
    <row r="185" spans="1:17" ht="409.5" x14ac:dyDescent="0.25">
      <c r="A185" s="614">
        <v>183</v>
      </c>
      <c r="B185" s="685" t="s">
        <v>34</v>
      </c>
      <c r="C185" s="686">
        <v>891180084</v>
      </c>
      <c r="D185" s="686">
        <v>2</v>
      </c>
      <c r="E185" s="685" t="s">
        <v>10976</v>
      </c>
      <c r="F185" s="685">
        <v>52696895</v>
      </c>
      <c r="G185" s="685">
        <v>0</v>
      </c>
      <c r="H185" s="687" t="s">
        <v>10555</v>
      </c>
      <c r="I185" s="688" t="s">
        <v>10977</v>
      </c>
      <c r="J185" s="689">
        <v>41659</v>
      </c>
      <c r="K185" s="690">
        <v>16100000</v>
      </c>
      <c r="L185" s="685" t="s">
        <v>10491</v>
      </c>
      <c r="M185" s="685" t="s">
        <v>39</v>
      </c>
      <c r="N185" s="685" t="s">
        <v>2127</v>
      </c>
      <c r="O185" s="687" t="s">
        <v>41</v>
      </c>
      <c r="P185" s="685" t="s">
        <v>42</v>
      </c>
      <c r="Q185" s="686"/>
    </row>
    <row r="186" spans="1:17" ht="409.5" x14ac:dyDescent="0.25">
      <c r="A186" s="614">
        <v>184</v>
      </c>
      <c r="B186" s="685" t="s">
        <v>34</v>
      </c>
      <c r="C186" s="686">
        <v>891180084</v>
      </c>
      <c r="D186" s="686">
        <v>2</v>
      </c>
      <c r="E186" s="685" t="s">
        <v>10508</v>
      </c>
      <c r="F186" s="685">
        <v>1080180310</v>
      </c>
      <c r="G186" s="685">
        <v>1</v>
      </c>
      <c r="H186" s="687" t="s">
        <v>10551</v>
      </c>
      <c r="I186" s="688" t="s">
        <v>10961</v>
      </c>
      <c r="J186" s="689">
        <v>41661</v>
      </c>
      <c r="K186" s="690">
        <v>4770000</v>
      </c>
      <c r="L186" s="685" t="s">
        <v>10491</v>
      </c>
      <c r="M186" s="685" t="s">
        <v>39</v>
      </c>
      <c r="N186" s="685" t="s">
        <v>2127</v>
      </c>
      <c r="O186" s="687" t="s">
        <v>41</v>
      </c>
      <c r="P186" s="685" t="s">
        <v>42</v>
      </c>
      <c r="Q186" s="686"/>
    </row>
    <row r="187" spans="1:17" ht="356.25" x14ac:dyDescent="0.25">
      <c r="A187" s="614">
        <v>185</v>
      </c>
      <c r="B187" s="685" t="s">
        <v>34</v>
      </c>
      <c r="C187" s="686">
        <v>891180084</v>
      </c>
      <c r="D187" s="686">
        <v>2</v>
      </c>
      <c r="E187" s="685" t="s">
        <v>10978</v>
      </c>
      <c r="F187" s="685">
        <v>900448490</v>
      </c>
      <c r="G187" s="685">
        <v>4</v>
      </c>
      <c r="H187" s="687" t="s">
        <v>10557</v>
      </c>
      <c r="I187" s="688" t="s">
        <v>10979</v>
      </c>
      <c r="J187" s="689">
        <v>41661</v>
      </c>
      <c r="K187" s="690">
        <v>20999925</v>
      </c>
      <c r="L187" s="685" t="s">
        <v>8015</v>
      </c>
      <c r="M187" s="685" t="s">
        <v>39</v>
      </c>
      <c r="N187" s="685" t="s">
        <v>2127</v>
      </c>
      <c r="O187" s="687" t="s">
        <v>41</v>
      </c>
      <c r="P187" s="685" t="s">
        <v>42</v>
      </c>
      <c r="Q187" s="686"/>
    </row>
    <row r="188" spans="1:17" ht="399" x14ac:dyDescent="0.25">
      <c r="A188" s="614">
        <v>186</v>
      </c>
      <c r="B188" s="685" t="s">
        <v>34</v>
      </c>
      <c r="C188" s="686">
        <v>891180084</v>
      </c>
      <c r="D188" s="686">
        <v>2</v>
      </c>
      <c r="E188" s="685" t="s">
        <v>2452</v>
      </c>
      <c r="F188" s="685">
        <v>830083397</v>
      </c>
      <c r="G188" s="685">
        <v>5</v>
      </c>
      <c r="H188" s="687" t="s">
        <v>10560</v>
      </c>
      <c r="I188" s="688" t="s">
        <v>10980</v>
      </c>
      <c r="J188" s="689">
        <v>41662</v>
      </c>
      <c r="K188" s="690">
        <v>3435920</v>
      </c>
      <c r="L188" s="685" t="s">
        <v>1137</v>
      </c>
      <c r="M188" s="685" t="s">
        <v>39</v>
      </c>
      <c r="N188" s="685" t="s">
        <v>2127</v>
      </c>
      <c r="O188" s="687" t="s">
        <v>41</v>
      </c>
      <c r="P188" s="685" t="s">
        <v>42</v>
      </c>
      <c r="Q188" s="686"/>
    </row>
    <row r="189" spans="1:17" ht="409.5" x14ac:dyDescent="0.25">
      <c r="A189" s="614">
        <v>187</v>
      </c>
      <c r="B189" s="685" t="s">
        <v>34</v>
      </c>
      <c r="C189" s="686">
        <v>891180084</v>
      </c>
      <c r="D189" s="686">
        <v>2</v>
      </c>
      <c r="E189" s="685" t="s">
        <v>2613</v>
      </c>
      <c r="F189" s="685">
        <v>12094697</v>
      </c>
      <c r="G189" s="685">
        <v>1</v>
      </c>
      <c r="H189" s="687" t="s">
        <v>10563</v>
      </c>
      <c r="I189" s="688" t="s">
        <v>10981</v>
      </c>
      <c r="J189" s="689">
        <v>41662</v>
      </c>
      <c r="K189" s="690">
        <v>2933128</v>
      </c>
      <c r="L189" s="685" t="s">
        <v>1137</v>
      </c>
      <c r="M189" s="685" t="s">
        <v>39</v>
      </c>
      <c r="N189" s="685" t="s">
        <v>2127</v>
      </c>
      <c r="O189" s="687" t="s">
        <v>41</v>
      </c>
      <c r="P189" s="685" t="s">
        <v>42</v>
      </c>
      <c r="Q189" s="686"/>
    </row>
    <row r="190" spans="1:17" ht="409.5" x14ac:dyDescent="0.25">
      <c r="A190" s="614">
        <v>188</v>
      </c>
      <c r="B190" s="685" t="s">
        <v>34</v>
      </c>
      <c r="C190" s="686">
        <v>891180084</v>
      </c>
      <c r="D190" s="686">
        <v>2</v>
      </c>
      <c r="E190" s="685" t="s">
        <v>10982</v>
      </c>
      <c r="F190" s="685">
        <v>79307850</v>
      </c>
      <c r="G190" s="685">
        <v>0</v>
      </c>
      <c r="H190" s="687" t="s">
        <v>10983</v>
      </c>
      <c r="I190" s="688" t="s">
        <v>10984</v>
      </c>
      <c r="J190" s="689">
        <v>41662</v>
      </c>
      <c r="K190" s="690">
        <v>12000000</v>
      </c>
      <c r="L190" s="685" t="s">
        <v>10491</v>
      </c>
      <c r="M190" s="685" t="s">
        <v>39</v>
      </c>
      <c r="N190" s="685" t="s">
        <v>2127</v>
      </c>
      <c r="O190" s="687" t="s">
        <v>41</v>
      </c>
      <c r="P190" s="685" t="s">
        <v>42</v>
      </c>
      <c r="Q190" s="686"/>
    </row>
    <row r="191" spans="1:17" ht="409.5" x14ac:dyDescent="0.25">
      <c r="A191" s="614">
        <v>189</v>
      </c>
      <c r="B191" s="685" t="s">
        <v>34</v>
      </c>
      <c r="C191" s="686">
        <v>891180084</v>
      </c>
      <c r="D191" s="686">
        <v>2</v>
      </c>
      <c r="E191" s="685" t="s">
        <v>10985</v>
      </c>
      <c r="F191" s="685">
        <v>800179073</v>
      </c>
      <c r="G191" s="685">
        <v>9</v>
      </c>
      <c r="H191" s="687" t="s">
        <v>10986</v>
      </c>
      <c r="I191" s="688" t="s">
        <v>10987</v>
      </c>
      <c r="J191" s="689">
        <v>41662</v>
      </c>
      <c r="K191" s="690">
        <v>14929200</v>
      </c>
      <c r="L191" s="685" t="s">
        <v>8015</v>
      </c>
      <c r="M191" s="685" t="s">
        <v>39</v>
      </c>
      <c r="N191" s="685" t="s">
        <v>2127</v>
      </c>
      <c r="O191" s="687" t="s">
        <v>41</v>
      </c>
      <c r="P191" s="685" t="s">
        <v>42</v>
      </c>
      <c r="Q191" s="685" t="s">
        <v>10988</v>
      </c>
    </row>
    <row r="192" spans="1:17" ht="409.5" x14ac:dyDescent="0.25">
      <c r="A192" s="614">
        <v>190</v>
      </c>
      <c r="B192" s="685" t="s">
        <v>34</v>
      </c>
      <c r="C192" s="686">
        <v>891180084</v>
      </c>
      <c r="D192" s="686">
        <v>2</v>
      </c>
      <c r="E192" s="685" t="s">
        <v>356</v>
      </c>
      <c r="F192" s="685">
        <v>7694101</v>
      </c>
      <c r="G192" s="685">
        <v>9</v>
      </c>
      <c r="H192" s="687" t="s">
        <v>10989</v>
      </c>
      <c r="I192" s="688" t="s">
        <v>10990</v>
      </c>
      <c r="J192" s="689">
        <v>41662</v>
      </c>
      <c r="K192" s="690">
        <v>3654000</v>
      </c>
      <c r="L192" s="685" t="s">
        <v>1137</v>
      </c>
      <c r="M192" s="685" t="s">
        <v>39</v>
      </c>
      <c r="N192" s="685" t="s">
        <v>2127</v>
      </c>
      <c r="O192" s="687" t="s">
        <v>41</v>
      </c>
      <c r="P192" s="685" t="s">
        <v>42</v>
      </c>
      <c r="Q192" s="686"/>
    </row>
    <row r="193" spans="1:17" ht="399" x14ac:dyDescent="0.25">
      <c r="A193" s="614">
        <v>191</v>
      </c>
      <c r="B193" s="685" t="s">
        <v>34</v>
      </c>
      <c r="C193" s="686">
        <v>891180084</v>
      </c>
      <c r="D193" s="686">
        <v>2</v>
      </c>
      <c r="E193" s="685" t="s">
        <v>10991</v>
      </c>
      <c r="F193" s="685">
        <v>800071708</v>
      </c>
      <c r="G193" s="685">
        <v>1</v>
      </c>
      <c r="H193" s="687" t="s">
        <v>10992</v>
      </c>
      <c r="I193" s="688" t="s">
        <v>10993</v>
      </c>
      <c r="J193" s="689">
        <v>41663</v>
      </c>
      <c r="K193" s="690">
        <v>3828000</v>
      </c>
      <c r="L193" s="685" t="s">
        <v>8015</v>
      </c>
      <c r="M193" s="685" t="s">
        <v>39</v>
      </c>
      <c r="N193" s="685" t="s">
        <v>2127</v>
      </c>
      <c r="O193" s="687" t="s">
        <v>41</v>
      </c>
      <c r="P193" s="685" t="s">
        <v>42</v>
      </c>
      <c r="Q193" s="685" t="s">
        <v>10994</v>
      </c>
    </row>
    <row r="194" spans="1:17" ht="409.5" x14ac:dyDescent="0.25">
      <c r="A194" s="614">
        <v>192</v>
      </c>
      <c r="B194" s="685" t="s">
        <v>34</v>
      </c>
      <c r="C194" s="686">
        <v>891180084</v>
      </c>
      <c r="D194" s="686">
        <v>2</v>
      </c>
      <c r="E194" s="685" t="s">
        <v>10995</v>
      </c>
      <c r="F194" s="685">
        <v>900127670</v>
      </c>
      <c r="G194" s="685">
        <v>6</v>
      </c>
      <c r="H194" s="687" t="s">
        <v>10996</v>
      </c>
      <c r="I194" s="688" t="s">
        <v>10997</v>
      </c>
      <c r="J194" s="689">
        <v>41663</v>
      </c>
      <c r="K194" s="690">
        <v>1373440</v>
      </c>
      <c r="L194" s="685" t="s">
        <v>8015</v>
      </c>
      <c r="M194" s="685" t="s">
        <v>39</v>
      </c>
      <c r="N194" s="685" t="s">
        <v>2127</v>
      </c>
      <c r="O194" s="687" t="s">
        <v>41</v>
      </c>
      <c r="P194" s="685" t="s">
        <v>42</v>
      </c>
      <c r="Q194" s="685" t="s">
        <v>10988</v>
      </c>
    </row>
    <row r="195" spans="1:17" ht="409.5" x14ac:dyDescent="0.25">
      <c r="A195" s="614">
        <v>193</v>
      </c>
      <c r="B195" s="685" t="s">
        <v>34</v>
      </c>
      <c r="C195" s="686">
        <v>891180084</v>
      </c>
      <c r="D195" s="686">
        <v>2</v>
      </c>
      <c r="E195" s="685" t="s">
        <v>10998</v>
      </c>
      <c r="F195" s="685">
        <v>900304743</v>
      </c>
      <c r="G195" s="685">
        <v>4</v>
      </c>
      <c r="H195" s="687" t="s">
        <v>10999</v>
      </c>
      <c r="I195" s="688" t="s">
        <v>11000</v>
      </c>
      <c r="J195" s="689">
        <v>41663</v>
      </c>
      <c r="K195" s="690">
        <v>1254006</v>
      </c>
      <c r="L195" s="685" t="s">
        <v>8015</v>
      </c>
      <c r="M195" s="685" t="s">
        <v>39</v>
      </c>
      <c r="N195" s="685" t="s">
        <v>2127</v>
      </c>
      <c r="O195" s="687" t="s">
        <v>41</v>
      </c>
      <c r="P195" s="685" t="s">
        <v>42</v>
      </c>
      <c r="Q195" s="686"/>
    </row>
    <row r="196" spans="1:17" ht="409.5" x14ac:dyDescent="0.25">
      <c r="A196" s="614">
        <v>194</v>
      </c>
      <c r="B196" s="685" t="s">
        <v>34</v>
      </c>
      <c r="C196" s="686">
        <v>891180084</v>
      </c>
      <c r="D196" s="686">
        <v>2</v>
      </c>
      <c r="E196" s="685" t="s">
        <v>10525</v>
      </c>
      <c r="F196" s="685">
        <v>900296426</v>
      </c>
      <c r="G196" s="685">
        <v>9</v>
      </c>
      <c r="H196" s="687" t="s">
        <v>11001</v>
      </c>
      <c r="I196" s="688" t="s">
        <v>11002</v>
      </c>
      <c r="J196" s="689">
        <v>41663</v>
      </c>
      <c r="K196" s="690">
        <v>1678766</v>
      </c>
      <c r="L196" s="685" t="s">
        <v>1137</v>
      </c>
      <c r="M196" s="685" t="s">
        <v>39</v>
      </c>
      <c r="N196" s="685" t="s">
        <v>2127</v>
      </c>
      <c r="O196" s="687" t="s">
        <v>41</v>
      </c>
      <c r="P196" s="685" t="s">
        <v>42</v>
      </c>
      <c r="Q196" s="686"/>
    </row>
    <row r="197" spans="1:17" ht="370.5" x14ac:dyDescent="0.25">
      <c r="A197" s="614">
        <v>195</v>
      </c>
      <c r="B197" s="685" t="s">
        <v>34</v>
      </c>
      <c r="C197" s="686">
        <v>891180084</v>
      </c>
      <c r="D197" s="686">
        <v>2</v>
      </c>
      <c r="E197" s="685" t="s">
        <v>11003</v>
      </c>
      <c r="F197" s="685">
        <v>890101977</v>
      </c>
      <c r="G197" s="685">
        <v>3</v>
      </c>
      <c r="H197" s="687" t="s">
        <v>10489</v>
      </c>
      <c r="I197" s="688" t="s">
        <v>11004</v>
      </c>
      <c r="J197" s="689">
        <v>41663</v>
      </c>
      <c r="K197" s="690">
        <v>12835980</v>
      </c>
      <c r="L197" s="685" t="s">
        <v>1137</v>
      </c>
      <c r="M197" s="685" t="s">
        <v>39</v>
      </c>
      <c r="N197" s="685" t="s">
        <v>2127</v>
      </c>
      <c r="O197" s="687" t="s">
        <v>41</v>
      </c>
      <c r="P197" s="685" t="s">
        <v>42</v>
      </c>
      <c r="Q197" s="686"/>
    </row>
    <row r="198" spans="1:17" ht="409.5" x14ac:dyDescent="0.25">
      <c r="A198" s="614">
        <v>196</v>
      </c>
      <c r="B198" s="685" t="s">
        <v>34</v>
      </c>
      <c r="C198" s="686">
        <v>891180084</v>
      </c>
      <c r="D198" s="686">
        <v>2</v>
      </c>
      <c r="E198" s="685" t="s">
        <v>11005</v>
      </c>
      <c r="F198" s="685">
        <v>800224833</v>
      </c>
      <c r="G198" s="685">
        <v>2</v>
      </c>
      <c r="H198" s="687" t="s">
        <v>10493</v>
      </c>
      <c r="I198" s="688" t="s">
        <v>11006</v>
      </c>
      <c r="J198" s="689">
        <v>41663</v>
      </c>
      <c r="K198" s="690">
        <v>32415736</v>
      </c>
      <c r="L198" s="685" t="s">
        <v>1137</v>
      </c>
      <c r="M198" s="685" t="s">
        <v>39</v>
      </c>
      <c r="N198" s="685" t="s">
        <v>2127</v>
      </c>
      <c r="O198" s="687" t="s">
        <v>41</v>
      </c>
      <c r="P198" s="685" t="s">
        <v>42</v>
      </c>
      <c r="Q198" s="686"/>
    </row>
    <row r="199" spans="1:17" ht="409.5" x14ac:dyDescent="0.25">
      <c r="A199" s="614">
        <v>197</v>
      </c>
      <c r="B199" s="685" t="s">
        <v>34</v>
      </c>
      <c r="C199" s="686">
        <v>891180084</v>
      </c>
      <c r="D199" s="686">
        <v>2</v>
      </c>
      <c r="E199" s="685" t="s">
        <v>5994</v>
      </c>
      <c r="F199" s="685">
        <v>800053310</v>
      </c>
      <c r="G199" s="685">
        <v>8</v>
      </c>
      <c r="H199" s="687" t="s">
        <v>10496</v>
      </c>
      <c r="I199" s="688" t="s">
        <v>11007</v>
      </c>
      <c r="J199" s="689">
        <v>41663</v>
      </c>
      <c r="K199" s="690">
        <v>30668765</v>
      </c>
      <c r="L199" s="685" t="s">
        <v>1137</v>
      </c>
      <c r="M199" s="685" t="s">
        <v>39</v>
      </c>
      <c r="N199" s="685" t="s">
        <v>2127</v>
      </c>
      <c r="O199" s="687" t="s">
        <v>41</v>
      </c>
      <c r="P199" s="685" t="s">
        <v>42</v>
      </c>
      <c r="Q199" s="685" t="s">
        <v>11008</v>
      </c>
    </row>
    <row r="200" spans="1:17" ht="409.5" x14ac:dyDescent="0.25">
      <c r="A200" s="614">
        <v>198</v>
      </c>
      <c r="B200" s="685" t="s">
        <v>34</v>
      </c>
      <c r="C200" s="686">
        <v>891180084</v>
      </c>
      <c r="D200" s="686">
        <v>2</v>
      </c>
      <c r="E200" s="685" t="s">
        <v>6606</v>
      </c>
      <c r="F200" s="685">
        <v>93290334</v>
      </c>
      <c r="G200" s="685">
        <v>6</v>
      </c>
      <c r="H200" s="687" t="s">
        <v>10500</v>
      </c>
      <c r="I200" s="688" t="s">
        <v>11009</v>
      </c>
      <c r="J200" s="689">
        <v>41663</v>
      </c>
      <c r="K200" s="690">
        <v>5526788</v>
      </c>
      <c r="L200" s="685" t="s">
        <v>1137</v>
      </c>
      <c r="M200" s="685" t="s">
        <v>39</v>
      </c>
      <c r="N200" s="685" t="s">
        <v>2127</v>
      </c>
      <c r="O200" s="687" t="s">
        <v>41</v>
      </c>
      <c r="P200" s="685" t="s">
        <v>42</v>
      </c>
      <c r="Q200" s="686"/>
    </row>
    <row r="201" spans="1:17" ht="384.75" x14ac:dyDescent="0.25">
      <c r="A201" s="614">
        <v>199</v>
      </c>
      <c r="B201" s="685" t="s">
        <v>34</v>
      </c>
      <c r="C201" s="686">
        <v>891180084</v>
      </c>
      <c r="D201" s="686">
        <v>2</v>
      </c>
      <c r="E201" s="685" t="s">
        <v>11010</v>
      </c>
      <c r="F201" s="685">
        <v>52998183</v>
      </c>
      <c r="G201" s="685">
        <v>1</v>
      </c>
      <c r="H201" s="687" t="s">
        <v>10502</v>
      </c>
      <c r="I201" s="688" t="s">
        <v>11011</v>
      </c>
      <c r="J201" s="689">
        <v>41663</v>
      </c>
      <c r="K201" s="690">
        <v>7850000</v>
      </c>
      <c r="L201" s="685" t="s">
        <v>10491</v>
      </c>
      <c r="M201" s="685" t="s">
        <v>39</v>
      </c>
      <c r="N201" s="685" t="s">
        <v>2127</v>
      </c>
      <c r="O201" s="687" t="s">
        <v>41</v>
      </c>
      <c r="P201" s="685" t="s">
        <v>42</v>
      </c>
      <c r="Q201" s="686"/>
    </row>
    <row r="202" spans="1:17" ht="409.5" x14ac:dyDescent="0.25">
      <c r="A202" s="614">
        <v>200</v>
      </c>
      <c r="B202" s="685" t="s">
        <v>34</v>
      </c>
      <c r="C202" s="686">
        <v>891180084</v>
      </c>
      <c r="D202" s="686">
        <v>2</v>
      </c>
      <c r="E202" s="685" t="s">
        <v>11012</v>
      </c>
      <c r="F202" s="685">
        <v>79159172</v>
      </c>
      <c r="G202" s="685">
        <v>1</v>
      </c>
      <c r="H202" s="687" t="s">
        <v>10506</v>
      </c>
      <c r="I202" s="688" t="s">
        <v>11013</v>
      </c>
      <c r="J202" s="689">
        <v>41663</v>
      </c>
      <c r="K202" s="690">
        <v>16086667</v>
      </c>
      <c r="L202" s="685"/>
      <c r="M202" s="685" t="s">
        <v>39</v>
      </c>
      <c r="N202" s="685" t="s">
        <v>2127</v>
      </c>
      <c r="O202" s="687" t="s">
        <v>41</v>
      </c>
      <c r="P202" s="685" t="s">
        <v>42</v>
      </c>
      <c r="Q202" s="685" t="s">
        <v>11014</v>
      </c>
    </row>
    <row r="203" spans="1:17" ht="409.5" x14ac:dyDescent="0.25">
      <c r="A203" s="614">
        <v>201</v>
      </c>
      <c r="B203" s="685" t="s">
        <v>34</v>
      </c>
      <c r="C203" s="686">
        <v>891180084</v>
      </c>
      <c r="D203" s="686">
        <v>2</v>
      </c>
      <c r="E203" s="685" t="s">
        <v>334</v>
      </c>
      <c r="F203" s="685">
        <v>12127303</v>
      </c>
      <c r="G203" s="685">
        <v>7</v>
      </c>
      <c r="H203" s="687" t="s">
        <v>10509</v>
      </c>
      <c r="I203" s="688" t="s">
        <v>11015</v>
      </c>
      <c r="J203" s="689">
        <v>41663</v>
      </c>
      <c r="K203" s="690">
        <v>24779760</v>
      </c>
      <c r="L203" s="685" t="s">
        <v>1137</v>
      </c>
      <c r="M203" s="685" t="s">
        <v>39</v>
      </c>
      <c r="N203" s="685" t="s">
        <v>2127</v>
      </c>
      <c r="O203" s="687" t="s">
        <v>41</v>
      </c>
      <c r="P203" s="685" t="s">
        <v>42</v>
      </c>
      <c r="Q203" s="686"/>
    </row>
    <row r="204" spans="1:17" ht="409.5" x14ac:dyDescent="0.25">
      <c r="A204" s="614">
        <v>202</v>
      </c>
      <c r="B204" s="685" t="s">
        <v>34</v>
      </c>
      <c r="C204" s="686">
        <v>891180084</v>
      </c>
      <c r="D204" s="686">
        <v>2</v>
      </c>
      <c r="E204" s="685" t="s">
        <v>11016</v>
      </c>
      <c r="F204" s="685">
        <v>830016675</v>
      </c>
      <c r="G204" s="685">
        <v>2</v>
      </c>
      <c r="H204" s="687" t="s">
        <v>10511</v>
      </c>
      <c r="I204" s="688" t="s">
        <v>11017</v>
      </c>
      <c r="J204" s="689">
        <v>41663</v>
      </c>
      <c r="K204" s="690">
        <v>3590760</v>
      </c>
      <c r="L204" s="685" t="s">
        <v>1137</v>
      </c>
      <c r="M204" s="685" t="s">
        <v>39</v>
      </c>
      <c r="N204" s="685" t="s">
        <v>2127</v>
      </c>
      <c r="O204" s="687" t="s">
        <v>41</v>
      </c>
      <c r="P204" s="685" t="s">
        <v>42</v>
      </c>
      <c r="Q204" s="686"/>
    </row>
    <row r="205" spans="1:17" ht="409.5" x14ac:dyDescent="0.25">
      <c r="A205" s="614">
        <v>203</v>
      </c>
      <c r="B205" s="685" t="s">
        <v>34</v>
      </c>
      <c r="C205" s="686">
        <v>891180084</v>
      </c>
      <c r="D205" s="686">
        <v>2</v>
      </c>
      <c r="E205" s="685" t="s">
        <v>5760</v>
      </c>
      <c r="F205" s="685">
        <v>55151659</v>
      </c>
      <c r="G205" s="685">
        <v>0</v>
      </c>
      <c r="H205" s="687" t="s">
        <v>11018</v>
      </c>
      <c r="I205" s="688" t="s">
        <v>11019</v>
      </c>
      <c r="J205" s="689">
        <v>41663</v>
      </c>
      <c r="K205" s="690">
        <v>13839960</v>
      </c>
      <c r="L205" s="685" t="s">
        <v>1137</v>
      </c>
      <c r="M205" s="685" t="s">
        <v>39</v>
      </c>
      <c r="N205" s="685" t="s">
        <v>2127</v>
      </c>
      <c r="O205" s="687" t="s">
        <v>41</v>
      </c>
      <c r="P205" s="685" t="s">
        <v>42</v>
      </c>
      <c r="Q205" s="686"/>
    </row>
    <row r="206" spans="1:17" ht="409.5" x14ac:dyDescent="0.25">
      <c r="A206" s="614">
        <v>204</v>
      </c>
      <c r="B206" s="685" t="s">
        <v>34</v>
      </c>
      <c r="C206" s="686">
        <v>891180084</v>
      </c>
      <c r="D206" s="686">
        <v>2</v>
      </c>
      <c r="E206" s="685" t="s">
        <v>11020</v>
      </c>
      <c r="F206" s="685">
        <v>12123439</v>
      </c>
      <c r="G206" s="685">
        <v>1</v>
      </c>
      <c r="H206" s="687" t="s">
        <v>11021</v>
      </c>
      <c r="I206" s="688" t="s">
        <v>11022</v>
      </c>
      <c r="J206" s="689">
        <v>41663</v>
      </c>
      <c r="K206" s="690">
        <v>19816000</v>
      </c>
      <c r="L206" s="685" t="s">
        <v>1137</v>
      </c>
      <c r="M206" s="685" t="s">
        <v>39</v>
      </c>
      <c r="N206" s="685" t="s">
        <v>2127</v>
      </c>
      <c r="O206" s="687" t="s">
        <v>41</v>
      </c>
      <c r="P206" s="685" t="s">
        <v>42</v>
      </c>
      <c r="Q206" s="686"/>
    </row>
    <row r="207" spans="1:17" ht="409.5" x14ac:dyDescent="0.25">
      <c r="A207" s="614">
        <v>205</v>
      </c>
      <c r="B207" s="685" t="s">
        <v>34</v>
      </c>
      <c r="C207" s="686">
        <v>891180084</v>
      </c>
      <c r="D207" s="686">
        <v>2</v>
      </c>
      <c r="E207" s="685" t="s">
        <v>11023</v>
      </c>
      <c r="F207" s="685">
        <v>63546106</v>
      </c>
      <c r="G207" s="685">
        <v>5</v>
      </c>
      <c r="H207" s="687" t="s">
        <v>11024</v>
      </c>
      <c r="I207" s="688" t="s">
        <v>11025</v>
      </c>
      <c r="J207" s="689">
        <v>41663</v>
      </c>
      <c r="K207" s="690">
        <v>10000000</v>
      </c>
      <c r="L207" s="685" t="s">
        <v>10491</v>
      </c>
      <c r="M207" s="685" t="s">
        <v>39</v>
      </c>
      <c r="N207" s="685" t="s">
        <v>2127</v>
      </c>
      <c r="O207" s="687" t="s">
        <v>41</v>
      </c>
      <c r="P207" s="685" t="s">
        <v>42</v>
      </c>
      <c r="Q207" s="686"/>
    </row>
    <row r="208" spans="1:17" ht="409.5" x14ac:dyDescent="0.25">
      <c r="A208" s="614">
        <v>206</v>
      </c>
      <c r="B208" s="685" t="s">
        <v>34</v>
      </c>
      <c r="C208" s="686">
        <v>891180084</v>
      </c>
      <c r="D208" s="686">
        <v>2</v>
      </c>
      <c r="E208" s="685" t="s">
        <v>10351</v>
      </c>
      <c r="F208" s="685">
        <v>900173178</v>
      </c>
      <c r="G208" s="685">
        <v>9</v>
      </c>
      <c r="H208" s="687" t="s">
        <v>11026</v>
      </c>
      <c r="I208" s="688" t="s">
        <v>11027</v>
      </c>
      <c r="J208" s="689">
        <v>41663</v>
      </c>
      <c r="K208" s="690">
        <v>3295000</v>
      </c>
      <c r="L208" s="685" t="s">
        <v>8015</v>
      </c>
      <c r="M208" s="685" t="s">
        <v>39</v>
      </c>
      <c r="N208" s="685" t="s">
        <v>2127</v>
      </c>
      <c r="O208" s="687" t="s">
        <v>41</v>
      </c>
      <c r="P208" s="685" t="s">
        <v>42</v>
      </c>
      <c r="Q208" s="686"/>
    </row>
    <row r="209" spans="1:17" ht="409.5" x14ac:dyDescent="0.25">
      <c r="A209" s="614">
        <v>207</v>
      </c>
      <c r="B209" s="685" t="s">
        <v>34</v>
      </c>
      <c r="C209" s="686">
        <v>891180084</v>
      </c>
      <c r="D209" s="686">
        <v>2</v>
      </c>
      <c r="E209" s="685" t="s">
        <v>11028</v>
      </c>
      <c r="F209" s="685">
        <v>1075209545</v>
      </c>
      <c r="G209" s="685">
        <v>5</v>
      </c>
      <c r="H209" s="687" t="s">
        <v>11029</v>
      </c>
      <c r="I209" s="688" t="s">
        <v>11030</v>
      </c>
      <c r="J209" s="689">
        <v>41663</v>
      </c>
      <c r="K209" s="690">
        <v>3090000</v>
      </c>
      <c r="L209" s="685" t="s">
        <v>1137</v>
      </c>
      <c r="M209" s="685" t="s">
        <v>39</v>
      </c>
      <c r="N209" s="685" t="s">
        <v>2127</v>
      </c>
      <c r="O209" s="687" t="s">
        <v>41</v>
      </c>
      <c r="P209" s="685" t="s">
        <v>42</v>
      </c>
      <c r="Q209" s="686"/>
    </row>
    <row r="210" spans="1:17" ht="409.5" x14ac:dyDescent="0.25">
      <c r="A210" s="614">
        <v>208</v>
      </c>
      <c r="B210" s="685" t="s">
        <v>34</v>
      </c>
      <c r="C210" s="686">
        <v>891180084</v>
      </c>
      <c r="D210" s="686">
        <v>2</v>
      </c>
      <c r="E210" s="685" t="s">
        <v>11031</v>
      </c>
      <c r="F210" s="685">
        <v>800073558</v>
      </c>
      <c r="G210" s="685">
        <v>2</v>
      </c>
      <c r="H210" s="687" t="s">
        <v>11032</v>
      </c>
      <c r="I210" s="688" t="s">
        <v>11033</v>
      </c>
      <c r="J210" s="689">
        <v>41663</v>
      </c>
      <c r="K210" s="690">
        <v>1104000</v>
      </c>
      <c r="L210" s="685" t="s">
        <v>8015</v>
      </c>
      <c r="M210" s="685" t="s">
        <v>39</v>
      </c>
      <c r="N210" s="685" t="s">
        <v>2127</v>
      </c>
      <c r="O210" s="687" t="s">
        <v>41</v>
      </c>
      <c r="P210" s="685" t="s">
        <v>42</v>
      </c>
      <c r="Q210" s="686"/>
    </row>
    <row r="211" spans="1:17" ht="409.5" x14ac:dyDescent="0.25">
      <c r="A211" s="614">
        <v>209</v>
      </c>
      <c r="B211" s="685" t="s">
        <v>34</v>
      </c>
      <c r="C211" s="686">
        <v>891180084</v>
      </c>
      <c r="D211" s="686">
        <v>2</v>
      </c>
      <c r="E211" s="685" t="s">
        <v>11034</v>
      </c>
      <c r="F211" s="685">
        <v>900178505</v>
      </c>
      <c r="G211" s="685">
        <v>7</v>
      </c>
      <c r="H211" s="687" t="s">
        <v>11035</v>
      </c>
      <c r="I211" s="688" t="s">
        <v>11036</v>
      </c>
      <c r="J211" s="689">
        <v>41663</v>
      </c>
      <c r="K211" s="690">
        <v>830000</v>
      </c>
      <c r="L211" s="685" t="s">
        <v>8015</v>
      </c>
      <c r="M211" s="685" t="s">
        <v>39</v>
      </c>
      <c r="N211" s="685" t="s">
        <v>2127</v>
      </c>
      <c r="O211" s="687" t="s">
        <v>41</v>
      </c>
      <c r="P211" s="685" t="s">
        <v>42</v>
      </c>
      <c r="Q211" s="686"/>
    </row>
    <row r="212" spans="1:17" ht="409.5" x14ac:dyDescent="0.25">
      <c r="A212" s="614">
        <v>210</v>
      </c>
      <c r="B212" s="685" t="s">
        <v>34</v>
      </c>
      <c r="C212" s="686">
        <v>891180084</v>
      </c>
      <c r="D212" s="686">
        <v>2</v>
      </c>
      <c r="E212" s="685" t="s">
        <v>11037</v>
      </c>
      <c r="F212" s="685">
        <v>51792768</v>
      </c>
      <c r="G212" s="685">
        <v>0</v>
      </c>
      <c r="H212" s="687" t="s">
        <v>11038</v>
      </c>
      <c r="I212" s="688" t="s">
        <v>11039</v>
      </c>
      <c r="J212" s="689">
        <v>41663</v>
      </c>
      <c r="K212" s="690">
        <v>14400000</v>
      </c>
      <c r="L212" s="685" t="s">
        <v>8015</v>
      </c>
      <c r="M212" s="685" t="s">
        <v>39</v>
      </c>
      <c r="N212" s="685" t="s">
        <v>2127</v>
      </c>
      <c r="O212" s="687" t="s">
        <v>41</v>
      </c>
      <c r="P212" s="685" t="s">
        <v>42</v>
      </c>
      <c r="Q212" s="686"/>
    </row>
    <row r="213" spans="1:17" ht="409.5" x14ac:dyDescent="0.25">
      <c r="A213" s="614">
        <v>211</v>
      </c>
      <c r="B213" s="685" t="s">
        <v>34</v>
      </c>
      <c r="C213" s="686">
        <v>891180084</v>
      </c>
      <c r="D213" s="686">
        <v>2</v>
      </c>
      <c r="E213" s="685" t="s">
        <v>10554</v>
      </c>
      <c r="F213" s="685">
        <v>26433825</v>
      </c>
      <c r="G213" s="685">
        <v>2</v>
      </c>
      <c r="H213" s="687" t="s">
        <v>11040</v>
      </c>
      <c r="I213" s="688" t="s">
        <v>11041</v>
      </c>
      <c r="J213" s="689">
        <v>41663</v>
      </c>
      <c r="K213" s="690">
        <v>28835820</v>
      </c>
      <c r="L213" s="685" t="s">
        <v>1137</v>
      </c>
      <c r="M213" s="685" t="s">
        <v>39</v>
      </c>
      <c r="N213" s="685" t="s">
        <v>2127</v>
      </c>
      <c r="O213" s="687" t="s">
        <v>41</v>
      </c>
      <c r="P213" s="685" t="s">
        <v>42</v>
      </c>
      <c r="Q213" s="686"/>
    </row>
    <row r="214" spans="1:17" ht="409.5" x14ac:dyDescent="0.25">
      <c r="A214" s="614">
        <v>212</v>
      </c>
      <c r="B214" s="685" t="s">
        <v>34</v>
      </c>
      <c r="C214" s="686">
        <v>891180084</v>
      </c>
      <c r="D214" s="686">
        <v>2</v>
      </c>
      <c r="E214" s="685" t="s">
        <v>11042</v>
      </c>
      <c r="F214" s="685">
        <v>891101201</v>
      </c>
      <c r="G214" s="685">
        <v>0</v>
      </c>
      <c r="H214" s="687" t="s">
        <v>11043</v>
      </c>
      <c r="I214" s="688" t="s">
        <v>11044</v>
      </c>
      <c r="J214" s="689">
        <v>41663</v>
      </c>
      <c r="K214" s="690">
        <v>60346440</v>
      </c>
      <c r="L214" s="685" t="s">
        <v>8015</v>
      </c>
      <c r="M214" s="685" t="s">
        <v>39</v>
      </c>
      <c r="N214" s="685" t="s">
        <v>2127</v>
      </c>
      <c r="O214" s="687" t="s">
        <v>41</v>
      </c>
      <c r="P214" s="685" t="s">
        <v>42</v>
      </c>
      <c r="Q214" s="686"/>
    </row>
    <row r="215" spans="1:17" ht="409.5" x14ac:dyDescent="0.25">
      <c r="A215" s="614">
        <v>213</v>
      </c>
      <c r="B215" s="685" t="s">
        <v>34</v>
      </c>
      <c r="C215" s="686">
        <v>891180084</v>
      </c>
      <c r="D215" s="686">
        <v>2</v>
      </c>
      <c r="E215" s="685" t="s">
        <v>11045</v>
      </c>
      <c r="F215" s="685">
        <v>813000052</v>
      </c>
      <c r="G215" s="685">
        <v>2</v>
      </c>
      <c r="H215" s="687" t="s">
        <v>11046</v>
      </c>
      <c r="I215" s="688" t="s">
        <v>11047</v>
      </c>
      <c r="J215" s="689">
        <v>41663</v>
      </c>
      <c r="K215" s="690">
        <v>5369895</v>
      </c>
      <c r="L215" s="685" t="s">
        <v>1137</v>
      </c>
      <c r="M215" s="685" t="s">
        <v>39</v>
      </c>
      <c r="N215" s="685" t="s">
        <v>2127</v>
      </c>
      <c r="O215" s="687" t="s">
        <v>41</v>
      </c>
      <c r="P215" s="685" t="s">
        <v>42</v>
      </c>
      <c r="Q215" s="686"/>
    </row>
    <row r="216" spans="1:17" ht="327.75" x14ac:dyDescent="0.25">
      <c r="A216" s="614">
        <v>214</v>
      </c>
      <c r="B216" s="691" t="s">
        <v>34</v>
      </c>
      <c r="C216" s="691">
        <v>891180084</v>
      </c>
      <c r="D216" s="691">
        <v>2</v>
      </c>
      <c r="E216" s="692" t="s">
        <v>10836</v>
      </c>
      <c r="F216" s="691">
        <v>800220327</v>
      </c>
      <c r="G216" s="691">
        <v>9</v>
      </c>
      <c r="H216" s="693" t="s">
        <v>11048</v>
      </c>
      <c r="I216" s="694" t="s">
        <v>11049</v>
      </c>
      <c r="J216" s="695">
        <v>41655</v>
      </c>
      <c r="K216" s="696">
        <v>705000</v>
      </c>
      <c r="L216" s="692" t="s">
        <v>11050</v>
      </c>
      <c r="M216" s="692" t="s">
        <v>5476</v>
      </c>
      <c r="N216" s="692" t="s">
        <v>5480</v>
      </c>
      <c r="O216" s="693" t="s">
        <v>5477</v>
      </c>
      <c r="P216" s="691" t="s">
        <v>42</v>
      </c>
      <c r="Q216" s="691" t="s">
        <v>1120</v>
      </c>
    </row>
    <row r="217" spans="1:17" ht="313.5" x14ac:dyDescent="0.25">
      <c r="A217" s="614">
        <v>215</v>
      </c>
      <c r="B217" s="691" t="s">
        <v>34</v>
      </c>
      <c r="C217" s="691">
        <v>891180084</v>
      </c>
      <c r="D217" s="691">
        <v>2</v>
      </c>
      <c r="E217" s="692" t="s">
        <v>1161</v>
      </c>
      <c r="F217" s="691">
        <v>891101933</v>
      </c>
      <c r="G217" s="691">
        <v>3</v>
      </c>
      <c r="H217" s="693" t="s">
        <v>11051</v>
      </c>
      <c r="I217" s="694" t="s">
        <v>11052</v>
      </c>
      <c r="J217" s="695">
        <v>41655</v>
      </c>
      <c r="K217" s="696">
        <v>460000</v>
      </c>
      <c r="L217" s="692" t="s">
        <v>11050</v>
      </c>
      <c r="M217" s="692" t="s">
        <v>5476</v>
      </c>
      <c r="N217" s="692" t="s">
        <v>5480</v>
      </c>
      <c r="O217" s="693" t="s">
        <v>5477</v>
      </c>
      <c r="P217" s="691" t="s">
        <v>42</v>
      </c>
      <c r="Q217" s="691" t="s">
        <v>1120</v>
      </c>
    </row>
    <row r="218" spans="1:17" ht="313.5" x14ac:dyDescent="0.25">
      <c r="A218" s="614">
        <v>216</v>
      </c>
      <c r="B218" s="691" t="s">
        <v>34</v>
      </c>
      <c r="C218" s="691">
        <v>891180084</v>
      </c>
      <c r="D218" s="691">
        <v>2</v>
      </c>
      <c r="E218" s="692" t="s">
        <v>1150</v>
      </c>
      <c r="F218" s="691">
        <v>12113039</v>
      </c>
      <c r="G218" s="691">
        <v>6</v>
      </c>
      <c r="H218" s="693" t="s">
        <v>11053</v>
      </c>
      <c r="I218" s="694" t="s">
        <v>11054</v>
      </c>
      <c r="J218" s="695">
        <v>41655</v>
      </c>
      <c r="K218" s="696">
        <v>7240200</v>
      </c>
      <c r="L218" s="692" t="s">
        <v>380</v>
      </c>
      <c r="M218" s="692" t="s">
        <v>5476</v>
      </c>
      <c r="N218" s="692" t="s">
        <v>1124</v>
      </c>
      <c r="O218" s="693" t="s">
        <v>5477</v>
      </c>
      <c r="P218" s="691" t="s">
        <v>42</v>
      </c>
      <c r="Q218" s="691" t="s">
        <v>1137</v>
      </c>
    </row>
    <row r="219" spans="1:17" ht="299.25" x14ac:dyDescent="0.25">
      <c r="A219" s="614">
        <v>217</v>
      </c>
      <c r="B219" s="691" t="s">
        <v>34</v>
      </c>
      <c r="C219" s="691">
        <v>891180084</v>
      </c>
      <c r="D219" s="691">
        <v>2</v>
      </c>
      <c r="E219" s="692" t="s">
        <v>11055</v>
      </c>
      <c r="F219" s="691">
        <v>51580461</v>
      </c>
      <c r="G219" s="691">
        <v>5</v>
      </c>
      <c r="H219" s="693" t="s">
        <v>11056</v>
      </c>
      <c r="I219" s="694" t="s">
        <v>11057</v>
      </c>
      <c r="J219" s="695">
        <v>41655</v>
      </c>
      <c r="K219" s="696">
        <v>7933035</v>
      </c>
      <c r="L219" s="692" t="s">
        <v>380</v>
      </c>
      <c r="M219" s="692" t="s">
        <v>5476</v>
      </c>
      <c r="N219" s="692" t="s">
        <v>1124</v>
      </c>
      <c r="O219" s="693" t="s">
        <v>5477</v>
      </c>
      <c r="P219" s="691" t="s">
        <v>42</v>
      </c>
      <c r="Q219" s="691" t="s">
        <v>1137</v>
      </c>
    </row>
    <row r="220" spans="1:17" ht="409.5" x14ac:dyDescent="0.25">
      <c r="A220" s="614">
        <v>218</v>
      </c>
      <c r="B220" s="691" t="s">
        <v>34</v>
      </c>
      <c r="C220" s="691">
        <v>891180084</v>
      </c>
      <c r="D220" s="691">
        <v>2</v>
      </c>
      <c r="E220" s="692" t="s">
        <v>5512</v>
      </c>
      <c r="F220" s="691">
        <v>830510145</v>
      </c>
      <c r="G220" s="691">
        <v>9</v>
      </c>
      <c r="H220" s="693" t="s">
        <v>11058</v>
      </c>
      <c r="I220" s="694" t="s">
        <v>11059</v>
      </c>
      <c r="J220" s="695">
        <v>41655</v>
      </c>
      <c r="K220" s="696">
        <v>10381932</v>
      </c>
      <c r="L220" s="692" t="s">
        <v>11060</v>
      </c>
      <c r="M220" s="692" t="s">
        <v>5476</v>
      </c>
      <c r="N220" s="692" t="s">
        <v>1124</v>
      </c>
      <c r="O220" s="693" t="s">
        <v>5477</v>
      </c>
      <c r="P220" s="691" t="s">
        <v>42</v>
      </c>
      <c r="Q220" s="691" t="s">
        <v>1078</v>
      </c>
    </row>
    <row r="221" spans="1:17" ht="409.5" x14ac:dyDescent="0.25">
      <c r="A221" s="614">
        <v>219</v>
      </c>
      <c r="B221" s="691" t="s">
        <v>34</v>
      </c>
      <c r="C221" s="691">
        <v>891180084</v>
      </c>
      <c r="D221" s="691">
        <v>2</v>
      </c>
      <c r="E221" s="692" t="s">
        <v>5979</v>
      </c>
      <c r="F221" s="691">
        <v>813005241</v>
      </c>
      <c r="G221" s="691">
        <v>0</v>
      </c>
      <c r="H221" s="693" t="s">
        <v>11061</v>
      </c>
      <c r="I221" s="694" t="s">
        <v>5981</v>
      </c>
      <c r="J221" s="695">
        <v>41655</v>
      </c>
      <c r="K221" s="696">
        <v>50804000</v>
      </c>
      <c r="L221" s="692" t="s">
        <v>6338</v>
      </c>
      <c r="M221" s="692" t="s">
        <v>5476</v>
      </c>
      <c r="N221" s="692" t="s">
        <v>5480</v>
      </c>
      <c r="O221" s="693" t="s">
        <v>5477</v>
      </c>
      <c r="P221" s="691" t="s">
        <v>42</v>
      </c>
      <c r="Q221" s="691" t="s">
        <v>1120</v>
      </c>
    </row>
    <row r="222" spans="1:17" ht="409.5" x14ac:dyDescent="0.25">
      <c r="A222" s="614">
        <v>220</v>
      </c>
      <c r="B222" s="691" t="s">
        <v>34</v>
      </c>
      <c r="C222" s="691">
        <v>891180084</v>
      </c>
      <c r="D222" s="691">
        <v>2</v>
      </c>
      <c r="E222" s="692" t="s">
        <v>1173</v>
      </c>
      <c r="F222" s="691">
        <v>830001113</v>
      </c>
      <c r="G222" s="691">
        <v>1</v>
      </c>
      <c r="H222" s="693" t="s">
        <v>11062</v>
      </c>
      <c r="I222" s="694" t="s">
        <v>11063</v>
      </c>
      <c r="J222" s="695">
        <v>41656</v>
      </c>
      <c r="K222" s="696">
        <f>30000000+20000000</f>
        <v>50000000</v>
      </c>
      <c r="L222" s="692" t="s">
        <v>11064</v>
      </c>
      <c r="M222" s="692" t="s">
        <v>5476</v>
      </c>
      <c r="N222" s="692" t="s">
        <v>5480</v>
      </c>
      <c r="O222" s="693" t="s">
        <v>5477</v>
      </c>
      <c r="P222" s="691" t="s">
        <v>42</v>
      </c>
      <c r="Q222" s="691" t="s">
        <v>1120</v>
      </c>
    </row>
    <row r="223" spans="1:17" ht="313.5" x14ac:dyDescent="0.25">
      <c r="A223" s="614">
        <v>221</v>
      </c>
      <c r="B223" s="691" t="s">
        <v>34</v>
      </c>
      <c r="C223" s="691">
        <v>891180084</v>
      </c>
      <c r="D223" s="691">
        <v>2</v>
      </c>
      <c r="E223" s="692" t="s">
        <v>5577</v>
      </c>
      <c r="F223" s="691">
        <v>1075241426</v>
      </c>
      <c r="G223" s="691">
        <v>1</v>
      </c>
      <c r="H223" s="693" t="s">
        <v>11065</v>
      </c>
      <c r="I223" s="694" t="s">
        <v>11066</v>
      </c>
      <c r="J223" s="695">
        <v>41656</v>
      </c>
      <c r="K223" s="696">
        <v>22854150</v>
      </c>
      <c r="L223" s="692" t="s">
        <v>380</v>
      </c>
      <c r="M223" s="692" t="s">
        <v>5476</v>
      </c>
      <c r="N223" s="692" t="s">
        <v>1124</v>
      </c>
      <c r="O223" s="693" t="s">
        <v>5477</v>
      </c>
      <c r="P223" s="691" t="s">
        <v>42</v>
      </c>
      <c r="Q223" s="691" t="s">
        <v>1137</v>
      </c>
    </row>
    <row r="224" spans="1:17" ht="409.5" x14ac:dyDescent="0.25">
      <c r="A224" s="614">
        <v>222</v>
      </c>
      <c r="B224" s="691" t="s">
        <v>34</v>
      </c>
      <c r="C224" s="691">
        <v>891180084</v>
      </c>
      <c r="D224" s="691">
        <v>2</v>
      </c>
      <c r="E224" s="692" t="s">
        <v>1161</v>
      </c>
      <c r="F224" s="691">
        <v>891101933</v>
      </c>
      <c r="G224" s="691">
        <v>3</v>
      </c>
      <c r="H224" s="693" t="s">
        <v>11067</v>
      </c>
      <c r="I224" s="694" t="s">
        <v>11068</v>
      </c>
      <c r="J224" s="695">
        <v>41656</v>
      </c>
      <c r="K224" s="696">
        <v>15000000</v>
      </c>
      <c r="L224" s="692" t="s">
        <v>11064</v>
      </c>
      <c r="M224" s="692" t="s">
        <v>5476</v>
      </c>
      <c r="N224" s="692" t="s">
        <v>1124</v>
      </c>
      <c r="O224" s="693" t="s">
        <v>5477</v>
      </c>
      <c r="P224" s="691" t="s">
        <v>42</v>
      </c>
      <c r="Q224" s="691" t="s">
        <v>1078</v>
      </c>
    </row>
    <row r="225" spans="1:17" ht="409.5" x14ac:dyDescent="0.25">
      <c r="A225" s="614">
        <v>223</v>
      </c>
      <c r="B225" s="691" t="s">
        <v>34</v>
      </c>
      <c r="C225" s="691">
        <v>891180084</v>
      </c>
      <c r="D225" s="691">
        <v>2</v>
      </c>
      <c r="E225" s="692" t="s">
        <v>1138</v>
      </c>
      <c r="F225" s="691">
        <v>800107548</v>
      </c>
      <c r="G225" s="691">
        <v>7</v>
      </c>
      <c r="H225" s="693" t="s">
        <v>11069</v>
      </c>
      <c r="I225" s="694" t="s">
        <v>5504</v>
      </c>
      <c r="J225" s="695">
        <v>41659</v>
      </c>
      <c r="K225" s="696">
        <v>60000000</v>
      </c>
      <c r="L225" s="692" t="s">
        <v>380</v>
      </c>
      <c r="M225" s="692" t="s">
        <v>5476</v>
      </c>
      <c r="N225" s="692" t="s">
        <v>5480</v>
      </c>
      <c r="O225" s="693" t="s">
        <v>5477</v>
      </c>
      <c r="P225" s="691" t="s">
        <v>42</v>
      </c>
      <c r="Q225" s="691" t="s">
        <v>1120</v>
      </c>
    </row>
    <row r="226" spans="1:17" ht="356.25" x14ac:dyDescent="0.25">
      <c r="A226" s="614">
        <v>224</v>
      </c>
      <c r="B226" s="691" t="s">
        <v>34</v>
      </c>
      <c r="C226" s="691">
        <v>891180084</v>
      </c>
      <c r="D226" s="691">
        <v>2</v>
      </c>
      <c r="E226" s="692" t="s">
        <v>5487</v>
      </c>
      <c r="F226" s="691">
        <v>900072408</v>
      </c>
      <c r="G226" s="691">
        <v>4</v>
      </c>
      <c r="H226" s="693" t="s">
        <v>11070</v>
      </c>
      <c r="I226" s="694" t="s">
        <v>11071</v>
      </c>
      <c r="J226" s="695">
        <v>41659</v>
      </c>
      <c r="K226" s="696">
        <v>30000000</v>
      </c>
      <c r="L226" s="692" t="s">
        <v>380</v>
      </c>
      <c r="M226" s="692" t="s">
        <v>5476</v>
      </c>
      <c r="N226" s="692" t="s">
        <v>1124</v>
      </c>
      <c r="O226" s="693" t="s">
        <v>5477</v>
      </c>
      <c r="P226" s="691" t="s">
        <v>42</v>
      </c>
      <c r="Q226" s="691" t="s">
        <v>1078</v>
      </c>
    </row>
    <row r="227" spans="1:17" ht="285" x14ac:dyDescent="0.25">
      <c r="A227" s="614">
        <v>225</v>
      </c>
      <c r="B227" s="691" t="s">
        <v>34</v>
      </c>
      <c r="C227" s="691">
        <v>891180084</v>
      </c>
      <c r="D227" s="691">
        <v>2</v>
      </c>
      <c r="E227" s="692" t="s">
        <v>1533</v>
      </c>
      <c r="F227" s="691">
        <v>1075220461</v>
      </c>
      <c r="G227" s="691">
        <v>1</v>
      </c>
      <c r="H227" s="693" t="s">
        <v>11072</v>
      </c>
      <c r="I227" s="694" t="s">
        <v>11073</v>
      </c>
      <c r="J227" s="695">
        <v>41659</v>
      </c>
      <c r="K227" s="696">
        <v>24827000</v>
      </c>
      <c r="L227" s="692" t="s">
        <v>6338</v>
      </c>
      <c r="M227" s="692" t="s">
        <v>5476</v>
      </c>
      <c r="N227" s="692" t="s">
        <v>5480</v>
      </c>
      <c r="O227" s="693" t="s">
        <v>5477</v>
      </c>
      <c r="P227" s="691" t="s">
        <v>42</v>
      </c>
      <c r="Q227" s="691" t="s">
        <v>1120</v>
      </c>
    </row>
    <row r="228" spans="1:17" ht="409.5" x14ac:dyDescent="0.25">
      <c r="A228" s="614">
        <v>226</v>
      </c>
      <c r="B228" s="691" t="s">
        <v>34</v>
      </c>
      <c r="C228" s="691">
        <v>891180084</v>
      </c>
      <c r="D228" s="691">
        <v>2</v>
      </c>
      <c r="E228" s="692" t="s">
        <v>5490</v>
      </c>
      <c r="F228" s="691">
        <v>800011268</v>
      </c>
      <c r="G228" s="691">
        <v>6</v>
      </c>
      <c r="H228" s="693" t="s">
        <v>11074</v>
      </c>
      <c r="I228" s="694" t="s">
        <v>11075</v>
      </c>
      <c r="J228" s="695">
        <v>41660</v>
      </c>
      <c r="K228" s="696">
        <v>749247</v>
      </c>
      <c r="L228" s="692" t="s">
        <v>11050</v>
      </c>
      <c r="M228" s="692" t="s">
        <v>5476</v>
      </c>
      <c r="N228" s="692" t="s">
        <v>5480</v>
      </c>
      <c r="O228" s="693" t="s">
        <v>5477</v>
      </c>
      <c r="P228" s="691" t="s">
        <v>42</v>
      </c>
      <c r="Q228" s="691" t="s">
        <v>1120</v>
      </c>
    </row>
    <row r="229" spans="1:17" ht="285" x14ac:dyDescent="0.25">
      <c r="A229" s="614">
        <v>227</v>
      </c>
      <c r="B229" s="691" t="s">
        <v>34</v>
      </c>
      <c r="C229" s="691">
        <v>891180084</v>
      </c>
      <c r="D229" s="691">
        <v>2</v>
      </c>
      <c r="E229" s="692" t="s">
        <v>11076</v>
      </c>
      <c r="F229" s="691">
        <v>52253006</v>
      </c>
      <c r="G229" s="691">
        <v>9</v>
      </c>
      <c r="H229" s="693" t="s">
        <v>11077</v>
      </c>
      <c r="I229" s="694" t="s">
        <v>11078</v>
      </c>
      <c r="J229" s="695">
        <v>41660</v>
      </c>
      <c r="K229" s="696">
        <v>10000000</v>
      </c>
      <c r="L229" s="692" t="s">
        <v>11060</v>
      </c>
      <c r="M229" s="692" t="s">
        <v>5476</v>
      </c>
      <c r="N229" s="692" t="s">
        <v>1124</v>
      </c>
      <c r="O229" s="693" t="s">
        <v>5477</v>
      </c>
      <c r="P229" s="691" t="s">
        <v>42</v>
      </c>
      <c r="Q229" s="691" t="s">
        <v>1078</v>
      </c>
    </row>
    <row r="230" spans="1:17" ht="313.5" x14ac:dyDescent="0.25">
      <c r="A230" s="614">
        <v>228</v>
      </c>
      <c r="B230" s="691" t="s">
        <v>34</v>
      </c>
      <c r="C230" s="691">
        <v>891180084</v>
      </c>
      <c r="D230" s="691">
        <v>2</v>
      </c>
      <c r="E230" s="692" t="s">
        <v>5563</v>
      </c>
      <c r="F230" s="691">
        <v>800179073</v>
      </c>
      <c r="G230" s="691">
        <v>9</v>
      </c>
      <c r="H230" s="693" t="s">
        <v>11079</v>
      </c>
      <c r="I230" s="694" t="s">
        <v>11080</v>
      </c>
      <c r="J230" s="695">
        <v>41660</v>
      </c>
      <c r="K230" s="696">
        <v>3721512</v>
      </c>
      <c r="L230" s="692" t="s">
        <v>11060</v>
      </c>
      <c r="M230" s="692" t="s">
        <v>5476</v>
      </c>
      <c r="N230" s="692" t="s">
        <v>1124</v>
      </c>
      <c r="O230" s="693" t="s">
        <v>5477</v>
      </c>
      <c r="P230" s="691" t="s">
        <v>42</v>
      </c>
      <c r="Q230" s="691" t="s">
        <v>1078</v>
      </c>
    </row>
    <row r="231" spans="1:17" ht="299.25" x14ac:dyDescent="0.25">
      <c r="A231" s="614">
        <v>229</v>
      </c>
      <c r="B231" s="691" t="s">
        <v>34</v>
      </c>
      <c r="C231" s="691">
        <v>891180084</v>
      </c>
      <c r="D231" s="691">
        <v>2</v>
      </c>
      <c r="E231" s="692" t="s">
        <v>5505</v>
      </c>
      <c r="F231" s="691">
        <v>36178229</v>
      </c>
      <c r="G231" s="691">
        <v>5</v>
      </c>
      <c r="H231" s="693" t="s">
        <v>11081</v>
      </c>
      <c r="I231" s="694" t="s">
        <v>11082</v>
      </c>
      <c r="J231" s="695">
        <v>41660</v>
      </c>
      <c r="K231" s="696">
        <v>5809171</v>
      </c>
      <c r="L231" s="692" t="s">
        <v>380</v>
      </c>
      <c r="M231" s="692" t="s">
        <v>5476</v>
      </c>
      <c r="N231" s="692" t="s">
        <v>1124</v>
      </c>
      <c r="O231" s="693" t="s">
        <v>5477</v>
      </c>
      <c r="P231" s="691" t="s">
        <v>42</v>
      </c>
      <c r="Q231" s="691" t="s">
        <v>1078</v>
      </c>
    </row>
    <row r="232" spans="1:17" ht="409.5" x14ac:dyDescent="0.25">
      <c r="A232" s="614">
        <v>230</v>
      </c>
      <c r="B232" s="691" t="s">
        <v>34</v>
      </c>
      <c r="C232" s="691">
        <v>891180084</v>
      </c>
      <c r="D232" s="691">
        <v>2</v>
      </c>
      <c r="E232" s="692" t="s">
        <v>1556</v>
      </c>
      <c r="F232" s="691">
        <v>12114383</v>
      </c>
      <c r="G232" s="691">
        <v>1</v>
      </c>
      <c r="H232" s="693" t="s">
        <v>11083</v>
      </c>
      <c r="I232" s="694" t="s">
        <v>11084</v>
      </c>
      <c r="J232" s="695">
        <v>41661</v>
      </c>
      <c r="K232" s="696">
        <v>7800000</v>
      </c>
      <c r="L232" s="692" t="s">
        <v>11085</v>
      </c>
      <c r="M232" s="692" t="s">
        <v>5476</v>
      </c>
      <c r="N232" s="692" t="s">
        <v>1124</v>
      </c>
      <c r="O232" s="693" t="s">
        <v>5477</v>
      </c>
      <c r="P232" s="691" t="s">
        <v>42</v>
      </c>
      <c r="Q232" s="691" t="s">
        <v>1078</v>
      </c>
    </row>
    <row r="233" spans="1:17" ht="185.25" x14ac:dyDescent="0.25">
      <c r="A233" s="614">
        <v>231</v>
      </c>
      <c r="B233" s="691" t="s">
        <v>34</v>
      </c>
      <c r="C233" s="691">
        <v>891180084</v>
      </c>
      <c r="D233" s="691">
        <v>2</v>
      </c>
      <c r="E233" s="692" t="s">
        <v>5580</v>
      </c>
      <c r="F233" s="691">
        <v>900127905</v>
      </c>
      <c r="G233" s="691">
        <v>1</v>
      </c>
      <c r="H233" s="693" t="s">
        <v>11086</v>
      </c>
      <c r="I233" s="694" t="s">
        <v>11087</v>
      </c>
      <c r="J233" s="695">
        <v>41661</v>
      </c>
      <c r="K233" s="696">
        <v>12802015</v>
      </c>
      <c r="L233" s="692" t="s">
        <v>380</v>
      </c>
      <c r="M233" s="692" t="s">
        <v>5476</v>
      </c>
      <c r="N233" s="692" t="s">
        <v>1124</v>
      </c>
      <c r="O233" s="693" t="s">
        <v>5477</v>
      </c>
      <c r="P233" s="691" t="s">
        <v>42</v>
      </c>
      <c r="Q233" s="691" t="s">
        <v>1137</v>
      </c>
    </row>
    <row r="234" spans="1:17" ht="409.5" x14ac:dyDescent="0.25">
      <c r="A234" s="614">
        <v>232</v>
      </c>
      <c r="B234" s="691" t="s">
        <v>34</v>
      </c>
      <c r="C234" s="691">
        <v>891180084</v>
      </c>
      <c r="D234" s="691">
        <v>2</v>
      </c>
      <c r="E234" s="692" t="s">
        <v>5662</v>
      </c>
      <c r="F234" s="691">
        <v>860009759</v>
      </c>
      <c r="G234" s="691">
        <v>2</v>
      </c>
      <c r="H234" s="693" t="s">
        <v>11088</v>
      </c>
      <c r="I234" s="694" t="s">
        <v>11089</v>
      </c>
      <c r="J234" s="695">
        <v>41661</v>
      </c>
      <c r="K234" s="696">
        <v>15000000</v>
      </c>
      <c r="L234" s="692" t="s">
        <v>11064</v>
      </c>
      <c r="M234" s="692" t="s">
        <v>5476</v>
      </c>
      <c r="N234" s="692" t="s">
        <v>1124</v>
      </c>
      <c r="O234" s="693" t="s">
        <v>5477</v>
      </c>
      <c r="P234" s="691" t="s">
        <v>42</v>
      </c>
      <c r="Q234" s="691" t="s">
        <v>1078</v>
      </c>
    </row>
    <row r="235" spans="1:17" ht="313.5" x14ac:dyDescent="0.25">
      <c r="A235" s="614">
        <v>233</v>
      </c>
      <c r="B235" s="691" t="s">
        <v>34</v>
      </c>
      <c r="C235" s="691">
        <v>891180084</v>
      </c>
      <c r="D235" s="691">
        <v>2</v>
      </c>
      <c r="E235" s="692" t="s">
        <v>356</v>
      </c>
      <c r="F235" s="691">
        <v>7694101</v>
      </c>
      <c r="G235" s="691">
        <v>9</v>
      </c>
      <c r="H235" s="693" t="s">
        <v>11090</v>
      </c>
      <c r="I235" s="694" t="s">
        <v>11091</v>
      </c>
      <c r="J235" s="695">
        <v>41661</v>
      </c>
      <c r="K235" s="696">
        <v>2795600</v>
      </c>
      <c r="L235" s="692" t="s">
        <v>380</v>
      </c>
      <c r="M235" s="692" t="s">
        <v>5476</v>
      </c>
      <c r="N235" s="692" t="s">
        <v>1124</v>
      </c>
      <c r="O235" s="693" t="s">
        <v>5477</v>
      </c>
      <c r="P235" s="691" t="s">
        <v>42</v>
      </c>
      <c r="Q235" s="691" t="s">
        <v>1137</v>
      </c>
    </row>
    <row r="236" spans="1:17" ht="342" x14ac:dyDescent="0.25">
      <c r="A236" s="614">
        <v>234</v>
      </c>
      <c r="B236" s="691" t="s">
        <v>34</v>
      </c>
      <c r="C236" s="691">
        <v>891180084</v>
      </c>
      <c r="D236" s="691">
        <v>2</v>
      </c>
      <c r="E236" s="692" t="s">
        <v>5560</v>
      </c>
      <c r="F236" s="691">
        <v>900523628</v>
      </c>
      <c r="G236" s="691">
        <v>4</v>
      </c>
      <c r="H236" s="693" t="s">
        <v>11092</v>
      </c>
      <c r="I236" s="694" t="s">
        <v>11093</v>
      </c>
      <c r="J236" s="695">
        <v>41661</v>
      </c>
      <c r="K236" s="696">
        <v>10000000</v>
      </c>
      <c r="L236" s="692" t="s">
        <v>11060</v>
      </c>
      <c r="M236" s="692" t="s">
        <v>5476</v>
      </c>
      <c r="N236" s="692" t="s">
        <v>1124</v>
      </c>
      <c r="O236" s="693" t="s">
        <v>5477</v>
      </c>
      <c r="P236" s="691" t="s">
        <v>42</v>
      </c>
      <c r="Q236" s="691" t="s">
        <v>1078</v>
      </c>
    </row>
    <row r="237" spans="1:17" ht="242.25" x14ac:dyDescent="0.25">
      <c r="A237" s="614">
        <v>235</v>
      </c>
      <c r="B237" s="691" t="s">
        <v>34</v>
      </c>
      <c r="C237" s="691">
        <v>891180084</v>
      </c>
      <c r="D237" s="691">
        <v>2</v>
      </c>
      <c r="E237" s="692" t="s">
        <v>11094</v>
      </c>
      <c r="F237" s="691">
        <v>828000170</v>
      </c>
      <c r="G237" s="691">
        <v>8</v>
      </c>
      <c r="H237" s="693" t="s">
        <v>11095</v>
      </c>
      <c r="I237" s="694" t="s">
        <v>11096</v>
      </c>
      <c r="J237" s="695">
        <v>41661</v>
      </c>
      <c r="K237" s="696">
        <v>3360000</v>
      </c>
      <c r="L237" s="692" t="s">
        <v>11064</v>
      </c>
      <c r="M237" s="692" t="s">
        <v>5476</v>
      </c>
      <c r="N237" s="692" t="s">
        <v>1124</v>
      </c>
      <c r="O237" s="693" t="s">
        <v>5477</v>
      </c>
      <c r="P237" s="691" t="s">
        <v>42</v>
      </c>
      <c r="Q237" s="691" t="s">
        <v>1078</v>
      </c>
    </row>
    <row r="238" spans="1:17" ht="256.5" x14ac:dyDescent="0.25">
      <c r="A238" s="614">
        <v>236</v>
      </c>
      <c r="B238" s="691" t="s">
        <v>34</v>
      </c>
      <c r="C238" s="691">
        <v>891180084</v>
      </c>
      <c r="D238" s="691">
        <v>2</v>
      </c>
      <c r="E238" s="692" t="s">
        <v>5601</v>
      </c>
      <c r="F238" s="691">
        <v>900227611</v>
      </c>
      <c r="G238" s="691">
        <v>0</v>
      </c>
      <c r="H238" s="693" t="s">
        <v>11097</v>
      </c>
      <c r="I238" s="694" t="s">
        <v>11098</v>
      </c>
      <c r="J238" s="695">
        <v>41661</v>
      </c>
      <c r="K238" s="696">
        <v>2623920</v>
      </c>
      <c r="L238" s="692" t="s">
        <v>11085</v>
      </c>
      <c r="M238" s="692" t="s">
        <v>5476</v>
      </c>
      <c r="N238" s="692" t="s">
        <v>1124</v>
      </c>
      <c r="O238" s="693" t="s">
        <v>5477</v>
      </c>
      <c r="P238" s="691" t="s">
        <v>42</v>
      </c>
      <c r="Q238" s="691" t="s">
        <v>1078</v>
      </c>
    </row>
    <row r="239" spans="1:17" ht="228" x14ac:dyDescent="0.25">
      <c r="A239" s="614">
        <v>237</v>
      </c>
      <c r="B239" s="691" t="s">
        <v>34</v>
      </c>
      <c r="C239" s="691">
        <v>891180084</v>
      </c>
      <c r="D239" s="691">
        <v>2</v>
      </c>
      <c r="E239" s="692" t="s">
        <v>5710</v>
      </c>
      <c r="F239" s="691">
        <v>860001498</v>
      </c>
      <c r="G239" s="691">
        <v>9</v>
      </c>
      <c r="H239" s="693" t="s">
        <v>11099</v>
      </c>
      <c r="I239" s="694" t="s">
        <v>11100</v>
      </c>
      <c r="J239" s="695">
        <v>41661</v>
      </c>
      <c r="K239" s="696">
        <v>19565000</v>
      </c>
      <c r="L239" s="692" t="s">
        <v>11050</v>
      </c>
      <c r="M239" s="692" t="s">
        <v>5476</v>
      </c>
      <c r="N239" s="692" t="s">
        <v>5480</v>
      </c>
      <c r="O239" s="693" t="s">
        <v>5477</v>
      </c>
      <c r="P239" s="691" t="s">
        <v>42</v>
      </c>
      <c r="Q239" s="691" t="s">
        <v>1120</v>
      </c>
    </row>
    <row r="240" spans="1:17" ht="409.5" x14ac:dyDescent="0.25">
      <c r="A240" s="614">
        <v>238</v>
      </c>
      <c r="B240" s="691" t="s">
        <v>34</v>
      </c>
      <c r="C240" s="691">
        <v>891180084</v>
      </c>
      <c r="D240" s="691">
        <v>2</v>
      </c>
      <c r="E240" s="692" t="s">
        <v>5484</v>
      </c>
      <c r="F240" s="691">
        <v>813000298</v>
      </c>
      <c r="G240" s="691">
        <v>7</v>
      </c>
      <c r="H240" s="693" t="s">
        <v>11101</v>
      </c>
      <c r="I240" s="694" t="s">
        <v>11102</v>
      </c>
      <c r="J240" s="695">
        <v>41661</v>
      </c>
      <c r="K240" s="696">
        <v>25000000</v>
      </c>
      <c r="L240" s="692" t="s">
        <v>11103</v>
      </c>
      <c r="M240" s="692" t="s">
        <v>5476</v>
      </c>
      <c r="N240" s="692" t="s">
        <v>1124</v>
      </c>
      <c r="O240" s="693" t="s">
        <v>5477</v>
      </c>
      <c r="P240" s="691" t="s">
        <v>42</v>
      </c>
      <c r="Q240" s="691" t="s">
        <v>1078</v>
      </c>
    </row>
    <row r="241" spans="1:17" ht="409.5" x14ac:dyDescent="0.25">
      <c r="A241" s="614">
        <v>239</v>
      </c>
      <c r="B241" s="691" t="s">
        <v>34</v>
      </c>
      <c r="C241" s="691">
        <v>891180084</v>
      </c>
      <c r="D241" s="691">
        <v>2</v>
      </c>
      <c r="E241" s="692" t="s">
        <v>5710</v>
      </c>
      <c r="F241" s="691">
        <v>860001498</v>
      </c>
      <c r="G241" s="691">
        <v>9</v>
      </c>
      <c r="H241" s="693" t="s">
        <v>11104</v>
      </c>
      <c r="I241" s="694" t="s">
        <v>11105</v>
      </c>
      <c r="J241" s="695">
        <v>41661</v>
      </c>
      <c r="K241" s="696">
        <v>43897078</v>
      </c>
      <c r="L241" s="692" t="s">
        <v>380</v>
      </c>
      <c r="M241" s="692" t="s">
        <v>5476</v>
      </c>
      <c r="N241" s="692" t="s">
        <v>5480</v>
      </c>
      <c r="O241" s="693" t="s">
        <v>5477</v>
      </c>
      <c r="P241" s="691" t="s">
        <v>42</v>
      </c>
      <c r="Q241" s="691" t="s">
        <v>1120</v>
      </c>
    </row>
    <row r="242" spans="1:17" ht="409.5" x14ac:dyDescent="0.25">
      <c r="A242" s="614">
        <v>240</v>
      </c>
      <c r="B242" s="691" t="s">
        <v>34</v>
      </c>
      <c r="C242" s="691">
        <v>891180084</v>
      </c>
      <c r="D242" s="691">
        <v>2</v>
      </c>
      <c r="E242" s="692" t="s">
        <v>845</v>
      </c>
      <c r="F242" s="691">
        <v>17024362</v>
      </c>
      <c r="G242" s="691">
        <v>7</v>
      </c>
      <c r="H242" s="693" t="s">
        <v>11106</v>
      </c>
      <c r="I242" s="694" t="s">
        <v>11107</v>
      </c>
      <c r="J242" s="695">
        <v>41662</v>
      </c>
      <c r="K242" s="696">
        <v>5000000</v>
      </c>
      <c r="L242" s="692" t="s">
        <v>6338</v>
      </c>
      <c r="M242" s="692" t="s">
        <v>5476</v>
      </c>
      <c r="N242" s="692" t="s">
        <v>5480</v>
      </c>
      <c r="O242" s="693" t="s">
        <v>5477</v>
      </c>
      <c r="P242" s="691" t="s">
        <v>42</v>
      </c>
      <c r="Q242" s="691" t="s">
        <v>1120</v>
      </c>
    </row>
    <row r="243" spans="1:17" ht="384.75" x14ac:dyDescent="0.25">
      <c r="A243" s="614">
        <v>241</v>
      </c>
      <c r="B243" s="691" t="s">
        <v>34</v>
      </c>
      <c r="C243" s="691">
        <v>891180084</v>
      </c>
      <c r="D243" s="691">
        <v>2</v>
      </c>
      <c r="E243" s="692" t="s">
        <v>2666</v>
      </c>
      <c r="F243" s="691">
        <v>52385677</v>
      </c>
      <c r="G243" s="691">
        <v>7</v>
      </c>
      <c r="H243" s="693" t="s">
        <v>11108</v>
      </c>
      <c r="I243" s="694" t="s">
        <v>11109</v>
      </c>
      <c r="J243" s="695">
        <v>41662</v>
      </c>
      <c r="K243" s="696">
        <v>12000000</v>
      </c>
      <c r="L243" s="692" t="s">
        <v>6338</v>
      </c>
      <c r="M243" s="692" t="s">
        <v>5476</v>
      </c>
      <c r="N243" s="692" t="s">
        <v>5480</v>
      </c>
      <c r="O243" s="693" t="s">
        <v>5477</v>
      </c>
      <c r="P243" s="691" t="s">
        <v>42</v>
      </c>
      <c r="Q243" s="691" t="s">
        <v>1120</v>
      </c>
    </row>
    <row r="244" spans="1:17" ht="409.5" x14ac:dyDescent="0.25">
      <c r="A244" s="614">
        <v>242</v>
      </c>
      <c r="B244" s="691" t="s">
        <v>34</v>
      </c>
      <c r="C244" s="691">
        <v>891180084</v>
      </c>
      <c r="D244" s="691">
        <v>2</v>
      </c>
      <c r="E244" s="692" t="s">
        <v>11110</v>
      </c>
      <c r="F244" s="691">
        <v>36313495</v>
      </c>
      <c r="G244" s="691">
        <v>7</v>
      </c>
      <c r="H244" s="693" t="s">
        <v>11111</v>
      </c>
      <c r="I244" s="694" t="s">
        <v>11112</v>
      </c>
      <c r="J244" s="695">
        <v>41662</v>
      </c>
      <c r="K244" s="696">
        <v>13000000</v>
      </c>
      <c r="L244" s="692" t="s">
        <v>6338</v>
      </c>
      <c r="M244" s="692" t="s">
        <v>5476</v>
      </c>
      <c r="N244" s="692" t="s">
        <v>5480</v>
      </c>
      <c r="O244" s="693" t="s">
        <v>5477</v>
      </c>
      <c r="P244" s="691" t="s">
        <v>42</v>
      </c>
      <c r="Q244" s="691" t="s">
        <v>1120</v>
      </c>
    </row>
    <row r="245" spans="1:17" ht="285" x14ac:dyDescent="0.25">
      <c r="A245" s="614">
        <v>243</v>
      </c>
      <c r="B245" s="691" t="s">
        <v>34</v>
      </c>
      <c r="C245" s="691">
        <v>891180084</v>
      </c>
      <c r="D245" s="691">
        <v>2</v>
      </c>
      <c r="E245" s="692" t="s">
        <v>1295</v>
      </c>
      <c r="F245" s="691">
        <v>36182818</v>
      </c>
      <c r="G245" s="691">
        <v>9</v>
      </c>
      <c r="H245" s="693" t="s">
        <v>11113</v>
      </c>
      <c r="I245" s="694" t="s">
        <v>11114</v>
      </c>
      <c r="J245" s="695">
        <v>41662</v>
      </c>
      <c r="K245" s="696">
        <v>10000000</v>
      </c>
      <c r="L245" s="692" t="s">
        <v>11060</v>
      </c>
      <c r="M245" s="692" t="s">
        <v>5476</v>
      </c>
      <c r="N245" s="692" t="s">
        <v>1124</v>
      </c>
      <c r="O245" s="693" t="s">
        <v>5477</v>
      </c>
      <c r="P245" s="691" t="s">
        <v>42</v>
      </c>
      <c r="Q245" s="691" t="s">
        <v>1078</v>
      </c>
    </row>
    <row r="246" spans="1:17" ht="171" x14ac:dyDescent="0.25">
      <c r="A246" s="614">
        <v>244</v>
      </c>
      <c r="B246" s="691" t="s">
        <v>34</v>
      </c>
      <c r="C246" s="691">
        <v>891180084</v>
      </c>
      <c r="D246" s="691">
        <v>2</v>
      </c>
      <c r="E246" s="692" t="s">
        <v>5529</v>
      </c>
      <c r="F246" s="691">
        <v>900123363</v>
      </c>
      <c r="G246" s="691">
        <v>1</v>
      </c>
      <c r="H246" s="693" t="s">
        <v>11115</v>
      </c>
      <c r="I246" s="694" t="s">
        <v>11116</v>
      </c>
      <c r="J246" s="695">
        <v>41662</v>
      </c>
      <c r="K246" s="696">
        <v>1836000</v>
      </c>
      <c r="L246" s="692" t="s">
        <v>11085</v>
      </c>
      <c r="M246" s="692" t="s">
        <v>5476</v>
      </c>
      <c r="N246" s="692" t="s">
        <v>1124</v>
      </c>
      <c r="O246" s="693" t="s">
        <v>5477</v>
      </c>
      <c r="P246" s="691" t="s">
        <v>42</v>
      </c>
      <c r="Q246" s="691" t="s">
        <v>1078</v>
      </c>
    </row>
    <row r="247" spans="1:17" ht="270.75" x14ac:dyDescent="0.25">
      <c r="A247" s="614">
        <v>245</v>
      </c>
      <c r="B247" s="691" t="s">
        <v>34</v>
      </c>
      <c r="C247" s="691">
        <v>891180084</v>
      </c>
      <c r="D247" s="691">
        <v>2</v>
      </c>
      <c r="E247" s="692" t="s">
        <v>313</v>
      </c>
      <c r="F247" s="691">
        <v>12111346</v>
      </c>
      <c r="G247" s="691">
        <v>3</v>
      </c>
      <c r="H247" s="693" t="s">
        <v>11117</v>
      </c>
      <c r="I247" s="694" t="s">
        <v>11118</v>
      </c>
      <c r="J247" s="695">
        <v>41662</v>
      </c>
      <c r="K247" s="696">
        <v>35864312</v>
      </c>
      <c r="L247" s="692" t="s">
        <v>380</v>
      </c>
      <c r="M247" s="692" t="s">
        <v>5476</v>
      </c>
      <c r="N247" s="692" t="s">
        <v>1124</v>
      </c>
      <c r="O247" s="693" t="s">
        <v>5477</v>
      </c>
      <c r="P247" s="691" t="s">
        <v>42</v>
      </c>
      <c r="Q247" s="691" t="s">
        <v>1120</v>
      </c>
    </row>
    <row r="248" spans="1:17" ht="409.5" x14ac:dyDescent="0.25">
      <c r="A248" s="614">
        <v>246</v>
      </c>
      <c r="B248" s="691" t="s">
        <v>34</v>
      </c>
      <c r="C248" s="691">
        <v>891180084</v>
      </c>
      <c r="D248" s="691">
        <v>2</v>
      </c>
      <c r="E248" s="692" t="s">
        <v>5473</v>
      </c>
      <c r="F248" s="691">
        <v>800220327</v>
      </c>
      <c r="G248" s="691">
        <v>9</v>
      </c>
      <c r="H248" s="693" t="s">
        <v>11119</v>
      </c>
      <c r="I248" s="694" t="s">
        <v>11120</v>
      </c>
      <c r="J248" s="695">
        <v>41662</v>
      </c>
      <c r="K248" s="696">
        <v>23649999</v>
      </c>
      <c r="L248" s="692" t="s">
        <v>11064</v>
      </c>
      <c r="M248" s="692" t="s">
        <v>5476</v>
      </c>
      <c r="N248" s="692" t="s">
        <v>1124</v>
      </c>
      <c r="O248" s="693" t="s">
        <v>5477</v>
      </c>
      <c r="P248" s="691" t="s">
        <v>42</v>
      </c>
      <c r="Q248" s="691" t="s">
        <v>1078</v>
      </c>
    </row>
    <row r="249" spans="1:17" ht="409.5" x14ac:dyDescent="0.25">
      <c r="A249" s="614">
        <v>247</v>
      </c>
      <c r="B249" s="691" t="s">
        <v>34</v>
      </c>
      <c r="C249" s="691">
        <v>891180084</v>
      </c>
      <c r="D249" s="691">
        <v>2</v>
      </c>
      <c r="E249" s="692" t="s">
        <v>5839</v>
      </c>
      <c r="F249" s="691">
        <v>813004745</v>
      </c>
      <c r="G249" s="691">
        <v>6</v>
      </c>
      <c r="H249" s="693" t="s">
        <v>11121</v>
      </c>
      <c r="I249" s="694" t="s">
        <v>11122</v>
      </c>
      <c r="J249" s="695">
        <v>41662</v>
      </c>
      <c r="K249" s="696">
        <v>2925000</v>
      </c>
      <c r="L249" s="692" t="s">
        <v>11103</v>
      </c>
      <c r="M249" s="692" t="s">
        <v>5476</v>
      </c>
      <c r="N249" s="692" t="s">
        <v>1124</v>
      </c>
      <c r="O249" s="693" t="s">
        <v>5477</v>
      </c>
      <c r="P249" s="691" t="s">
        <v>42</v>
      </c>
      <c r="Q249" s="691" t="s">
        <v>1078</v>
      </c>
    </row>
    <row r="250" spans="1:17" ht="409.5" x14ac:dyDescent="0.25">
      <c r="A250" s="614">
        <v>248</v>
      </c>
      <c r="B250" s="691" t="s">
        <v>34</v>
      </c>
      <c r="C250" s="691">
        <v>891180084</v>
      </c>
      <c r="D250" s="691">
        <v>2</v>
      </c>
      <c r="E250" s="692" t="s">
        <v>11123</v>
      </c>
      <c r="F250" s="691">
        <v>43046447</v>
      </c>
      <c r="G250" s="691">
        <v>3</v>
      </c>
      <c r="H250" s="693" t="s">
        <v>11124</v>
      </c>
      <c r="I250" s="694" t="s">
        <v>11125</v>
      </c>
      <c r="J250" s="695">
        <v>41663</v>
      </c>
      <c r="K250" s="696">
        <v>12000000</v>
      </c>
      <c r="L250" s="692" t="s">
        <v>6338</v>
      </c>
      <c r="M250" s="692" t="s">
        <v>5476</v>
      </c>
      <c r="N250" s="692" t="s">
        <v>5480</v>
      </c>
      <c r="O250" s="693" t="s">
        <v>5477</v>
      </c>
      <c r="P250" s="691" t="s">
        <v>42</v>
      </c>
      <c r="Q250" s="691" t="s">
        <v>1120</v>
      </c>
    </row>
    <row r="251" spans="1:17" ht="342" x14ac:dyDescent="0.25">
      <c r="A251" s="614">
        <v>249</v>
      </c>
      <c r="B251" s="691" t="s">
        <v>34</v>
      </c>
      <c r="C251" s="691">
        <v>891180084</v>
      </c>
      <c r="D251" s="691">
        <v>2</v>
      </c>
      <c r="E251" s="692" t="s">
        <v>5705</v>
      </c>
      <c r="F251" s="691">
        <v>860001022</v>
      </c>
      <c r="G251" s="691">
        <v>7</v>
      </c>
      <c r="H251" s="693" t="s">
        <v>11126</v>
      </c>
      <c r="I251" s="694" t="s">
        <v>11127</v>
      </c>
      <c r="J251" s="695">
        <v>41663</v>
      </c>
      <c r="K251" s="696">
        <v>1895000</v>
      </c>
      <c r="L251" s="692" t="s">
        <v>11050</v>
      </c>
      <c r="M251" s="692" t="s">
        <v>5476</v>
      </c>
      <c r="N251" s="692" t="s">
        <v>5480</v>
      </c>
      <c r="O251" s="693" t="s">
        <v>5477</v>
      </c>
      <c r="P251" s="691" t="s">
        <v>42</v>
      </c>
      <c r="Q251" s="691" t="s">
        <v>1120</v>
      </c>
    </row>
    <row r="252" spans="1:17" ht="409.5" x14ac:dyDescent="0.25">
      <c r="A252" s="614">
        <v>250</v>
      </c>
      <c r="B252" s="691" t="s">
        <v>34</v>
      </c>
      <c r="C252" s="691">
        <v>891180084</v>
      </c>
      <c r="D252" s="691">
        <v>2</v>
      </c>
      <c r="E252" s="692" t="s">
        <v>334</v>
      </c>
      <c r="F252" s="691">
        <v>12127303</v>
      </c>
      <c r="G252" s="691">
        <v>7</v>
      </c>
      <c r="H252" s="693" t="s">
        <v>11128</v>
      </c>
      <c r="I252" s="694" t="s">
        <v>11129</v>
      </c>
      <c r="J252" s="695">
        <v>41663</v>
      </c>
      <c r="K252" s="696">
        <v>11679000</v>
      </c>
      <c r="L252" s="692" t="s">
        <v>380</v>
      </c>
      <c r="M252" s="692" t="s">
        <v>5476</v>
      </c>
      <c r="N252" s="692" t="s">
        <v>1124</v>
      </c>
      <c r="O252" s="693" t="s">
        <v>5477</v>
      </c>
      <c r="P252" s="691" t="s">
        <v>42</v>
      </c>
      <c r="Q252" s="691" t="s">
        <v>1078</v>
      </c>
    </row>
    <row r="253" spans="1:17" ht="409.5" x14ac:dyDescent="0.25">
      <c r="A253" s="614">
        <v>251</v>
      </c>
      <c r="B253" s="691" t="s">
        <v>34</v>
      </c>
      <c r="C253" s="691">
        <v>891180084</v>
      </c>
      <c r="D253" s="691">
        <v>2</v>
      </c>
      <c r="E253" s="692" t="s">
        <v>11130</v>
      </c>
      <c r="F253" s="691">
        <v>79789915</v>
      </c>
      <c r="G253" s="691">
        <v>8</v>
      </c>
      <c r="H253" s="693" t="s">
        <v>11131</v>
      </c>
      <c r="I253" s="694" t="s">
        <v>11132</v>
      </c>
      <c r="J253" s="695">
        <v>41663</v>
      </c>
      <c r="K253" s="696">
        <v>13000000</v>
      </c>
      <c r="L253" s="692" t="s">
        <v>11133</v>
      </c>
      <c r="M253" s="692" t="s">
        <v>5476</v>
      </c>
      <c r="N253" s="692" t="s">
        <v>5480</v>
      </c>
      <c r="O253" s="693" t="s">
        <v>5477</v>
      </c>
      <c r="P253" s="691" t="s">
        <v>42</v>
      </c>
      <c r="Q253" s="691" t="s">
        <v>1120</v>
      </c>
    </row>
    <row r="254" spans="1:17" ht="409.5" x14ac:dyDescent="0.25">
      <c r="A254" s="614">
        <v>252</v>
      </c>
      <c r="B254" s="691" t="s">
        <v>34</v>
      </c>
      <c r="C254" s="691">
        <v>891180084</v>
      </c>
      <c r="D254" s="691">
        <v>2</v>
      </c>
      <c r="E254" s="692" t="s">
        <v>11134</v>
      </c>
      <c r="F254" s="691">
        <v>79789915</v>
      </c>
      <c r="G254" s="691">
        <v>8</v>
      </c>
      <c r="H254" s="693" t="s">
        <v>11135</v>
      </c>
      <c r="I254" s="694" t="s">
        <v>11136</v>
      </c>
      <c r="J254" s="695">
        <v>41663</v>
      </c>
      <c r="K254" s="696">
        <v>5000000</v>
      </c>
      <c r="L254" s="692" t="s">
        <v>6338</v>
      </c>
      <c r="M254" s="692" t="s">
        <v>5476</v>
      </c>
      <c r="N254" s="692" t="s">
        <v>5480</v>
      </c>
      <c r="O254" s="693" t="s">
        <v>5477</v>
      </c>
      <c r="P254" s="691" t="s">
        <v>42</v>
      </c>
      <c r="Q254" s="691" t="s">
        <v>1120</v>
      </c>
    </row>
    <row r="255" spans="1:17" ht="313.5" x14ac:dyDescent="0.25">
      <c r="A255" s="614">
        <v>253</v>
      </c>
      <c r="B255" s="691" t="s">
        <v>34</v>
      </c>
      <c r="C255" s="691">
        <v>891180084</v>
      </c>
      <c r="D255" s="691">
        <v>2</v>
      </c>
      <c r="E255" s="692" t="s">
        <v>356</v>
      </c>
      <c r="F255" s="691">
        <v>7694101</v>
      </c>
      <c r="G255" s="691">
        <v>9</v>
      </c>
      <c r="H255" s="693" t="s">
        <v>11137</v>
      </c>
      <c r="I255" s="694" t="s">
        <v>11138</v>
      </c>
      <c r="J255" s="695">
        <v>41663</v>
      </c>
      <c r="K255" s="696">
        <v>13015200</v>
      </c>
      <c r="L255" s="692" t="s">
        <v>380</v>
      </c>
      <c r="M255" s="692" t="s">
        <v>5476</v>
      </c>
      <c r="N255" s="692" t="s">
        <v>1124</v>
      </c>
      <c r="O255" s="693" t="s">
        <v>5477</v>
      </c>
      <c r="P255" s="691" t="s">
        <v>42</v>
      </c>
      <c r="Q255" s="691" t="s">
        <v>1137</v>
      </c>
    </row>
    <row r="256" spans="1:17" ht="399" x14ac:dyDescent="0.25">
      <c r="A256" s="614">
        <v>254</v>
      </c>
      <c r="B256" s="691" t="s">
        <v>34</v>
      </c>
      <c r="C256" s="691">
        <v>891180084</v>
      </c>
      <c r="D256" s="691">
        <v>2</v>
      </c>
      <c r="E256" s="692" t="s">
        <v>473</v>
      </c>
      <c r="F256" s="691">
        <v>19188486</v>
      </c>
      <c r="G256" s="691">
        <v>2</v>
      </c>
      <c r="H256" s="693" t="s">
        <v>11139</v>
      </c>
      <c r="I256" s="694" t="s">
        <v>11140</v>
      </c>
      <c r="J256" s="695">
        <v>41663</v>
      </c>
      <c r="K256" s="696">
        <v>3000000</v>
      </c>
      <c r="L256" s="692" t="s">
        <v>6338</v>
      </c>
      <c r="M256" s="692" t="s">
        <v>5476</v>
      </c>
      <c r="N256" s="692" t="s">
        <v>5480</v>
      </c>
      <c r="O256" s="693" t="s">
        <v>5477</v>
      </c>
      <c r="P256" s="691" t="s">
        <v>42</v>
      </c>
      <c r="Q256" s="691" t="s">
        <v>1120</v>
      </c>
    </row>
    <row r="257" spans="1:17" ht="409.5" x14ac:dyDescent="0.25">
      <c r="A257" s="614">
        <v>255</v>
      </c>
      <c r="B257" s="691" t="s">
        <v>34</v>
      </c>
      <c r="C257" s="691">
        <v>891180084</v>
      </c>
      <c r="D257" s="691">
        <v>2</v>
      </c>
      <c r="E257" s="692" t="s">
        <v>5651</v>
      </c>
      <c r="F257" s="691">
        <v>52390228</v>
      </c>
      <c r="G257" s="691">
        <v>3</v>
      </c>
      <c r="H257" s="693" t="s">
        <v>11141</v>
      </c>
      <c r="I257" s="694" t="s">
        <v>11142</v>
      </c>
      <c r="J257" s="695">
        <v>41663</v>
      </c>
      <c r="K257" s="696">
        <f>36735200+15000000</f>
        <v>51735200</v>
      </c>
      <c r="L257" s="692" t="s">
        <v>11060</v>
      </c>
      <c r="M257" s="692" t="s">
        <v>5476</v>
      </c>
      <c r="N257" s="692" t="s">
        <v>1124</v>
      </c>
      <c r="O257" s="693" t="s">
        <v>5477</v>
      </c>
      <c r="P257" s="691" t="s">
        <v>42</v>
      </c>
      <c r="Q257" s="691" t="s">
        <v>1120</v>
      </c>
    </row>
    <row r="258" spans="1:17" ht="213.75" x14ac:dyDescent="0.25">
      <c r="A258" s="614">
        <v>256</v>
      </c>
      <c r="B258" s="691" t="s">
        <v>34</v>
      </c>
      <c r="C258" s="691">
        <v>891180084</v>
      </c>
      <c r="D258" s="691">
        <v>2</v>
      </c>
      <c r="E258" s="692" t="s">
        <v>1198</v>
      </c>
      <c r="F258" s="691">
        <v>14229887</v>
      </c>
      <c r="G258" s="691">
        <v>1</v>
      </c>
      <c r="H258" s="693" t="s">
        <v>11143</v>
      </c>
      <c r="I258" s="694" t="s">
        <v>11144</v>
      </c>
      <c r="J258" s="695">
        <v>41663</v>
      </c>
      <c r="K258" s="696">
        <v>10769000</v>
      </c>
      <c r="L258" s="692" t="s">
        <v>11085</v>
      </c>
      <c r="M258" s="692" t="s">
        <v>5476</v>
      </c>
      <c r="N258" s="692" t="s">
        <v>1124</v>
      </c>
      <c r="O258" s="693" t="s">
        <v>5477</v>
      </c>
      <c r="P258" s="691" t="s">
        <v>42</v>
      </c>
      <c r="Q258" s="691" t="s">
        <v>1137</v>
      </c>
    </row>
    <row r="259" spans="1:17" ht="409.5" x14ac:dyDescent="0.25">
      <c r="A259" s="614">
        <v>257</v>
      </c>
      <c r="B259" s="691" t="s">
        <v>34</v>
      </c>
      <c r="C259" s="691">
        <v>891180084</v>
      </c>
      <c r="D259" s="691">
        <v>2</v>
      </c>
      <c r="E259" s="692" t="s">
        <v>1253</v>
      </c>
      <c r="F259" s="691">
        <v>55159212</v>
      </c>
      <c r="G259" s="691">
        <v>9</v>
      </c>
      <c r="H259" s="693" t="s">
        <v>11145</v>
      </c>
      <c r="I259" s="694" t="s">
        <v>5587</v>
      </c>
      <c r="J259" s="695">
        <v>41663</v>
      </c>
      <c r="K259" s="696">
        <f>2299990+450000</f>
        <v>2749990</v>
      </c>
      <c r="L259" s="692" t="s">
        <v>380</v>
      </c>
      <c r="M259" s="692" t="s">
        <v>5476</v>
      </c>
      <c r="N259" s="692" t="s">
        <v>1124</v>
      </c>
      <c r="O259" s="693" t="s">
        <v>5477</v>
      </c>
      <c r="P259" s="691" t="s">
        <v>42</v>
      </c>
      <c r="Q259" s="691" t="s">
        <v>1137</v>
      </c>
    </row>
    <row r="260" spans="1:17" ht="256.5" x14ac:dyDescent="0.25">
      <c r="A260" s="614">
        <v>258</v>
      </c>
      <c r="B260" s="691" t="s">
        <v>34</v>
      </c>
      <c r="C260" s="691">
        <v>891180084</v>
      </c>
      <c r="D260" s="691">
        <v>2</v>
      </c>
      <c r="E260" s="692" t="s">
        <v>5654</v>
      </c>
      <c r="F260" s="691">
        <v>12137281</v>
      </c>
      <c r="G260" s="691">
        <v>6</v>
      </c>
      <c r="H260" s="693" t="s">
        <v>11146</v>
      </c>
      <c r="I260" s="694" t="s">
        <v>11147</v>
      </c>
      <c r="J260" s="695">
        <v>41663</v>
      </c>
      <c r="K260" s="696">
        <v>1224000</v>
      </c>
      <c r="L260" s="692" t="s">
        <v>380</v>
      </c>
      <c r="M260" s="692" t="s">
        <v>5476</v>
      </c>
      <c r="N260" s="692" t="s">
        <v>1124</v>
      </c>
      <c r="O260" s="693" t="s">
        <v>5477</v>
      </c>
      <c r="P260" s="691" t="s">
        <v>42</v>
      </c>
      <c r="Q260" s="691" t="s">
        <v>1137</v>
      </c>
    </row>
    <row r="261" spans="1:17" ht="299.25" x14ac:dyDescent="0.25">
      <c r="A261" s="614">
        <v>259</v>
      </c>
      <c r="B261" s="691" t="s">
        <v>34</v>
      </c>
      <c r="C261" s="691">
        <v>891180084</v>
      </c>
      <c r="D261" s="691">
        <v>2</v>
      </c>
      <c r="E261" s="692" t="s">
        <v>10806</v>
      </c>
      <c r="F261" s="691">
        <v>36160206</v>
      </c>
      <c r="G261" s="691">
        <v>7</v>
      </c>
      <c r="H261" s="693" t="s">
        <v>11148</v>
      </c>
      <c r="I261" s="694" t="s">
        <v>11149</v>
      </c>
      <c r="J261" s="695">
        <v>41663</v>
      </c>
      <c r="K261" s="696">
        <v>1797408</v>
      </c>
      <c r="L261" s="692" t="s">
        <v>380</v>
      </c>
      <c r="M261" s="692" t="s">
        <v>5476</v>
      </c>
      <c r="N261" s="692" t="s">
        <v>1124</v>
      </c>
      <c r="O261" s="693" t="s">
        <v>5477</v>
      </c>
      <c r="P261" s="691" t="s">
        <v>42</v>
      </c>
      <c r="Q261" s="691" t="s">
        <v>1137</v>
      </c>
    </row>
    <row r="262" spans="1:17" ht="313.5" x14ac:dyDescent="0.25">
      <c r="A262" s="614">
        <v>260</v>
      </c>
      <c r="B262" s="691" t="s">
        <v>34</v>
      </c>
      <c r="C262" s="691">
        <v>891180084</v>
      </c>
      <c r="D262" s="691">
        <v>2</v>
      </c>
      <c r="E262" s="692" t="s">
        <v>11150</v>
      </c>
      <c r="F262" s="691">
        <v>12123834</v>
      </c>
      <c r="G262" s="691">
        <v>8</v>
      </c>
      <c r="H262" s="693" t="s">
        <v>11151</v>
      </c>
      <c r="I262" s="694" t="s">
        <v>11152</v>
      </c>
      <c r="J262" s="695">
        <v>41663</v>
      </c>
      <c r="K262" s="696">
        <v>7521900</v>
      </c>
      <c r="L262" s="692" t="s">
        <v>6338</v>
      </c>
      <c r="M262" s="692" t="s">
        <v>5476</v>
      </c>
      <c r="N262" s="692" t="s">
        <v>1124</v>
      </c>
      <c r="O262" s="693" t="s">
        <v>5477</v>
      </c>
      <c r="P262" s="691" t="s">
        <v>42</v>
      </c>
      <c r="Q262" s="691" t="s">
        <v>1078</v>
      </c>
    </row>
    <row r="263" spans="1:17" ht="242.25" x14ac:dyDescent="0.25">
      <c r="A263" s="614">
        <v>261</v>
      </c>
      <c r="B263" s="691" t="s">
        <v>34</v>
      </c>
      <c r="C263" s="691">
        <v>891180084</v>
      </c>
      <c r="D263" s="691">
        <v>2</v>
      </c>
      <c r="E263" s="692" t="s">
        <v>1509</v>
      </c>
      <c r="F263" s="691">
        <v>55169413</v>
      </c>
      <c r="G263" s="691">
        <v>5</v>
      </c>
      <c r="H263" s="693" t="s">
        <v>11153</v>
      </c>
      <c r="I263" s="694" t="s">
        <v>11154</v>
      </c>
      <c r="J263" s="695">
        <v>41663</v>
      </c>
      <c r="K263" s="696">
        <v>6167000</v>
      </c>
      <c r="L263" s="692" t="s">
        <v>11085</v>
      </c>
      <c r="M263" s="692" t="s">
        <v>5476</v>
      </c>
      <c r="N263" s="692" t="s">
        <v>1124</v>
      </c>
      <c r="O263" s="693" t="s">
        <v>5477</v>
      </c>
      <c r="P263" s="691" t="s">
        <v>42</v>
      </c>
      <c r="Q263" s="691" t="s">
        <v>1078</v>
      </c>
    </row>
    <row r="264" spans="1:17" ht="299.25" x14ac:dyDescent="0.25">
      <c r="A264" s="614">
        <v>262</v>
      </c>
      <c r="B264" s="691" t="s">
        <v>34</v>
      </c>
      <c r="C264" s="691">
        <v>891180084</v>
      </c>
      <c r="D264" s="691">
        <v>2</v>
      </c>
      <c r="E264" s="692" t="s">
        <v>11155</v>
      </c>
      <c r="F264" s="691">
        <v>7718256</v>
      </c>
      <c r="G264" s="691">
        <v>7</v>
      </c>
      <c r="H264" s="693" t="s">
        <v>11156</v>
      </c>
      <c r="I264" s="694" t="s">
        <v>11157</v>
      </c>
      <c r="J264" s="695">
        <v>41663</v>
      </c>
      <c r="K264" s="696">
        <v>6000000</v>
      </c>
      <c r="L264" s="692" t="s">
        <v>6338</v>
      </c>
      <c r="M264" s="692" t="s">
        <v>5476</v>
      </c>
      <c r="N264" s="692" t="s">
        <v>5480</v>
      </c>
      <c r="O264" s="693" t="s">
        <v>5477</v>
      </c>
      <c r="P264" s="691" t="s">
        <v>42</v>
      </c>
      <c r="Q264" s="691" t="s">
        <v>1120</v>
      </c>
    </row>
    <row r="265" spans="1:17" ht="384.75" x14ac:dyDescent="0.25">
      <c r="A265" s="614">
        <v>263</v>
      </c>
      <c r="B265" s="691" t="s">
        <v>34</v>
      </c>
      <c r="C265" s="691">
        <v>891180084</v>
      </c>
      <c r="D265" s="691">
        <v>2</v>
      </c>
      <c r="E265" s="692" t="s">
        <v>1164</v>
      </c>
      <c r="F265" s="691">
        <v>813003616</v>
      </c>
      <c r="G265" s="691">
        <v>1</v>
      </c>
      <c r="H265" s="693" t="s">
        <v>11158</v>
      </c>
      <c r="I265" s="694" t="s">
        <v>11159</v>
      </c>
      <c r="J265" s="695">
        <v>41663</v>
      </c>
      <c r="K265" s="696">
        <v>682080</v>
      </c>
      <c r="L265" s="692" t="s">
        <v>380</v>
      </c>
      <c r="M265" s="692" t="s">
        <v>5476</v>
      </c>
      <c r="N265" s="692" t="s">
        <v>1124</v>
      </c>
      <c r="O265" s="693" t="s">
        <v>5477</v>
      </c>
      <c r="P265" s="691" t="s">
        <v>42</v>
      </c>
      <c r="Q265" s="691" t="s">
        <v>1137</v>
      </c>
    </row>
    <row r="266" spans="1:17" ht="313.5" x14ac:dyDescent="0.25">
      <c r="A266" s="614">
        <v>264</v>
      </c>
      <c r="B266" s="691" t="s">
        <v>34</v>
      </c>
      <c r="C266" s="691">
        <v>891180084</v>
      </c>
      <c r="D266" s="691">
        <v>2</v>
      </c>
      <c r="E266" s="692" t="s">
        <v>5794</v>
      </c>
      <c r="F266" s="691">
        <v>891104414</v>
      </c>
      <c r="G266" s="691">
        <v>6</v>
      </c>
      <c r="H266" s="693" t="s">
        <v>11160</v>
      </c>
      <c r="I266" s="694" t="s">
        <v>11161</v>
      </c>
      <c r="J266" s="695">
        <v>41663</v>
      </c>
      <c r="K266" s="696">
        <v>19981387</v>
      </c>
      <c r="L266" s="692" t="s">
        <v>380</v>
      </c>
      <c r="M266" s="692" t="s">
        <v>5476</v>
      </c>
      <c r="N266" s="692" t="s">
        <v>1124</v>
      </c>
      <c r="O266" s="693" t="s">
        <v>5477</v>
      </c>
      <c r="P266" s="691" t="s">
        <v>42</v>
      </c>
      <c r="Q266" s="691" t="s">
        <v>1137</v>
      </c>
    </row>
    <row r="267" spans="1:17" ht="409.5" x14ac:dyDescent="0.25">
      <c r="A267" s="614">
        <v>265</v>
      </c>
      <c r="B267" s="691" t="s">
        <v>34</v>
      </c>
      <c r="C267" s="691">
        <v>891180084</v>
      </c>
      <c r="D267" s="691">
        <v>2</v>
      </c>
      <c r="E267" s="692" t="s">
        <v>1307</v>
      </c>
      <c r="F267" s="691">
        <v>36159482</v>
      </c>
      <c r="G267" s="691">
        <v>1</v>
      </c>
      <c r="H267" s="693" t="s">
        <v>11162</v>
      </c>
      <c r="I267" s="694" t="s">
        <v>11163</v>
      </c>
      <c r="J267" s="695">
        <v>41663</v>
      </c>
      <c r="K267" s="696">
        <v>13000000</v>
      </c>
      <c r="L267" s="692" t="s">
        <v>6338</v>
      </c>
      <c r="M267" s="692" t="s">
        <v>5476</v>
      </c>
      <c r="N267" s="692" t="s">
        <v>1124</v>
      </c>
      <c r="O267" s="693" t="s">
        <v>5477</v>
      </c>
      <c r="P267" s="691" t="s">
        <v>42</v>
      </c>
      <c r="Q267" s="691" t="s">
        <v>1078</v>
      </c>
    </row>
    <row r="268" spans="1:17" ht="409.5" x14ac:dyDescent="0.25">
      <c r="A268" s="614">
        <v>266</v>
      </c>
      <c r="B268" s="691" t="s">
        <v>34</v>
      </c>
      <c r="C268" s="691">
        <v>891180084</v>
      </c>
      <c r="D268" s="691">
        <v>2</v>
      </c>
      <c r="E268" s="692" t="s">
        <v>676</v>
      </c>
      <c r="F268" s="691">
        <v>36147801</v>
      </c>
      <c r="G268" s="691">
        <v>6</v>
      </c>
      <c r="H268" s="693" t="s">
        <v>11164</v>
      </c>
      <c r="I268" s="694" t="s">
        <v>11165</v>
      </c>
      <c r="J268" s="695">
        <v>41663</v>
      </c>
      <c r="K268" s="696">
        <f>81030000+2100000</f>
        <v>83130000</v>
      </c>
      <c r="L268" s="692" t="s">
        <v>380</v>
      </c>
      <c r="M268" s="692" t="s">
        <v>5476</v>
      </c>
      <c r="N268" s="692" t="s">
        <v>1124</v>
      </c>
      <c r="O268" s="693" t="s">
        <v>5477</v>
      </c>
      <c r="P268" s="691" t="s">
        <v>42</v>
      </c>
      <c r="Q268" s="691" t="s">
        <v>1120</v>
      </c>
    </row>
    <row r="269" spans="1:17" ht="213.75" x14ac:dyDescent="0.25">
      <c r="A269" s="614">
        <v>267</v>
      </c>
      <c r="B269" s="691" t="s">
        <v>34</v>
      </c>
      <c r="C269" s="691">
        <v>891180084</v>
      </c>
      <c r="D269" s="691">
        <v>2</v>
      </c>
      <c r="E269" s="692" t="s">
        <v>11166</v>
      </c>
      <c r="F269" s="691">
        <v>19404784</v>
      </c>
      <c r="G269" s="691">
        <v>1</v>
      </c>
      <c r="H269" s="693" t="s">
        <v>11167</v>
      </c>
      <c r="I269" s="694" t="s">
        <v>11168</v>
      </c>
      <c r="J269" s="695">
        <v>41663</v>
      </c>
      <c r="K269" s="696">
        <v>5800000</v>
      </c>
      <c r="L269" s="692" t="s">
        <v>11060</v>
      </c>
      <c r="M269" s="692" t="s">
        <v>5476</v>
      </c>
      <c r="N269" s="692" t="s">
        <v>5480</v>
      </c>
      <c r="O269" s="693" t="s">
        <v>5477</v>
      </c>
      <c r="P269" s="691" t="s">
        <v>42</v>
      </c>
      <c r="Q269" s="691" t="s">
        <v>1120</v>
      </c>
    </row>
    <row r="270" spans="1:17" ht="356.25" x14ac:dyDescent="0.25">
      <c r="A270" s="614">
        <v>268</v>
      </c>
      <c r="B270" s="691" t="s">
        <v>34</v>
      </c>
      <c r="C270" s="691">
        <v>891180084</v>
      </c>
      <c r="D270" s="691">
        <v>2</v>
      </c>
      <c r="E270" s="692" t="s">
        <v>5744</v>
      </c>
      <c r="F270" s="691">
        <v>860007590</v>
      </c>
      <c r="G270" s="691">
        <v>6</v>
      </c>
      <c r="H270" s="693" t="s">
        <v>11169</v>
      </c>
      <c r="I270" s="694" t="s">
        <v>11170</v>
      </c>
      <c r="J270" s="695">
        <v>41663</v>
      </c>
      <c r="K270" s="696">
        <v>1656000</v>
      </c>
      <c r="L270" s="692" t="s">
        <v>11050</v>
      </c>
      <c r="M270" s="692" t="s">
        <v>5476</v>
      </c>
      <c r="N270" s="692" t="s">
        <v>5480</v>
      </c>
      <c r="O270" s="693" t="s">
        <v>5477</v>
      </c>
      <c r="P270" s="691" t="s">
        <v>42</v>
      </c>
      <c r="Q270" s="691" t="s">
        <v>1120</v>
      </c>
    </row>
    <row r="271" spans="1:17" ht="409.5" x14ac:dyDescent="0.25">
      <c r="A271" s="614">
        <v>269</v>
      </c>
      <c r="B271" s="691" t="s">
        <v>34</v>
      </c>
      <c r="C271" s="691">
        <v>891180084</v>
      </c>
      <c r="D271" s="691">
        <v>2</v>
      </c>
      <c r="E271" s="692" t="s">
        <v>11171</v>
      </c>
      <c r="F271" s="691">
        <v>900545793</v>
      </c>
      <c r="G271" s="691">
        <v>6</v>
      </c>
      <c r="H271" s="693" t="s">
        <v>11172</v>
      </c>
      <c r="I271" s="694" t="s">
        <v>11173</v>
      </c>
      <c r="J271" s="695">
        <v>41808</v>
      </c>
      <c r="K271" s="696">
        <v>31580321</v>
      </c>
      <c r="L271" s="692" t="s">
        <v>6338</v>
      </c>
      <c r="M271" s="692" t="s">
        <v>5476</v>
      </c>
      <c r="N271" s="692" t="s">
        <v>1124</v>
      </c>
      <c r="O271" s="693" t="s">
        <v>5477</v>
      </c>
      <c r="P271" s="691" t="s">
        <v>42</v>
      </c>
      <c r="Q271" s="691" t="s">
        <v>1120</v>
      </c>
    </row>
    <row r="272" spans="1:17" ht="409.5" x14ac:dyDescent="0.25">
      <c r="A272" s="614">
        <v>270</v>
      </c>
      <c r="B272" s="697" t="s">
        <v>11174</v>
      </c>
      <c r="C272" s="697">
        <v>891180084</v>
      </c>
      <c r="D272" s="697">
        <v>2</v>
      </c>
      <c r="E272" s="698" t="s">
        <v>11175</v>
      </c>
      <c r="F272" s="699">
        <v>19273863</v>
      </c>
      <c r="G272" s="697">
        <v>1</v>
      </c>
      <c r="H272" s="700" t="s">
        <v>11176</v>
      </c>
      <c r="I272" s="701" t="s">
        <v>11177</v>
      </c>
      <c r="J272" s="702">
        <v>41648</v>
      </c>
      <c r="K272" s="703">
        <v>10513800</v>
      </c>
      <c r="L272" s="697" t="s">
        <v>7238</v>
      </c>
      <c r="M272" s="704" t="s">
        <v>3562</v>
      </c>
      <c r="N272" s="697" t="s">
        <v>40</v>
      </c>
      <c r="O272" s="697" t="s">
        <v>41</v>
      </c>
      <c r="P272" s="697" t="s">
        <v>42</v>
      </c>
      <c r="Q272" s="705" t="s">
        <v>11178</v>
      </c>
    </row>
    <row r="273" spans="1:17" ht="409.5" x14ac:dyDescent="0.25">
      <c r="A273" s="614">
        <v>271</v>
      </c>
      <c r="B273" s="697" t="s">
        <v>11174</v>
      </c>
      <c r="C273" s="697">
        <v>891180084</v>
      </c>
      <c r="D273" s="697">
        <v>2</v>
      </c>
      <c r="E273" s="698" t="s">
        <v>11179</v>
      </c>
      <c r="F273" s="699">
        <v>55173787</v>
      </c>
      <c r="G273" s="697">
        <v>1</v>
      </c>
      <c r="H273" s="700" t="s">
        <v>11180</v>
      </c>
      <c r="I273" s="701" t="s">
        <v>11181</v>
      </c>
      <c r="J273" s="702">
        <v>41649</v>
      </c>
      <c r="K273" s="706">
        <v>411300</v>
      </c>
      <c r="L273" s="697" t="s">
        <v>1133</v>
      </c>
      <c r="M273" s="704" t="s">
        <v>3562</v>
      </c>
      <c r="N273" s="697" t="s">
        <v>40</v>
      </c>
      <c r="O273" s="697" t="s">
        <v>41</v>
      </c>
      <c r="P273" s="697" t="s">
        <v>42</v>
      </c>
      <c r="Q273" s="705" t="s">
        <v>11182</v>
      </c>
    </row>
    <row r="274" spans="1:17" ht="409.5" x14ac:dyDescent="0.25">
      <c r="A274" s="614">
        <v>272</v>
      </c>
      <c r="B274" s="697" t="s">
        <v>11174</v>
      </c>
      <c r="C274" s="697">
        <v>891180084</v>
      </c>
      <c r="D274" s="697">
        <v>2</v>
      </c>
      <c r="E274" s="698" t="s">
        <v>11183</v>
      </c>
      <c r="F274" s="699">
        <v>1082156241</v>
      </c>
      <c r="G274" s="697">
        <v>8</v>
      </c>
      <c r="H274" s="700" t="s">
        <v>11184</v>
      </c>
      <c r="I274" s="701" t="s">
        <v>11185</v>
      </c>
      <c r="J274" s="702">
        <v>41649</v>
      </c>
      <c r="K274" s="703">
        <v>2160000</v>
      </c>
      <c r="L274" s="697" t="s">
        <v>7238</v>
      </c>
      <c r="M274" s="704" t="s">
        <v>3562</v>
      </c>
      <c r="N274" s="697" t="s">
        <v>40</v>
      </c>
      <c r="O274" s="697" t="s">
        <v>41</v>
      </c>
      <c r="P274" s="697" t="s">
        <v>42</v>
      </c>
      <c r="Q274" s="705" t="s">
        <v>11186</v>
      </c>
    </row>
    <row r="275" spans="1:17" ht="409.5" x14ac:dyDescent="0.25">
      <c r="A275" s="614">
        <v>273</v>
      </c>
      <c r="B275" s="697" t="s">
        <v>11174</v>
      </c>
      <c r="C275" s="697">
        <v>891180084</v>
      </c>
      <c r="D275" s="697">
        <v>2</v>
      </c>
      <c r="E275" s="698" t="s">
        <v>6840</v>
      </c>
      <c r="F275" s="699">
        <v>55153933</v>
      </c>
      <c r="G275" s="697">
        <v>3</v>
      </c>
      <c r="H275" s="700" t="s">
        <v>11187</v>
      </c>
      <c r="I275" s="701" t="s">
        <v>11188</v>
      </c>
      <c r="J275" s="702">
        <v>41649</v>
      </c>
      <c r="K275" s="703">
        <v>1000000</v>
      </c>
      <c r="L275" s="697" t="s">
        <v>7238</v>
      </c>
      <c r="M275" s="704" t="s">
        <v>3562</v>
      </c>
      <c r="N275" s="697" t="s">
        <v>40</v>
      </c>
      <c r="O275" s="697" t="s">
        <v>41</v>
      </c>
      <c r="P275" s="697" t="s">
        <v>42</v>
      </c>
      <c r="Q275" s="705" t="s">
        <v>11189</v>
      </c>
    </row>
    <row r="276" spans="1:17" ht="409.5" x14ac:dyDescent="0.25">
      <c r="A276" s="614">
        <v>274</v>
      </c>
      <c r="B276" s="697" t="s">
        <v>11174</v>
      </c>
      <c r="C276" s="697">
        <v>891180084</v>
      </c>
      <c r="D276" s="697">
        <v>2</v>
      </c>
      <c r="E276" s="698" t="s">
        <v>11190</v>
      </c>
      <c r="F276" s="699">
        <v>1075263656</v>
      </c>
      <c r="G276" s="697">
        <v>3</v>
      </c>
      <c r="H276" s="700" t="s">
        <v>11191</v>
      </c>
      <c r="I276" s="701" t="s">
        <v>11192</v>
      </c>
      <c r="J276" s="702">
        <v>41649</v>
      </c>
      <c r="K276" s="703">
        <v>6625000</v>
      </c>
      <c r="L276" s="697" t="s">
        <v>7238</v>
      </c>
      <c r="M276" s="704" t="s">
        <v>3562</v>
      </c>
      <c r="N276" s="697" t="s">
        <v>40</v>
      </c>
      <c r="O276" s="697" t="s">
        <v>41</v>
      </c>
      <c r="P276" s="697" t="s">
        <v>42</v>
      </c>
      <c r="Q276" s="705" t="s">
        <v>11193</v>
      </c>
    </row>
    <row r="277" spans="1:17" ht="409.5" x14ac:dyDescent="0.25">
      <c r="A277" s="614">
        <v>275</v>
      </c>
      <c r="B277" s="697" t="s">
        <v>11174</v>
      </c>
      <c r="C277" s="697">
        <v>891180084</v>
      </c>
      <c r="D277" s="697">
        <v>2</v>
      </c>
      <c r="E277" s="698" t="s">
        <v>11194</v>
      </c>
      <c r="F277" s="707">
        <v>900501029</v>
      </c>
      <c r="G277" s="697">
        <v>8</v>
      </c>
      <c r="H277" s="700" t="s">
        <v>11195</v>
      </c>
      <c r="I277" s="701" t="s">
        <v>11196</v>
      </c>
      <c r="J277" s="702">
        <v>41653</v>
      </c>
      <c r="K277" s="703">
        <v>11849000</v>
      </c>
      <c r="L277" s="697" t="s">
        <v>1133</v>
      </c>
      <c r="M277" s="704" t="s">
        <v>3562</v>
      </c>
      <c r="N277" s="697" t="s">
        <v>40</v>
      </c>
      <c r="O277" s="697" t="s">
        <v>41</v>
      </c>
      <c r="P277" s="697" t="s">
        <v>42</v>
      </c>
      <c r="Q277" s="705" t="s">
        <v>11197</v>
      </c>
    </row>
    <row r="278" spans="1:17" ht="409.5" x14ac:dyDescent="0.25">
      <c r="A278" s="614">
        <v>276</v>
      </c>
      <c r="B278" s="697" t="s">
        <v>11174</v>
      </c>
      <c r="C278" s="697">
        <v>891180084</v>
      </c>
      <c r="D278" s="697">
        <v>2</v>
      </c>
      <c r="E278" s="698" t="s">
        <v>11198</v>
      </c>
      <c r="F278" s="699">
        <v>900513088</v>
      </c>
      <c r="G278" s="697">
        <v>4</v>
      </c>
      <c r="H278" s="700" t="s">
        <v>11199</v>
      </c>
      <c r="I278" s="701" t="s">
        <v>11200</v>
      </c>
      <c r="J278" s="702">
        <v>41653</v>
      </c>
      <c r="K278" s="703">
        <f>24938000+8400000</f>
        <v>33338000</v>
      </c>
      <c r="L278" s="697" t="s">
        <v>1133</v>
      </c>
      <c r="M278" s="704" t="s">
        <v>3562</v>
      </c>
      <c r="N278" s="697" t="s">
        <v>40</v>
      </c>
      <c r="O278" s="697" t="s">
        <v>41</v>
      </c>
      <c r="P278" s="697" t="s">
        <v>42</v>
      </c>
      <c r="Q278" s="705" t="s">
        <v>11201</v>
      </c>
    </row>
    <row r="279" spans="1:17" ht="409.5" x14ac:dyDescent="0.25">
      <c r="A279" s="614">
        <v>277</v>
      </c>
      <c r="B279" s="697" t="s">
        <v>11174</v>
      </c>
      <c r="C279" s="697">
        <v>891180084</v>
      </c>
      <c r="D279" s="697">
        <v>2</v>
      </c>
      <c r="E279" s="698" t="s">
        <v>11179</v>
      </c>
      <c r="F279" s="699">
        <v>55173787</v>
      </c>
      <c r="G279" s="697">
        <v>1</v>
      </c>
      <c r="H279" s="700" t="s">
        <v>11202</v>
      </c>
      <c r="I279" s="701" t="s">
        <v>11203</v>
      </c>
      <c r="J279" s="702">
        <v>41652</v>
      </c>
      <c r="K279" s="703">
        <v>9373400</v>
      </c>
      <c r="L279" s="697" t="s">
        <v>1133</v>
      </c>
      <c r="M279" s="704" t="s">
        <v>3562</v>
      </c>
      <c r="N279" s="697" t="s">
        <v>40</v>
      </c>
      <c r="O279" s="697" t="s">
        <v>41</v>
      </c>
      <c r="P279" s="697" t="s">
        <v>42</v>
      </c>
      <c r="Q279" s="705" t="s">
        <v>11197</v>
      </c>
    </row>
    <row r="280" spans="1:17" ht="409.5" x14ac:dyDescent="0.25">
      <c r="A280" s="614">
        <v>278</v>
      </c>
      <c r="B280" s="697" t="s">
        <v>11174</v>
      </c>
      <c r="C280" s="697">
        <v>891180084</v>
      </c>
      <c r="D280" s="697">
        <v>2</v>
      </c>
      <c r="E280" s="698" t="s">
        <v>11204</v>
      </c>
      <c r="F280" s="699">
        <v>36183257</v>
      </c>
      <c r="G280" s="697">
        <v>1</v>
      </c>
      <c r="H280" s="708" t="s">
        <v>11205</v>
      </c>
      <c r="I280" s="701" t="s">
        <v>11206</v>
      </c>
      <c r="J280" s="702">
        <v>41653</v>
      </c>
      <c r="K280" s="706">
        <v>3099728</v>
      </c>
      <c r="L280" s="697" t="s">
        <v>1133</v>
      </c>
      <c r="M280" s="704" t="s">
        <v>3562</v>
      </c>
      <c r="N280" s="697" t="s">
        <v>40</v>
      </c>
      <c r="O280" s="697" t="s">
        <v>41</v>
      </c>
      <c r="P280" s="697" t="s">
        <v>42</v>
      </c>
      <c r="Q280" s="705" t="s">
        <v>11207</v>
      </c>
    </row>
    <row r="281" spans="1:17" ht="409.5" x14ac:dyDescent="0.25">
      <c r="A281" s="614">
        <v>279</v>
      </c>
      <c r="B281" s="697" t="s">
        <v>11174</v>
      </c>
      <c r="C281" s="697">
        <v>891180084</v>
      </c>
      <c r="D281" s="697">
        <v>2</v>
      </c>
      <c r="E281" s="698" t="s">
        <v>11208</v>
      </c>
      <c r="F281" s="707">
        <v>51580461</v>
      </c>
      <c r="G281" s="697">
        <v>5</v>
      </c>
      <c r="H281" s="700" t="s">
        <v>11209</v>
      </c>
      <c r="I281" s="701" t="s">
        <v>11210</v>
      </c>
      <c r="J281" s="702">
        <v>41653</v>
      </c>
      <c r="K281" s="703">
        <v>19408305</v>
      </c>
      <c r="L281" s="697" t="s">
        <v>1133</v>
      </c>
      <c r="M281" s="704" t="s">
        <v>3562</v>
      </c>
      <c r="N281" s="697" t="s">
        <v>40</v>
      </c>
      <c r="O281" s="697" t="s">
        <v>41</v>
      </c>
      <c r="P281" s="697" t="s">
        <v>42</v>
      </c>
      <c r="Q281" s="705" t="s">
        <v>11197</v>
      </c>
    </row>
    <row r="282" spans="1:17" ht="342" x14ac:dyDescent="0.25">
      <c r="A282" s="614">
        <v>280</v>
      </c>
      <c r="B282" s="697" t="s">
        <v>11174</v>
      </c>
      <c r="C282" s="697">
        <v>891180084</v>
      </c>
      <c r="D282" s="697">
        <v>2</v>
      </c>
      <c r="E282" s="698" t="s">
        <v>11211</v>
      </c>
      <c r="F282" s="709">
        <v>800220327</v>
      </c>
      <c r="G282" s="697">
        <v>9</v>
      </c>
      <c r="H282" s="700" t="s">
        <v>11212</v>
      </c>
      <c r="I282" s="701" t="s">
        <v>11213</v>
      </c>
      <c r="J282" s="702">
        <v>41654</v>
      </c>
      <c r="K282" s="703">
        <v>1980000</v>
      </c>
      <c r="L282" s="697" t="s">
        <v>1133</v>
      </c>
      <c r="M282" s="704" t="s">
        <v>3562</v>
      </c>
      <c r="N282" s="697" t="s">
        <v>40</v>
      </c>
      <c r="O282" s="697" t="s">
        <v>41</v>
      </c>
      <c r="P282" s="697" t="s">
        <v>42</v>
      </c>
      <c r="Q282" s="705" t="s">
        <v>11214</v>
      </c>
    </row>
    <row r="283" spans="1:17" ht="342" x14ac:dyDescent="0.25">
      <c r="A283" s="614">
        <v>281</v>
      </c>
      <c r="B283" s="697" t="s">
        <v>11174</v>
      </c>
      <c r="C283" s="697">
        <v>891180084</v>
      </c>
      <c r="D283" s="697">
        <v>2</v>
      </c>
      <c r="E283" s="698" t="s">
        <v>11215</v>
      </c>
      <c r="F283" s="707">
        <v>891180084</v>
      </c>
      <c r="G283" s="697">
        <v>2</v>
      </c>
      <c r="H283" s="700" t="s">
        <v>11216</v>
      </c>
      <c r="I283" s="701" t="s">
        <v>11217</v>
      </c>
      <c r="J283" s="702">
        <v>41655</v>
      </c>
      <c r="K283" s="703">
        <v>1440000</v>
      </c>
      <c r="L283" s="697" t="s">
        <v>1133</v>
      </c>
      <c r="M283" s="704" t="s">
        <v>3562</v>
      </c>
      <c r="N283" s="697" t="s">
        <v>40</v>
      </c>
      <c r="O283" s="697" t="s">
        <v>41</v>
      </c>
      <c r="P283" s="697" t="s">
        <v>42</v>
      </c>
      <c r="Q283" s="705" t="s">
        <v>11218</v>
      </c>
    </row>
    <row r="284" spans="1:17" ht="409.5" x14ac:dyDescent="0.25">
      <c r="A284" s="614">
        <v>282</v>
      </c>
      <c r="B284" s="697" t="s">
        <v>11174</v>
      </c>
      <c r="C284" s="697">
        <v>891180084</v>
      </c>
      <c r="D284" s="697">
        <v>2</v>
      </c>
      <c r="E284" s="698" t="s">
        <v>11219</v>
      </c>
      <c r="F284" s="707">
        <v>7694101</v>
      </c>
      <c r="G284" s="697">
        <v>9</v>
      </c>
      <c r="H284" s="700" t="s">
        <v>11220</v>
      </c>
      <c r="I284" s="701" t="s">
        <v>11221</v>
      </c>
      <c r="J284" s="702">
        <v>41655</v>
      </c>
      <c r="K284" s="706">
        <v>2308400</v>
      </c>
      <c r="L284" s="697" t="s">
        <v>1133</v>
      </c>
      <c r="M284" s="704" t="s">
        <v>3562</v>
      </c>
      <c r="N284" s="697" t="s">
        <v>40</v>
      </c>
      <c r="O284" s="697" t="s">
        <v>41</v>
      </c>
      <c r="P284" s="697" t="s">
        <v>42</v>
      </c>
      <c r="Q284" s="705" t="s">
        <v>11222</v>
      </c>
    </row>
    <row r="285" spans="1:17" ht="299.25" x14ac:dyDescent="0.25">
      <c r="A285" s="614">
        <v>283</v>
      </c>
      <c r="B285" s="697" t="s">
        <v>11174</v>
      </c>
      <c r="C285" s="697">
        <v>891180084</v>
      </c>
      <c r="D285" s="697">
        <v>2</v>
      </c>
      <c r="E285" s="698" t="s">
        <v>11223</v>
      </c>
      <c r="F285" s="707">
        <v>12130485</v>
      </c>
      <c r="G285" s="697">
        <v>1</v>
      </c>
      <c r="H285" s="700" t="s">
        <v>11224</v>
      </c>
      <c r="I285" s="701" t="s">
        <v>11225</v>
      </c>
      <c r="J285" s="702">
        <v>41655</v>
      </c>
      <c r="K285" s="710">
        <v>556800</v>
      </c>
      <c r="L285" s="697" t="s">
        <v>1133</v>
      </c>
      <c r="M285" s="704" t="s">
        <v>3562</v>
      </c>
      <c r="N285" s="697" t="s">
        <v>40</v>
      </c>
      <c r="O285" s="697" t="s">
        <v>41</v>
      </c>
      <c r="P285" s="697" t="s">
        <v>42</v>
      </c>
      <c r="Q285" s="705" t="s">
        <v>11226</v>
      </c>
    </row>
    <row r="286" spans="1:17" ht="370.5" x14ac:dyDescent="0.25">
      <c r="A286" s="614">
        <v>284</v>
      </c>
      <c r="B286" s="697" t="s">
        <v>11174</v>
      </c>
      <c r="C286" s="697">
        <v>891180084</v>
      </c>
      <c r="D286" s="697">
        <v>2</v>
      </c>
      <c r="E286" s="698" t="s">
        <v>11227</v>
      </c>
      <c r="F286" s="709">
        <v>860001498</v>
      </c>
      <c r="G286" s="697">
        <v>9</v>
      </c>
      <c r="H286" s="700" t="s">
        <v>11228</v>
      </c>
      <c r="I286" s="701" t="s">
        <v>11229</v>
      </c>
      <c r="J286" s="702">
        <v>41656</v>
      </c>
      <c r="K286" s="711">
        <v>1492000</v>
      </c>
      <c r="L286" s="697" t="s">
        <v>1133</v>
      </c>
      <c r="M286" s="704" t="s">
        <v>3562</v>
      </c>
      <c r="N286" s="697" t="s">
        <v>40</v>
      </c>
      <c r="O286" s="697" t="s">
        <v>41</v>
      </c>
      <c r="P286" s="697" t="s">
        <v>42</v>
      </c>
      <c r="Q286" s="705" t="s">
        <v>11230</v>
      </c>
    </row>
    <row r="287" spans="1:17" ht="299.25" x14ac:dyDescent="0.25">
      <c r="A287" s="614">
        <v>285</v>
      </c>
      <c r="B287" s="697" t="s">
        <v>11174</v>
      </c>
      <c r="C287" s="697">
        <v>891180084</v>
      </c>
      <c r="D287" s="697">
        <v>2</v>
      </c>
      <c r="E287" s="698" t="s">
        <v>11219</v>
      </c>
      <c r="F287" s="707">
        <v>7694101</v>
      </c>
      <c r="G287" s="697">
        <v>9</v>
      </c>
      <c r="H287" s="700" t="s">
        <v>11231</v>
      </c>
      <c r="I287" s="701" t="s">
        <v>11232</v>
      </c>
      <c r="J287" s="702">
        <v>41660</v>
      </c>
      <c r="K287" s="703">
        <v>10243840</v>
      </c>
      <c r="L287" s="697" t="s">
        <v>1133</v>
      </c>
      <c r="M287" s="704" t="s">
        <v>3562</v>
      </c>
      <c r="N287" s="697" t="s">
        <v>40</v>
      </c>
      <c r="O287" s="697" t="s">
        <v>41</v>
      </c>
      <c r="P287" s="697" t="s">
        <v>42</v>
      </c>
      <c r="Q287" s="705" t="s">
        <v>11233</v>
      </c>
    </row>
    <row r="288" spans="1:17" ht="409.5" x14ac:dyDescent="0.25">
      <c r="A288" s="614">
        <v>286</v>
      </c>
      <c r="B288" s="697" t="s">
        <v>11174</v>
      </c>
      <c r="C288" s="697">
        <v>891180084</v>
      </c>
      <c r="D288" s="697">
        <v>2</v>
      </c>
      <c r="E288" s="698" t="s">
        <v>11234</v>
      </c>
      <c r="F288" s="709">
        <v>800058607</v>
      </c>
      <c r="G288" s="697">
        <v>2</v>
      </c>
      <c r="H288" s="700" t="s">
        <v>11235</v>
      </c>
      <c r="I288" s="701" t="s">
        <v>11236</v>
      </c>
      <c r="J288" s="702">
        <v>41659</v>
      </c>
      <c r="K288" s="703">
        <v>3886116</v>
      </c>
      <c r="L288" s="697" t="s">
        <v>1133</v>
      </c>
      <c r="M288" s="704" t="s">
        <v>3562</v>
      </c>
      <c r="N288" s="697" t="s">
        <v>40</v>
      </c>
      <c r="O288" s="697" t="s">
        <v>41</v>
      </c>
      <c r="P288" s="697" t="s">
        <v>42</v>
      </c>
      <c r="Q288" s="705" t="s">
        <v>11233</v>
      </c>
    </row>
    <row r="289" spans="1:17" ht="409.5" x14ac:dyDescent="0.25">
      <c r="A289" s="614">
        <v>287</v>
      </c>
      <c r="B289" s="697" t="s">
        <v>11174</v>
      </c>
      <c r="C289" s="697">
        <v>891180084</v>
      </c>
      <c r="D289" s="697">
        <v>2</v>
      </c>
      <c r="E289" s="698" t="s">
        <v>11237</v>
      </c>
      <c r="F289" s="709">
        <v>1075248034</v>
      </c>
      <c r="G289" s="697">
        <v>1</v>
      </c>
      <c r="H289" s="700" t="s">
        <v>11238</v>
      </c>
      <c r="I289" s="701" t="s">
        <v>11239</v>
      </c>
      <c r="J289" s="702">
        <v>41656</v>
      </c>
      <c r="K289" s="703">
        <v>1000000</v>
      </c>
      <c r="L289" s="697" t="s">
        <v>1078</v>
      </c>
      <c r="M289" s="704" t="s">
        <v>3562</v>
      </c>
      <c r="N289" s="697" t="s">
        <v>40</v>
      </c>
      <c r="O289" s="697" t="s">
        <v>41</v>
      </c>
      <c r="P289" s="697" t="s">
        <v>42</v>
      </c>
      <c r="Q289" s="705" t="s">
        <v>11240</v>
      </c>
    </row>
    <row r="290" spans="1:17" ht="356.25" x14ac:dyDescent="0.25">
      <c r="A290" s="614">
        <v>288</v>
      </c>
      <c r="B290" s="697" t="s">
        <v>11174</v>
      </c>
      <c r="C290" s="697">
        <v>891180084</v>
      </c>
      <c r="D290" s="697">
        <v>2</v>
      </c>
      <c r="E290" s="698" t="s">
        <v>11241</v>
      </c>
      <c r="F290" s="709">
        <v>860014923</v>
      </c>
      <c r="G290" s="697">
        <v>4</v>
      </c>
      <c r="H290" s="700" t="s">
        <v>11242</v>
      </c>
      <c r="I290" s="701" t="s">
        <v>11243</v>
      </c>
      <c r="J290" s="702">
        <v>41656</v>
      </c>
      <c r="K290" s="703">
        <v>1288470</v>
      </c>
      <c r="L290" s="697" t="s">
        <v>1133</v>
      </c>
      <c r="M290" s="704" t="s">
        <v>3562</v>
      </c>
      <c r="N290" s="697" t="s">
        <v>40</v>
      </c>
      <c r="O290" s="697" t="s">
        <v>41</v>
      </c>
      <c r="P290" s="697" t="s">
        <v>42</v>
      </c>
      <c r="Q290" s="705" t="s">
        <v>11244</v>
      </c>
    </row>
    <row r="291" spans="1:17" ht="186.75" x14ac:dyDescent="0.25">
      <c r="A291" s="614">
        <v>289</v>
      </c>
      <c r="B291" s="697" t="s">
        <v>11174</v>
      </c>
      <c r="C291" s="697">
        <v>891180084</v>
      </c>
      <c r="D291" s="697">
        <v>2</v>
      </c>
      <c r="E291" s="698" t="s">
        <v>11245</v>
      </c>
      <c r="F291" s="709">
        <v>890982524</v>
      </c>
      <c r="G291" s="697">
        <v>1</v>
      </c>
      <c r="H291" s="700" t="s">
        <v>11246</v>
      </c>
      <c r="I291" s="701" t="s">
        <v>11247</v>
      </c>
      <c r="J291" s="702">
        <v>41656</v>
      </c>
      <c r="K291" s="703">
        <v>0</v>
      </c>
      <c r="L291" s="697" t="s">
        <v>1133</v>
      </c>
      <c r="M291" s="704" t="s">
        <v>3562</v>
      </c>
      <c r="N291" s="697" t="s">
        <v>40</v>
      </c>
      <c r="O291" s="697" t="s">
        <v>41</v>
      </c>
      <c r="P291" s="697" t="s">
        <v>42</v>
      </c>
      <c r="Q291" s="705" t="s">
        <v>11248</v>
      </c>
    </row>
    <row r="292" spans="1:17" ht="409.5" x14ac:dyDescent="0.25">
      <c r="A292" s="614">
        <v>290</v>
      </c>
      <c r="B292" s="697" t="s">
        <v>11174</v>
      </c>
      <c r="C292" s="697">
        <v>891180084</v>
      </c>
      <c r="D292" s="697">
        <v>2</v>
      </c>
      <c r="E292" s="698" t="s">
        <v>3643</v>
      </c>
      <c r="F292" s="709">
        <v>16583292</v>
      </c>
      <c r="G292" s="697">
        <v>3</v>
      </c>
      <c r="H292" s="700" t="s">
        <v>11249</v>
      </c>
      <c r="I292" s="701" t="s">
        <v>11250</v>
      </c>
      <c r="J292" s="702">
        <v>41663</v>
      </c>
      <c r="K292" s="703">
        <v>5000000</v>
      </c>
      <c r="L292" s="697" t="s">
        <v>7238</v>
      </c>
      <c r="M292" s="704" t="s">
        <v>3562</v>
      </c>
      <c r="N292" s="697" t="s">
        <v>40</v>
      </c>
      <c r="O292" s="697" t="s">
        <v>41</v>
      </c>
      <c r="P292" s="697" t="s">
        <v>42</v>
      </c>
      <c r="Q292" s="705" t="s">
        <v>11251</v>
      </c>
    </row>
    <row r="293" spans="1:17" ht="409.5" x14ac:dyDescent="0.25">
      <c r="A293" s="614">
        <v>291</v>
      </c>
      <c r="B293" s="697" t="s">
        <v>11174</v>
      </c>
      <c r="C293" s="697">
        <v>891180084</v>
      </c>
      <c r="D293" s="697">
        <v>2</v>
      </c>
      <c r="E293" s="698" t="s">
        <v>11252</v>
      </c>
      <c r="F293" s="709">
        <v>11576747</v>
      </c>
      <c r="G293" s="697">
        <v>5</v>
      </c>
      <c r="H293" s="700" t="s">
        <v>11253</v>
      </c>
      <c r="I293" s="701" t="s">
        <v>11254</v>
      </c>
      <c r="J293" s="702">
        <v>41662</v>
      </c>
      <c r="K293" s="703">
        <v>5000000</v>
      </c>
      <c r="L293" s="697" t="s">
        <v>7238</v>
      </c>
      <c r="M293" s="704" t="s">
        <v>3562</v>
      </c>
      <c r="N293" s="697" t="s">
        <v>40</v>
      </c>
      <c r="O293" s="697" t="s">
        <v>41</v>
      </c>
      <c r="P293" s="697" t="s">
        <v>42</v>
      </c>
      <c r="Q293" s="705" t="s">
        <v>11255</v>
      </c>
    </row>
    <row r="294" spans="1:17" ht="409.5" x14ac:dyDescent="0.25">
      <c r="A294" s="614">
        <v>292</v>
      </c>
      <c r="B294" s="697" t="s">
        <v>11174</v>
      </c>
      <c r="C294" s="697">
        <v>891180084</v>
      </c>
      <c r="D294" s="697">
        <v>2</v>
      </c>
      <c r="E294" s="698" t="s">
        <v>11256</v>
      </c>
      <c r="F294" s="709">
        <v>7712444</v>
      </c>
      <c r="G294" s="697">
        <v>8</v>
      </c>
      <c r="H294" s="700" t="s">
        <v>11257</v>
      </c>
      <c r="I294" s="701" t="s">
        <v>11258</v>
      </c>
      <c r="J294" s="702">
        <v>41662</v>
      </c>
      <c r="K294" s="703">
        <v>620000</v>
      </c>
      <c r="L294" s="697" t="s">
        <v>1133</v>
      </c>
      <c r="M294" s="704" t="s">
        <v>3562</v>
      </c>
      <c r="N294" s="697" t="s">
        <v>40</v>
      </c>
      <c r="O294" s="697" t="s">
        <v>41</v>
      </c>
      <c r="P294" s="697" t="s">
        <v>42</v>
      </c>
      <c r="Q294" s="705" t="s">
        <v>11259</v>
      </c>
    </row>
    <row r="295" spans="1:17" ht="409.5" x14ac:dyDescent="0.25">
      <c r="A295" s="614">
        <v>293</v>
      </c>
      <c r="B295" s="697" t="s">
        <v>11174</v>
      </c>
      <c r="C295" s="697">
        <v>891180084</v>
      </c>
      <c r="D295" s="697">
        <v>2</v>
      </c>
      <c r="E295" s="698" t="s">
        <v>11260</v>
      </c>
      <c r="F295" s="707">
        <v>12113549</v>
      </c>
      <c r="G295" s="697">
        <v>0</v>
      </c>
      <c r="H295" s="700" t="s">
        <v>11261</v>
      </c>
      <c r="I295" s="701" t="s">
        <v>11262</v>
      </c>
      <c r="J295" s="702">
        <v>41662</v>
      </c>
      <c r="K295" s="703">
        <v>4875000</v>
      </c>
      <c r="L295" s="697" t="s">
        <v>1133</v>
      </c>
      <c r="M295" s="704" t="s">
        <v>3562</v>
      </c>
      <c r="N295" s="697" t="s">
        <v>40</v>
      </c>
      <c r="O295" s="697" t="s">
        <v>41</v>
      </c>
      <c r="P295" s="697" t="s">
        <v>42</v>
      </c>
      <c r="Q295" s="705" t="s">
        <v>11263</v>
      </c>
    </row>
    <row r="296" spans="1:17" ht="409.5" x14ac:dyDescent="0.25">
      <c r="A296" s="614">
        <v>294</v>
      </c>
      <c r="B296" s="697" t="s">
        <v>11174</v>
      </c>
      <c r="C296" s="697">
        <v>891180084</v>
      </c>
      <c r="D296" s="697">
        <v>2</v>
      </c>
      <c r="E296" s="698" t="s">
        <v>11264</v>
      </c>
      <c r="F296" s="709">
        <v>1130596231</v>
      </c>
      <c r="G296" s="697">
        <v>5</v>
      </c>
      <c r="H296" s="700" t="s">
        <v>11265</v>
      </c>
      <c r="I296" s="701" t="s">
        <v>11266</v>
      </c>
      <c r="J296" s="702">
        <v>41662</v>
      </c>
      <c r="K296" s="703">
        <v>15000000</v>
      </c>
      <c r="L296" s="697" t="s">
        <v>7238</v>
      </c>
      <c r="M296" s="704" t="s">
        <v>3562</v>
      </c>
      <c r="N296" s="697" t="s">
        <v>40</v>
      </c>
      <c r="O296" s="697" t="s">
        <v>41</v>
      </c>
      <c r="P296" s="697" t="s">
        <v>42</v>
      </c>
      <c r="Q296" s="705" t="s">
        <v>11267</v>
      </c>
    </row>
    <row r="297" spans="1:17" ht="409.5" x14ac:dyDescent="0.25">
      <c r="A297" s="614">
        <v>295</v>
      </c>
      <c r="B297" s="697" t="s">
        <v>11174</v>
      </c>
      <c r="C297" s="697">
        <v>891180084</v>
      </c>
      <c r="D297" s="697">
        <v>2</v>
      </c>
      <c r="E297" s="698" t="s">
        <v>11179</v>
      </c>
      <c r="F297" s="709">
        <v>55173787</v>
      </c>
      <c r="G297" s="697">
        <v>1</v>
      </c>
      <c r="H297" s="700" t="s">
        <v>11268</v>
      </c>
      <c r="I297" s="701" t="s">
        <v>11269</v>
      </c>
      <c r="J297" s="702">
        <v>41663</v>
      </c>
      <c r="K297" s="703">
        <v>2500000</v>
      </c>
      <c r="L297" s="697" t="s">
        <v>1133</v>
      </c>
      <c r="M297" s="704" t="s">
        <v>3562</v>
      </c>
      <c r="N297" s="697" t="s">
        <v>40</v>
      </c>
      <c r="O297" s="697" t="s">
        <v>41</v>
      </c>
      <c r="P297" s="697" t="s">
        <v>42</v>
      </c>
      <c r="Q297" s="705" t="s">
        <v>11270</v>
      </c>
    </row>
    <row r="298" spans="1:17" ht="409.5" x14ac:dyDescent="0.25">
      <c r="A298" s="614">
        <v>296</v>
      </c>
      <c r="B298" s="697" t="s">
        <v>11174</v>
      </c>
      <c r="C298" s="697">
        <v>891180084</v>
      </c>
      <c r="D298" s="697">
        <v>2</v>
      </c>
      <c r="E298" s="698" t="s">
        <v>11271</v>
      </c>
      <c r="F298" s="709">
        <v>12108468</v>
      </c>
      <c r="G298" s="697">
        <v>2</v>
      </c>
      <c r="H298" s="700" t="s">
        <v>11272</v>
      </c>
      <c r="I298" s="701" t="s">
        <v>11273</v>
      </c>
      <c r="J298" s="702">
        <v>41662</v>
      </c>
      <c r="K298" s="703">
        <v>997600</v>
      </c>
      <c r="L298" s="697" t="s">
        <v>1133</v>
      </c>
      <c r="M298" s="704" t="s">
        <v>3562</v>
      </c>
      <c r="N298" s="697" t="s">
        <v>40</v>
      </c>
      <c r="O298" s="697" t="s">
        <v>41</v>
      </c>
      <c r="P298" s="697" t="s">
        <v>42</v>
      </c>
      <c r="Q298" s="705" t="s">
        <v>11274</v>
      </c>
    </row>
    <row r="299" spans="1:17" ht="313.5" x14ac:dyDescent="0.25">
      <c r="A299" s="614">
        <v>297</v>
      </c>
      <c r="B299" s="697" t="s">
        <v>11174</v>
      </c>
      <c r="C299" s="697">
        <v>891180084</v>
      </c>
      <c r="D299" s="697">
        <v>2</v>
      </c>
      <c r="E299" s="698" t="s">
        <v>11275</v>
      </c>
      <c r="F299" s="707">
        <v>7728828</v>
      </c>
      <c r="G299" s="697">
        <v>2</v>
      </c>
      <c r="H299" s="700" t="s">
        <v>11276</v>
      </c>
      <c r="I299" s="701" t="s">
        <v>11277</v>
      </c>
      <c r="J299" s="702">
        <v>41663</v>
      </c>
      <c r="K299" s="703">
        <v>1086610</v>
      </c>
      <c r="L299" s="697" t="s">
        <v>1133</v>
      </c>
      <c r="M299" s="704" t="s">
        <v>3562</v>
      </c>
      <c r="N299" s="697" t="s">
        <v>40</v>
      </c>
      <c r="O299" s="697" t="s">
        <v>41</v>
      </c>
      <c r="P299" s="697" t="s">
        <v>42</v>
      </c>
      <c r="Q299" s="705" t="s">
        <v>11278</v>
      </c>
    </row>
    <row r="300" spans="1:17" ht="409.5" x14ac:dyDescent="0.25">
      <c r="A300" s="614">
        <v>298</v>
      </c>
      <c r="B300" s="697" t="s">
        <v>11174</v>
      </c>
      <c r="C300" s="697">
        <v>891180084</v>
      </c>
      <c r="D300" s="697">
        <v>2</v>
      </c>
      <c r="E300" s="698" t="s">
        <v>3643</v>
      </c>
      <c r="F300" s="707">
        <v>16583292</v>
      </c>
      <c r="G300" s="697">
        <v>3</v>
      </c>
      <c r="H300" s="700" t="s">
        <v>11279</v>
      </c>
      <c r="I300" s="701" t="s">
        <v>11280</v>
      </c>
      <c r="J300" s="702">
        <v>41641</v>
      </c>
      <c r="K300" s="703">
        <v>5480460</v>
      </c>
      <c r="L300" s="697" t="s">
        <v>7238</v>
      </c>
      <c r="M300" s="704" t="s">
        <v>3562</v>
      </c>
      <c r="N300" s="697" t="s">
        <v>40</v>
      </c>
      <c r="O300" s="697" t="s">
        <v>41</v>
      </c>
      <c r="P300" s="697" t="s">
        <v>42</v>
      </c>
      <c r="Q300" s="697" t="s">
        <v>11281</v>
      </c>
    </row>
    <row r="301" spans="1:17" ht="409.5" x14ac:dyDescent="0.25">
      <c r="A301" s="614">
        <v>299</v>
      </c>
      <c r="B301" s="697" t="s">
        <v>11174</v>
      </c>
      <c r="C301" s="697">
        <v>891180084</v>
      </c>
      <c r="D301" s="697">
        <v>2</v>
      </c>
      <c r="E301" s="698" t="s">
        <v>7240</v>
      </c>
      <c r="F301" s="707">
        <v>1123320534</v>
      </c>
      <c r="G301" s="697">
        <v>1</v>
      </c>
      <c r="H301" s="700" t="s">
        <v>11282</v>
      </c>
      <c r="I301" s="701" t="s">
        <v>11283</v>
      </c>
      <c r="J301" s="702">
        <v>41654</v>
      </c>
      <c r="K301" s="703">
        <v>7200000</v>
      </c>
      <c r="L301" s="697" t="s">
        <v>7238</v>
      </c>
      <c r="M301" s="704" t="s">
        <v>3562</v>
      </c>
      <c r="N301" s="697" t="s">
        <v>40</v>
      </c>
      <c r="O301" s="697" t="s">
        <v>41</v>
      </c>
      <c r="P301" s="697" t="s">
        <v>42</v>
      </c>
      <c r="Q301" s="697" t="s">
        <v>11284</v>
      </c>
    </row>
    <row r="302" spans="1:17" ht="409.5" x14ac:dyDescent="0.25">
      <c r="A302" s="614">
        <v>300</v>
      </c>
      <c r="B302" s="697" t="s">
        <v>11174</v>
      </c>
      <c r="C302" s="697">
        <v>891180084</v>
      </c>
      <c r="D302" s="697">
        <v>2</v>
      </c>
      <c r="E302" s="698" t="s">
        <v>11285</v>
      </c>
      <c r="F302" s="707">
        <v>79119535</v>
      </c>
      <c r="G302" s="697">
        <v>9</v>
      </c>
      <c r="H302" s="700" t="s">
        <v>11286</v>
      </c>
      <c r="I302" s="701" t="s">
        <v>11287</v>
      </c>
      <c r="J302" s="702">
        <v>41659</v>
      </c>
      <c r="K302" s="703">
        <v>2002000</v>
      </c>
      <c r="L302" s="697" t="s">
        <v>7238</v>
      </c>
      <c r="M302" s="704" t="s">
        <v>3562</v>
      </c>
      <c r="N302" s="697" t="s">
        <v>40</v>
      </c>
      <c r="O302" s="697" t="s">
        <v>41</v>
      </c>
      <c r="P302" s="697" t="s">
        <v>42</v>
      </c>
      <c r="Q302" s="697" t="s">
        <v>11288</v>
      </c>
    </row>
    <row r="303" spans="1:17" ht="409.5" x14ac:dyDescent="0.25">
      <c r="A303" s="614">
        <v>301</v>
      </c>
      <c r="B303" s="697" t="s">
        <v>11174</v>
      </c>
      <c r="C303" s="697">
        <v>891180084</v>
      </c>
      <c r="D303" s="697">
        <v>2</v>
      </c>
      <c r="E303" s="698" t="s">
        <v>7329</v>
      </c>
      <c r="F303" s="707">
        <v>39657522</v>
      </c>
      <c r="G303" s="697">
        <v>5</v>
      </c>
      <c r="H303" s="700" t="s">
        <v>11289</v>
      </c>
      <c r="I303" s="701" t="s">
        <v>11290</v>
      </c>
      <c r="J303" s="702">
        <v>41659</v>
      </c>
      <c r="K303" s="703">
        <v>6006000</v>
      </c>
      <c r="L303" s="697" t="s">
        <v>7238</v>
      </c>
      <c r="M303" s="704" t="s">
        <v>3562</v>
      </c>
      <c r="N303" s="697" t="s">
        <v>40</v>
      </c>
      <c r="O303" s="697" t="s">
        <v>41</v>
      </c>
      <c r="P303" s="697" t="s">
        <v>42</v>
      </c>
      <c r="Q303" s="697" t="s">
        <v>11291</v>
      </c>
    </row>
    <row r="304" spans="1:17" ht="409.5" x14ac:dyDescent="0.25">
      <c r="A304" s="614">
        <v>302</v>
      </c>
      <c r="B304" s="697" t="s">
        <v>11174</v>
      </c>
      <c r="C304" s="697">
        <v>891180084</v>
      </c>
      <c r="D304" s="697">
        <v>2</v>
      </c>
      <c r="E304" s="698" t="s">
        <v>11292</v>
      </c>
      <c r="F304" s="707">
        <v>94501778</v>
      </c>
      <c r="G304" s="697">
        <v>3</v>
      </c>
      <c r="H304" s="700" t="s">
        <v>11293</v>
      </c>
      <c r="I304" s="701" t="s">
        <v>11294</v>
      </c>
      <c r="J304" s="702">
        <v>41659</v>
      </c>
      <c r="K304" s="703">
        <v>2002000</v>
      </c>
      <c r="L304" s="697" t="s">
        <v>7238</v>
      </c>
      <c r="M304" s="704" t="s">
        <v>3562</v>
      </c>
      <c r="N304" s="697" t="s">
        <v>40</v>
      </c>
      <c r="O304" s="697" t="s">
        <v>41</v>
      </c>
      <c r="P304" s="697" t="s">
        <v>42</v>
      </c>
      <c r="Q304" s="697" t="s">
        <v>11295</v>
      </c>
    </row>
    <row r="305" spans="1:17" ht="409.5" x14ac:dyDescent="0.25">
      <c r="A305" s="614">
        <v>303</v>
      </c>
      <c r="B305" s="697" t="s">
        <v>11174</v>
      </c>
      <c r="C305" s="697">
        <v>891180084</v>
      </c>
      <c r="D305" s="697">
        <v>2</v>
      </c>
      <c r="E305" s="698" t="s">
        <v>11296</v>
      </c>
      <c r="F305" s="707">
        <v>5795187</v>
      </c>
      <c r="G305" s="697">
        <v>8</v>
      </c>
      <c r="H305" s="700" t="s">
        <v>11297</v>
      </c>
      <c r="I305" s="701" t="s">
        <v>11298</v>
      </c>
      <c r="J305" s="702">
        <v>41659</v>
      </c>
      <c r="K305" s="703">
        <v>6006000</v>
      </c>
      <c r="L305" s="697" t="s">
        <v>7238</v>
      </c>
      <c r="M305" s="704" t="s">
        <v>3562</v>
      </c>
      <c r="N305" s="697" t="s">
        <v>40</v>
      </c>
      <c r="O305" s="697" t="s">
        <v>41</v>
      </c>
      <c r="P305" s="697" t="s">
        <v>42</v>
      </c>
      <c r="Q305" s="697" t="s">
        <v>11299</v>
      </c>
    </row>
    <row r="306" spans="1:17" ht="409.5" x14ac:dyDescent="0.25">
      <c r="A306" s="614">
        <v>304</v>
      </c>
      <c r="B306" s="697" t="s">
        <v>11174</v>
      </c>
      <c r="C306" s="697">
        <v>891180084</v>
      </c>
      <c r="D306" s="697">
        <v>2</v>
      </c>
      <c r="E306" s="698" t="s">
        <v>3628</v>
      </c>
      <c r="F306" s="707">
        <v>79471502</v>
      </c>
      <c r="G306" s="697">
        <v>3</v>
      </c>
      <c r="H306" s="700" t="s">
        <v>11300</v>
      </c>
      <c r="I306" s="701" t="s">
        <v>11301</v>
      </c>
      <c r="J306" s="702">
        <v>41659</v>
      </c>
      <c r="K306" s="703">
        <v>6006000</v>
      </c>
      <c r="L306" s="697" t="s">
        <v>7238</v>
      </c>
      <c r="M306" s="704" t="s">
        <v>3562</v>
      </c>
      <c r="N306" s="697" t="s">
        <v>40</v>
      </c>
      <c r="O306" s="697" t="s">
        <v>41</v>
      </c>
      <c r="P306" s="697" t="s">
        <v>42</v>
      </c>
      <c r="Q306" s="697" t="s">
        <v>11302</v>
      </c>
    </row>
    <row r="307" spans="1:17" ht="409.5" x14ac:dyDescent="0.25">
      <c r="A307" s="614">
        <v>305</v>
      </c>
      <c r="B307" s="697" t="s">
        <v>11174</v>
      </c>
      <c r="C307" s="697">
        <v>891180084</v>
      </c>
      <c r="D307" s="697">
        <v>2</v>
      </c>
      <c r="E307" s="698" t="s">
        <v>3640</v>
      </c>
      <c r="F307" s="707">
        <v>79151857</v>
      </c>
      <c r="G307" s="697">
        <v>1</v>
      </c>
      <c r="H307" s="700" t="s">
        <v>11303</v>
      </c>
      <c r="I307" s="701" t="s">
        <v>11304</v>
      </c>
      <c r="J307" s="702">
        <v>41659</v>
      </c>
      <c r="K307" s="703">
        <v>4004000</v>
      </c>
      <c r="L307" s="697" t="s">
        <v>7238</v>
      </c>
      <c r="M307" s="704" t="s">
        <v>3562</v>
      </c>
      <c r="N307" s="697" t="s">
        <v>40</v>
      </c>
      <c r="O307" s="697" t="s">
        <v>41</v>
      </c>
      <c r="P307" s="697" t="s">
        <v>42</v>
      </c>
      <c r="Q307" s="697" t="s">
        <v>11305</v>
      </c>
    </row>
    <row r="308" spans="1:17" ht="409.5" x14ac:dyDescent="0.25">
      <c r="A308" s="614">
        <v>306</v>
      </c>
      <c r="B308" s="697" t="s">
        <v>11174</v>
      </c>
      <c r="C308" s="697">
        <v>891180084</v>
      </c>
      <c r="D308" s="697">
        <v>2</v>
      </c>
      <c r="E308" s="698" t="s">
        <v>7284</v>
      </c>
      <c r="F308" s="707">
        <v>52765535</v>
      </c>
      <c r="G308" s="697">
        <v>0</v>
      </c>
      <c r="H308" s="700" t="s">
        <v>11306</v>
      </c>
      <c r="I308" s="701" t="s">
        <v>11307</v>
      </c>
      <c r="J308" s="702">
        <v>41652</v>
      </c>
      <c r="K308" s="703">
        <v>6850000</v>
      </c>
      <c r="L308" s="697" t="s">
        <v>7238</v>
      </c>
      <c r="M308" s="704" t="s">
        <v>3562</v>
      </c>
      <c r="N308" s="697" t="s">
        <v>40</v>
      </c>
      <c r="O308" s="697" t="s">
        <v>41</v>
      </c>
      <c r="P308" s="697" t="s">
        <v>42</v>
      </c>
      <c r="Q308" s="697" t="s">
        <v>11308</v>
      </c>
    </row>
    <row r="309" spans="1:17" ht="409.5" x14ac:dyDescent="0.25">
      <c r="A309" s="614">
        <v>307</v>
      </c>
      <c r="B309" s="697" t="s">
        <v>11174</v>
      </c>
      <c r="C309" s="697">
        <v>891180084</v>
      </c>
      <c r="D309" s="697">
        <v>2</v>
      </c>
      <c r="E309" s="698" t="s">
        <v>7417</v>
      </c>
      <c r="F309" s="707">
        <v>16585482</v>
      </c>
      <c r="G309" s="697">
        <v>5</v>
      </c>
      <c r="H309" s="700" t="s">
        <v>11309</v>
      </c>
      <c r="I309" s="701" t="s">
        <v>11310</v>
      </c>
      <c r="J309" s="702">
        <v>41653</v>
      </c>
      <c r="K309" s="703">
        <v>3906624</v>
      </c>
      <c r="L309" s="697" t="s">
        <v>7238</v>
      </c>
      <c r="M309" s="704" t="s">
        <v>3562</v>
      </c>
      <c r="N309" s="697" t="s">
        <v>40</v>
      </c>
      <c r="O309" s="697" t="s">
        <v>41</v>
      </c>
      <c r="P309" s="697" t="s">
        <v>42</v>
      </c>
      <c r="Q309" s="697" t="s">
        <v>11311</v>
      </c>
    </row>
    <row r="310" spans="1:17" ht="409.5" x14ac:dyDescent="0.25">
      <c r="A310" s="614">
        <v>308</v>
      </c>
      <c r="B310" s="697" t="s">
        <v>11174</v>
      </c>
      <c r="C310" s="697">
        <v>891180084</v>
      </c>
      <c r="D310" s="697">
        <v>2</v>
      </c>
      <c r="E310" s="698" t="s">
        <v>3577</v>
      </c>
      <c r="F310" s="707">
        <v>17141212</v>
      </c>
      <c r="G310" s="697">
        <v>1</v>
      </c>
      <c r="H310" s="700" t="s">
        <v>11312</v>
      </c>
      <c r="I310" s="701" t="s">
        <v>11313</v>
      </c>
      <c r="J310" s="702">
        <v>41654</v>
      </c>
      <c r="K310" s="703">
        <v>3906624</v>
      </c>
      <c r="L310" s="697" t="s">
        <v>7238</v>
      </c>
      <c r="M310" s="704" t="s">
        <v>3562</v>
      </c>
      <c r="N310" s="697" t="s">
        <v>40</v>
      </c>
      <c r="O310" s="697" t="s">
        <v>41</v>
      </c>
      <c r="P310" s="697" t="s">
        <v>42</v>
      </c>
      <c r="Q310" s="697" t="s">
        <v>11314</v>
      </c>
    </row>
    <row r="311" spans="1:17" ht="409.5" x14ac:dyDescent="0.25">
      <c r="A311" s="614">
        <v>309</v>
      </c>
      <c r="B311" s="697" t="s">
        <v>11174</v>
      </c>
      <c r="C311" s="697">
        <v>891180084</v>
      </c>
      <c r="D311" s="697">
        <v>2</v>
      </c>
      <c r="E311" s="698" t="s">
        <v>11315</v>
      </c>
      <c r="F311" s="707">
        <v>31985131</v>
      </c>
      <c r="G311" s="697">
        <v>6</v>
      </c>
      <c r="H311" s="700" t="s">
        <v>11316</v>
      </c>
      <c r="I311" s="701" t="s">
        <v>11317</v>
      </c>
      <c r="J311" s="702">
        <v>41654</v>
      </c>
      <c r="K311" s="703">
        <v>3906624</v>
      </c>
      <c r="L311" s="697" t="s">
        <v>7238</v>
      </c>
      <c r="M311" s="704" t="s">
        <v>3562</v>
      </c>
      <c r="N311" s="697" t="s">
        <v>40</v>
      </c>
      <c r="O311" s="697" t="s">
        <v>41</v>
      </c>
      <c r="P311" s="697" t="s">
        <v>42</v>
      </c>
      <c r="Q311" s="697" t="s">
        <v>11318</v>
      </c>
    </row>
    <row r="312" spans="1:17" ht="409.5" x14ac:dyDescent="0.25">
      <c r="A312" s="614">
        <v>310</v>
      </c>
      <c r="B312" s="697" t="s">
        <v>11174</v>
      </c>
      <c r="C312" s="697">
        <v>891180084</v>
      </c>
      <c r="D312" s="697">
        <v>2</v>
      </c>
      <c r="E312" s="698" t="s">
        <v>3604</v>
      </c>
      <c r="F312" s="707">
        <v>14931673</v>
      </c>
      <c r="G312" s="697">
        <v>2</v>
      </c>
      <c r="H312" s="700" t="s">
        <v>11319</v>
      </c>
      <c r="I312" s="701" t="s">
        <v>11320</v>
      </c>
      <c r="J312" s="702">
        <v>41654</v>
      </c>
      <c r="K312" s="703">
        <v>5859936</v>
      </c>
      <c r="L312" s="697" t="s">
        <v>7238</v>
      </c>
      <c r="M312" s="704" t="s">
        <v>3562</v>
      </c>
      <c r="N312" s="697" t="s">
        <v>40</v>
      </c>
      <c r="O312" s="697" t="s">
        <v>41</v>
      </c>
      <c r="P312" s="697" t="s">
        <v>42</v>
      </c>
      <c r="Q312" s="697" t="s">
        <v>11321</v>
      </c>
    </row>
    <row r="313" spans="1:17" ht="409.5" x14ac:dyDescent="0.25">
      <c r="A313" s="614">
        <v>311</v>
      </c>
      <c r="B313" s="697" t="s">
        <v>11174</v>
      </c>
      <c r="C313" s="697">
        <v>891180084</v>
      </c>
      <c r="D313" s="697">
        <v>2</v>
      </c>
      <c r="E313" s="698" t="s">
        <v>11322</v>
      </c>
      <c r="F313" s="707">
        <v>38254536</v>
      </c>
      <c r="G313" s="697">
        <v>4</v>
      </c>
      <c r="H313" s="700" t="s">
        <v>11323</v>
      </c>
      <c r="I313" s="701" t="s">
        <v>11324</v>
      </c>
      <c r="J313" s="702">
        <v>41654</v>
      </c>
      <c r="K313" s="703">
        <v>3906624</v>
      </c>
      <c r="L313" s="697" t="s">
        <v>7238</v>
      </c>
      <c r="M313" s="704" t="s">
        <v>3562</v>
      </c>
      <c r="N313" s="697" t="s">
        <v>40</v>
      </c>
      <c r="O313" s="697" t="s">
        <v>41</v>
      </c>
      <c r="P313" s="697" t="s">
        <v>42</v>
      </c>
      <c r="Q313" s="697" t="s">
        <v>11325</v>
      </c>
    </row>
    <row r="314" spans="1:17" ht="409.5" x14ac:dyDescent="0.25">
      <c r="A314" s="614">
        <v>312</v>
      </c>
      <c r="B314" s="697" t="s">
        <v>11174</v>
      </c>
      <c r="C314" s="697">
        <v>891180084</v>
      </c>
      <c r="D314" s="697">
        <v>2</v>
      </c>
      <c r="E314" s="698" t="s">
        <v>11326</v>
      </c>
      <c r="F314" s="707">
        <v>79339704</v>
      </c>
      <c r="G314" s="697">
        <v>0</v>
      </c>
      <c r="H314" s="700" t="s">
        <v>11327</v>
      </c>
      <c r="I314" s="701" t="s">
        <v>11328</v>
      </c>
      <c r="J314" s="702">
        <v>41654</v>
      </c>
      <c r="K314" s="703">
        <v>3906624</v>
      </c>
      <c r="L314" s="697" t="s">
        <v>7238</v>
      </c>
      <c r="M314" s="704" t="s">
        <v>3562</v>
      </c>
      <c r="N314" s="697" t="s">
        <v>40</v>
      </c>
      <c r="O314" s="697" t="s">
        <v>41</v>
      </c>
      <c r="P314" s="697" t="s">
        <v>42</v>
      </c>
      <c r="Q314" s="697" t="s">
        <v>11329</v>
      </c>
    </row>
    <row r="315" spans="1:17" ht="409.5" x14ac:dyDescent="0.25">
      <c r="A315" s="614">
        <v>313</v>
      </c>
      <c r="B315" s="697" t="s">
        <v>11174</v>
      </c>
      <c r="C315" s="697">
        <v>891180084</v>
      </c>
      <c r="D315" s="697">
        <v>2</v>
      </c>
      <c r="E315" s="698" t="s">
        <v>11330</v>
      </c>
      <c r="F315" s="707">
        <v>36067387</v>
      </c>
      <c r="G315" s="697">
        <v>4</v>
      </c>
      <c r="H315" s="700" t="s">
        <v>11331</v>
      </c>
      <c r="I315" s="701" t="s">
        <v>11332</v>
      </c>
      <c r="J315" s="702">
        <v>41652</v>
      </c>
      <c r="K315" s="703">
        <v>7850000</v>
      </c>
      <c r="L315" s="697" t="s">
        <v>7238</v>
      </c>
      <c r="M315" s="704" t="s">
        <v>3562</v>
      </c>
      <c r="N315" s="697" t="s">
        <v>40</v>
      </c>
      <c r="O315" s="697" t="s">
        <v>41</v>
      </c>
      <c r="P315" s="697" t="s">
        <v>42</v>
      </c>
      <c r="Q315" s="697" t="s">
        <v>11333</v>
      </c>
    </row>
    <row r="316" spans="1:17" ht="409.5" x14ac:dyDescent="0.25">
      <c r="A316" s="614">
        <v>314</v>
      </c>
      <c r="B316" s="697" t="s">
        <v>11174</v>
      </c>
      <c r="C316" s="697">
        <v>891180084</v>
      </c>
      <c r="D316" s="697">
        <v>2</v>
      </c>
      <c r="E316" s="698" t="s">
        <v>11334</v>
      </c>
      <c r="F316" s="707">
        <v>14225040</v>
      </c>
      <c r="G316" s="697">
        <v>2</v>
      </c>
      <c r="H316" s="700" t="s">
        <v>11335</v>
      </c>
      <c r="I316" s="701" t="s">
        <v>11336</v>
      </c>
      <c r="J316" s="702">
        <v>41656</v>
      </c>
      <c r="K316" s="703">
        <v>3763260</v>
      </c>
      <c r="L316" s="697" t="s">
        <v>7238</v>
      </c>
      <c r="M316" s="704" t="s">
        <v>3562</v>
      </c>
      <c r="N316" s="697" t="s">
        <v>40</v>
      </c>
      <c r="O316" s="697" t="s">
        <v>41</v>
      </c>
      <c r="P316" s="697" t="s">
        <v>42</v>
      </c>
      <c r="Q316" s="697" t="s">
        <v>11337</v>
      </c>
    </row>
    <row r="317" spans="1:17" ht="409.5" x14ac:dyDescent="0.25">
      <c r="A317" s="614">
        <v>315</v>
      </c>
      <c r="B317" s="697" t="s">
        <v>11174</v>
      </c>
      <c r="C317" s="697">
        <v>891180084</v>
      </c>
      <c r="D317" s="697">
        <v>2</v>
      </c>
      <c r="E317" s="698" t="s">
        <v>11338</v>
      </c>
      <c r="F317" s="707">
        <v>13834999</v>
      </c>
      <c r="G317" s="697">
        <v>9</v>
      </c>
      <c r="H317" s="700" t="s">
        <v>11339</v>
      </c>
      <c r="I317" s="701" t="s">
        <v>11340</v>
      </c>
      <c r="J317" s="702">
        <v>41656</v>
      </c>
      <c r="K317" s="703">
        <v>3662460</v>
      </c>
      <c r="L317" s="697" t="s">
        <v>7238</v>
      </c>
      <c r="M317" s="704" t="s">
        <v>3562</v>
      </c>
      <c r="N317" s="697" t="s">
        <v>40</v>
      </c>
      <c r="O317" s="697" t="s">
        <v>41</v>
      </c>
      <c r="P317" s="697" t="s">
        <v>42</v>
      </c>
      <c r="Q317" s="697" t="s">
        <v>11341</v>
      </c>
    </row>
    <row r="318" spans="1:17" ht="409.5" x14ac:dyDescent="0.25">
      <c r="A318" s="614">
        <v>316</v>
      </c>
      <c r="B318" s="697" t="s">
        <v>11174</v>
      </c>
      <c r="C318" s="697">
        <v>891180084</v>
      </c>
      <c r="D318" s="697">
        <v>2</v>
      </c>
      <c r="E318" s="698" t="s">
        <v>3643</v>
      </c>
      <c r="F318" s="707">
        <v>16583292</v>
      </c>
      <c r="G318" s="697">
        <v>3</v>
      </c>
      <c r="H318" s="700" t="s">
        <v>11342</v>
      </c>
      <c r="I318" s="701" t="s">
        <v>11343</v>
      </c>
      <c r="J318" s="702">
        <v>41656</v>
      </c>
      <c r="K318" s="703">
        <v>5644890</v>
      </c>
      <c r="L318" s="697" t="s">
        <v>7238</v>
      </c>
      <c r="M318" s="704" t="s">
        <v>3562</v>
      </c>
      <c r="N318" s="697" t="s">
        <v>40</v>
      </c>
      <c r="O318" s="697" t="s">
        <v>41</v>
      </c>
      <c r="P318" s="697" t="s">
        <v>42</v>
      </c>
      <c r="Q318" s="697" t="s">
        <v>11344</v>
      </c>
    </row>
    <row r="319" spans="1:17" ht="409.5" x14ac:dyDescent="0.25">
      <c r="A319" s="614">
        <v>317</v>
      </c>
      <c r="B319" s="697" t="s">
        <v>11174</v>
      </c>
      <c r="C319" s="697">
        <v>891180084</v>
      </c>
      <c r="D319" s="697">
        <v>2</v>
      </c>
      <c r="E319" s="698" t="s">
        <v>11334</v>
      </c>
      <c r="F319" s="707">
        <v>14225040</v>
      </c>
      <c r="G319" s="697">
        <v>2</v>
      </c>
      <c r="H319" s="700" t="s">
        <v>11345</v>
      </c>
      <c r="I319" s="701" t="s">
        <v>11346</v>
      </c>
      <c r="J319" s="702">
        <v>41656</v>
      </c>
      <c r="K319" s="703">
        <v>3763260</v>
      </c>
      <c r="L319" s="697" t="s">
        <v>7238</v>
      </c>
      <c r="M319" s="704" t="s">
        <v>3562</v>
      </c>
      <c r="N319" s="697" t="s">
        <v>40</v>
      </c>
      <c r="O319" s="697" t="s">
        <v>41</v>
      </c>
      <c r="P319" s="697" t="s">
        <v>42</v>
      </c>
      <c r="Q319" s="697" t="s">
        <v>11347</v>
      </c>
    </row>
    <row r="320" spans="1:17" ht="409.5" x14ac:dyDescent="0.25">
      <c r="A320" s="614">
        <v>318</v>
      </c>
      <c r="B320" s="697" t="s">
        <v>11174</v>
      </c>
      <c r="C320" s="697">
        <v>891180084</v>
      </c>
      <c r="D320" s="697">
        <v>2</v>
      </c>
      <c r="E320" s="698" t="s">
        <v>11338</v>
      </c>
      <c r="F320" s="707">
        <v>13834999</v>
      </c>
      <c r="G320" s="697">
        <v>9</v>
      </c>
      <c r="H320" s="700" t="s">
        <v>11348</v>
      </c>
      <c r="I320" s="701" t="s">
        <v>11349</v>
      </c>
      <c r="J320" s="702">
        <v>41656</v>
      </c>
      <c r="K320" s="703">
        <v>3662460</v>
      </c>
      <c r="L320" s="697" t="s">
        <v>7238</v>
      </c>
      <c r="M320" s="704" t="s">
        <v>3562</v>
      </c>
      <c r="N320" s="697" t="s">
        <v>40</v>
      </c>
      <c r="O320" s="697" t="s">
        <v>41</v>
      </c>
      <c r="P320" s="697" t="s">
        <v>42</v>
      </c>
      <c r="Q320" s="697" t="s">
        <v>11350</v>
      </c>
    </row>
    <row r="321" spans="1:17" ht="409.5" x14ac:dyDescent="0.25">
      <c r="A321" s="614">
        <v>319</v>
      </c>
      <c r="B321" s="697" t="s">
        <v>11174</v>
      </c>
      <c r="C321" s="697">
        <v>891180084</v>
      </c>
      <c r="D321" s="697">
        <v>2</v>
      </c>
      <c r="E321" s="698" t="s">
        <v>3643</v>
      </c>
      <c r="F321" s="707">
        <v>16583292</v>
      </c>
      <c r="G321" s="697">
        <v>3</v>
      </c>
      <c r="H321" s="700" t="s">
        <v>11351</v>
      </c>
      <c r="I321" s="701" t="s">
        <v>11352</v>
      </c>
      <c r="J321" s="702">
        <v>41656</v>
      </c>
      <c r="K321" s="703">
        <v>5644890</v>
      </c>
      <c r="L321" s="697" t="s">
        <v>7238</v>
      </c>
      <c r="M321" s="704" t="s">
        <v>3562</v>
      </c>
      <c r="N321" s="697" t="s">
        <v>40</v>
      </c>
      <c r="O321" s="697" t="s">
        <v>41</v>
      </c>
      <c r="P321" s="697" t="s">
        <v>42</v>
      </c>
      <c r="Q321" s="697" t="s">
        <v>11353</v>
      </c>
    </row>
    <row r="322" spans="1:17" ht="399" x14ac:dyDescent="0.25">
      <c r="A322" s="614">
        <v>320</v>
      </c>
      <c r="B322" s="697" t="s">
        <v>11174</v>
      </c>
      <c r="C322" s="697">
        <v>891180084</v>
      </c>
      <c r="D322" s="697">
        <v>2</v>
      </c>
      <c r="E322" s="698" t="s">
        <v>8643</v>
      </c>
      <c r="F322" s="707">
        <v>1075245370</v>
      </c>
      <c r="G322" s="697">
        <v>6</v>
      </c>
      <c r="H322" s="700" t="s">
        <v>11354</v>
      </c>
      <c r="I322" s="701" t="s">
        <v>11355</v>
      </c>
      <c r="J322" s="702">
        <v>41663</v>
      </c>
      <c r="K322" s="703">
        <v>6000000</v>
      </c>
      <c r="L322" s="697" t="s">
        <v>7238</v>
      </c>
      <c r="M322" s="704" t="s">
        <v>3562</v>
      </c>
      <c r="N322" s="697" t="s">
        <v>40</v>
      </c>
      <c r="O322" s="697" t="s">
        <v>41</v>
      </c>
      <c r="P322" s="697" t="s">
        <v>42</v>
      </c>
      <c r="Q322" s="697" t="s">
        <v>11356</v>
      </c>
    </row>
    <row r="323" spans="1:17" ht="409.5" x14ac:dyDescent="0.25">
      <c r="A323" s="614">
        <v>321</v>
      </c>
      <c r="B323" s="697" t="s">
        <v>11174</v>
      </c>
      <c r="C323" s="697">
        <v>891180084</v>
      </c>
      <c r="D323" s="697">
        <v>2</v>
      </c>
      <c r="E323" s="698" t="s">
        <v>11175</v>
      </c>
      <c r="F323" s="699">
        <v>19273863</v>
      </c>
      <c r="G323" s="697">
        <v>1</v>
      </c>
      <c r="H323" s="700" t="s">
        <v>11357</v>
      </c>
      <c r="I323" s="701" t="s">
        <v>11358</v>
      </c>
      <c r="J323" s="702">
        <v>41814</v>
      </c>
      <c r="K323" s="703">
        <v>12466667</v>
      </c>
      <c r="L323" s="697" t="s">
        <v>7238</v>
      </c>
      <c r="M323" s="704" t="s">
        <v>3562</v>
      </c>
      <c r="N323" s="697" t="s">
        <v>40</v>
      </c>
      <c r="O323" s="697" t="s">
        <v>41</v>
      </c>
      <c r="P323" s="697" t="s">
        <v>42</v>
      </c>
      <c r="Q323" s="705" t="s">
        <v>11359</v>
      </c>
    </row>
    <row r="324" spans="1:17" ht="228" x14ac:dyDescent="0.25">
      <c r="A324" s="614">
        <v>322</v>
      </c>
      <c r="B324" s="712" t="s">
        <v>34</v>
      </c>
      <c r="C324" s="712">
        <v>891180084</v>
      </c>
      <c r="D324" s="712">
        <v>2</v>
      </c>
      <c r="E324" s="713" t="s">
        <v>9003</v>
      </c>
      <c r="F324" s="714">
        <v>83235514</v>
      </c>
      <c r="G324" s="715">
        <v>5</v>
      </c>
      <c r="H324" s="716" t="s">
        <v>8375</v>
      </c>
      <c r="I324" s="717" t="s">
        <v>11360</v>
      </c>
      <c r="J324" s="718">
        <v>41653</v>
      </c>
      <c r="K324" s="719">
        <v>7394442</v>
      </c>
      <c r="L324" s="720" t="s">
        <v>8377</v>
      </c>
      <c r="M324" s="721" t="s">
        <v>2156</v>
      </c>
      <c r="N324" s="721" t="s">
        <v>11361</v>
      </c>
      <c r="O324" s="721" t="s">
        <v>41</v>
      </c>
      <c r="P324" s="721" t="s">
        <v>42</v>
      </c>
      <c r="Q324" s="721"/>
    </row>
    <row r="325" spans="1:17" ht="185.25" x14ac:dyDescent="0.25">
      <c r="A325" s="614">
        <v>323</v>
      </c>
      <c r="B325" s="722" t="s">
        <v>34</v>
      </c>
      <c r="C325" s="722">
        <v>891180084</v>
      </c>
      <c r="D325" s="722">
        <v>2</v>
      </c>
      <c r="E325" s="723" t="s">
        <v>2169</v>
      </c>
      <c r="F325" s="724">
        <v>7714642</v>
      </c>
      <c r="G325" s="725">
        <v>9</v>
      </c>
      <c r="H325" s="726" t="s">
        <v>8378</v>
      </c>
      <c r="I325" s="727" t="s">
        <v>11362</v>
      </c>
      <c r="J325" s="728">
        <v>41653</v>
      </c>
      <c r="K325" s="729">
        <v>8592711</v>
      </c>
      <c r="L325" s="730" t="s">
        <v>8377</v>
      </c>
      <c r="M325" s="731" t="s">
        <v>2156</v>
      </c>
      <c r="N325" s="731" t="s">
        <v>11361</v>
      </c>
      <c r="O325" s="731" t="s">
        <v>41</v>
      </c>
      <c r="P325" s="731" t="s">
        <v>42</v>
      </c>
      <c r="Q325" s="731"/>
    </row>
    <row r="326" spans="1:17" ht="342" x14ac:dyDescent="0.25">
      <c r="A326" s="614">
        <v>324</v>
      </c>
      <c r="B326" s="722" t="s">
        <v>34</v>
      </c>
      <c r="C326" s="722">
        <v>891180084</v>
      </c>
      <c r="D326" s="722">
        <v>2</v>
      </c>
      <c r="E326" s="723" t="s">
        <v>2342</v>
      </c>
      <c r="F326" s="724">
        <v>1075263157</v>
      </c>
      <c r="G326" s="725">
        <v>1</v>
      </c>
      <c r="H326" s="726" t="s">
        <v>8381</v>
      </c>
      <c r="I326" s="732" t="s">
        <v>11363</v>
      </c>
      <c r="J326" s="728">
        <v>41653</v>
      </c>
      <c r="K326" s="729">
        <v>6145887</v>
      </c>
      <c r="L326" s="730" t="s">
        <v>8377</v>
      </c>
      <c r="M326" s="731" t="s">
        <v>2156</v>
      </c>
      <c r="N326" s="731" t="s">
        <v>11361</v>
      </c>
      <c r="O326" s="731" t="s">
        <v>41</v>
      </c>
      <c r="P326" s="731" t="s">
        <v>42</v>
      </c>
      <c r="Q326" s="731"/>
    </row>
    <row r="327" spans="1:17" ht="384.75" x14ac:dyDescent="0.25">
      <c r="A327" s="614">
        <v>325</v>
      </c>
      <c r="B327" s="722" t="s">
        <v>34</v>
      </c>
      <c r="C327" s="722">
        <v>891180084</v>
      </c>
      <c r="D327" s="722">
        <v>2</v>
      </c>
      <c r="E327" s="723" t="s">
        <v>8521</v>
      </c>
      <c r="F327" s="724">
        <v>36167132</v>
      </c>
      <c r="G327" s="725">
        <v>2</v>
      </c>
      <c r="H327" s="726" t="s">
        <v>8383</v>
      </c>
      <c r="I327" s="733" t="s">
        <v>11364</v>
      </c>
      <c r="J327" s="728">
        <v>41654</v>
      </c>
      <c r="K327" s="729">
        <v>10051667</v>
      </c>
      <c r="L327" s="730" t="s">
        <v>8377</v>
      </c>
      <c r="M327" s="731" t="s">
        <v>2156</v>
      </c>
      <c r="N327" s="731" t="s">
        <v>11361</v>
      </c>
      <c r="O327" s="731" t="s">
        <v>41</v>
      </c>
      <c r="P327" s="731" t="s">
        <v>42</v>
      </c>
      <c r="Q327" s="731"/>
    </row>
    <row r="328" spans="1:17" ht="171" x14ac:dyDescent="0.25">
      <c r="A328" s="614">
        <v>326</v>
      </c>
      <c r="B328" s="722" t="s">
        <v>34</v>
      </c>
      <c r="C328" s="722">
        <v>891180084</v>
      </c>
      <c r="D328" s="722">
        <v>2</v>
      </c>
      <c r="E328" s="732" t="s">
        <v>3386</v>
      </c>
      <c r="F328" s="724">
        <v>7731838</v>
      </c>
      <c r="G328" s="725">
        <v>7</v>
      </c>
      <c r="H328" s="726" t="s">
        <v>8386</v>
      </c>
      <c r="I328" s="732" t="s">
        <v>11365</v>
      </c>
      <c r="J328" s="728">
        <v>41654</v>
      </c>
      <c r="K328" s="729">
        <v>31350000</v>
      </c>
      <c r="L328" s="730" t="s">
        <v>8377</v>
      </c>
      <c r="M328" s="731" t="s">
        <v>2156</v>
      </c>
      <c r="N328" s="731" t="s">
        <v>11361</v>
      </c>
      <c r="O328" s="731" t="s">
        <v>41</v>
      </c>
      <c r="P328" s="731" t="s">
        <v>42</v>
      </c>
      <c r="Q328" s="731"/>
    </row>
    <row r="329" spans="1:17" ht="270.75" x14ac:dyDescent="0.25">
      <c r="A329" s="614">
        <v>327</v>
      </c>
      <c r="B329" s="722" t="s">
        <v>34</v>
      </c>
      <c r="C329" s="722">
        <v>891180084</v>
      </c>
      <c r="D329" s="722">
        <v>2</v>
      </c>
      <c r="E329" s="732" t="s">
        <v>11366</v>
      </c>
      <c r="F329" s="724">
        <v>7725384</v>
      </c>
      <c r="G329" s="725">
        <v>0</v>
      </c>
      <c r="H329" s="726" t="s">
        <v>8389</v>
      </c>
      <c r="I329" s="732" t="s">
        <v>11367</v>
      </c>
      <c r="J329" s="728">
        <v>41655</v>
      </c>
      <c r="K329" s="729">
        <v>7543800</v>
      </c>
      <c r="L329" s="730" t="s">
        <v>8377</v>
      </c>
      <c r="M329" s="731" t="s">
        <v>2156</v>
      </c>
      <c r="N329" s="731" t="s">
        <v>11361</v>
      </c>
      <c r="O329" s="731" t="s">
        <v>41</v>
      </c>
      <c r="P329" s="731" t="s">
        <v>42</v>
      </c>
      <c r="Q329" s="731"/>
    </row>
    <row r="330" spans="1:17" ht="356.25" x14ac:dyDescent="0.25">
      <c r="A330" s="614">
        <v>328</v>
      </c>
      <c r="B330" s="722" t="s">
        <v>34</v>
      </c>
      <c r="C330" s="722">
        <v>891180084</v>
      </c>
      <c r="D330" s="722">
        <v>2</v>
      </c>
      <c r="E330" s="732" t="s">
        <v>11368</v>
      </c>
      <c r="F330" s="734">
        <v>1075215818</v>
      </c>
      <c r="G330" s="725">
        <v>5</v>
      </c>
      <c r="H330" s="726" t="s">
        <v>8392</v>
      </c>
      <c r="I330" s="735" t="s">
        <v>11369</v>
      </c>
      <c r="J330" s="728">
        <v>41656</v>
      </c>
      <c r="K330" s="729">
        <v>2500000</v>
      </c>
      <c r="L330" s="730" t="s">
        <v>8377</v>
      </c>
      <c r="M330" s="731" t="s">
        <v>2156</v>
      </c>
      <c r="N330" s="731" t="s">
        <v>11361</v>
      </c>
      <c r="O330" s="731" t="s">
        <v>41</v>
      </c>
      <c r="P330" s="731" t="s">
        <v>42</v>
      </c>
      <c r="Q330" s="731"/>
    </row>
    <row r="331" spans="1:17" ht="342" x14ac:dyDescent="0.25">
      <c r="A331" s="614">
        <v>329</v>
      </c>
      <c r="B331" s="722" t="s">
        <v>34</v>
      </c>
      <c r="C331" s="722">
        <v>891180084</v>
      </c>
      <c r="D331" s="722">
        <v>2</v>
      </c>
      <c r="E331" s="732" t="s">
        <v>2347</v>
      </c>
      <c r="F331" s="734">
        <v>7726591</v>
      </c>
      <c r="G331" s="725">
        <v>3</v>
      </c>
      <c r="H331" s="726" t="s">
        <v>8394</v>
      </c>
      <c r="I331" s="736" t="s">
        <v>8395</v>
      </c>
      <c r="J331" s="728">
        <v>41656</v>
      </c>
      <c r="K331" s="729">
        <v>5520560</v>
      </c>
      <c r="L331" s="730" t="s">
        <v>8377</v>
      </c>
      <c r="M331" s="731" t="s">
        <v>2156</v>
      </c>
      <c r="N331" s="731" t="s">
        <v>11361</v>
      </c>
      <c r="O331" s="731" t="s">
        <v>41</v>
      </c>
      <c r="P331" s="731" t="s">
        <v>42</v>
      </c>
      <c r="Q331" s="731"/>
    </row>
    <row r="332" spans="1:17" ht="384.75" x14ac:dyDescent="0.25">
      <c r="A332" s="614">
        <v>330</v>
      </c>
      <c r="B332" s="722" t="s">
        <v>34</v>
      </c>
      <c r="C332" s="722">
        <v>891180084</v>
      </c>
      <c r="D332" s="722">
        <v>2</v>
      </c>
      <c r="E332" s="732" t="s">
        <v>11370</v>
      </c>
      <c r="F332" s="734">
        <v>80245202</v>
      </c>
      <c r="G332" s="725">
        <v>4</v>
      </c>
      <c r="H332" s="726" t="s">
        <v>8396</v>
      </c>
      <c r="I332" s="732" t="s">
        <v>11371</v>
      </c>
      <c r="J332" s="728">
        <v>41656</v>
      </c>
      <c r="K332" s="729">
        <v>3500000</v>
      </c>
      <c r="L332" s="730" t="s">
        <v>8377</v>
      </c>
      <c r="M332" s="731" t="s">
        <v>2156</v>
      </c>
      <c r="N332" s="731" t="s">
        <v>11361</v>
      </c>
      <c r="O332" s="731" t="s">
        <v>41</v>
      </c>
      <c r="P332" s="731" t="s">
        <v>42</v>
      </c>
      <c r="Q332" s="731"/>
    </row>
    <row r="333" spans="1:17" ht="142.5" x14ac:dyDescent="0.25">
      <c r="A333" s="614">
        <v>331</v>
      </c>
      <c r="B333" s="722" t="s">
        <v>34</v>
      </c>
      <c r="C333" s="722">
        <v>891180084</v>
      </c>
      <c r="D333" s="722">
        <v>2</v>
      </c>
      <c r="E333" s="732" t="s">
        <v>8497</v>
      </c>
      <c r="F333" s="734">
        <v>1004251870</v>
      </c>
      <c r="G333" s="725">
        <v>3</v>
      </c>
      <c r="H333" s="726" t="s">
        <v>8402</v>
      </c>
      <c r="I333" s="736" t="s">
        <v>11372</v>
      </c>
      <c r="J333" s="728">
        <v>41660</v>
      </c>
      <c r="K333" s="729">
        <v>4752240</v>
      </c>
      <c r="L333" s="730" t="s">
        <v>8377</v>
      </c>
      <c r="M333" s="731" t="s">
        <v>2156</v>
      </c>
      <c r="N333" s="731" t="s">
        <v>11361</v>
      </c>
      <c r="O333" s="731" t="s">
        <v>41</v>
      </c>
      <c r="P333" s="731" t="s">
        <v>42</v>
      </c>
      <c r="Q333" s="731"/>
    </row>
    <row r="334" spans="1:17" ht="409.5" x14ac:dyDescent="0.25">
      <c r="A334" s="614">
        <v>332</v>
      </c>
      <c r="B334" s="722" t="s">
        <v>34</v>
      </c>
      <c r="C334" s="722">
        <v>891180084</v>
      </c>
      <c r="D334" s="722">
        <v>2</v>
      </c>
      <c r="E334" s="732" t="s">
        <v>7779</v>
      </c>
      <c r="F334" s="734">
        <v>36309771</v>
      </c>
      <c r="G334" s="725">
        <v>1</v>
      </c>
      <c r="H334" s="726" t="s">
        <v>8404</v>
      </c>
      <c r="I334" s="736" t="s">
        <v>11373</v>
      </c>
      <c r="J334" s="728">
        <v>41660</v>
      </c>
      <c r="K334" s="729">
        <v>28166658</v>
      </c>
      <c r="L334" s="730" t="s">
        <v>8377</v>
      </c>
      <c r="M334" s="731" t="s">
        <v>2156</v>
      </c>
      <c r="N334" s="731" t="s">
        <v>11361</v>
      </c>
      <c r="O334" s="731" t="s">
        <v>41</v>
      </c>
      <c r="P334" s="731" t="s">
        <v>42</v>
      </c>
      <c r="Q334" s="731"/>
    </row>
    <row r="335" spans="1:17" ht="409.5" x14ac:dyDescent="0.25">
      <c r="A335" s="614">
        <v>333</v>
      </c>
      <c r="B335" s="722" t="s">
        <v>34</v>
      </c>
      <c r="C335" s="722">
        <v>891180084</v>
      </c>
      <c r="D335" s="722">
        <v>2</v>
      </c>
      <c r="E335" s="737" t="s">
        <v>8419</v>
      </c>
      <c r="F335" s="724">
        <v>1075237649</v>
      </c>
      <c r="G335" s="725">
        <v>1</v>
      </c>
      <c r="H335" s="737" t="s">
        <v>8407</v>
      </c>
      <c r="I335" s="736" t="s">
        <v>11374</v>
      </c>
      <c r="J335" s="728">
        <v>41660</v>
      </c>
      <c r="K335" s="738">
        <v>1190070</v>
      </c>
      <c r="L335" s="730" t="s">
        <v>8377</v>
      </c>
      <c r="M335" s="731" t="s">
        <v>2156</v>
      </c>
      <c r="N335" s="731" t="s">
        <v>11361</v>
      </c>
      <c r="O335" s="731" t="s">
        <v>41</v>
      </c>
      <c r="P335" s="731" t="s">
        <v>42</v>
      </c>
      <c r="Q335" s="731"/>
    </row>
    <row r="336" spans="1:17" ht="409.5" x14ac:dyDescent="0.25">
      <c r="A336" s="614">
        <v>334</v>
      </c>
      <c r="B336" s="722" t="s">
        <v>34</v>
      </c>
      <c r="C336" s="722">
        <v>891180084</v>
      </c>
      <c r="D336" s="722">
        <v>2</v>
      </c>
      <c r="E336" s="737" t="s">
        <v>8870</v>
      </c>
      <c r="F336" s="724">
        <v>1075235252</v>
      </c>
      <c r="G336" s="725">
        <v>2</v>
      </c>
      <c r="H336" s="737" t="s">
        <v>8409</v>
      </c>
      <c r="I336" s="736" t="s">
        <v>11375</v>
      </c>
      <c r="J336" s="728">
        <v>41660</v>
      </c>
      <c r="K336" s="738">
        <v>16500000</v>
      </c>
      <c r="L336" s="730" t="s">
        <v>8377</v>
      </c>
      <c r="M336" s="731" t="s">
        <v>2156</v>
      </c>
      <c r="N336" s="731" t="s">
        <v>11361</v>
      </c>
      <c r="O336" s="731" t="s">
        <v>41</v>
      </c>
      <c r="P336" s="731" t="s">
        <v>42</v>
      </c>
      <c r="Q336" s="731"/>
    </row>
    <row r="337" spans="1:17" ht="409.5" x14ac:dyDescent="0.25">
      <c r="A337" s="614">
        <v>335</v>
      </c>
      <c r="B337" s="722" t="s">
        <v>34</v>
      </c>
      <c r="C337" s="722">
        <v>891180084</v>
      </c>
      <c r="D337" s="722">
        <v>2</v>
      </c>
      <c r="E337" s="737" t="s">
        <v>8458</v>
      </c>
      <c r="F337" s="724">
        <v>1075221059</v>
      </c>
      <c r="G337" s="725">
        <v>6</v>
      </c>
      <c r="H337" s="737" t="s">
        <v>8412</v>
      </c>
      <c r="I337" s="736" t="s">
        <v>11376</v>
      </c>
      <c r="J337" s="728">
        <v>41660</v>
      </c>
      <c r="K337" s="738">
        <v>3400000</v>
      </c>
      <c r="L337" s="730" t="s">
        <v>8377</v>
      </c>
      <c r="M337" s="731" t="s">
        <v>2156</v>
      </c>
      <c r="N337" s="731" t="s">
        <v>11361</v>
      </c>
      <c r="O337" s="731" t="s">
        <v>41</v>
      </c>
      <c r="P337" s="731" t="s">
        <v>42</v>
      </c>
      <c r="Q337" s="731"/>
    </row>
    <row r="338" spans="1:17" ht="409.5" x14ac:dyDescent="0.25">
      <c r="A338" s="614">
        <v>336</v>
      </c>
      <c r="B338" s="722" t="s">
        <v>34</v>
      </c>
      <c r="C338" s="722">
        <v>891180084</v>
      </c>
      <c r="D338" s="722">
        <v>2</v>
      </c>
      <c r="E338" s="737" t="s">
        <v>11377</v>
      </c>
      <c r="F338" s="724">
        <v>1075250602</v>
      </c>
      <c r="G338" s="725">
        <v>1</v>
      </c>
      <c r="H338" s="737" t="s">
        <v>8415</v>
      </c>
      <c r="I338" s="736" t="s">
        <v>11378</v>
      </c>
      <c r="J338" s="728">
        <v>41660</v>
      </c>
      <c r="K338" s="738">
        <v>7916664</v>
      </c>
      <c r="L338" s="730" t="s">
        <v>8377</v>
      </c>
      <c r="M338" s="731" t="s">
        <v>2156</v>
      </c>
      <c r="N338" s="731" t="s">
        <v>11361</v>
      </c>
      <c r="O338" s="731" t="s">
        <v>41</v>
      </c>
      <c r="P338" s="731" t="s">
        <v>42</v>
      </c>
      <c r="Q338" s="731"/>
    </row>
    <row r="339" spans="1:17" ht="409.5" x14ac:dyDescent="0.25">
      <c r="A339" s="614">
        <v>337</v>
      </c>
      <c r="B339" s="722" t="s">
        <v>34</v>
      </c>
      <c r="C339" s="722">
        <v>891180084</v>
      </c>
      <c r="D339" s="722">
        <v>2</v>
      </c>
      <c r="E339" s="737" t="s">
        <v>8989</v>
      </c>
      <c r="F339" s="724">
        <v>1075236313</v>
      </c>
      <c r="G339" s="725">
        <v>8</v>
      </c>
      <c r="H339" s="737" t="s">
        <v>8417</v>
      </c>
      <c r="I339" s="736" t="s">
        <v>11378</v>
      </c>
      <c r="J339" s="728">
        <v>41660</v>
      </c>
      <c r="K339" s="738">
        <v>14513884</v>
      </c>
      <c r="L339" s="730" t="s">
        <v>8377</v>
      </c>
      <c r="M339" s="731" t="s">
        <v>2156</v>
      </c>
      <c r="N339" s="731" t="s">
        <v>11361</v>
      </c>
      <c r="O339" s="731" t="s">
        <v>41</v>
      </c>
      <c r="P339" s="731" t="s">
        <v>42</v>
      </c>
      <c r="Q339" s="731"/>
    </row>
    <row r="340" spans="1:17" ht="409.5" x14ac:dyDescent="0.25">
      <c r="A340" s="614">
        <v>338</v>
      </c>
      <c r="B340" s="722" t="s">
        <v>34</v>
      </c>
      <c r="C340" s="722">
        <v>891180084</v>
      </c>
      <c r="D340" s="722">
        <v>2</v>
      </c>
      <c r="E340" s="737" t="s">
        <v>8458</v>
      </c>
      <c r="F340" s="724">
        <v>1075221059</v>
      </c>
      <c r="G340" s="725">
        <v>6</v>
      </c>
      <c r="H340" s="737" t="s">
        <v>8420</v>
      </c>
      <c r="I340" s="736" t="s">
        <v>11378</v>
      </c>
      <c r="J340" s="728">
        <v>41660</v>
      </c>
      <c r="K340" s="738">
        <v>13500000</v>
      </c>
      <c r="L340" s="730" t="s">
        <v>8377</v>
      </c>
      <c r="M340" s="731" t="s">
        <v>2156</v>
      </c>
      <c r="N340" s="731" t="s">
        <v>11361</v>
      </c>
      <c r="O340" s="731" t="s">
        <v>41</v>
      </c>
      <c r="P340" s="731" t="s">
        <v>42</v>
      </c>
      <c r="Q340" s="731"/>
    </row>
    <row r="341" spans="1:17" ht="270.75" x14ac:dyDescent="0.25">
      <c r="A341" s="614">
        <v>339</v>
      </c>
      <c r="B341" s="722" t="s">
        <v>34</v>
      </c>
      <c r="C341" s="722">
        <v>891180084</v>
      </c>
      <c r="D341" s="722">
        <v>2</v>
      </c>
      <c r="E341" s="737" t="s">
        <v>11379</v>
      </c>
      <c r="F341" s="724">
        <v>7708538</v>
      </c>
      <c r="G341" s="725">
        <v>6</v>
      </c>
      <c r="H341" s="737" t="s">
        <v>8422</v>
      </c>
      <c r="I341" s="736" t="s">
        <v>11380</v>
      </c>
      <c r="J341" s="728">
        <v>41661</v>
      </c>
      <c r="K341" s="738">
        <v>15000000</v>
      </c>
      <c r="L341" s="730" t="s">
        <v>8377</v>
      </c>
      <c r="M341" s="731" t="s">
        <v>2156</v>
      </c>
      <c r="N341" s="731" t="s">
        <v>11361</v>
      </c>
      <c r="O341" s="731" t="s">
        <v>41</v>
      </c>
      <c r="P341" s="731" t="s">
        <v>42</v>
      </c>
      <c r="Q341" s="731"/>
    </row>
    <row r="342" spans="1:17" ht="242.25" x14ac:dyDescent="0.25">
      <c r="A342" s="614">
        <v>340</v>
      </c>
      <c r="B342" s="722" t="s">
        <v>34</v>
      </c>
      <c r="C342" s="722">
        <v>891180084</v>
      </c>
      <c r="D342" s="722">
        <v>2</v>
      </c>
      <c r="E342" s="737" t="s">
        <v>11381</v>
      </c>
      <c r="F342" s="724">
        <v>1075232353</v>
      </c>
      <c r="G342" s="725">
        <v>4</v>
      </c>
      <c r="H342" s="737" t="s">
        <v>8424</v>
      </c>
      <c r="I342" s="736" t="s">
        <v>11382</v>
      </c>
      <c r="J342" s="728">
        <v>41661</v>
      </c>
      <c r="K342" s="738">
        <v>13000000</v>
      </c>
      <c r="L342" s="730" t="s">
        <v>8377</v>
      </c>
      <c r="M342" s="731" t="s">
        <v>2156</v>
      </c>
      <c r="N342" s="731" t="s">
        <v>11361</v>
      </c>
      <c r="O342" s="731" t="s">
        <v>41</v>
      </c>
      <c r="P342" s="731" t="s">
        <v>42</v>
      </c>
      <c r="Q342" s="731"/>
    </row>
    <row r="343" spans="1:17" ht="384.75" x14ac:dyDescent="0.25">
      <c r="A343" s="614">
        <v>341</v>
      </c>
      <c r="B343" s="722" t="s">
        <v>34</v>
      </c>
      <c r="C343" s="722">
        <v>891180084</v>
      </c>
      <c r="D343" s="722">
        <v>2</v>
      </c>
      <c r="E343" s="732" t="s">
        <v>1506</v>
      </c>
      <c r="F343" s="734">
        <v>55153458</v>
      </c>
      <c r="G343" s="725">
        <v>6</v>
      </c>
      <c r="H343" s="737" t="s">
        <v>8427</v>
      </c>
      <c r="I343" s="732" t="s">
        <v>11383</v>
      </c>
      <c r="J343" s="728">
        <v>41662</v>
      </c>
      <c r="K343" s="729">
        <v>35687400</v>
      </c>
      <c r="L343" s="737" t="s">
        <v>11384</v>
      </c>
      <c r="M343" s="731" t="s">
        <v>2156</v>
      </c>
      <c r="N343" s="731" t="s">
        <v>11361</v>
      </c>
      <c r="O343" s="731" t="s">
        <v>41</v>
      </c>
      <c r="P343" s="731" t="s">
        <v>42</v>
      </c>
      <c r="Q343" s="731"/>
    </row>
    <row r="344" spans="1:17" ht="409.5" x14ac:dyDescent="0.25">
      <c r="A344" s="614">
        <v>342</v>
      </c>
      <c r="B344" s="722" t="s">
        <v>34</v>
      </c>
      <c r="C344" s="722">
        <v>891180084</v>
      </c>
      <c r="D344" s="722">
        <v>2</v>
      </c>
      <c r="E344" s="732" t="s">
        <v>8878</v>
      </c>
      <c r="F344" s="734">
        <v>7721940</v>
      </c>
      <c r="G344" s="725">
        <v>8</v>
      </c>
      <c r="H344" s="737" t="s">
        <v>8429</v>
      </c>
      <c r="I344" s="732" t="s">
        <v>11385</v>
      </c>
      <c r="J344" s="728">
        <v>41662</v>
      </c>
      <c r="K344" s="729">
        <v>6250000</v>
      </c>
      <c r="L344" s="737" t="s">
        <v>8377</v>
      </c>
      <c r="M344" s="731" t="s">
        <v>2156</v>
      </c>
      <c r="N344" s="731" t="s">
        <v>11361</v>
      </c>
      <c r="O344" s="731" t="s">
        <v>41</v>
      </c>
      <c r="P344" s="731" t="s">
        <v>42</v>
      </c>
      <c r="Q344" s="731"/>
    </row>
    <row r="345" spans="1:17" ht="409.5" x14ac:dyDescent="0.25">
      <c r="A345" s="614">
        <v>343</v>
      </c>
      <c r="B345" s="722" t="s">
        <v>34</v>
      </c>
      <c r="C345" s="722">
        <v>891180084</v>
      </c>
      <c r="D345" s="722">
        <v>2</v>
      </c>
      <c r="E345" s="737" t="s">
        <v>11386</v>
      </c>
      <c r="F345" s="724">
        <v>1075290087</v>
      </c>
      <c r="G345" s="725">
        <v>7</v>
      </c>
      <c r="H345" s="737" t="s">
        <v>8432</v>
      </c>
      <c r="I345" s="736" t="s">
        <v>11387</v>
      </c>
      <c r="J345" s="728">
        <v>41662</v>
      </c>
      <c r="K345" s="738">
        <v>4500000</v>
      </c>
      <c r="L345" s="737" t="s">
        <v>8377</v>
      </c>
      <c r="M345" s="731" t="s">
        <v>2156</v>
      </c>
      <c r="N345" s="731" t="s">
        <v>11361</v>
      </c>
      <c r="O345" s="731" t="s">
        <v>41</v>
      </c>
      <c r="P345" s="731" t="s">
        <v>42</v>
      </c>
      <c r="Q345" s="731"/>
    </row>
    <row r="346" spans="1:17" ht="409.5" x14ac:dyDescent="0.25">
      <c r="A346" s="614">
        <v>344</v>
      </c>
      <c r="B346" s="722" t="s">
        <v>34</v>
      </c>
      <c r="C346" s="722">
        <v>891180084</v>
      </c>
      <c r="D346" s="722">
        <v>2</v>
      </c>
      <c r="E346" s="737" t="s">
        <v>11388</v>
      </c>
      <c r="F346" s="724">
        <v>805001194</v>
      </c>
      <c r="G346" s="725">
        <v>5</v>
      </c>
      <c r="H346" s="737" t="s">
        <v>8434</v>
      </c>
      <c r="I346" s="736" t="s">
        <v>11389</v>
      </c>
      <c r="J346" s="728">
        <v>41663</v>
      </c>
      <c r="K346" s="738">
        <v>2368000</v>
      </c>
      <c r="L346" s="737" t="s">
        <v>113</v>
      </c>
      <c r="M346" s="731" t="s">
        <v>2156</v>
      </c>
      <c r="N346" s="731" t="s">
        <v>11361</v>
      </c>
      <c r="O346" s="731" t="s">
        <v>41</v>
      </c>
      <c r="P346" s="731" t="s">
        <v>42</v>
      </c>
      <c r="Q346" s="731"/>
    </row>
    <row r="347" spans="1:17" ht="213.75" x14ac:dyDescent="0.25">
      <c r="A347" s="614">
        <v>345</v>
      </c>
      <c r="B347" s="722" t="s">
        <v>34</v>
      </c>
      <c r="C347" s="722">
        <v>891180084</v>
      </c>
      <c r="D347" s="722">
        <v>2</v>
      </c>
      <c r="E347" s="732" t="s">
        <v>397</v>
      </c>
      <c r="F347" s="734">
        <v>36151634</v>
      </c>
      <c r="G347" s="725">
        <v>8</v>
      </c>
      <c r="H347" s="737" t="s">
        <v>8436</v>
      </c>
      <c r="I347" s="736" t="s">
        <v>11390</v>
      </c>
      <c r="J347" s="728">
        <v>41663</v>
      </c>
      <c r="K347" s="729">
        <v>749980</v>
      </c>
      <c r="L347" s="737" t="s">
        <v>113</v>
      </c>
      <c r="M347" s="731" t="s">
        <v>2156</v>
      </c>
      <c r="N347" s="731" t="s">
        <v>11361</v>
      </c>
      <c r="O347" s="731" t="s">
        <v>41</v>
      </c>
      <c r="P347" s="731" t="s">
        <v>42</v>
      </c>
      <c r="Q347" s="731"/>
    </row>
    <row r="348" spans="1:17" ht="370.5" x14ac:dyDescent="0.25">
      <c r="A348" s="614">
        <v>346</v>
      </c>
      <c r="B348" s="722" t="s">
        <v>34</v>
      </c>
      <c r="C348" s="722">
        <v>891180084</v>
      </c>
      <c r="D348" s="722">
        <v>2</v>
      </c>
      <c r="E348" s="732" t="s">
        <v>9053</v>
      </c>
      <c r="F348" s="734">
        <v>79531394</v>
      </c>
      <c r="G348" s="725">
        <v>2</v>
      </c>
      <c r="H348" s="737" t="s">
        <v>8439</v>
      </c>
      <c r="I348" s="737" t="s">
        <v>11391</v>
      </c>
      <c r="J348" s="728">
        <v>41663</v>
      </c>
      <c r="K348" s="729">
        <v>3300000</v>
      </c>
      <c r="L348" s="737" t="s">
        <v>8377</v>
      </c>
      <c r="M348" s="731" t="s">
        <v>2156</v>
      </c>
      <c r="N348" s="731" t="s">
        <v>11361</v>
      </c>
      <c r="O348" s="731" t="s">
        <v>41</v>
      </c>
      <c r="P348" s="731" t="s">
        <v>42</v>
      </c>
      <c r="Q348" s="731"/>
    </row>
    <row r="349" spans="1:17" ht="409.5" x14ac:dyDescent="0.25">
      <c r="A349" s="614">
        <v>347</v>
      </c>
      <c r="B349" s="722" t="s">
        <v>34</v>
      </c>
      <c r="C349" s="722">
        <v>891180084</v>
      </c>
      <c r="D349" s="722">
        <v>2</v>
      </c>
      <c r="E349" s="737" t="s">
        <v>11003</v>
      </c>
      <c r="F349" s="724">
        <v>890101977</v>
      </c>
      <c r="G349" s="725">
        <v>3</v>
      </c>
      <c r="H349" s="737" t="s">
        <v>8442</v>
      </c>
      <c r="I349" s="737" t="s">
        <v>11392</v>
      </c>
      <c r="J349" s="728">
        <v>41663</v>
      </c>
      <c r="K349" s="738">
        <v>508544</v>
      </c>
      <c r="L349" s="737" t="s">
        <v>113</v>
      </c>
      <c r="M349" s="731" t="s">
        <v>2156</v>
      </c>
      <c r="N349" s="731" t="s">
        <v>11361</v>
      </c>
      <c r="O349" s="731" t="s">
        <v>41</v>
      </c>
      <c r="P349" s="731" t="s">
        <v>42</v>
      </c>
      <c r="Q349" s="731"/>
    </row>
    <row r="350" spans="1:17" ht="270.75" x14ac:dyDescent="0.25">
      <c r="A350" s="614">
        <v>348</v>
      </c>
      <c r="B350" s="722" t="s">
        <v>34</v>
      </c>
      <c r="C350" s="722">
        <v>891180084</v>
      </c>
      <c r="D350" s="722">
        <v>2</v>
      </c>
      <c r="E350" s="732" t="s">
        <v>11393</v>
      </c>
      <c r="F350" s="734">
        <v>1075254044</v>
      </c>
      <c r="G350" s="725">
        <v>8</v>
      </c>
      <c r="H350" s="737" t="s">
        <v>8444</v>
      </c>
      <c r="I350" s="737" t="s">
        <v>11394</v>
      </c>
      <c r="J350" s="728">
        <v>41663</v>
      </c>
      <c r="K350" s="729">
        <v>2500000</v>
      </c>
      <c r="L350" s="737" t="s">
        <v>8377</v>
      </c>
      <c r="M350" s="731" t="s">
        <v>2156</v>
      </c>
      <c r="N350" s="731" t="s">
        <v>11361</v>
      </c>
      <c r="O350" s="731" t="s">
        <v>41</v>
      </c>
      <c r="P350" s="731" t="s">
        <v>42</v>
      </c>
      <c r="Q350" s="731"/>
    </row>
    <row r="351" spans="1:17" ht="285" x14ac:dyDescent="0.25">
      <c r="A351" s="614">
        <v>349</v>
      </c>
      <c r="B351" s="722" t="s">
        <v>34</v>
      </c>
      <c r="C351" s="722">
        <v>891180084</v>
      </c>
      <c r="D351" s="722">
        <v>2</v>
      </c>
      <c r="E351" s="732" t="s">
        <v>2157</v>
      </c>
      <c r="F351" s="734">
        <v>36098650</v>
      </c>
      <c r="G351" s="725">
        <v>1</v>
      </c>
      <c r="H351" s="726" t="s">
        <v>8447</v>
      </c>
      <c r="I351" s="737" t="s">
        <v>11395</v>
      </c>
      <c r="J351" s="728">
        <v>41663</v>
      </c>
      <c r="K351" s="729">
        <v>23100000</v>
      </c>
      <c r="L351" s="737" t="s">
        <v>8377</v>
      </c>
      <c r="M351" s="731" t="s">
        <v>2156</v>
      </c>
      <c r="N351" s="731" t="s">
        <v>11361</v>
      </c>
      <c r="O351" s="731" t="s">
        <v>41</v>
      </c>
      <c r="P351" s="731" t="s">
        <v>42</v>
      </c>
      <c r="Q351" s="731"/>
    </row>
    <row r="352" spans="1:17" ht="199.5" x14ac:dyDescent="0.25">
      <c r="A352" s="614">
        <v>350</v>
      </c>
      <c r="B352" s="722" t="s">
        <v>34</v>
      </c>
      <c r="C352" s="722">
        <v>891180084</v>
      </c>
      <c r="D352" s="722">
        <v>2</v>
      </c>
      <c r="E352" s="732" t="s">
        <v>8451</v>
      </c>
      <c r="F352" s="724">
        <v>1075217088</v>
      </c>
      <c r="G352" s="725">
        <v>4</v>
      </c>
      <c r="H352" s="726" t="s">
        <v>8449</v>
      </c>
      <c r="I352" s="737" t="s">
        <v>11396</v>
      </c>
      <c r="J352" s="728">
        <v>41663</v>
      </c>
      <c r="K352" s="729">
        <v>23100000</v>
      </c>
      <c r="L352" s="737" t="s">
        <v>8377</v>
      </c>
      <c r="M352" s="731" t="s">
        <v>2156</v>
      </c>
      <c r="N352" s="731" t="s">
        <v>11361</v>
      </c>
      <c r="O352" s="731" t="s">
        <v>41</v>
      </c>
      <c r="P352" s="731" t="s">
        <v>42</v>
      </c>
      <c r="Q352" s="731"/>
    </row>
    <row r="353" spans="1:17" ht="409.5" x14ac:dyDescent="0.25">
      <c r="A353" s="614">
        <v>351</v>
      </c>
      <c r="B353" s="722" t="s">
        <v>34</v>
      </c>
      <c r="C353" s="722">
        <v>891180084</v>
      </c>
      <c r="D353" s="722">
        <v>2</v>
      </c>
      <c r="E353" s="737" t="s">
        <v>2286</v>
      </c>
      <c r="F353" s="724">
        <v>1075215344</v>
      </c>
      <c r="G353" s="725">
        <v>6</v>
      </c>
      <c r="H353" s="726" t="s">
        <v>8452</v>
      </c>
      <c r="I353" s="732" t="s">
        <v>11397</v>
      </c>
      <c r="J353" s="728">
        <v>41663</v>
      </c>
      <c r="K353" s="738">
        <v>6600000</v>
      </c>
      <c r="L353" s="737" t="s">
        <v>8377</v>
      </c>
      <c r="M353" s="731" t="s">
        <v>2156</v>
      </c>
      <c r="N353" s="731" t="s">
        <v>11361</v>
      </c>
      <c r="O353" s="731" t="s">
        <v>41</v>
      </c>
      <c r="P353" s="731" t="s">
        <v>42</v>
      </c>
      <c r="Q353" s="731"/>
    </row>
    <row r="354" spans="1:17" ht="409.5" x14ac:dyDescent="0.25">
      <c r="A354" s="614">
        <v>352</v>
      </c>
      <c r="B354" s="722" t="s">
        <v>34</v>
      </c>
      <c r="C354" s="722">
        <v>891180084</v>
      </c>
      <c r="D354" s="722">
        <v>2</v>
      </c>
      <c r="E354" s="737" t="s">
        <v>2283</v>
      </c>
      <c r="F354" s="724">
        <v>1075226750</v>
      </c>
      <c r="G354" s="725">
        <v>0</v>
      </c>
      <c r="H354" s="726" t="s">
        <v>8454</v>
      </c>
      <c r="I354" s="732" t="s">
        <v>11397</v>
      </c>
      <c r="J354" s="728">
        <v>41663</v>
      </c>
      <c r="K354" s="738">
        <v>11400000</v>
      </c>
      <c r="L354" s="737" t="s">
        <v>8377</v>
      </c>
      <c r="M354" s="731" t="s">
        <v>2156</v>
      </c>
      <c r="N354" s="731" t="s">
        <v>11361</v>
      </c>
      <c r="O354" s="731" t="s">
        <v>41</v>
      </c>
      <c r="P354" s="731" t="s">
        <v>42</v>
      </c>
      <c r="Q354" s="731"/>
    </row>
    <row r="355" spans="1:17" ht="313.5" x14ac:dyDescent="0.25">
      <c r="A355" s="614">
        <v>353</v>
      </c>
      <c r="B355" s="722" t="s">
        <v>34</v>
      </c>
      <c r="C355" s="722">
        <v>891180084</v>
      </c>
      <c r="D355" s="722">
        <v>2</v>
      </c>
      <c r="E355" s="737" t="s">
        <v>2385</v>
      </c>
      <c r="F355" s="724">
        <v>1075224302</v>
      </c>
      <c r="G355" s="725">
        <v>5</v>
      </c>
      <c r="H355" s="726" t="s">
        <v>8456</v>
      </c>
      <c r="I355" s="732" t="s">
        <v>11398</v>
      </c>
      <c r="J355" s="728">
        <v>41663</v>
      </c>
      <c r="K355" s="738">
        <v>2600000</v>
      </c>
      <c r="L355" s="737" t="s">
        <v>8377</v>
      </c>
      <c r="M355" s="731" t="s">
        <v>2156</v>
      </c>
      <c r="N355" s="731" t="s">
        <v>11361</v>
      </c>
      <c r="O355" s="731" t="s">
        <v>41</v>
      </c>
      <c r="P355" s="731" t="s">
        <v>42</v>
      </c>
      <c r="Q355" s="731"/>
    </row>
    <row r="356" spans="1:17" ht="299.25" x14ac:dyDescent="0.25">
      <c r="A356" s="614">
        <v>354</v>
      </c>
      <c r="B356" s="722" t="s">
        <v>34</v>
      </c>
      <c r="C356" s="722">
        <v>891180084</v>
      </c>
      <c r="D356" s="722">
        <v>2</v>
      </c>
      <c r="E356" s="737" t="s">
        <v>2166</v>
      </c>
      <c r="F356" s="724">
        <v>51858743</v>
      </c>
      <c r="G356" s="725">
        <v>2</v>
      </c>
      <c r="H356" s="726" t="s">
        <v>8459</v>
      </c>
      <c r="I356" s="732" t="s">
        <v>11399</v>
      </c>
      <c r="J356" s="728">
        <v>41663</v>
      </c>
      <c r="K356" s="738">
        <v>11495000</v>
      </c>
      <c r="L356" s="737" t="s">
        <v>8377</v>
      </c>
      <c r="M356" s="731" t="s">
        <v>2156</v>
      </c>
      <c r="N356" s="731" t="s">
        <v>11361</v>
      </c>
      <c r="O356" s="731" t="s">
        <v>41</v>
      </c>
      <c r="P356" s="731" t="s">
        <v>42</v>
      </c>
      <c r="Q356" s="731"/>
    </row>
    <row r="357" spans="1:17" ht="409.5" x14ac:dyDescent="0.25">
      <c r="A357" s="614">
        <v>355</v>
      </c>
      <c r="B357" s="722" t="s">
        <v>34</v>
      </c>
      <c r="C357" s="722">
        <v>891180084</v>
      </c>
      <c r="D357" s="722">
        <v>2</v>
      </c>
      <c r="E357" s="732" t="s">
        <v>2180</v>
      </c>
      <c r="F357" s="734">
        <v>24230438</v>
      </c>
      <c r="G357" s="725">
        <v>6</v>
      </c>
      <c r="H357" s="726" t="s">
        <v>8461</v>
      </c>
      <c r="I357" s="732" t="s">
        <v>11400</v>
      </c>
      <c r="J357" s="728">
        <v>41663</v>
      </c>
      <c r="K357" s="729">
        <v>6250000</v>
      </c>
      <c r="L357" s="737" t="s">
        <v>8377</v>
      </c>
      <c r="M357" s="731" t="s">
        <v>2156</v>
      </c>
      <c r="N357" s="731" t="s">
        <v>11361</v>
      </c>
      <c r="O357" s="731" t="s">
        <v>41</v>
      </c>
      <c r="P357" s="731" t="s">
        <v>42</v>
      </c>
      <c r="Q357" s="731"/>
    </row>
    <row r="358" spans="1:17" ht="409.5" x14ac:dyDescent="0.25">
      <c r="A358" s="614">
        <v>356</v>
      </c>
      <c r="B358" s="722" t="s">
        <v>34</v>
      </c>
      <c r="C358" s="722">
        <v>891180084</v>
      </c>
      <c r="D358" s="722">
        <v>2</v>
      </c>
      <c r="E358" s="732" t="s">
        <v>11401</v>
      </c>
      <c r="F358" s="734">
        <v>1075248555</v>
      </c>
      <c r="G358" s="725">
        <v>5</v>
      </c>
      <c r="H358" s="726" t="s">
        <v>8464</v>
      </c>
      <c r="I358" s="732" t="s">
        <v>11402</v>
      </c>
      <c r="J358" s="728">
        <v>41663</v>
      </c>
      <c r="K358" s="729">
        <v>18480810</v>
      </c>
      <c r="L358" s="737" t="s">
        <v>8377</v>
      </c>
      <c r="M358" s="731" t="s">
        <v>2156</v>
      </c>
      <c r="N358" s="731" t="s">
        <v>11361</v>
      </c>
      <c r="O358" s="731" t="s">
        <v>41</v>
      </c>
      <c r="P358" s="731" t="s">
        <v>42</v>
      </c>
      <c r="Q358" s="731"/>
    </row>
    <row r="359" spans="1:17" ht="356.25" x14ac:dyDescent="0.25">
      <c r="A359" s="614">
        <v>357</v>
      </c>
      <c r="B359" s="722" t="s">
        <v>34</v>
      </c>
      <c r="C359" s="722">
        <v>891180084</v>
      </c>
      <c r="D359" s="722">
        <v>2</v>
      </c>
      <c r="E359" s="732" t="s">
        <v>2613</v>
      </c>
      <c r="F359" s="734">
        <v>12094697</v>
      </c>
      <c r="G359" s="725">
        <v>1</v>
      </c>
      <c r="H359" s="726" t="s">
        <v>8467</v>
      </c>
      <c r="I359" s="732" t="s">
        <v>9247</v>
      </c>
      <c r="J359" s="728">
        <v>41663</v>
      </c>
      <c r="K359" s="738">
        <v>3339973</v>
      </c>
      <c r="L359" s="737" t="s">
        <v>113</v>
      </c>
      <c r="M359" s="731" t="s">
        <v>2156</v>
      </c>
      <c r="N359" s="731" t="s">
        <v>11361</v>
      </c>
      <c r="O359" s="731" t="s">
        <v>41</v>
      </c>
      <c r="P359" s="731" t="s">
        <v>42</v>
      </c>
      <c r="Q359" s="731"/>
    </row>
    <row r="360" spans="1:17" ht="285" x14ac:dyDescent="0.25">
      <c r="A360" s="614">
        <v>358</v>
      </c>
      <c r="B360" s="722" t="s">
        <v>34</v>
      </c>
      <c r="C360" s="722">
        <v>891180084</v>
      </c>
      <c r="D360" s="722">
        <v>2</v>
      </c>
      <c r="E360" s="732" t="s">
        <v>11403</v>
      </c>
      <c r="F360" s="734">
        <v>813003616</v>
      </c>
      <c r="G360" s="725">
        <v>1</v>
      </c>
      <c r="H360" s="726" t="s">
        <v>8470</v>
      </c>
      <c r="I360" s="732" t="s">
        <v>11404</v>
      </c>
      <c r="J360" s="728">
        <v>41663</v>
      </c>
      <c r="K360" s="738">
        <v>471227</v>
      </c>
      <c r="L360" s="737" t="s">
        <v>113</v>
      </c>
      <c r="M360" s="731" t="s">
        <v>2156</v>
      </c>
      <c r="N360" s="731" t="s">
        <v>11361</v>
      </c>
      <c r="O360" s="731" t="s">
        <v>41</v>
      </c>
      <c r="P360" s="731" t="s">
        <v>42</v>
      </c>
      <c r="Q360" s="731"/>
    </row>
    <row r="361" spans="1:17" ht="409.5" x14ac:dyDescent="0.25">
      <c r="A361" s="614">
        <v>359</v>
      </c>
      <c r="B361" s="722" t="s">
        <v>34</v>
      </c>
      <c r="C361" s="722">
        <v>891180084</v>
      </c>
      <c r="D361" s="722">
        <v>2</v>
      </c>
      <c r="E361" s="732" t="s">
        <v>9010</v>
      </c>
      <c r="F361" s="734">
        <v>1075216876</v>
      </c>
      <c r="G361" s="725">
        <v>7</v>
      </c>
      <c r="H361" s="726" t="s">
        <v>8473</v>
      </c>
      <c r="I361" s="732" t="s">
        <v>11405</v>
      </c>
      <c r="J361" s="728">
        <v>41663</v>
      </c>
      <c r="K361" s="738">
        <v>1466667</v>
      </c>
      <c r="L361" s="737" t="s">
        <v>8377</v>
      </c>
      <c r="M361" s="731" t="s">
        <v>2156</v>
      </c>
      <c r="N361" s="731" t="s">
        <v>11361</v>
      </c>
      <c r="O361" s="731" t="s">
        <v>41</v>
      </c>
      <c r="P361" s="731" t="s">
        <v>42</v>
      </c>
      <c r="Q361" s="731"/>
    </row>
    <row r="362" spans="1:17" ht="342" x14ac:dyDescent="0.25">
      <c r="A362" s="614">
        <v>360</v>
      </c>
      <c r="B362" s="722" t="s">
        <v>34</v>
      </c>
      <c r="C362" s="722">
        <v>891180084</v>
      </c>
      <c r="D362" s="722">
        <v>2</v>
      </c>
      <c r="E362" s="732" t="s">
        <v>11406</v>
      </c>
      <c r="F362" s="734">
        <v>860518299</v>
      </c>
      <c r="G362" s="725">
        <v>1</v>
      </c>
      <c r="H362" s="726" t="s">
        <v>8476</v>
      </c>
      <c r="I362" s="732" t="s">
        <v>11407</v>
      </c>
      <c r="J362" s="728">
        <v>41663</v>
      </c>
      <c r="K362" s="738">
        <v>3435804</v>
      </c>
      <c r="L362" s="730" t="s">
        <v>113</v>
      </c>
      <c r="M362" s="731" t="s">
        <v>2156</v>
      </c>
      <c r="N362" s="731" t="s">
        <v>11361</v>
      </c>
      <c r="O362" s="731" t="s">
        <v>41</v>
      </c>
      <c r="P362" s="731" t="s">
        <v>42</v>
      </c>
      <c r="Q362" s="731"/>
    </row>
    <row r="363" spans="1:17" ht="409.5" x14ac:dyDescent="0.25">
      <c r="A363" s="614">
        <v>361</v>
      </c>
      <c r="B363" s="722" t="s">
        <v>34</v>
      </c>
      <c r="C363" s="722">
        <v>891180084</v>
      </c>
      <c r="D363" s="722">
        <v>2</v>
      </c>
      <c r="E363" s="723" t="s">
        <v>11408</v>
      </c>
      <c r="F363" s="724">
        <v>900337685</v>
      </c>
      <c r="G363" s="725">
        <v>7</v>
      </c>
      <c r="H363" s="726" t="s">
        <v>8479</v>
      </c>
      <c r="I363" s="727" t="s">
        <v>8509</v>
      </c>
      <c r="J363" s="728">
        <v>41806</v>
      </c>
      <c r="K363" s="729">
        <v>55380000</v>
      </c>
      <c r="L363" s="730" t="s">
        <v>113</v>
      </c>
      <c r="M363" s="731" t="s">
        <v>2156</v>
      </c>
      <c r="N363" s="731" t="s">
        <v>11361</v>
      </c>
      <c r="O363" s="731" t="s">
        <v>41</v>
      </c>
      <c r="P363" s="731" t="s">
        <v>42</v>
      </c>
      <c r="Q363" s="731"/>
    </row>
    <row r="364" spans="1:17" ht="356.25" x14ac:dyDescent="0.25">
      <c r="A364" s="614">
        <v>362</v>
      </c>
      <c r="B364" s="722" t="s">
        <v>34</v>
      </c>
      <c r="C364" s="722">
        <v>891180084</v>
      </c>
      <c r="D364" s="722">
        <v>2</v>
      </c>
      <c r="E364" s="723" t="s">
        <v>11409</v>
      </c>
      <c r="F364" s="724">
        <v>860536024</v>
      </c>
      <c r="G364" s="725">
        <v>8</v>
      </c>
      <c r="H364" s="726" t="s">
        <v>8482</v>
      </c>
      <c r="I364" s="727" t="s">
        <v>11410</v>
      </c>
      <c r="J364" s="728">
        <v>41807</v>
      </c>
      <c r="K364" s="729">
        <v>3066644</v>
      </c>
      <c r="L364" s="730" t="s">
        <v>113</v>
      </c>
      <c r="M364" s="731" t="s">
        <v>2156</v>
      </c>
      <c r="N364" s="731" t="s">
        <v>11361</v>
      </c>
      <c r="O364" s="731" t="s">
        <v>41</v>
      </c>
      <c r="P364" s="731" t="s">
        <v>42</v>
      </c>
      <c r="Q364" s="731"/>
    </row>
    <row r="365" spans="1:17" ht="270.75" x14ac:dyDescent="0.25">
      <c r="A365" s="614">
        <v>363</v>
      </c>
      <c r="B365" s="722" t="s">
        <v>34</v>
      </c>
      <c r="C365" s="722">
        <v>891180084</v>
      </c>
      <c r="D365" s="722">
        <v>2</v>
      </c>
      <c r="E365" s="723" t="s">
        <v>2310</v>
      </c>
      <c r="F365" s="724">
        <v>1075217903</v>
      </c>
      <c r="G365" s="725">
        <v>2</v>
      </c>
      <c r="H365" s="726" t="s">
        <v>8487</v>
      </c>
      <c r="I365" s="732" t="s">
        <v>11411</v>
      </c>
      <c r="J365" s="728">
        <v>41809</v>
      </c>
      <c r="K365" s="729">
        <v>4162000</v>
      </c>
      <c r="L365" s="730" t="s">
        <v>8377</v>
      </c>
      <c r="M365" s="731" t="s">
        <v>2156</v>
      </c>
      <c r="N365" s="731" t="s">
        <v>11361</v>
      </c>
      <c r="O365" s="731" t="s">
        <v>41</v>
      </c>
      <c r="P365" s="731" t="s">
        <v>42</v>
      </c>
      <c r="Q365" s="731"/>
    </row>
    <row r="366" spans="1:17" ht="270.75" x14ac:dyDescent="0.25">
      <c r="A366" s="614">
        <v>364</v>
      </c>
      <c r="B366" s="722" t="s">
        <v>34</v>
      </c>
      <c r="C366" s="722">
        <v>891180084</v>
      </c>
      <c r="D366" s="722">
        <v>2</v>
      </c>
      <c r="E366" s="723" t="s">
        <v>11412</v>
      </c>
      <c r="F366" s="724">
        <v>1075211206</v>
      </c>
      <c r="G366" s="725">
        <v>1</v>
      </c>
      <c r="H366" s="726" t="s">
        <v>8490</v>
      </c>
      <c r="I366" s="733" t="s">
        <v>11411</v>
      </c>
      <c r="J366" s="728">
        <v>41809</v>
      </c>
      <c r="K366" s="729">
        <v>4162000</v>
      </c>
      <c r="L366" s="730" t="s">
        <v>8377</v>
      </c>
      <c r="M366" s="731" t="s">
        <v>2156</v>
      </c>
      <c r="N366" s="731" t="s">
        <v>11361</v>
      </c>
      <c r="O366" s="731" t="s">
        <v>41</v>
      </c>
      <c r="P366" s="731" t="s">
        <v>42</v>
      </c>
      <c r="Q366" s="731"/>
    </row>
    <row r="367" spans="1:17" ht="242.25" x14ac:dyDescent="0.25">
      <c r="A367" s="614">
        <v>365</v>
      </c>
      <c r="B367" s="722" t="s">
        <v>34</v>
      </c>
      <c r="C367" s="722">
        <v>891180084</v>
      </c>
      <c r="D367" s="722">
        <v>2</v>
      </c>
      <c r="E367" s="732" t="s">
        <v>11413</v>
      </c>
      <c r="F367" s="724">
        <v>1075256268</v>
      </c>
      <c r="G367" s="725">
        <v>1</v>
      </c>
      <c r="H367" s="726" t="s">
        <v>8493</v>
      </c>
      <c r="I367" s="732" t="s">
        <v>11414</v>
      </c>
      <c r="J367" s="728">
        <v>41809</v>
      </c>
      <c r="K367" s="729">
        <v>8842500</v>
      </c>
      <c r="L367" s="730" t="s">
        <v>8377</v>
      </c>
      <c r="M367" s="731" t="s">
        <v>2156</v>
      </c>
      <c r="N367" s="731" t="s">
        <v>11361</v>
      </c>
      <c r="O367" s="731" t="s">
        <v>41</v>
      </c>
      <c r="P367" s="731" t="s">
        <v>42</v>
      </c>
      <c r="Q367" s="731"/>
    </row>
    <row r="368" spans="1:17" ht="213.75" x14ac:dyDescent="0.25">
      <c r="A368" s="614">
        <v>366</v>
      </c>
      <c r="B368" s="722" t="s">
        <v>34</v>
      </c>
      <c r="C368" s="722">
        <v>891180084</v>
      </c>
      <c r="D368" s="722">
        <v>2</v>
      </c>
      <c r="E368" s="732" t="s">
        <v>11415</v>
      </c>
      <c r="F368" s="724">
        <v>1075256267</v>
      </c>
      <c r="G368" s="725">
        <v>2</v>
      </c>
      <c r="H368" s="726" t="s">
        <v>8495</v>
      </c>
      <c r="I368" s="732" t="s">
        <v>11416</v>
      </c>
      <c r="J368" s="728">
        <v>41809</v>
      </c>
      <c r="K368" s="729">
        <v>8842500</v>
      </c>
      <c r="L368" s="730" t="s">
        <v>8377</v>
      </c>
      <c r="M368" s="731" t="s">
        <v>2156</v>
      </c>
      <c r="N368" s="731" t="s">
        <v>11361</v>
      </c>
      <c r="O368" s="731" t="s">
        <v>41</v>
      </c>
      <c r="P368" s="731" t="s">
        <v>42</v>
      </c>
      <c r="Q368" s="731"/>
    </row>
    <row r="369" spans="1:17" ht="185.25" x14ac:dyDescent="0.25">
      <c r="A369" s="614">
        <v>367</v>
      </c>
      <c r="B369" s="722" t="s">
        <v>34</v>
      </c>
      <c r="C369" s="722">
        <v>891180084</v>
      </c>
      <c r="D369" s="722">
        <v>2</v>
      </c>
      <c r="E369" s="732" t="s">
        <v>11417</v>
      </c>
      <c r="F369" s="734">
        <v>1075244930</v>
      </c>
      <c r="G369" s="725">
        <v>6</v>
      </c>
      <c r="H369" s="726" t="s">
        <v>8500</v>
      </c>
      <c r="I369" s="735" t="s">
        <v>11418</v>
      </c>
      <c r="J369" s="728">
        <v>41815</v>
      </c>
      <c r="K369" s="729">
        <v>1200000</v>
      </c>
      <c r="L369" s="730" t="s">
        <v>8377</v>
      </c>
      <c r="M369" s="731" t="s">
        <v>2156</v>
      </c>
      <c r="N369" s="731" t="s">
        <v>11361</v>
      </c>
      <c r="O369" s="731" t="s">
        <v>41</v>
      </c>
      <c r="P369" s="731" t="s">
        <v>42</v>
      </c>
      <c r="Q369" s="731"/>
    </row>
    <row r="370" spans="1:17" ht="213.75" x14ac:dyDescent="0.25">
      <c r="A370" s="614">
        <v>368</v>
      </c>
      <c r="B370" s="722" t="s">
        <v>34</v>
      </c>
      <c r="C370" s="722">
        <v>891180084</v>
      </c>
      <c r="D370" s="722">
        <v>2</v>
      </c>
      <c r="E370" s="732" t="s">
        <v>11417</v>
      </c>
      <c r="F370" s="734">
        <v>1075244930</v>
      </c>
      <c r="G370" s="725">
        <v>6</v>
      </c>
      <c r="H370" s="726" t="s">
        <v>8502</v>
      </c>
      <c r="I370" s="736" t="s">
        <v>11419</v>
      </c>
      <c r="J370" s="728">
        <v>41815</v>
      </c>
      <c r="K370" s="729">
        <v>6000000</v>
      </c>
      <c r="L370" s="730" t="s">
        <v>8377</v>
      </c>
      <c r="M370" s="731" t="s">
        <v>2156</v>
      </c>
      <c r="N370" s="731" t="s">
        <v>11361</v>
      </c>
      <c r="O370" s="731" t="s">
        <v>41</v>
      </c>
      <c r="P370" s="731" t="s">
        <v>42</v>
      </c>
      <c r="Q370" s="731"/>
    </row>
    <row r="371" spans="1:17" ht="313.5" x14ac:dyDescent="0.25">
      <c r="A371" s="614">
        <v>369</v>
      </c>
      <c r="B371" s="722" t="s">
        <v>34</v>
      </c>
      <c r="C371" s="722">
        <v>891180084</v>
      </c>
      <c r="D371" s="722">
        <v>2</v>
      </c>
      <c r="E371" s="732" t="s">
        <v>2361</v>
      </c>
      <c r="F371" s="734">
        <v>7730329</v>
      </c>
      <c r="G371" s="725">
        <v>5</v>
      </c>
      <c r="H371" s="726" t="s">
        <v>8505</v>
      </c>
      <c r="I371" s="732" t="s">
        <v>11420</v>
      </c>
      <c r="J371" s="728">
        <v>41815</v>
      </c>
      <c r="K371" s="729">
        <v>7220000</v>
      </c>
      <c r="L371" s="730" t="s">
        <v>8377</v>
      </c>
      <c r="M371" s="731" t="s">
        <v>2156</v>
      </c>
      <c r="N371" s="731" t="s">
        <v>11361</v>
      </c>
      <c r="O371" s="731" t="s">
        <v>41</v>
      </c>
      <c r="P371" s="731" t="s">
        <v>42</v>
      </c>
      <c r="Q371" s="731"/>
    </row>
    <row r="372" spans="1:17" ht="313.5" x14ac:dyDescent="0.25">
      <c r="A372" s="614">
        <v>370</v>
      </c>
      <c r="B372" s="722" t="s">
        <v>34</v>
      </c>
      <c r="C372" s="722">
        <v>891180084</v>
      </c>
      <c r="D372" s="722">
        <v>2</v>
      </c>
      <c r="E372" s="732" t="s">
        <v>2169</v>
      </c>
      <c r="F372" s="734">
        <v>7714642</v>
      </c>
      <c r="G372" s="725">
        <v>9</v>
      </c>
      <c r="H372" s="726" t="s">
        <v>8508</v>
      </c>
      <c r="I372" s="736" t="s">
        <v>11421</v>
      </c>
      <c r="J372" s="728">
        <v>41815</v>
      </c>
      <c r="K372" s="729">
        <v>8000000</v>
      </c>
      <c r="L372" s="730" t="s">
        <v>8377</v>
      </c>
      <c r="M372" s="731" t="s">
        <v>2156</v>
      </c>
      <c r="N372" s="731" t="s">
        <v>11361</v>
      </c>
      <c r="O372" s="731" t="s">
        <v>41</v>
      </c>
      <c r="P372" s="731" t="s">
        <v>42</v>
      </c>
      <c r="Q372" s="731"/>
    </row>
    <row r="373" spans="1:17" ht="384.75" x14ac:dyDescent="0.25">
      <c r="A373" s="614">
        <v>371</v>
      </c>
      <c r="B373" s="722" t="s">
        <v>34</v>
      </c>
      <c r="C373" s="722">
        <v>891180084</v>
      </c>
      <c r="D373" s="722">
        <v>2</v>
      </c>
      <c r="E373" s="732" t="s">
        <v>11422</v>
      </c>
      <c r="F373" s="734">
        <v>36066255</v>
      </c>
      <c r="G373" s="725">
        <v>6</v>
      </c>
      <c r="H373" s="726" t="s">
        <v>8511</v>
      </c>
      <c r="I373" s="736" t="s">
        <v>11423</v>
      </c>
      <c r="J373" s="728">
        <v>41815</v>
      </c>
      <c r="K373" s="729">
        <v>7499998</v>
      </c>
      <c r="L373" s="730" t="s">
        <v>8377</v>
      </c>
      <c r="M373" s="731" t="s">
        <v>2156</v>
      </c>
      <c r="N373" s="731" t="s">
        <v>11361</v>
      </c>
      <c r="O373" s="731" t="s">
        <v>41</v>
      </c>
      <c r="P373" s="731" t="s">
        <v>42</v>
      </c>
      <c r="Q373" s="731"/>
    </row>
    <row r="374" spans="1:17" ht="409.5" x14ac:dyDescent="0.25">
      <c r="A374" s="614">
        <v>372</v>
      </c>
      <c r="B374" s="722" t="s">
        <v>34</v>
      </c>
      <c r="C374" s="722">
        <v>891180084</v>
      </c>
      <c r="D374" s="722">
        <v>2</v>
      </c>
      <c r="E374" s="737" t="s">
        <v>11424</v>
      </c>
      <c r="F374" s="724">
        <v>1075270537</v>
      </c>
      <c r="G374" s="725">
        <v>4</v>
      </c>
      <c r="H374" s="737" t="s">
        <v>8514</v>
      </c>
      <c r="I374" s="736" t="s">
        <v>11425</v>
      </c>
      <c r="J374" s="728">
        <v>41815</v>
      </c>
      <c r="K374" s="738">
        <v>6500000</v>
      </c>
      <c r="L374" s="730" t="s">
        <v>8377</v>
      </c>
      <c r="M374" s="731" t="s">
        <v>2156</v>
      </c>
      <c r="N374" s="731" t="s">
        <v>11361</v>
      </c>
      <c r="O374" s="731" t="s">
        <v>41</v>
      </c>
      <c r="P374" s="731" t="s">
        <v>42</v>
      </c>
      <c r="Q374" s="731"/>
    </row>
    <row r="375" spans="1:17" ht="299.25" x14ac:dyDescent="0.25">
      <c r="A375" s="614">
        <v>373</v>
      </c>
      <c r="B375" s="722" t="s">
        <v>34</v>
      </c>
      <c r="C375" s="722">
        <v>891180084</v>
      </c>
      <c r="D375" s="722">
        <v>2</v>
      </c>
      <c r="E375" s="737" t="s">
        <v>11426</v>
      </c>
      <c r="F375" s="724">
        <v>16185096</v>
      </c>
      <c r="G375" s="725">
        <v>9</v>
      </c>
      <c r="H375" s="737" t="s">
        <v>8516</v>
      </c>
      <c r="I375" s="736" t="s">
        <v>11427</v>
      </c>
      <c r="J375" s="728">
        <v>41815</v>
      </c>
      <c r="K375" s="738">
        <v>8500000</v>
      </c>
      <c r="L375" s="730" t="s">
        <v>8377</v>
      </c>
      <c r="M375" s="731" t="s">
        <v>2156</v>
      </c>
      <c r="N375" s="731" t="s">
        <v>11361</v>
      </c>
      <c r="O375" s="731" t="s">
        <v>41</v>
      </c>
      <c r="P375" s="731" t="s">
        <v>42</v>
      </c>
      <c r="Q375" s="731"/>
    </row>
    <row r="376" spans="1:17" ht="356.25" x14ac:dyDescent="0.25">
      <c r="A376" s="614">
        <v>374</v>
      </c>
      <c r="B376" s="739" t="s">
        <v>34</v>
      </c>
      <c r="C376" s="739">
        <v>891180084</v>
      </c>
      <c r="D376" s="739">
        <v>2</v>
      </c>
      <c r="E376" s="740" t="s">
        <v>11428</v>
      </c>
      <c r="F376" s="741">
        <v>1075259184</v>
      </c>
      <c r="G376" s="742">
        <v>3</v>
      </c>
      <c r="H376" s="740" t="s">
        <v>8519</v>
      </c>
      <c r="I376" s="743" t="s">
        <v>11429</v>
      </c>
      <c r="J376" s="744">
        <v>41815</v>
      </c>
      <c r="K376" s="745">
        <v>6270000</v>
      </c>
      <c r="L376" s="746" t="s">
        <v>8377</v>
      </c>
      <c r="M376" s="747" t="s">
        <v>2156</v>
      </c>
      <c r="N376" s="747" t="s">
        <v>11361</v>
      </c>
      <c r="O376" s="747" t="s">
        <v>41</v>
      </c>
      <c r="P376" s="747" t="s">
        <v>42</v>
      </c>
      <c r="Q376" s="747"/>
    </row>
    <row r="377" spans="1:17" ht="327.75" x14ac:dyDescent="0.25">
      <c r="A377" s="614">
        <v>375</v>
      </c>
      <c r="B377" s="712" t="s">
        <v>34</v>
      </c>
      <c r="C377" s="712">
        <v>891180084</v>
      </c>
      <c r="D377" s="712">
        <v>2</v>
      </c>
      <c r="E377" s="748" t="s">
        <v>397</v>
      </c>
      <c r="F377" s="749">
        <v>36151634</v>
      </c>
      <c r="G377" s="715">
        <v>8</v>
      </c>
      <c r="H377" s="716" t="s">
        <v>8398</v>
      </c>
      <c r="I377" s="750" t="s">
        <v>11430</v>
      </c>
      <c r="J377" s="718">
        <v>41656</v>
      </c>
      <c r="K377" s="719">
        <v>839960</v>
      </c>
      <c r="L377" s="720" t="s">
        <v>1137</v>
      </c>
      <c r="M377" s="721" t="s">
        <v>2156</v>
      </c>
      <c r="N377" s="721" t="s">
        <v>11361</v>
      </c>
      <c r="O377" s="721" t="s">
        <v>41</v>
      </c>
      <c r="P377" s="721" t="s">
        <v>42</v>
      </c>
      <c r="Q377" s="721"/>
    </row>
    <row r="378" spans="1:17" ht="409.5" x14ac:dyDescent="0.25">
      <c r="A378" s="614">
        <v>376</v>
      </c>
      <c r="B378" s="722" t="s">
        <v>34</v>
      </c>
      <c r="C378" s="722">
        <v>891180084</v>
      </c>
      <c r="D378" s="722">
        <v>2</v>
      </c>
      <c r="E378" s="732" t="s">
        <v>11431</v>
      </c>
      <c r="F378" s="734">
        <v>51580461</v>
      </c>
      <c r="G378" s="725">
        <v>5</v>
      </c>
      <c r="H378" s="726" t="s">
        <v>8400</v>
      </c>
      <c r="I378" s="736" t="s">
        <v>11432</v>
      </c>
      <c r="J378" s="728">
        <v>41656</v>
      </c>
      <c r="K378" s="729">
        <v>3919960</v>
      </c>
      <c r="L378" s="730" t="s">
        <v>1137</v>
      </c>
      <c r="M378" s="731" t="s">
        <v>2156</v>
      </c>
      <c r="N378" s="731" t="s">
        <v>11361</v>
      </c>
      <c r="O378" s="731" t="s">
        <v>41</v>
      </c>
      <c r="P378" s="731" t="s">
        <v>42</v>
      </c>
      <c r="Q378" s="731"/>
    </row>
    <row r="379" spans="1:17" ht="409.5" x14ac:dyDescent="0.25">
      <c r="A379" s="614">
        <v>377</v>
      </c>
      <c r="B379" s="722" t="s">
        <v>34</v>
      </c>
      <c r="C379" s="722">
        <v>891180084</v>
      </c>
      <c r="D379" s="722">
        <v>2</v>
      </c>
      <c r="E379" s="732" t="s">
        <v>11433</v>
      </c>
      <c r="F379" s="734">
        <v>7700453</v>
      </c>
      <c r="G379" s="725">
        <v>2</v>
      </c>
      <c r="H379" s="726" t="s">
        <v>8485</v>
      </c>
      <c r="I379" s="736" t="s">
        <v>11434</v>
      </c>
      <c r="J379" s="728">
        <v>41807</v>
      </c>
      <c r="K379" s="729">
        <v>986000</v>
      </c>
      <c r="L379" s="730" t="s">
        <v>1137</v>
      </c>
      <c r="M379" s="731" t="s">
        <v>2156</v>
      </c>
      <c r="N379" s="731" t="s">
        <v>11361</v>
      </c>
      <c r="O379" s="731" t="s">
        <v>41</v>
      </c>
      <c r="P379" s="731" t="s">
        <v>42</v>
      </c>
      <c r="Q379" s="731"/>
    </row>
    <row r="380" spans="1:17" ht="384.75" x14ac:dyDescent="0.25">
      <c r="A380" s="614">
        <v>378</v>
      </c>
      <c r="B380" s="739" t="s">
        <v>34</v>
      </c>
      <c r="C380" s="739">
        <v>891180084</v>
      </c>
      <c r="D380" s="739">
        <v>2</v>
      </c>
      <c r="E380" s="751" t="s">
        <v>11435</v>
      </c>
      <c r="F380" s="752">
        <v>52430291</v>
      </c>
      <c r="G380" s="742">
        <v>0</v>
      </c>
      <c r="H380" s="753" t="s">
        <v>8498</v>
      </c>
      <c r="I380" s="743" t="s">
        <v>11436</v>
      </c>
      <c r="J380" s="744">
        <v>41810</v>
      </c>
      <c r="K380" s="754">
        <v>6370920</v>
      </c>
      <c r="L380" s="746" t="s">
        <v>1137</v>
      </c>
      <c r="M380" s="747" t="s">
        <v>2156</v>
      </c>
      <c r="N380" s="747" t="s">
        <v>11361</v>
      </c>
      <c r="O380" s="747" t="s">
        <v>41</v>
      </c>
      <c r="P380" s="747" t="s">
        <v>42</v>
      </c>
      <c r="Q380" s="747"/>
    </row>
    <row r="381" spans="1:17" ht="213.75" x14ac:dyDescent="0.25">
      <c r="A381" s="614">
        <v>379</v>
      </c>
      <c r="B381" s="755" t="s">
        <v>4826</v>
      </c>
      <c r="C381" s="755">
        <v>891180084</v>
      </c>
      <c r="D381" s="756">
        <v>2</v>
      </c>
      <c r="E381" s="757" t="s">
        <v>11437</v>
      </c>
      <c r="F381" s="758">
        <v>7732565</v>
      </c>
      <c r="G381" s="758">
        <v>6</v>
      </c>
      <c r="H381" s="759" t="s">
        <v>11438</v>
      </c>
      <c r="I381" s="760" t="s">
        <v>11439</v>
      </c>
      <c r="J381" s="761">
        <v>41648</v>
      </c>
      <c r="K381" s="762">
        <v>33105600</v>
      </c>
      <c r="L381" s="763" t="s">
        <v>10491</v>
      </c>
      <c r="M381" s="764" t="s">
        <v>11440</v>
      </c>
      <c r="N381" s="765" t="s">
        <v>40</v>
      </c>
      <c r="O381" s="764" t="s">
        <v>4963</v>
      </c>
      <c r="P381" s="766" t="s">
        <v>5340</v>
      </c>
      <c r="Q381" s="764" t="s">
        <v>11441</v>
      </c>
    </row>
    <row r="382" spans="1:17" ht="171" x14ac:dyDescent="0.25">
      <c r="A382" s="614">
        <v>380</v>
      </c>
      <c r="B382" s="755" t="s">
        <v>4826</v>
      </c>
      <c r="C382" s="755">
        <v>891180084</v>
      </c>
      <c r="D382" s="756">
        <v>2</v>
      </c>
      <c r="E382" s="767" t="s">
        <v>2252</v>
      </c>
      <c r="F382" s="757">
        <v>55113223</v>
      </c>
      <c r="G382" s="767" t="s">
        <v>5358</v>
      </c>
      <c r="H382" s="759" t="s">
        <v>11442</v>
      </c>
      <c r="I382" s="760" t="s">
        <v>11443</v>
      </c>
      <c r="J382" s="761">
        <v>41649</v>
      </c>
      <c r="K382" s="762">
        <v>18346667</v>
      </c>
      <c r="L382" s="763" t="s">
        <v>10491</v>
      </c>
      <c r="M382" s="764" t="s">
        <v>11440</v>
      </c>
      <c r="N382" s="765" t="s">
        <v>40</v>
      </c>
      <c r="O382" s="764" t="s">
        <v>4963</v>
      </c>
      <c r="P382" s="766" t="s">
        <v>5340</v>
      </c>
      <c r="Q382" s="764" t="s">
        <v>11441</v>
      </c>
    </row>
    <row r="383" spans="1:17" ht="214.5" x14ac:dyDescent="0.25">
      <c r="A383" s="614">
        <v>381</v>
      </c>
      <c r="B383" s="755" t="s">
        <v>4826</v>
      </c>
      <c r="C383" s="755">
        <v>891180084</v>
      </c>
      <c r="D383" s="755">
        <v>2</v>
      </c>
      <c r="E383" s="767" t="s">
        <v>4827</v>
      </c>
      <c r="F383" s="758">
        <v>7708808</v>
      </c>
      <c r="G383" s="767" t="s">
        <v>5358</v>
      </c>
      <c r="H383" s="760" t="s">
        <v>11444</v>
      </c>
      <c r="I383" s="768" t="s">
        <v>11445</v>
      </c>
      <c r="J383" s="769">
        <v>41649</v>
      </c>
      <c r="K383" s="762">
        <v>11899803</v>
      </c>
      <c r="L383" s="763" t="s">
        <v>10491</v>
      </c>
      <c r="M383" s="765" t="s">
        <v>11446</v>
      </c>
      <c r="N383" s="765" t="s">
        <v>40</v>
      </c>
      <c r="O383" s="765" t="s">
        <v>41</v>
      </c>
      <c r="P383" s="765" t="s">
        <v>4831</v>
      </c>
      <c r="Q383" s="765" t="s">
        <v>11447</v>
      </c>
    </row>
    <row r="384" spans="1:17" ht="271.5" x14ac:dyDescent="0.25">
      <c r="A384" s="614">
        <v>382</v>
      </c>
      <c r="B384" s="755" t="s">
        <v>4826</v>
      </c>
      <c r="C384" s="755">
        <v>891180084</v>
      </c>
      <c r="D384" s="755">
        <v>2</v>
      </c>
      <c r="E384" s="767" t="s">
        <v>8199</v>
      </c>
      <c r="F384" s="758">
        <v>36179246</v>
      </c>
      <c r="G384" s="767" t="s">
        <v>5295</v>
      </c>
      <c r="H384" s="760" t="s">
        <v>11448</v>
      </c>
      <c r="I384" s="768" t="s">
        <v>11449</v>
      </c>
      <c r="J384" s="769">
        <v>41649</v>
      </c>
      <c r="K384" s="762">
        <v>10879929</v>
      </c>
      <c r="L384" s="763" t="s">
        <v>61</v>
      </c>
      <c r="M384" s="765" t="s">
        <v>11446</v>
      </c>
      <c r="N384" s="765" t="s">
        <v>40</v>
      </c>
      <c r="O384" s="765" t="s">
        <v>41</v>
      </c>
      <c r="P384" s="765" t="s">
        <v>4831</v>
      </c>
      <c r="Q384" s="765" t="s">
        <v>11447</v>
      </c>
    </row>
    <row r="385" spans="1:17" ht="271.5" x14ac:dyDescent="0.25">
      <c r="A385" s="614">
        <v>383</v>
      </c>
      <c r="B385" s="755" t="s">
        <v>4826</v>
      </c>
      <c r="C385" s="755">
        <v>891180084</v>
      </c>
      <c r="D385" s="755">
        <v>2</v>
      </c>
      <c r="E385" s="767" t="s">
        <v>4833</v>
      </c>
      <c r="F385" s="758">
        <v>26428426</v>
      </c>
      <c r="G385" s="767" t="s">
        <v>5422</v>
      </c>
      <c r="H385" s="760" t="s">
        <v>11450</v>
      </c>
      <c r="I385" s="768" t="s">
        <v>11449</v>
      </c>
      <c r="J385" s="769">
        <v>41649</v>
      </c>
      <c r="K385" s="762">
        <v>10879929</v>
      </c>
      <c r="L385" s="763" t="s">
        <v>61</v>
      </c>
      <c r="M385" s="765" t="s">
        <v>11446</v>
      </c>
      <c r="N385" s="765" t="s">
        <v>40</v>
      </c>
      <c r="O385" s="765" t="s">
        <v>41</v>
      </c>
      <c r="P385" s="765" t="s">
        <v>4831</v>
      </c>
      <c r="Q385" s="765" t="s">
        <v>11447</v>
      </c>
    </row>
    <row r="386" spans="1:17" ht="327.75" x14ac:dyDescent="0.25">
      <c r="A386" s="614">
        <v>384</v>
      </c>
      <c r="B386" s="755" t="s">
        <v>4826</v>
      </c>
      <c r="C386" s="755">
        <v>891180084</v>
      </c>
      <c r="D386" s="755">
        <v>2</v>
      </c>
      <c r="E386" s="767" t="s">
        <v>4835</v>
      </c>
      <c r="F386" s="758">
        <v>26422914</v>
      </c>
      <c r="G386" s="767" t="s">
        <v>7459</v>
      </c>
      <c r="H386" s="760" t="s">
        <v>11451</v>
      </c>
      <c r="I386" s="770" t="s">
        <v>11452</v>
      </c>
      <c r="J386" s="769">
        <v>41649</v>
      </c>
      <c r="K386" s="762">
        <v>12239895</v>
      </c>
      <c r="L386" s="763" t="s">
        <v>10491</v>
      </c>
      <c r="M386" s="765" t="s">
        <v>11446</v>
      </c>
      <c r="N386" s="765" t="s">
        <v>40</v>
      </c>
      <c r="O386" s="765" t="s">
        <v>41</v>
      </c>
      <c r="P386" s="765" t="s">
        <v>4831</v>
      </c>
      <c r="Q386" s="765" t="s">
        <v>11447</v>
      </c>
    </row>
    <row r="387" spans="1:17" ht="328.5" x14ac:dyDescent="0.25">
      <c r="A387" s="614">
        <v>385</v>
      </c>
      <c r="B387" s="755" t="s">
        <v>4826</v>
      </c>
      <c r="C387" s="755">
        <v>891180084</v>
      </c>
      <c r="D387" s="755">
        <v>2</v>
      </c>
      <c r="E387" s="767" t="s">
        <v>4839</v>
      </c>
      <c r="F387" s="758">
        <v>7725777</v>
      </c>
      <c r="G387" s="767" t="s">
        <v>5358</v>
      </c>
      <c r="H387" s="760" t="s">
        <v>11453</v>
      </c>
      <c r="I387" s="771" t="s">
        <v>11454</v>
      </c>
      <c r="J387" s="769">
        <v>41649</v>
      </c>
      <c r="K387" s="762">
        <v>12239895</v>
      </c>
      <c r="L387" s="763" t="s">
        <v>10491</v>
      </c>
      <c r="M387" s="765" t="s">
        <v>11446</v>
      </c>
      <c r="N387" s="765" t="s">
        <v>40</v>
      </c>
      <c r="O387" s="765" t="s">
        <v>41</v>
      </c>
      <c r="P387" s="765" t="s">
        <v>4831</v>
      </c>
      <c r="Q387" s="765" t="s">
        <v>4853</v>
      </c>
    </row>
    <row r="388" spans="1:17" ht="314.25" x14ac:dyDescent="0.25">
      <c r="A388" s="614">
        <v>386</v>
      </c>
      <c r="B388" s="755" t="s">
        <v>4826</v>
      </c>
      <c r="C388" s="755">
        <v>891180084</v>
      </c>
      <c r="D388" s="755">
        <v>2</v>
      </c>
      <c r="E388" s="767" t="s">
        <v>11455</v>
      </c>
      <c r="F388" s="758">
        <v>900454051</v>
      </c>
      <c r="G388" s="767">
        <v>9</v>
      </c>
      <c r="H388" s="760" t="s">
        <v>11456</v>
      </c>
      <c r="I388" s="771" t="s">
        <v>11457</v>
      </c>
      <c r="J388" s="769">
        <v>41653</v>
      </c>
      <c r="K388" s="762">
        <v>84823918</v>
      </c>
      <c r="L388" s="763" t="s">
        <v>2134</v>
      </c>
      <c r="M388" s="765" t="s">
        <v>11446</v>
      </c>
      <c r="N388" s="765" t="s">
        <v>40</v>
      </c>
      <c r="O388" s="765" t="s">
        <v>41</v>
      </c>
      <c r="P388" s="765" t="s">
        <v>4831</v>
      </c>
      <c r="Q388" s="765" t="s">
        <v>11458</v>
      </c>
    </row>
    <row r="389" spans="1:17" ht="409.5" x14ac:dyDescent="0.25">
      <c r="A389" s="614">
        <v>387</v>
      </c>
      <c r="B389" s="755" t="s">
        <v>4826</v>
      </c>
      <c r="C389" s="755">
        <v>891180084</v>
      </c>
      <c r="D389" s="755">
        <v>2</v>
      </c>
      <c r="E389" s="767" t="s">
        <v>5019</v>
      </c>
      <c r="F389" s="758">
        <v>12137954</v>
      </c>
      <c r="G389" s="767" t="s">
        <v>5315</v>
      </c>
      <c r="H389" s="760" t="s">
        <v>11459</v>
      </c>
      <c r="I389" s="772" t="s">
        <v>11460</v>
      </c>
      <c r="J389" s="773">
        <v>41655</v>
      </c>
      <c r="K389" s="762">
        <v>19962538</v>
      </c>
      <c r="L389" s="763" t="s">
        <v>61</v>
      </c>
      <c r="M389" s="765" t="s">
        <v>11446</v>
      </c>
      <c r="N389" s="765" t="s">
        <v>40</v>
      </c>
      <c r="O389" s="765" t="s">
        <v>41</v>
      </c>
      <c r="P389" s="765" t="s">
        <v>42</v>
      </c>
      <c r="Q389" s="765" t="s">
        <v>7572</v>
      </c>
    </row>
    <row r="390" spans="1:17" ht="342" x14ac:dyDescent="0.25">
      <c r="A390" s="614">
        <v>388</v>
      </c>
      <c r="B390" s="755" t="s">
        <v>34</v>
      </c>
      <c r="C390" s="755">
        <v>891180084</v>
      </c>
      <c r="D390" s="755">
        <v>2</v>
      </c>
      <c r="E390" s="767" t="s">
        <v>8419</v>
      </c>
      <c r="F390" s="758">
        <v>1075237649</v>
      </c>
      <c r="G390" s="767">
        <v>1</v>
      </c>
      <c r="H390" s="760" t="s">
        <v>11461</v>
      </c>
      <c r="I390" s="772" t="s">
        <v>11462</v>
      </c>
      <c r="J390" s="773">
        <v>41655</v>
      </c>
      <c r="K390" s="774">
        <v>12600000</v>
      </c>
      <c r="L390" s="763" t="s">
        <v>6521</v>
      </c>
      <c r="M390" s="765" t="s">
        <v>11463</v>
      </c>
      <c r="N390" s="765" t="s">
        <v>40</v>
      </c>
      <c r="O390" s="765" t="s">
        <v>41</v>
      </c>
      <c r="P390" s="765" t="s">
        <v>42</v>
      </c>
      <c r="Q390" s="765" t="s">
        <v>11441</v>
      </c>
    </row>
    <row r="391" spans="1:17" ht="409.5" x14ac:dyDescent="0.25">
      <c r="A391" s="614">
        <v>389</v>
      </c>
      <c r="B391" s="755" t="s">
        <v>34</v>
      </c>
      <c r="C391" s="755">
        <v>891180084</v>
      </c>
      <c r="D391" s="755">
        <v>2</v>
      </c>
      <c r="E391" s="767" t="s">
        <v>7467</v>
      </c>
      <c r="F391" s="758">
        <v>36166000</v>
      </c>
      <c r="G391" s="767" t="s">
        <v>5315</v>
      </c>
      <c r="H391" s="760" t="s">
        <v>11464</v>
      </c>
      <c r="I391" s="772" t="s">
        <v>11460</v>
      </c>
      <c r="J391" s="773">
        <v>41655</v>
      </c>
      <c r="K391" s="762">
        <v>24186687</v>
      </c>
      <c r="L391" s="763" t="s">
        <v>61</v>
      </c>
      <c r="M391" s="765" t="s">
        <v>11446</v>
      </c>
      <c r="N391" s="765" t="s">
        <v>40</v>
      </c>
      <c r="O391" s="765" t="s">
        <v>41</v>
      </c>
      <c r="P391" s="765" t="s">
        <v>42</v>
      </c>
      <c r="Q391" s="765" t="s">
        <v>7572</v>
      </c>
    </row>
    <row r="392" spans="1:17" ht="327.75" x14ac:dyDescent="0.25">
      <c r="A392" s="614">
        <v>390</v>
      </c>
      <c r="B392" s="756" t="s">
        <v>34</v>
      </c>
      <c r="C392" s="756">
        <v>891180084</v>
      </c>
      <c r="D392" s="756">
        <v>2</v>
      </c>
      <c r="E392" s="775" t="s">
        <v>7580</v>
      </c>
      <c r="F392" s="758">
        <v>1075229357</v>
      </c>
      <c r="G392" s="767">
        <v>2</v>
      </c>
      <c r="H392" s="760" t="s">
        <v>11465</v>
      </c>
      <c r="I392" s="760" t="s">
        <v>11466</v>
      </c>
      <c r="J392" s="761">
        <v>41655</v>
      </c>
      <c r="K392" s="762">
        <v>10000000</v>
      </c>
      <c r="L392" s="763" t="s">
        <v>61</v>
      </c>
      <c r="M392" s="765" t="s">
        <v>11446</v>
      </c>
      <c r="N392" s="765" t="s">
        <v>40</v>
      </c>
      <c r="O392" s="764" t="s">
        <v>41</v>
      </c>
      <c r="P392" s="764" t="s">
        <v>42</v>
      </c>
      <c r="Q392" s="765" t="s">
        <v>11441</v>
      </c>
    </row>
    <row r="393" spans="1:17" ht="342" x14ac:dyDescent="0.25">
      <c r="A393" s="614">
        <v>391</v>
      </c>
      <c r="B393" s="756" t="s">
        <v>34</v>
      </c>
      <c r="C393" s="756">
        <v>891180084</v>
      </c>
      <c r="D393" s="756">
        <v>2</v>
      </c>
      <c r="E393" s="775" t="s">
        <v>2983</v>
      </c>
      <c r="F393" s="758">
        <v>7724303</v>
      </c>
      <c r="G393" s="758">
        <v>1</v>
      </c>
      <c r="H393" s="760" t="s">
        <v>11467</v>
      </c>
      <c r="I393" s="760" t="s">
        <v>11468</v>
      </c>
      <c r="J393" s="761">
        <v>41655</v>
      </c>
      <c r="K393" s="762">
        <v>500000</v>
      </c>
      <c r="L393" s="763" t="s">
        <v>380</v>
      </c>
      <c r="M393" s="765" t="s">
        <v>11446</v>
      </c>
      <c r="N393" s="765" t="s">
        <v>40</v>
      </c>
      <c r="O393" s="764" t="s">
        <v>41</v>
      </c>
      <c r="P393" s="764" t="s">
        <v>42</v>
      </c>
      <c r="Q393" s="765" t="s">
        <v>11441</v>
      </c>
    </row>
    <row r="394" spans="1:17" ht="409.5" x14ac:dyDescent="0.25">
      <c r="A394" s="614">
        <v>392</v>
      </c>
      <c r="B394" s="756" t="s">
        <v>34</v>
      </c>
      <c r="C394" s="756">
        <v>891180084</v>
      </c>
      <c r="D394" s="756">
        <v>2</v>
      </c>
      <c r="E394" s="776" t="s">
        <v>5082</v>
      </c>
      <c r="F394" s="758">
        <v>1075213050</v>
      </c>
      <c r="G394" s="767" t="s">
        <v>5295</v>
      </c>
      <c r="H394" s="777" t="s">
        <v>11469</v>
      </c>
      <c r="I394" s="760" t="s">
        <v>11470</v>
      </c>
      <c r="J394" s="778">
        <v>41655</v>
      </c>
      <c r="K394" s="762">
        <v>12650000</v>
      </c>
      <c r="L394" s="763" t="s">
        <v>61</v>
      </c>
      <c r="M394" s="765" t="s">
        <v>11446</v>
      </c>
      <c r="N394" s="765" t="s">
        <v>40</v>
      </c>
      <c r="O394" s="764" t="s">
        <v>41</v>
      </c>
      <c r="P394" s="764" t="s">
        <v>42</v>
      </c>
      <c r="Q394" s="765" t="s">
        <v>11441</v>
      </c>
    </row>
    <row r="395" spans="1:17" ht="409.5" x14ac:dyDescent="0.25">
      <c r="A395" s="614">
        <v>393</v>
      </c>
      <c r="B395" s="756" t="s">
        <v>34</v>
      </c>
      <c r="C395" s="756">
        <v>891180084</v>
      </c>
      <c r="D395" s="756">
        <v>2</v>
      </c>
      <c r="E395" s="776" t="s">
        <v>11471</v>
      </c>
      <c r="F395" s="758">
        <v>7730329</v>
      </c>
      <c r="G395" s="767" t="s">
        <v>5295</v>
      </c>
      <c r="H395" s="777" t="s">
        <v>11472</v>
      </c>
      <c r="I395" s="760" t="s">
        <v>11473</v>
      </c>
      <c r="J395" s="778">
        <v>41655</v>
      </c>
      <c r="K395" s="762">
        <v>11000000</v>
      </c>
      <c r="L395" s="763" t="s">
        <v>61</v>
      </c>
      <c r="M395" s="765" t="s">
        <v>11446</v>
      </c>
      <c r="N395" s="765" t="s">
        <v>40</v>
      </c>
      <c r="O395" s="764" t="s">
        <v>41</v>
      </c>
      <c r="P395" s="764" t="s">
        <v>42</v>
      </c>
      <c r="Q395" s="764" t="s">
        <v>11441</v>
      </c>
    </row>
    <row r="396" spans="1:17" ht="399" x14ac:dyDescent="0.25">
      <c r="A396" s="614">
        <v>394</v>
      </c>
      <c r="B396" s="756" t="s">
        <v>34</v>
      </c>
      <c r="C396" s="756">
        <v>891180084</v>
      </c>
      <c r="D396" s="756">
        <v>2</v>
      </c>
      <c r="E396" s="776" t="s">
        <v>356</v>
      </c>
      <c r="F396" s="758">
        <v>7694101</v>
      </c>
      <c r="G396" s="767">
        <v>9</v>
      </c>
      <c r="H396" s="777" t="s">
        <v>11474</v>
      </c>
      <c r="I396" s="779" t="s">
        <v>11475</v>
      </c>
      <c r="J396" s="778">
        <v>41655</v>
      </c>
      <c r="K396" s="762">
        <v>8380000</v>
      </c>
      <c r="L396" s="763" t="s">
        <v>380</v>
      </c>
      <c r="M396" s="765" t="s">
        <v>11446</v>
      </c>
      <c r="N396" s="765" t="s">
        <v>40</v>
      </c>
      <c r="O396" s="764" t="s">
        <v>41</v>
      </c>
      <c r="P396" s="764" t="s">
        <v>42</v>
      </c>
      <c r="Q396" s="764"/>
    </row>
    <row r="397" spans="1:17" ht="409.5" x14ac:dyDescent="0.25">
      <c r="A397" s="614">
        <v>395</v>
      </c>
      <c r="B397" s="756" t="s">
        <v>34</v>
      </c>
      <c r="C397" s="756">
        <v>891180084</v>
      </c>
      <c r="D397" s="756">
        <v>2</v>
      </c>
      <c r="E397" s="776" t="s">
        <v>11476</v>
      </c>
      <c r="F397" s="780">
        <v>813013124</v>
      </c>
      <c r="G397" s="767">
        <v>0</v>
      </c>
      <c r="H397" s="777" t="s">
        <v>11477</v>
      </c>
      <c r="I397" s="779" t="s">
        <v>11478</v>
      </c>
      <c r="J397" s="778">
        <v>41656</v>
      </c>
      <c r="K397" s="762">
        <v>900000</v>
      </c>
      <c r="L397" s="763" t="s">
        <v>6521</v>
      </c>
      <c r="M397" s="765" t="s">
        <v>11446</v>
      </c>
      <c r="N397" s="765" t="s">
        <v>40</v>
      </c>
      <c r="O397" s="764" t="s">
        <v>41</v>
      </c>
      <c r="P397" s="764" t="s">
        <v>42</v>
      </c>
      <c r="Q397" s="764"/>
    </row>
    <row r="398" spans="1:17" ht="171" x14ac:dyDescent="0.25">
      <c r="A398" s="614">
        <v>396</v>
      </c>
      <c r="B398" s="756" t="s">
        <v>34</v>
      </c>
      <c r="C398" s="756">
        <v>891180084</v>
      </c>
      <c r="D398" s="756">
        <v>2</v>
      </c>
      <c r="E398" s="776" t="s">
        <v>11479</v>
      </c>
      <c r="F398" s="780">
        <v>36301583</v>
      </c>
      <c r="G398" s="767">
        <v>5</v>
      </c>
      <c r="H398" s="777" t="s">
        <v>11480</v>
      </c>
      <c r="I398" s="779" t="s">
        <v>11481</v>
      </c>
      <c r="J398" s="778">
        <v>41656</v>
      </c>
      <c r="K398" s="762">
        <v>12000000</v>
      </c>
      <c r="L398" s="765" t="s">
        <v>380</v>
      </c>
      <c r="M398" s="765" t="s">
        <v>11446</v>
      </c>
      <c r="N398" s="765" t="s">
        <v>40</v>
      </c>
      <c r="O398" s="764" t="s">
        <v>41</v>
      </c>
      <c r="P398" s="764" t="s">
        <v>42</v>
      </c>
      <c r="Q398" s="764"/>
    </row>
    <row r="399" spans="1:17" ht="409.5" x14ac:dyDescent="0.25">
      <c r="A399" s="614">
        <v>397</v>
      </c>
      <c r="B399" s="756" t="s">
        <v>34</v>
      </c>
      <c r="C399" s="756">
        <v>891180084</v>
      </c>
      <c r="D399" s="756">
        <v>2</v>
      </c>
      <c r="E399" s="776" t="s">
        <v>11482</v>
      </c>
      <c r="F399" s="780">
        <v>890103197</v>
      </c>
      <c r="G399" s="767">
        <v>4</v>
      </c>
      <c r="H399" s="777" t="s">
        <v>11483</v>
      </c>
      <c r="I399" s="779" t="s">
        <v>11484</v>
      </c>
      <c r="J399" s="778">
        <v>41655</v>
      </c>
      <c r="K399" s="762">
        <v>900000</v>
      </c>
      <c r="L399" s="765" t="s">
        <v>61</v>
      </c>
      <c r="M399" s="765" t="s">
        <v>11446</v>
      </c>
      <c r="N399" s="765" t="s">
        <v>40</v>
      </c>
      <c r="O399" s="764" t="s">
        <v>41</v>
      </c>
      <c r="P399" s="764" t="s">
        <v>42</v>
      </c>
      <c r="Q399" s="764"/>
    </row>
    <row r="400" spans="1:17" ht="399" x14ac:dyDescent="0.25">
      <c r="A400" s="614">
        <v>398</v>
      </c>
      <c r="B400" s="756" t="s">
        <v>34</v>
      </c>
      <c r="C400" s="756">
        <v>891180084</v>
      </c>
      <c r="D400" s="756">
        <v>2</v>
      </c>
      <c r="E400" s="776" t="s">
        <v>11485</v>
      </c>
      <c r="F400" s="780">
        <v>7694101</v>
      </c>
      <c r="G400" s="767">
        <v>9</v>
      </c>
      <c r="H400" s="777" t="s">
        <v>11486</v>
      </c>
      <c r="I400" s="779" t="s">
        <v>11487</v>
      </c>
      <c r="J400" s="778">
        <v>41655</v>
      </c>
      <c r="K400" s="762">
        <v>9293000</v>
      </c>
      <c r="L400" s="765" t="s">
        <v>380</v>
      </c>
      <c r="M400" s="765" t="s">
        <v>11446</v>
      </c>
      <c r="N400" s="765" t="s">
        <v>40</v>
      </c>
      <c r="O400" s="764" t="s">
        <v>41</v>
      </c>
      <c r="P400" s="764" t="s">
        <v>42</v>
      </c>
      <c r="Q400" s="764"/>
    </row>
    <row r="401" spans="1:17" ht="285" x14ac:dyDescent="0.25">
      <c r="A401" s="614">
        <v>399</v>
      </c>
      <c r="B401" s="756" t="s">
        <v>34</v>
      </c>
      <c r="C401" s="756">
        <v>891180084</v>
      </c>
      <c r="D401" s="756">
        <v>2</v>
      </c>
      <c r="E401" s="767" t="s">
        <v>5392</v>
      </c>
      <c r="F401" s="780">
        <v>7728828</v>
      </c>
      <c r="G401" s="767" t="s">
        <v>7459</v>
      </c>
      <c r="H401" s="760" t="s">
        <v>11488</v>
      </c>
      <c r="I401" s="772" t="s">
        <v>11489</v>
      </c>
      <c r="J401" s="773">
        <v>41655</v>
      </c>
      <c r="K401" s="762">
        <v>417955</v>
      </c>
      <c r="L401" s="765" t="s">
        <v>380</v>
      </c>
      <c r="M401" s="765" t="s">
        <v>11446</v>
      </c>
      <c r="N401" s="765" t="s">
        <v>40</v>
      </c>
      <c r="O401" s="765" t="s">
        <v>41</v>
      </c>
      <c r="P401" s="765" t="s">
        <v>42</v>
      </c>
      <c r="Q401" s="765"/>
    </row>
    <row r="402" spans="1:17" ht="242.25" x14ac:dyDescent="0.25">
      <c r="A402" s="614">
        <v>400</v>
      </c>
      <c r="B402" s="756" t="s">
        <v>34</v>
      </c>
      <c r="C402" s="756">
        <v>891180084</v>
      </c>
      <c r="D402" s="756">
        <v>2</v>
      </c>
      <c r="E402" s="776" t="s">
        <v>2747</v>
      </c>
      <c r="F402" s="757">
        <v>55173451</v>
      </c>
      <c r="G402" s="767" t="s">
        <v>5450</v>
      </c>
      <c r="H402" s="781" t="s">
        <v>11490</v>
      </c>
      <c r="I402" s="782" t="s">
        <v>11491</v>
      </c>
      <c r="J402" s="778">
        <v>41655</v>
      </c>
      <c r="K402" s="762">
        <v>4950000</v>
      </c>
      <c r="L402" s="765" t="s">
        <v>61</v>
      </c>
      <c r="M402" s="765" t="s">
        <v>11446</v>
      </c>
      <c r="N402" s="765" t="s">
        <v>40</v>
      </c>
      <c r="O402" s="765" t="s">
        <v>41</v>
      </c>
      <c r="P402" s="765" t="s">
        <v>42</v>
      </c>
      <c r="Q402" s="765"/>
    </row>
    <row r="403" spans="1:17" ht="156.75" x14ac:dyDescent="0.25">
      <c r="A403" s="614">
        <v>401</v>
      </c>
      <c r="B403" s="756" t="s">
        <v>34</v>
      </c>
      <c r="C403" s="756">
        <v>891180084</v>
      </c>
      <c r="D403" s="756">
        <v>2</v>
      </c>
      <c r="E403" s="776" t="s">
        <v>8340</v>
      </c>
      <c r="F403" s="758">
        <v>1075215684</v>
      </c>
      <c r="G403" s="767">
        <v>5</v>
      </c>
      <c r="H403" s="760" t="s">
        <v>11492</v>
      </c>
      <c r="I403" s="782" t="s">
        <v>11493</v>
      </c>
      <c r="J403" s="769">
        <v>41655</v>
      </c>
      <c r="K403" s="762">
        <v>4950000</v>
      </c>
      <c r="L403" s="763" t="s">
        <v>61</v>
      </c>
      <c r="M403" s="765" t="s">
        <v>11446</v>
      </c>
      <c r="N403" s="765" t="s">
        <v>40</v>
      </c>
      <c r="O403" s="765" t="s">
        <v>41</v>
      </c>
      <c r="P403" s="765" t="s">
        <v>42</v>
      </c>
      <c r="Q403" s="765"/>
    </row>
    <row r="404" spans="1:17" ht="384.75" x14ac:dyDescent="0.25">
      <c r="A404" s="614">
        <v>402</v>
      </c>
      <c r="B404" s="756" t="s">
        <v>34</v>
      </c>
      <c r="C404" s="756">
        <v>891180084</v>
      </c>
      <c r="D404" s="756">
        <v>2</v>
      </c>
      <c r="E404" s="776" t="s">
        <v>11494</v>
      </c>
      <c r="F404" s="757">
        <v>7710581</v>
      </c>
      <c r="G404" s="767">
        <v>1</v>
      </c>
      <c r="H404" s="781" t="s">
        <v>11495</v>
      </c>
      <c r="I404" s="782" t="s">
        <v>11496</v>
      </c>
      <c r="J404" s="778">
        <v>41659</v>
      </c>
      <c r="K404" s="762">
        <v>1540000</v>
      </c>
      <c r="L404" s="763" t="s">
        <v>61</v>
      </c>
      <c r="M404" s="765" t="s">
        <v>11446</v>
      </c>
      <c r="N404" s="765" t="s">
        <v>40</v>
      </c>
      <c r="O404" s="765" t="s">
        <v>4963</v>
      </c>
      <c r="P404" s="765" t="s">
        <v>5340</v>
      </c>
      <c r="Q404" s="765" t="s">
        <v>11447</v>
      </c>
    </row>
    <row r="405" spans="1:17" ht="384.75" x14ac:dyDescent="0.25">
      <c r="A405" s="614">
        <v>403</v>
      </c>
      <c r="B405" s="756" t="s">
        <v>34</v>
      </c>
      <c r="C405" s="756">
        <v>891180084</v>
      </c>
      <c r="D405" s="756">
        <v>2</v>
      </c>
      <c r="E405" s="776" t="s">
        <v>4918</v>
      </c>
      <c r="F405" s="758">
        <v>1117494213</v>
      </c>
      <c r="G405" s="767">
        <v>7</v>
      </c>
      <c r="H405" s="760" t="s">
        <v>11497</v>
      </c>
      <c r="I405" s="782" t="s">
        <v>11498</v>
      </c>
      <c r="J405" s="769">
        <v>41659</v>
      </c>
      <c r="K405" s="762">
        <v>4620000</v>
      </c>
      <c r="L405" s="763" t="s">
        <v>61</v>
      </c>
      <c r="M405" s="765" t="s">
        <v>11446</v>
      </c>
      <c r="N405" s="765" t="s">
        <v>40</v>
      </c>
      <c r="O405" s="765" t="s">
        <v>41</v>
      </c>
      <c r="P405" s="765" t="s">
        <v>4831</v>
      </c>
      <c r="Q405" s="765" t="s">
        <v>11447</v>
      </c>
    </row>
    <row r="406" spans="1:17" ht="384.75" x14ac:dyDescent="0.25">
      <c r="A406" s="614">
        <v>404</v>
      </c>
      <c r="B406" s="756" t="s">
        <v>34</v>
      </c>
      <c r="C406" s="756">
        <v>891180084</v>
      </c>
      <c r="D406" s="756">
        <v>2</v>
      </c>
      <c r="E406" s="783" t="s">
        <v>2641</v>
      </c>
      <c r="F406" s="758">
        <v>7730600</v>
      </c>
      <c r="G406" s="767" t="s">
        <v>5422</v>
      </c>
      <c r="H406" s="784" t="s">
        <v>11499</v>
      </c>
      <c r="I406" s="782" t="s">
        <v>11500</v>
      </c>
      <c r="J406" s="769">
        <v>41659</v>
      </c>
      <c r="K406" s="762">
        <v>3080000</v>
      </c>
      <c r="L406" s="763" t="s">
        <v>61</v>
      </c>
      <c r="M406" s="765" t="s">
        <v>11446</v>
      </c>
      <c r="N406" s="765" t="s">
        <v>40</v>
      </c>
      <c r="O406" s="765" t="s">
        <v>41</v>
      </c>
      <c r="P406" s="765" t="s">
        <v>4831</v>
      </c>
      <c r="Q406" s="765" t="s">
        <v>11447</v>
      </c>
    </row>
    <row r="407" spans="1:17" ht="384.75" x14ac:dyDescent="0.25">
      <c r="A407" s="614">
        <v>405</v>
      </c>
      <c r="B407" s="756" t="s">
        <v>34</v>
      </c>
      <c r="C407" s="756">
        <v>891180084</v>
      </c>
      <c r="D407" s="756">
        <v>2</v>
      </c>
      <c r="E407" s="776" t="s">
        <v>11501</v>
      </c>
      <c r="F407" s="758">
        <v>1075227631</v>
      </c>
      <c r="G407" s="767">
        <v>7</v>
      </c>
      <c r="H407" s="784" t="s">
        <v>11502</v>
      </c>
      <c r="I407" s="782" t="s">
        <v>11500</v>
      </c>
      <c r="J407" s="778">
        <v>41659</v>
      </c>
      <c r="K407" s="762">
        <v>3080000</v>
      </c>
      <c r="L407" s="763" t="s">
        <v>61</v>
      </c>
      <c r="M407" s="765" t="s">
        <v>11446</v>
      </c>
      <c r="N407" s="765" t="s">
        <v>40</v>
      </c>
      <c r="O407" s="765" t="s">
        <v>41</v>
      </c>
      <c r="P407" s="765" t="s">
        <v>4831</v>
      </c>
      <c r="Q407" s="764" t="s">
        <v>11447</v>
      </c>
    </row>
    <row r="408" spans="1:17" ht="384.75" x14ac:dyDescent="0.25">
      <c r="A408" s="614">
        <v>406</v>
      </c>
      <c r="B408" s="756" t="s">
        <v>34</v>
      </c>
      <c r="C408" s="756">
        <v>891180084</v>
      </c>
      <c r="D408" s="756">
        <v>2</v>
      </c>
      <c r="E408" s="767" t="s">
        <v>11503</v>
      </c>
      <c r="F408" s="758">
        <v>7696519</v>
      </c>
      <c r="G408" s="767" t="s">
        <v>7459</v>
      </c>
      <c r="H408" s="760" t="s">
        <v>11504</v>
      </c>
      <c r="I408" s="782" t="s">
        <v>11505</v>
      </c>
      <c r="J408" s="769">
        <v>41659</v>
      </c>
      <c r="K408" s="762">
        <v>4620000</v>
      </c>
      <c r="L408" s="763" t="s">
        <v>61</v>
      </c>
      <c r="M408" s="765" t="s">
        <v>11446</v>
      </c>
      <c r="N408" s="765" t="s">
        <v>40</v>
      </c>
      <c r="O408" s="765" t="s">
        <v>41</v>
      </c>
      <c r="P408" s="765" t="s">
        <v>4831</v>
      </c>
      <c r="Q408" s="765" t="s">
        <v>11447</v>
      </c>
    </row>
    <row r="409" spans="1:17" ht="409.5" x14ac:dyDescent="0.25">
      <c r="A409" s="614">
        <v>407</v>
      </c>
      <c r="B409" s="756" t="s">
        <v>34</v>
      </c>
      <c r="C409" s="756">
        <v>891180084</v>
      </c>
      <c r="D409" s="756">
        <v>2</v>
      </c>
      <c r="E409" s="776" t="s">
        <v>11506</v>
      </c>
      <c r="F409" s="758">
        <v>12109451</v>
      </c>
      <c r="G409" s="767">
        <v>2</v>
      </c>
      <c r="H409" s="760" t="s">
        <v>11507</v>
      </c>
      <c r="I409" s="782" t="s">
        <v>11484</v>
      </c>
      <c r="J409" s="778">
        <v>41659</v>
      </c>
      <c r="K409" s="762">
        <v>900000</v>
      </c>
      <c r="L409" s="763" t="s">
        <v>61</v>
      </c>
      <c r="M409" s="765" t="s">
        <v>11446</v>
      </c>
      <c r="N409" s="765" t="s">
        <v>40</v>
      </c>
      <c r="O409" s="765" t="s">
        <v>41</v>
      </c>
      <c r="P409" s="765" t="s">
        <v>4831</v>
      </c>
      <c r="Q409" s="764" t="s">
        <v>11447</v>
      </c>
    </row>
    <row r="410" spans="1:17" ht="384.75" x14ac:dyDescent="0.25">
      <c r="A410" s="614">
        <v>408</v>
      </c>
      <c r="B410" s="756" t="s">
        <v>34</v>
      </c>
      <c r="C410" s="756">
        <v>891180084</v>
      </c>
      <c r="D410" s="756">
        <v>2</v>
      </c>
      <c r="E410" s="776" t="s">
        <v>11508</v>
      </c>
      <c r="F410" s="758">
        <v>7732070</v>
      </c>
      <c r="G410" s="767">
        <v>2</v>
      </c>
      <c r="H410" s="777" t="s">
        <v>11509</v>
      </c>
      <c r="I410" s="782" t="s">
        <v>11510</v>
      </c>
      <c r="J410" s="778">
        <v>41659</v>
      </c>
      <c r="K410" s="762">
        <v>1540000</v>
      </c>
      <c r="L410" s="763" t="s">
        <v>61</v>
      </c>
      <c r="M410" s="765" t="s">
        <v>11446</v>
      </c>
      <c r="N410" s="765" t="s">
        <v>40</v>
      </c>
      <c r="O410" s="765" t="s">
        <v>41</v>
      </c>
      <c r="P410" s="765" t="s">
        <v>4831</v>
      </c>
      <c r="Q410" s="764" t="s">
        <v>11447</v>
      </c>
    </row>
    <row r="411" spans="1:17" ht="384.75" x14ac:dyDescent="0.25">
      <c r="A411" s="614">
        <v>409</v>
      </c>
      <c r="B411" s="756" t="s">
        <v>34</v>
      </c>
      <c r="C411" s="756">
        <v>891180084</v>
      </c>
      <c r="D411" s="756">
        <v>2</v>
      </c>
      <c r="E411" s="776" t="s">
        <v>11511</v>
      </c>
      <c r="F411" s="758">
        <v>1075222016</v>
      </c>
      <c r="G411" s="767">
        <v>4</v>
      </c>
      <c r="H411" s="777" t="s">
        <v>11512</v>
      </c>
      <c r="I411" s="782" t="s">
        <v>11510</v>
      </c>
      <c r="J411" s="778">
        <v>41659</v>
      </c>
      <c r="K411" s="762">
        <v>1540000</v>
      </c>
      <c r="L411" s="763" t="s">
        <v>61</v>
      </c>
      <c r="M411" s="765" t="s">
        <v>11446</v>
      </c>
      <c r="N411" s="765" t="s">
        <v>40</v>
      </c>
      <c r="O411" s="765" t="s">
        <v>41</v>
      </c>
      <c r="P411" s="765" t="s">
        <v>4831</v>
      </c>
      <c r="Q411" s="764" t="s">
        <v>11447</v>
      </c>
    </row>
    <row r="412" spans="1:17" ht="384.75" x14ac:dyDescent="0.25">
      <c r="A412" s="614">
        <v>410</v>
      </c>
      <c r="B412" s="756" t="s">
        <v>34</v>
      </c>
      <c r="C412" s="756">
        <v>891180084</v>
      </c>
      <c r="D412" s="756">
        <v>2</v>
      </c>
      <c r="E412" s="776" t="s">
        <v>11513</v>
      </c>
      <c r="F412" s="758">
        <v>1075235410</v>
      </c>
      <c r="G412" s="767">
        <v>1</v>
      </c>
      <c r="H412" s="777" t="s">
        <v>11514</v>
      </c>
      <c r="I412" s="782" t="s">
        <v>11510</v>
      </c>
      <c r="J412" s="778">
        <v>41659</v>
      </c>
      <c r="K412" s="762">
        <v>1540000</v>
      </c>
      <c r="L412" s="763" t="s">
        <v>61</v>
      </c>
      <c r="M412" s="765" t="s">
        <v>11446</v>
      </c>
      <c r="N412" s="765" t="s">
        <v>40</v>
      </c>
      <c r="O412" s="765" t="s">
        <v>41</v>
      </c>
      <c r="P412" s="765" t="s">
        <v>4831</v>
      </c>
      <c r="Q412" s="764" t="s">
        <v>11447</v>
      </c>
    </row>
    <row r="413" spans="1:17" ht="384.75" x14ac:dyDescent="0.25">
      <c r="A413" s="614">
        <v>411</v>
      </c>
      <c r="B413" s="756" t="s">
        <v>34</v>
      </c>
      <c r="C413" s="756">
        <v>891180084</v>
      </c>
      <c r="D413" s="756">
        <v>2</v>
      </c>
      <c r="E413" s="776" t="s">
        <v>11515</v>
      </c>
      <c r="F413" s="758">
        <v>36067028</v>
      </c>
      <c r="G413" s="767">
        <v>5</v>
      </c>
      <c r="H413" s="777" t="s">
        <v>11516</v>
      </c>
      <c r="I413" s="782" t="s">
        <v>11500</v>
      </c>
      <c r="J413" s="778">
        <v>41659</v>
      </c>
      <c r="K413" s="762">
        <v>3080000</v>
      </c>
      <c r="L413" s="763" t="s">
        <v>61</v>
      </c>
      <c r="M413" s="765" t="s">
        <v>11446</v>
      </c>
      <c r="N413" s="765" t="s">
        <v>40</v>
      </c>
      <c r="O413" s="765" t="s">
        <v>41</v>
      </c>
      <c r="P413" s="765" t="s">
        <v>4831</v>
      </c>
      <c r="Q413" s="764" t="s">
        <v>11447</v>
      </c>
    </row>
    <row r="414" spans="1:17" ht="384.75" x14ac:dyDescent="0.25">
      <c r="A414" s="614">
        <v>412</v>
      </c>
      <c r="B414" s="756" t="s">
        <v>34</v>
      </c>
      <c r="C414" s="756">
        <v>891180084</v>
      </c>
      <c r="D414" s="756">
        <v>2</v>
      </c>
      <c r="E414" s="776" t="s">
        <v>4922</v>
      </c>
      <c r="F414" s="758">
        <v>55178602</v>
      </c>
      <c r="G414" s="767">
        <v>9</v>
      </c>
      <c r="H414" s="777" t="s">
        <v>11517</v>
      </c>
      <c r="I414" s="782" t="s">
        <v>11500</v>
      </c>
      <c r="J414" s="778">
        <v>41659</v>
      </c>
      <c r="K414" s="762">
        <v>3080000</v>
      </c>
      <c r="L414" s="763" t="s">
        <v>61</v>
      </c>
      <c r="M414" s="765" t="s">
        <v>11446</v>
      </c>
      <c r="N414" s="765" t="s">
        <v>40</v>
      </c>
      <c r="O414" s="765" t="s">
        <v>41</v>
      </c>
      <c r="P414" s="765" t="s">
        <v>4831</v>
      </c>
      <c r="Q414" s="764" t="s">
        <v>11447</v>
      </c>
    </row>
    <row r="415" spans="1:17" ht="384.75" x14ac:dyDescent="0.25">
      <c r="A415" s="614">
        <v>413</v>
      </c>
      <c r="B415" s="756" t="s">
        <v>34</v>
      </c>
      <c r="C415" s="756">
        <v>891180084</v>
      </c>
      <c r="D415" s="756">
        <v>2</v>
      </c>
      <c r="E415" s="776" t="s">
        <v>4864</v>
      </c>
      <c r="F415" s="758">
        <v>36069290</v>
      </c>
      <c r="G415" s="767" t="s">
        <v>7507</v>
      </c>
      <c r="H415" s="760" t="s">
        <v>11518</v>
      </c>
      <c r="I415" s="782" t="s">
        <v>11510</v>
      </c>
      <c r="J415" s="769">
        <v>41659</v>
      </c>
      <c r="K415" s="762">
        <v>1540000</v>
      </c>
      <c r="L415" s="763" t="s">
        <v>61</v>
      </c>
      <c r="M415" s="765" t="s">
        <v>11446</v>
      </c>
      <c r="N415" s="765" t="s">
        <v>40</v>
      </c>
      <c r="O415" s="765" t="s">
        <v>41</v>
      </c>
      <c r="P415" s="765" t="s">
        <v>4831</v>
      </c>
      <c r="Q415" s="765" t="s">
        <v>11447</v>
      </c>
    </row>
    <row r="416" spans="1:17" ht="384.75" x14ac:dyDescent="0.25">
      <c r="A416" s="614">
        <v>414</v>
      </c>
      <c r="B416" s="756" t="s">
        <v>34</v>
      </c>
      <c r="C416" s="756">
        <v>891180084</v>
      </c>
      <c r="D416" s="756">
        <v>2</v>
      </c>
      <c r="E416" s="776" t="s">
        <v>11519</v>
      </c>
      <c r="F416" s="758">
        <v>55157227</v>
      </c>
      <c r="G416" s="767">
        <v>1</v>
      </c>
      <c r="H416" s="777" t="s">
        <v>11520</v>
      </c>
      <c r="I416" s="782" t="s">
        <v>11500</v>
      </c>
      <c r="J416" s="778">
        <v>41659</v>
      </c>
      <c r="K416" s="762">
        <v>3080000</v>
      </c>
      <c r="L416" s="763" t="s">
        <v>61</v>
      </c>
      <c r="M416" s="765" t="s">
        <v>11446</v>
      </c>
      <c r="N416" s="765" t="s">
        <v>40</v>
      </c>
      <c r="O416" s="765" t="s">
        <v>41</v>
      </c>
      <c r="P416" s="765" t="s">
        <v>4831</v>
      </c>
      <c r="Q416" s="764" t="s">
        <v>11447</v>
      </c>
    </row>
    <row r="417" spans="1:17" ht="384.75" x14ac:dyDescent="0.25">
      <c r="A417" s="614">
        <v>415</v>
      </c>
      <c r="B417" s="756" t="s">
        <v>34</v>
      </c>
      <c r="C417" s="756">
        <v>891180084</v>
      </c>
      <c r="D417" s="756">
        <v>2</v>
      </c>
      <c r="E417" s="776" t="s">
        <v>11521</v>
      </c>
      <c r="F417" s="758">
        <v>55180042</v>
      </c>
      <c r="G417" s="767">
        <v>0</v>
      </c>
      <c r="H417" s="777" t="s">
        <v>11522</v>
      </c>
      <c r="I417" s="782" t="s">
        <v>11505</v>
      </c>
      <c r="J417" s="778">
        <v>41659</v>
      </c>
      <c r="K417" s="762">
        <v>6300000</v>
      </c>
      <c r="L417" s="763" t="s">
        <v>61</v>
      </c>
      <c r="M417" s="765" t="s">
        <v>11446</v>
      </c>
      <c r="N417" s="765" t="s">
        <v>40</v>
      </c>
      <c r="O417" s="765" t="s">
        <v>41</v>
      </c>
      <c r="P417" s="765" t="s">
        <v>4831</v>
      </c>
      <c r="Q417" s="764" t="s">
        <v>11447</v>
      </c>
    </row>
    <row r="418" spans="1:17" ht="384.75" x14ac:dyDescent="0.25">
      <c r="A418" s="614">
        <v>416</v>
      </c>
      <c r="B418" s="756" t="s">
        <v>34</v>
      </c>
      <c r="C418" s="756">
        <v>891180084</v>
      </c>
      <c r="D418" s="756">
        <v>2</v>
      </c>
      <c r="E418" s="776" t="s">
        <v>11523</v>
      </c>
      <c r="F418" s="758">
        <v>1075220284</v>
      </c>
      <c r="G418" s="767">
        <v>2</v>
      </c>
      <c r="H418" s="777" t="s">
        <v>11524</v>
      </c>
      <c r="I418" s="782" t="s">
        <v>11510</v>
      </c>
      <c r="J418" s="778">
        <v>41659</v>
      </c>
      <c r="K418" s="762">
        <v>1540000</v>
      </c>
      <c r="L418" s="763" t="s">
        <v>61</v>
      </c>
      <c r="M418" s="765" t="s">
        <v>11446</v>
      </c>
      <c r="N418" s="765" t="s">
        <v>40</v>
      </c>
      <c r="O418" s="765" t="s">
        <v>41</v>
      </c>
      <c r="P418" s="765" t="s">
        <v>4831</v>
      </c>
      <c r="Q418" s="764" t="s">
        <v>11447</v>
      </c>
    </row>
    <row r="419" spans="1:17" ht="384.75" x14ac:dyDescent="0.25">
      <c r="A419" s="614">
        <v>417</v>
      </c>
      <c r="B419" s="756" t="s">
        <v>34</v>
      </c>
      <c r="C419" s="756">
        <v>891180084</v>
      </c>
      <c r="D419" s="756">
        <v>2</v>
      </c>
      <c r="E419" s="776" t="s">
        <v>11525</v>
      </c>
      <c r="F419" s="758">
        <v>1075232956</v>
      </c>
      <c r="G419" s="767">
        <v>5</v>
      </c>
      <c r="H419" s="777" t="s">
        <v>11526</v>
      </c>
      <c r="I419" s="782" t="s">
        <v>11500</v>
      </c>
      <c r="J419" s="778">
        <v>41659</v>
      </c>
      <c r="K419" s="762">
        <f>1540000*2</f>
        <v>3080000</v>
      </c>
      <c r="L419" s="763" t="s">
        <v>61</v>
      </c>
      <c r="M419" s="765" t="s">
        <v>11446</v>
      </c>
      <c r="N419" s="765" t="s">
        <v>40</v>
      </c>
      <c r="O419" s="765" t="s">
        <v>41</v>
      </c>
      <c r="P419" s="765" t="s">
        <v>4831</v>
      </c>
      <c r="Q419" s="764" t="s">
        <v>11447</v>
      </c>
    </row>
    <row r="420" spans="1:17" ht="384.75" x14ac:dyDescent="0.25">
      <c r="A420" s="614">
        <v>418</v>
      </c>
      <c r="B420" s="756" t="s">
        <v>34</v>
      </c>
      <c r="C420" s="756">
        <v>891180084</v>
      </c>
      <c r="D420" s="756">
        <v>2</v>
      </c>
      <c r="E420" s="776" t="s">
        <v>11527</v>
      </c>
      <c r="F420" s="758">
        <v>55176716</v>
      </c>
      <c r="G420" s="767">
        <v>0</v>
      </c>
      <c r="H420" s="777" t="s">
        <v>11528</v>
      </c>
      <c r="I420" s="782" t="s">
        <v>11500</v>
      </c>
      <c r="J420" s="778">
        <v>41659</v>
      </c>
      <c r="K420" s="762">
        <v>4200000</v>
      </c>
      <c r="L420" s="763" t="s">
        <v>61</v>
      </c>
      <c r="M420" s="765" t="s">
        <v>11446</v>
      </c>
      <c r="N420" s="765" t="s">
        <v>40</v>
      </c>
      <c r="O420" s="765" t="s">
        <v>41</v>
      </c>
      <c r="P420" s="765" t="s">
        <v>4831</v>
      </c>
      <c r="Q420" s="764" t="s">
        <v>11447</v>
      </c>
    </row>
    <row r="421" spans="1:17" ht="384.75" x14ac:dyDescent="0.25">
      <c r="A421" s="614">
        <v>419</v>
      </c>
      <c r="B421" s="756" t="s">
        <v>34</v>
      </c>
      <c r="C421" s="756">
        <v>891180084</v>
      </c>
      <c r="D421" s="756">
        <v>2</v>
      </c>
      <c r="E421" s="776" t="s">
        <v>7535</v>
      </c>
      <c r="F421" s="758">
        <v>1075247344</v>
      </c>
      <c r="G421" s="767">
        <v>3</v>
      </c>
      <c r="H421" s="760" t="s">
        <v>11529</v>
      </c>
      <c r="I421" s="782" t="s">
        <v>11510</v>
      </c>
      <c r="J421" s="778">
        <v>41659</v>
      </c>
      <c r="K421" s="762">
        <v>1540000</v>
      </c>
      <c r="L421" s="763" t="s">
        <v>61</v>
      </c>
      <c r="M421" s="765" t="s">
        <v>11446</v>
      </c>
      <c r="N421" s="765" t="s">
        <v>40</v>
      </c>
      <c r="O421" s="765" t="s">
        <v>41</v>
      </c>
      <c r="P421" s="765" t="s">
        <v>4831</v>
      </c>
      <c r="Q421" s="764" t="s">
        <v>11447</v>
      </c>
    </row>
    <row r="422" spans="1:17" ht="384.75" x14ac:dyDescent="0.25">
      <c r="A422" s="614">
        <v>420</v>
      </c>
      <c r="B422" s="756" t="s">
        <v>34</v>
      </c>
      <c r="C422" s="756">
        <v>891180084</v>
      </c>
      <c r="D422" s="756">
        <v>2</v>
      </c>
      <c r="E422" s="776" t="s">
        <v>11530</v>
      </c>
      <c r="F422" s="758">
        <v>7718196</v>
      </c>
      <c r="G422" s="767">
        <v>3</v>
      </c>
      <c r="H422" s="777" t="s">
        <v>11531</v>
      </c>
      <c r="I422" s="782" t="s">
        <v>11510</v>
      </c>
      <c r="J422" s="778">
        <v>41659</v>
      </c>
      <c r="K422" s="762">
        <v>1540000</v>
      </c>
      <c r="L422" s="763" t="s">
        <v>61</v>
      </c>
      <c r="M422" s="765" t="s">
        <v>11446</v>
      </c>
      <c r="N422" s="765" t="s">
        <v>40</v>
      </c>
      <c r="O422" s="765" t="s">
        <v>41</v>
      </c>
      <c r="P422" s="765" t="s">
        <v>4831</v>
      </c>
      <c r="Q422" s="764" t="s">
        <v>11447</v>
      </c>
    </row>
    <row r="423" spans="1:17" ht="385.5" x14ac:dyDescent="0.25">
      <c r="A423" s="614">
        <v>421</v>
      </c>
      <c r="B423" s="756" t="s">
        <v>34</v>
      </c>
      <c r="C423" s="756">
        <v>891180084</v>
      </c>
      <c r="D423" s="756">
        <v>2</v>
      </c>
      <c r="E423" s="776" t="s">
        <v>11521</v>
      </c>
      <c r="F423" s="758">
        <v>55180042</v>
      </c>
      <c r="G423" s="767">
        <v>0</v>
      </c>
      <c r="H423" s="777" t="s">
        <v>11532</v>
      </c>
      <c r="I423" s="768" t="s">
        <v>11533</v>
      </c>
      <c r="J423" s="778">
        <v>41659</v>
      </c>
      <c r="K423" s="762">
        <v>4200000</v>
      </c>
      <c r="L423" s="763" t="s">
        <v>61</v>
      </c>
      <c r="M423" s="765" t="s">
        <v>11446</v>
      </c>
      <c r="N423" s="765" t="s">
        <v>40</v>
      </c>
      <c r="O423" s="765" t="s">
        <v>41</v>
      </c>
      <c r="P423" s="765" t="s">
        <v>4831</v>
      </c>
      <c r="Q423" s="764" t="s">
        <v>11447</v>
      </c>
    </row>
    <row r="424" spans="1:17" ht="385.5" x14ac:dyDescent="0.25">
      <c r="A424" s="614">
        <v>422</v>
      </c>
      <c r="B424" s="756" t="s">
        <v>34</v>
      </c>
      <c r="C424" s="756">
        <v>891180084</v>
      </c>
      <c r="D424" s="756">
        <v>2</v>
      </c>
      <c r="E424" s="776" t="s">
        <v>4922</v>
      </c>
      <c r="F424" s="758">
        <v>55178602</v>
      </c>
      <c r="G424" s="767">
        <v>9</v>
      </c>
      <c r="H424" s="777" t="s">
        <v>11534</v>
      </c>
      <c r="I424" s="768" t="s">
        <v>11533</v>
      </c>
      <c r="J424" s="778">
        <v>41659</v>
      </c>
      <c r="K424" s="762">
        <v>3080000</v>
      </c>
      <c r="L424" s="763" t="s">
        <v>61</v>
      </c>
      <c r="M424" s="765" t="s">
        <v>11446</v>
      </c>
      <c r="N424" s="765" t="s">
        <v>40</v>
      </c>
      <c r="O424" s="765" t="s">
        <v>41</v>
      </c>
      <c r="P424" s="765" t="s">
        <v>4831</v>
      </c>
      <c r="Q424" s="764" t="s">
        <v>11447</v>
      </c>
    </row>
    <row r="425" spans="1:17" ht="256.5" x14ac:dyDescent="0.25">
      <c r="A425" s="614">
        <v>423</v>
      </c>
      <c r="B425" s="756" t="s">
        <v>34</v>
      </c>
      <c r="C425" s="756">
        <v>891180084</v>
      </c>
      <c r="D425" s="756">
        <v>2</v>
      </c>
      <c r="E425" s="776" t="s">
        <v>11535</v>
      </c>
      <c r="F425" s="758">
        <v>1075231999</v>
      </c>
      <c r="G425" s="767">
        <v>7</v>
      </c>
      <c r="H425" s="777" t="s">
        <v>11536</v>
      </c>
      <c r="I425" s="779" t="s">
        <v>11537</v>
      </c>
      <c r="J425" s="778">
        <v>41659</v>
      </c>
      <c r="K425" s="762">
        <v>5400000</v>
      </c>
      <c r="L425" s="763" t="s">
        <v>61</v>
      </c>
      <c r="M425" s="765" t="s">
        <v>11446</v>
      </c>
      <c r="N425" s="765" t="s">
        <v>40</v>
      </c>
      <c r="O425" s="765" t="s">
        <v>41</v>
      </c>
      <c r="P425" s="765" t="s">
        <v>4831</v>
      </c>
      <c r="Q425" s="764"/>
    </row>
    <row r="426" spans="1:17" ht="384.75" x14ac:dyDescent="0.25">
      <c r="A426" s="614">
        <v>424</v>
      </c>
      <c r="B426" s="756" t="s">
        <v>34</v>
      </c>
      <c r="C426" s="756">
        <v>891180084</v>
      </c>
      <c r="D426" s="756">
        <v>2</v>
      </c>
      <c r="E426" s="776" t="s">
        <v>11538</v>
      </c>
      <c r="F426" s="758">
        <v>7697030</v>
      </c>
      <c r="G426" s="767">
        <v>8</v>
      </c>
      <c r="H426" s="777" t="s">
        <v>11539</v>
      </c>
      <c r="I426" s="782" t="s">
        <v>11510</v>
      </c>
      <c r="J426" s="778">
        <v>41659</v>
      </c>
      <c r="K426" s="762">
        <v>1540000</v>
      </c>
      <c r="L426" s="763" t="s">
        <v>61</v>
      </c>
      <c r="M426" s="765" t="s">
        <v>11446</v>
      </c>
      <c r="N426" s="765" t="s">
        <v>40</v>
      </c>
      <c r="O426" s="765" t="s">
        <v>41</v>
      </c>
      <c r="P426" s="765" t="s">
        <v>4831</v>
      </c>
      <c r="Q426" s="764" t="s">
        <v>11447</v>
      </c>
    </row>
    <row r="427" spans="1:17" ht="384.75" x14ac:dyDescent="0.25">
      <c r="A427" s="614">
        <v>425</v>
      </c>
      <c r="B427" s="756" t="s">
        <v>34</v>
      </c>
      <c r="C427" s="756">
        <v>891180084</v>
      </c>
      <c r="D427" s="756">
        <v>2</v>
      </c>
      <c r="E427" s="776" t="s">
        <v>11540</v>
      </c>
      <c r="F427" s="758">
        <v>36303137</v>
      </c>
      <c r="G427" s="767">
        <v>2</v>
      </c>
      <c r="H427" s="777" t="s">
        <v>11541</v>
      </c>
      <c r="I427" s="782" t="s">
        <v>11510</v>
      </c>
      <c r="J427" s="778">
        <v>41659</v>
      </c>
      <c r="K427" s="762">
        <v>1540000</v>
      </c>
      <c r="L427" s="763" t="s">
        <v>61</v>
      </c>
      <c r="M427" s="765" t="s">
        <v>11446</v>
      </c>
      <c r="N427" s="765" t="s">
        <v>40</v>
      </c>
      <c r="O427" s="765" t="s">
        <v>41</v>
      </c>
      <c r="P427" s="765" t="s">
        <v>4831</v>
      </c>
      <c r="Q427" s="764" t="s">
        <v>11447</v>
      </c>
    </row>
    <row r="428" spans="1:17" ht="384.75" x14ac:dyDescent="0.25">
      <c r="A428" s="614">
        <v>426</v>
      </c>
      <c r="B428" s="756" t="s">
        <v>34</v>
      </c>
      <c r="C428" s="756">
        <v>891180084</v>
      </c>
      <c r="D428" s="756">
        <v>2</v>
      </c>
      <c r="E428" s="776" t="s">
        <v>11542</v>
      </c>
      <c r="F428" s="757">
        <v>1075217097</v>
      </c>
      <c r="G428" s="767">
        <v>0</v>
      </c>
      <c r="H428" s="777" t="s">
        <v>11543</v>
      </c>
      <c r="I428" s="782" t="s">
        <v>11510</v>
      </c>
      <c r="J428" s="778">
        <v>41659</v>
      </c>
      <c r="K428" s="762">
        <v>1540000</v>
      </c>
      <c r="L428" s="763" t="s">
        <v>61</v>
      </c>
      <c r="M428" s="765" t="s">
        <v>11446</v>
      </c>
      <c r="N428" s="765" t="s">
        <v>40</v>
      </c>
      <c r="O428" s="765" t="s">
        <v>41</v>
      </c>
      <c r="P428" s="765" t="s">
        <v>4831</v>
      </c>
      <c r="Q428" s="764" t="s">
        <v>11447</v>
      </c>
    </row>
    <row r="429" spans="1:17" ht="384.75" x14ac:dyDescent="0.25">
      <c r="A429" s="614">
        <v>427</v>
      </c>
      <c r="B429" s="756"/>
      <c r="C429" s="756"/>
      <c r="D429" s="756"/>
      <c r="E429" s="776" t="s">
        <v>11544</v>
      </c>
      <c r="F429" s="757">
        <v>1075230121</v>
      </c>
      <c r="G429" s="767">
        <v>3</v>
      </c>
      <c r="H429" s="777" t="s">
        <v>11545</v>
      </c>
      <c r="I429" s="782" t="s">
        <v>11510</v>
      </c>
      <c r="J429" s="778">
        <v>41659</v>
      </c>
      <c r="K429" s="762">
        <v>1540000</v>
      </c>
      <c r="L429" s="763" t="s">
        <v>61</v>
      </c>
      <c r="M429" s="765" t="s">
        <v>11446</v>
      </c>
      <c r="N429" s="765" t="s">
        <v>40</v>
      </c>
      <c r="O429" s="765" t="s">
        <v>41</v>
      </c>
      <c r="P429" s="765" t="s">
        <v>4831</v>
      </c>
      <c r="Q429" s="764" t="s">
        <v>11447</v>
      </c>
    </row>
    <row r="430" spans="1:17" ht="384.75" x14ac:dyDescent="0.25">
      <c r="A430" s="614">
        <v>428</v>
      </c>
      <c r="B430" s="755" t="s">
        <v>34</v>
      </c>
      <c r="C430" s="755">
        <v>891180084</v>
      </c>
      <c r="D430" s="755">
        <v>2</v>
      </c>
      <c r="E430" s="767" t="s">
        <v>11546</v>
      </c>
      <c r="F430" s="758">
        <v>1075229059</v>
      </c>
      <c r="G430" s="767">
        <v>2</v>
      </c>
      <c r="H430" s="760" t="s">
        <v>11547</v>
      </c>
      <c r="I430" s="782" t="s">
        <v>11510</v>
      </c>
      <c r="J430" s="773">
        <v>41659</v>
      </c>
      <c r="K430" s="762">
        <v>1540000</v>
      </c>
      <c r="L430" s="763" t="s">
        <v>61</v>
      </c>
      <c r="M430" s="765" t="s">
        <v>11446</v>
      </c>
      <c r="N430" s="765" t="s">
        <v>40</v>
      </c>
      <c r="O430" s="765" t="s">
        <v>41</v>
      </c>
      <c r="P430" s="765" t="s">
        <v>42</v>
      </c>
      <c r="Q430" s="765" t="s">
        <v>11447</v>
      </c>
    </row>
    <row r="431" spans="1:17" ht="384.75" x14ac:dyDescent="0.25">
      <c r="A431" s="614">
        <v>429</v>
      </c>
      <c r="B431" s="755" t="s">
        <v>34</v>
      </c>
      <c r="C431" s="755">
        <v>891180084</v>
      </c>
      <c r="D431" s="755">
        <v>2</v>
      </c>
      <c r="E431" s="767" t="s">
        <v>4887</v>
      </c>
      <c r="F431" s="758">
        <v>36303083</v>
      </c>
      <c r="G431" s="767">
        <v>3</v>
      </c>
      <c r="H431" s="760" t="s">
        <v>11548</v>
      </c>
      <c r="I431" s="782" t="s">
        <v>11510</v>
      </c>
      <c r="J431" s="773">
        <v>41659</v>
      </c>
      <c r="K431" s="762">
        <v>1540000</v>
      </c>
      <c r="L431" s="763" t="s">
        <v>61</v>
      </c>
      <c r="M431" s="765" t="s">
        <v>11446</v>
      </c>
      <c r="N431" s="765" t="s">
        <v>40</v>
      </c>
      <c r="O431" s="765" t="s">
        <v>41</v>
      </c>
      <c r="P431" s="765" t="s">
        <v>42</v>
      </c>
      <c r="Q431" s="765" t="s">
        <v>11447</v>
      </c>
    </row>
    <row r="432" spans="1:17" ht="384.75" x14ac:dyDescent="0.25">
      <c r="A432" s="614">
        <v>430</v>
      </c>
      <c r="B432" s="755" t="s">
        <v>34</v>
      </c>
      <c r="C432" s="755">
        <v>891180084</v>
      </c>
      <c r="D432" s="755">
        <v>2</v>
      </c>
      <c r="E432" s="767" t="s">
        <v>4898</v>
      </c>
      <c r="F432" s="758">
        <v>7713382</v>
      </c>
      <c r="G432" s="767">
        <v>4</v>
      </c>
      <c r="H432" s="760" t="s">
        <v>11549</v>
      </c>
      <c r="I432" s="782" t="s">
        <v>11510</v>
      </c>
      <c r="J432" s="773">
        <v>41659</v>
      </c>
      <c r="K432" s="762">
        <v>1540000</v>
      </c>
      <c r="L432" s="763" t="s">
        <v>61</v>
      </c>
      <c r="M432" s="765" t="s">
        <v>11446</v>
      </c>
      <c r="N432" s="765" t="s">
        <v>40</v>
      </c>
      <c r="O432" s="765" t="s">
        <v>41</v>
      </c>
      <c r="P432" s="765" t="s">
        <v>42</v>
      </c>
      <c r="Q432" s="765" t="s">
        <v>11447</v>
      </c>
    </row>
    <row r="433" spans="1:17" ht="384.75" x14ac:dyDescent="0.25">
      <c r="A433" s="614">
        <v>431</v>
      </c>
      <c r="B433" s="755" t="s">
        <v>34</v>
      </c>
      <c r="C433" s="755">
        <v>891180084</v>
      </c>
      <c r="D433" s="755">
        <v>2</v>
      </c>
      <c r="E433" s="767" t="s">
        <v>11550</v>
      </c>
      <c r="F433" s="758">
        <v>26421126</v>
      </c>
      <c r="G433" s="767">
        <v>0</v>
      </c>
      <c r="H433" s="760" t="s">
        <v>11551</v>
      </c>
      <c r="I433" s="782" t="s">
        <v>11510</v>
      </c>
      <c r="J433" s="773">
        <v>41659</v>
      </c>
      <c r="K433" s="762">
        <v>1540000</v>
      </c>
      <c r="L433" s="763" t="s">
        <v>61</v>
      </c>
      <c r="M433" s="765" t="s">
        <v>11446</v>
      </c>
      <c r="N433" s="765" t="s">
        <v>40</v>
      </c>
      <c r="O433" s="765" t="s">
        <v>41</v>
      </c>
      <c r="P433" s="765" t="s">
        <v>42</v>
      </c>
      <c r="Q433" s="765" t="s">
        <v>11447</v>
      </c>
    </row>
    <row r="434" spans="1:17" ht="384.75" x14ac:dyDescent="0.25">
      <c r="A434" s="614">
        <v>432</v>
      </c>
      <c r="B434" s="755" t="s">
        <v>34</v>
      </c>
      <c r="C434" s="755">
        <v>891180084</v>
      </c>
      <c r="D434" s="755">
        <v>2</v>
      </c>
      <c r="E434" s="767" t="s">
        <v>11552</v>
      </c>
      <c r="F434" s="758">
        <v>1075236577</v>
      </c>
      <c r="G434" s="767">
        <v>5</v>
      </c>
      <c r="H434" s="760" t="s">
        <v>11553</v>
      </c>
      <c r="I434" s="782" t="s">
        <v>11510</v>
      </c>
      <c r="J434" s="773">
        <v>41659</v>
      </c>
      <c r="K434" s="762">
        <v>1540000</v>
      </c>
      <c r="L434" s="763" t="s">
        <v>61</v>
      </c>
      <c r="M434" s="765" t="s">
        <v>11446</v>
      </c>
      <c r="N434" s="765" t="s">
        <v>40</v>
      </c>
      <c r="O434" s="765" t="s">
        <v>41</v>
      </c>
      <c r="P434" s="765" t="s">
        <v>42</v>
      </c>
      <c r="Q434" s="765" t="s">
        <v>11447</v>
      </c>
    </row>
    <row r="435" spans="1:17" ht="384.75" x14ac:dyDescent="0.25">
      <c r="A435" s="614">
        <v>433</v>
      </c>
      <c r="B435" s="755" t="s">
        <v>34</v>
      </c>
      <c r="C435" s="755">
        <v>891180084</v>
      </c>
      <c r="D435" s="755">
        <v>2</v>
      </c>
      <c r="E435" s="767" t="s">
        <v>11554</v>
      </c>
      <c r="F435" s="758">
        <v>33750602</v>
      </c>
      <c r="G435" s="767">
        <v>1</v>
      </c>
      <c r="H435" s="760" t="s">
        <v>11555</v>
      </c>
      <c r="I435" s="782" t="s">
        <v>11510</v>
      </c>
      <c r="J435" s="773">
        <v>41659</v>
      </c>
      <c r="K435" s="762">
        <v>1540000</v>
      </c>
      <c r="L435" s="763" t="s">
        <v>61</v>
      </c>
      <c r="M435" s="765" t="s">
        <v>11446</v>
      </c>
      <c r="N435" s="765" t="s">
        <v>40</v>
      </c>
      <c r="O435" s="765" t="s">
        <v>41</v>
      </c>
      <c r="P435" s="765" t="s">
        <v>42</v>
      </c>
      <c r="Q435" s="765" t="s">
        <v>11447</v>
      </c>
    </row>
    <row r="436" spans="1:17" ht="384.75" x14ac:dyDescent="0.25">
      <c r="A436" s="614">
        <v>434</v>
      </c>
      <c r="B436" s="785" t="s">
        <v>4826</v>
      </c>
      <c r="C436" s="785">
        <v>891180084</v>
      </c>
      <c r="D436" s="785">
        <v>2</v>
      </c>
      <c r="E436" s="767" t="s">
        <v>2374</v>
      </c>
      <c r="F436" s="758">
        <v>26421468</v>
      </c>
      <c r="G436" s="767">
        <v>4</v>
      </c>
      <c r="H436" s="760" t="s">
        <v>11556</v>
      </c>
      <c r="I436" s="782" t="s">
        <v>11510</v>
      </c>
      <c r="J436" s="773">
        <v>41659</v>
      </c>
      <c r="K436" s="762">
        <v>1540000</v>
      </c>
      <c r="L436" s="763" t="s">
        <v>61</v>
      </c>
      <c r="M436" s="765" t="s">
        <v>11446</v>
      </c>
      <c r="N436" s="765" t="s">
        <v>40</v>
      </c>
      <c r="O436" s="765" t="s">
        <v>41</v>
      </c>
      <c r="P436" s="765" t="s">
        <v>42</v>
      </c>
      <c r="Q436" s="765" t="s">
        <v>11447</v>
      </c>
    </row>
    <row r="437" spans="1:17" ht="384.75" x14ac:dyDescent="0.25">
      <c r="A437" s="614">
        <v>435</v>
      </c>
      <c r="B437" s="755" t="s">
        <v>4826</v>
      </c>
      <c r="C437" s="755">
        <v>891180084</v>
      </c>
      <c r="D437" s="755">
        <v>2</v>
      </c>
      <c r="E437" s="767" t="s">
        <v>11557</v>
      </c>
      <c r="F437" s="758">
        <v>7691589</v>
      </c>
      <c r="G437" s="767">
        <v>5</v>
      </c>
      <c r="H437" s="760" t="s">
        <v>11558</v>
      </c>
      <c r="I437" s="782" t="s">
        <v>11500</v>
      </c>
      <c r="J437" s="769">
        <v>41659</v>
      </c>
      <c r="K437" s="762">
        <v>3080000</v>
      </c>
      <c r="L437" s="763" t="s">
        <v>61</v>
      </c>
      <c r="M437" s="765" t="s">
        <v>11446</v>
      </c>
      <c r="N437" s="765" t="s">
        <v>40</v>
      </c>
      <c r="O437" s="765" t="s">
        <v>41</v>
      </c>
      <c r="P437" s="765" t="s">
        <v>4831</v>
      </c>
      <c r="Q437" s="765" t="s">
        <v>11447</v>
      </c>
    </row>
    <row r="438" spans="1:17" ht="384.75" x14ac:dyDescent="0.25">
      <c r="A438" s="614">
        <v>436</v>
      </c>
      <c r="B438" s="755" t="s">
        <v>4826</v>
      </c>
      <c r="C438" s="755">
        <v>891180084</v>
      </c>
      <c r="D438" s="755">
        <v>2</v>
      </c>
      <c r="E438" s="767" t="s">
        <v>11559</v>
      </c>
      <c r="F438" s="758">
        <v>7726388</v>
      </c>
      <c r="G438" s="767">
        <v>4</v>
      </c>
      <c r="H438" s="760" t="s">
        <v>11560</v>
      </c>
      <c r="I438" s="782" t="s">
        <v>11510</v>
      </c>
      <c r="J438" s="769">
        <v>41659</v>
      </c>
      <c r="K438" s="762">
        <v>1540000</v>
      </c>
      <c r="L438" s="763" t="s">
        <v>61</v>
      </c>
      <c r="M438" s="765" t="s">
        <v>11446</v>
      </c>
      <c r="N438" s="765" t="s">
        <v>40</v>
      </c>
      <c r="O438" s="765" t="s">
        <v>41</v>
      </c>
      <c r="P438" s="765" t="s">
        <v>4831</v>
      </c>
      <c r="Q438" s="765" t="s">
        <v>11441</v>
      </c>
    </row>
    <row r="439" spans="1:17" ht="384.75" x14ac:dyDescent="0.25">
      <c r="A439" s="614">
        <v>437</v>
      </c>
      <c r="B439" s="755" t="s">
        <v>4826</v>
      </c>
      <c r="C439" s="755">
        <v>891180084</v>
      </c>
      <c r="D439" s="755">
        <v>2</v>
      </c>
      <c r="E439" s="767" t="s">
        <v>2374</v>
      </c>
      <c r="F439" s="758">
        <v>26421468</v>
      </c>
      <c r="G439" s="767">
        <v>4</v>
      </c>
      <c r="H439" s="760" t="s">
        <v>11561</v>
      </c>
      <c r="I439" s="782" t="s">
        <v>11562</v>
      </c>
      <c r="J439" s="769">
        <v>41659</v>
      </c>
      <c r="K439" s="762">
        <v>1540000</v>
      </c>
      <c r="L439" s="763" t="s">
        <v>61</v>
      </c>
      <c r="M439" s="765" t="s">
        <v>11446</v>
      </c>
      <c r="N439" s="765" t="s">
        <v>40</v>
      </c>
      <c r="O439" s="765" t="s">
        <v>41</v>
      </c>
      <c r="P439" s="765" t="s">
        <v>4831</v>
      </c>
      <c r="Q439" s="765" t="s">
        <v>7572</v>
      </c>
    </row>
    <row r="440" spans="1:17" ht="384.75" x14ac:dyDescent="0.25">
      <c r="A440" s="614">
        <v>438</v>
      </c>
      <c r="B440" s="755" t="s">
        <v>4826</v>
      </c>
      <c r="C440" s="755">
        <v>891180084</v>
      </c>
      <c r="D440" s="755">
        <v>2</v>
      </c>
      <c r="E440" s="767" t="s">
        <v>11530</v>
      </c>
      <c r="F440" s="758">
        <v>7718196</v>
      </c>
      <c r="G440" s="767">
        <v>3</v>
      </c>
      <c r="H440" s="760" t="s">
        <v>11563</v>
      </c>
      <c r="I440" s="782" t="s">
        <v>11562</v>
      </c>
      <c r="J440" s="769">
        <v>41659</v>
      </c>
      <c r="K440" s="762">
        <v>1540000</v>
      </c>
      <c r="L440" s="763" t="s">
        <v>61</v>
      </c>
      <c r="M440" s="765" t="s">
        <v>11446</v>
      </c>
      <c r="N440" s="765" t="s">
        <v>40</v>
      </c>
      <c r="O440" s="765" t="s">
        <v>41</v>
      </c>
      <c r="P440" s="765" t="s">
        <v>4831</v>
      </c>
      <c r="Q440" s="765"/>
    </row>
    <row r="441" spans="1:17" ht="384.75" x14ac:dyDescent="0.25">
      <c r="A441" s="614">
        <v>439</v>
      </c>
      <c r="B441" s="755" t="s">
        <v>4826</v>
      </c>
      <c r="C441" s="755">
        <v>891180084</v>
      </c>
      <c r="D441" s="755">
        <v>2</v>
      </c>
      <c r="E441" s="767" t="s">
        <v>4864</v>
      </c>
      <c r="F441" s="758">
        <v>36069290</v>
      </c>
      <c r="G441" s="767">
        <v>8</v>
      </c>
      <c r="H441" s="760" t="s">
        <v>11564</v>
      </c>
      <c r="I441" s="782" t="s">
        <v>11565</v>
      </c>
      <c r="J441" s="769">
        <v>41659</v>
      </c>
      <c r="K441" s="762">
        <v>3080000</v>
      </c>
      <c r="L441" s="763" t="s">
        <v>61</v>
      </c>
      <c r="M441" s="765" t="s">
        <v>11446</v>
      </c>
      <c r="N441" s="765" t="s">
        <v>40</v>
      </c>
      <c r="O441" s="765" t="s">
        <v>41</v>
      </c>
      <c r="P441" s="765" t="s">
        <v>4831</v>
      </c>
      <c r="Q441" s="765" t="s">
        <v>7572</v>
      </c>
    </row>
    <row r="442" spans="1:17" ht="384.75" x14ac:dyDescent="0.25">
      <c r="A442" s="614">
        <v>440</v>
      </c>
      <c r="B442" s="755" t="s">
        <v>4826</v>
      </c>
      <c r="C442" s="755">
        <v>891180084</v>
      </c>
      <c r="D442" s="755">
        <v>2</v>
      </c>
      <c r="E442" s="767" t="s">
        <v>11566</v>
      </c>
      <c r="F442" s="758">
        <v>55157227</v>
      </c>
      <c r="G442" s="767">
        <v>1</v>
      </c>
      <c r="H442" s="760" t="s">
        <v>11567</v>
      </c>
      <c r="I442" s="782" t="s">
        <v>11565</v>
      </c>
      <c r="J442" s="769">
        <v>41659</v>
      </c>
      <c r="K442" s="762">
        <v>3080000</v>
      </c>
      <c r="L442" s="763" t="s">
        <v>61</v>
      </c>
      <c r="M442" s="765" t="s">
        <v>11446</v>
      </c>
      <c r="N442" s="765" t="s">
        <v>40</v>
      </c>
      <c r="O442" s="765" t="s">
        <v>41</v>
      </c>
      <c r="P442" s="765" t="s">
        <v>4831</v>
      </c>
      <c r="Q442" s="765" t="s">
        <v>7572</v>
      </c>
    </row>
    <row r="443" spans="1:17" ht="384.75" x14ac:dyDescent="0.25">
      <c r="A443" s="614">
        <v>441</v>
      </c>
      <c r="B443" s="755" t="s">
        <v>4826</v>
      </c>
      <c r="C443" s="755">
        <v>891180084</v>
      </c>
      <c r="D443" s="755">
        <v>2</v>
      </c>
      <c r="E443" s="767" t="s">
        <v>11527</v>
      </c>
      <c r="F443" s="758">
        <v>55176716</v>
      </c>
      <c r="G443" s="767">
        <v>0</v>
      </c>
      <c r="H443" s="760" t="s">
        <v>11568</v>
      </c>
      <c r="I443" s="782" t="s">
        <v>11565</v>
      </c>
      <c r="J443" s="769">
        <v>41659</v>
      </c>
      <c r="K443" s="762">
        <v>4200000</v>
      </c>
      <c r="L443" s="763" t="s">
        <v>61</v>
      </c>
      <c r="M443" s="765" t="s">
        <v>11446</v>
      </c>
      <c r="N443" s="765" t="s">
        <v>40</v>
      </c>
      <c r="O443" s="765" t="s">
        <v>41</v>
      </c>
      <c r="P443" s="765" t="s">
        <v>4831</v>
      </c>
      <c r="Q443" s="765" t="s">
        <v>7572</v>
      </c>
    </row>
    <row r="444" spans="1:17" ht="384.75" x14ac:dyDescent="0.25">
      <c r="A444" s="614">
        <v>442</v>
      </c>
      <c r="B444" s="755" t="s">
        <v>4826</v>
      </c>
      <c r="C444" s="755">
        <v>891180084</v>
      </c>
      <c r="D444" s="755">
        <v>2</v>
      </c>
      <c r="E444" s="767" t="s">
        <v>11569</v>
      </c>
      <c r="F444" s="758">
        <v>1075224095</v>
      </c>
      <c r="G444" s="767">
        <v>5</v>
      </c>
      <c r="H444" s="760" t="s">
        <v>11570</v>
      </c>
      <c r="I444" s="782" t="s">
        <v>11562</v>
      </c>
      <c r="J444" s="769">
        <v>41659</v>
      </c>
      <c r="K444" s="762">
        <v>1540000</v>
      </c>
      <c r="L444" s="763" t="s">
        <v>61</v>
      </c>
      <c r="M444" s="765" t="s">
        <v>11446</v>
      </c>
      <c r="N444" s="765" t="s">
        <v>40</v>
      </c>
      <c r="O444" s="765" t="s">
        <v>41</v>
      </c>
      <c r="P444" s="765" t="s">
        <v>4831</v>
      </c>
      <c r="Q444" s="765" t="s">
        <v>7572</v>
      </c>
    </row>
    <row r="445" spans="1:17" ht="384.75" x14ac:dyDescent="0.25">
      <c r="A445" s="614">
        <v>443</v>
      </c>
      <c r="B445" s="755" t="s">
        <v>4826</v>
      </c>
      <c r="C445" s="755">
        <v>891180084</v>
      </c>
      <c r="D445" s="755">
        <v>2</v>
      </c>
      <c r="E445" s="767" t="s">
        <v>4918</v>
      </c>
      <c r="F445" s="758">
        <v>1117494213</v>
      </c>
      <c r="G445" s="767">
        <v>7</v>
      </c>
      <c r="H445" s="760" t="s">
        <v>11571</v>
      </c>
      <c r="I445" s="782" t="s">
        <v>11565</v>
      </c>
      <c r="J445" s="769">
        <v>41659</v>
      </c>
      <c r="K445" s="762">
        <v>3080000</v>
      </c>
      <c r="L445" s="763" t="s">
        <v>61</v>
      </c>
      <c r="M445" s="765" t="s">
        <v>11446</v>
      </c>
      <c r="N445" s="765" t="s">
        <v>40</v>
      </c>
      <c r="O445" s="765" t="s">
        <v>41</v>
      </c>
      <c r="P445" s="765" t="s">
        <v>4831</v>
      </c>
      <c r="Q445" s="765" t="s">
        <v>7572</v>
      </c>
    </row>
    <row r="446" spans="1:17" ht="384.75" x14ac:dyDescent="0.25">
      <c r="A446" s="614">
        <v>444</v>
      </c>
      <c r="B446" s="755" t="s">
        <v>4826</v>
      </c>
      <c r="C446" s="755">
        <v>891180084</v>
      </c>
      <c r="D446" s="755">
        <v>2</v>
      </c>
      <c r="E446" s="767" t="s">
        <v>7632</v>
      </c>
      <c r="F446" s="758">
        <v>7732630</v>
      </c>
      <c r="G446" s="767">
        <v>7</v>
      </c>
      <c r="H446" s="760" t="s">
        <v>11572</v>
      </c>
      <c r="I446" s="782" t="s">
        <v>11562</v>
      </c>
      <c r="J446" s="769">
        <v>41659</v>
      </c>
      <c r="K446" s="762">
        <v>1540000</v>
      </c>
      <c r="L446" s="763" t="s">
        <v>61</v>
      </c>
      <c r="M446" s="765" t="s">
        <v>11446</v>
      </c>
      <c r="N446" s="765" t="s">
        <v>40</v>
      </c>
      <c r="O446" s="765" t="s">
        <v>41</v>
      </c>
      <c r="P446" s="765" t="s">
        <v>4831</v>
      </c>
      <c r="Q446" s="765" t="s">
        <v>7572</v>
      </c>
    </row>
    <row r="447" spans="1:17" ht="384.75" x14ac:dyDescent="0.25">
      <c r="A447" s="614">
        <v>445</v>
      </c>
      <c r="B447" s="755" t="s">
        <v>4826</v>
      </c>
      <c r="C447" s="755">
        <v>891180084</v>
      </c>
      <c r="D447" s="755">
        <v>2</v>
      </c>
      <c r="E447" s="767" t="s">
        <v>11573</v>
      </c>
      <c r="F447" s="758">
        <v>1075227631</v>
      </c>
      <c r="G447" s="767">
        <v>7</v>
      </c>
      <c r="H447" s="760" t="s">
        <v>11574</v>
      </c>
      <c r="I447" s="782" t="s">
        <v>11562</v>
      </c>
      <c r="J447" s="769">
        <v>41659</v>
      </c>
      <c r="K447" s="762">
        <v>1540000</v>
      </c>
      <c r="L447" s="763" t="s">
        <v>61</v>
      </c>
      <c r="M447" s="765" t="s">
        <v>11446</v>
      </c>
      <c r="N447" s="765" t="s">
        <v>40</v>
      </c>
      <c r="O447" s="765" t="s">
        <v>41</v>
      </c>
      <c r="P447" s="765" t="s">
        <v>4831</v>
      </c>
      <c r="Q447" s="765" t="s">
        <v>7572</v>
      </c>
    </row>
    <row r="448" spans="1:17" ht="384.75" x14ac:dyDescent="0.25">
      <c r="A448" s="614">
        <v>446</v>
      </c>
      <c r="B448" s="755" t="s">
        <v>4826</v>
      </c>
      <c r="C448" s="755">
        <v>891180084</v>
      </c>
      <c r="D448" s="755">
        <v>2</v>
      </c>
      <c r="E448" s="767" t="s">
        <v>11575</v>
      </c>
      <c r="F448" s="758">
        <v>7697030</v>
      </c>
      <c r="G448" s="767">
        <v>8</v>
      </c>
      <c r="H448" s="760" t="s">
        <v>11576</v>
      </c>
      <c r="I448" s="782" t="s">
        <v>11562</v>
      </c>
      <c r="J448" s="769">
        <v>41659</v>
      </c>
      <c r="K448" s="762">
        <v>1540000</v>
      </c>
      <c r="L448" s="763" t="s">
        <v>61</v>
      </c>
      <c r="M448" s="765" t="s">
        <v>11446</v>
      </c>
      <c r="N448" s="765" t="s">
        <v>40</v>
      </c>
      <c r="O448" s="765" t="s">
        <v>41</v>
      </c>
      <c r="P448" s="765" t="s">
        <v>4831</v>
      </c>
      <c r="Q448" s="765" t="s">
        <v>7572</v>
      </c>
    </row>
    <row r="449" spans="1:17" ht="384.75" x14ac:dyDescent="0.25">
      <c r="A449" s="614">
        <v>447</v>
      </c>
      <c r="B449" s="755" t="s">
        <v>4826</v>
      </c>
      <c r="C449" s="755">
        <v>891180084</v>
      </c>
      <c r="D449" s="755">
        <v>2</v>
      </c>
      <c r="E449" s="767" t="s">
        <v>11577</v>
      </c>
      <c r="F449" s="758">
        <v>7691589</v>
      </c>
      <c r="G449" s="767">
        <v>5</v>
      </c>
      <c r="H449" s="760" t="s">
        <v>11578</v>
      </c>
      <c r="I449" s="782" t="s">
        <v>11562</v>
      </c>
      <c r="J449" s="769">
        <v>41659</v>
      </c>
      <c r="K449" s="762">
        <v>1540000</v>
      </c>
      <c r="L449" s="763" t="s">
        <v>61</v>
      </c>
      <c r="M449" s="765" t="s">
        <v>11446</v>
      </c>
      <c r="N449" s="765" t="s">
        <v>40</v>
      </c>
      <c r="O449" s="765" t="s">
        <v>41</v>
      </c>
      <c r="P449" s="765" t="s">
        <v>4831</v>
      </c>
      <c r="Q449" s="765" t="s">
        <v>7572</v>
      </c>
    </row>
    <row r="450" spans="1:17" ht="384.75" x14ac:dyDescent="0.25">
      <c r="A450" s="614">
        <v>448</v>
      </c>
      <c r="B450" s="755" t="s">
        <v>4826</v>
      </c>
      <c r="C450" s="755">
        <v>891180084</v>
      </c>
      <c r="D450" s="755">
        <v>2</v>
      </c>
      <c r="E450" s="767" t="s">
        <v>11579</v>
      </c>
      <c r="F450" s="758">
        <v>36067028</v>
      </c>
      <c r="G450" s="786">
        <v>5</v>
      </c>
      <c r="H450" s="760" t="s">
        <v>11580</v>
      </c>
      <c r="I450" s="782" t="s">
        <v>11565</v>
      </c>
      <c r="J450" s="787">
        <v>41659</v>
      </c>
      <c r="K450" s="762">
        <v>3080000</v>
      </c>
      <c r="L450" s="763" t="s">
        <v>61</v>
      </c>
      <c r="M450" s="765" t="s">
        <v>11446</v>
      </c>
      <c r="N450" s="765" t="s">
        <v>40</v>
      </c>
      <c r="O450" s="765" t="s">
        <v>41</v>
      </c>
      <c r="P450" s="765" t="s">
        <v>4831</v>
      </c>
      <c r="Q450" s="765" t="s">
        <v>7572</v>
      </c>
    </row>
    <row r="451" spans="1:17" ht="384.75" x14ac:dyDescent="0.25">
      <c r="A451" s="614">
        <v>449</v>
      </c>
      <c r="B451" s="755" t="s">
        <v>4826</v>
      </c>
      <c r="C451" s="755">
        <v>891180084</v>
      </c>
      <c r="D451" s="755">
        <v>2</v>
      </c>
      <c r="E451" s="758" t="s">
        <v>2641</v>
      </c>
      <c r="F451" s="758">
        <v>7730600</v>
      </c>
      <c r="G451" s="757">
        <v>7</v>
      </c>
      <c r="H451" s="760" t="s">
        <v>11581</v>
      </c>
      <c r="I451" s="782" t="s">
        <v>11582</v>
      </c>
      <c r="J451" s="761">
        <v>41659</v>
      </c>
      <c r="K451" s="762">
        <v>4620000</v>
      </c>
      <c r="L451" s="763" t="s">
        <v>61</v>
      </c>
      <c r="M451" s="765" t="s">
        <v>11446</v>
      </c>
      <c r="N451" s="765" t="s">
        <v>40</v>
      </c>
      <c r="O451" s="765" t="s">
        <v>41</v>
      </c>
      <c r="P451" s="765" t="s">
        <v>42</v>
      </c>
      <c r="Q451" s="765" t="s">
        <v>7572</v>
      </c>
    </row>
    <row r="452" spans="1:17" ht="384.75" x14ac:dyDescent="0.25">
      <c r="A452" s="614">
        <v>450</v>
      </c>
      <c r="B452" s="755" t="s">
        <v>4826</v>
      </c>
      <c r="C452" s="755">
        <v>891180084</v>
      </c>
      <c r="D452" s="755">
        <v>2</v>
      </c>
      <c r="E452" s="767" t="s">
        <v>4872</v>
      </c>
      <c r="F452" s="758">
        <v>7696519</v>
      </c>
      <c r="G452" s="767">
        <v>2</v>
      </c>
      <c r="H452" s="760" t="s">
        <v>11583</v>
      </c>
      <c r="I452" s="782" t="s">
        <v>11565</v>
      </c>
      <c r="J452" s="769">
        <v>41659</v>
      </c>
      <c r="K452" s="762">
        <v>3080000</v>
      </c>
      <c r="L452" s="763" t="s">
        <v>61</v>
      </c>
      <c r="M452" s="765" t="s">
        <v>11446</v>
      </c>
      <c r="N452" s="765" t="s">
        <v>40</v>
      </c>
      <c r="O452" s="765" t="s">
        <v>41</v>
      </c>
      <c r="P452" s="765" t="s">
        <v>4831</v>
      </c>
      <c r="Q452" s="765" t="s">
        <v>7572</v>
      </c>
    </row>
    <row r="453" spans="1:17" ht="399.75" x14ac:dyDescent="0.25">
      <c r="A453" s="614">
        <v>451</v>
      </c>
      <c r="B453" s="755" t="s">
        <v>4826</v>
      </c>
      <c r="C453" s="755">
        <v>891180084</v>
      </c>
      <c r="D453" s="755">
        <v>2</v>
      </c>
      <c r="E453" s="767" t="s">
        <v>11584</v>
      </c>
      <c r="F453" s="758">
        <v>813013124</v>
      </c>
      <c r="G453" s="767">
        <v>0</v>
      </c>
      <c r="H453" s="760" t="s">
        <v>11585</v>
      </c>
      <c r="I453" s="768" t="s">
        <v>11586</v>
      </c>
      <c r="J453" s="769">
        <v>41659</v>
      </c>
      <c r="K453" s="762">
        <v>900000</v>
      </c>
      <c r="L453" s="763" t="s">
        <v>6521</v>
      </c>
      <c r="M453" s="765" t="s">
        <v>11446</v>
      </c>
      <c r="N453" s="765" t="s">
        <v>40</v>
      </c>
      <c r="O453" s="765" t="s">
        <v>41</v>
      </c>
      <c r="P453" s="765" t="s">
        <v>4831</v>
      </c>
      <c r="Q453" s="765" t="s">
        <v>7572</v>
      </c>
    </row>
    <row r="454" spans="1:17" ht="384.75" x14ac:dyDescent="0.25">
      <c r="A454" s="614">
        <v>452</v>
      </c>
      <c r="B454" s="755" t="s">
        <v>4826</v>
      </c>
      <c r="C454" s="755">
        <v>891180084</v>
      </c>
      <c r="D454" s="755">
        <v>2</v>
      </c>
      <c r="E454" s="767" t="s">
        <v>11587</v>
      </c>
      <c r="F454" s="758">
        <v>1083873534</v>
      </c>
      <c r="G454" s="767">
        <v>1</v>
      </c>
      <c r="H454" s="760" t="s">
        <v>11588</v>
      </c>
      <c r="I454" s="782" t="s">
        <v>11562</v>
      </c>
      <c r="J454" s="769">
        <v>41659</v>
      </c>
      <c r="K454" s="762">
        <v>1540000</v>
      </c>
      <c r="L454" s="763" t="s">
        <v>61</v>
      </c>
      <c r="M454" s="765" t="s">
        <v>11446</v>
      </c>
      <c r="N454" s="765" t="s">
        <v>40</v>
      </c>
      <c r="O454" s="765" t="s">
        <v>41</v>
      </c>
      <c r="P454" s="765" t="s">
        <v>4831</v>
      </c>
      <c r="Q454" s="765" t="s">
        <v>7572</v>
      </c>
    </row>
    <row r="455" spans="1:17" ht="399" x14ac:dyDescent="0.25">
      <c r="A455" s="614">
        <v>453</v>
      </c>
      <c r="B455" s="755" t="s">
        <v>4826</v>
      </c>
      <c r="C455" s="755">
        <v>891180084</v>
      </c>
      <c r="D455" s="755">
        <v>2</v>
      </c>
      <c r="E455" s="767" t="s">
        <v>11589</v>
      </c>
      <c r="F455" s="758">
        <v>890103197</v>
      </c>
      <c r="G455" s="786">
        <v>4</v>
      </c>
      <c r="H455" s="760" t="s">
        <v>11590</v>
      </c>
      <c r="I455" s="788" t="s">
        <v>11586</v>
      </c>
      <c r="J455" s="769">
        <v>41659</v>
      </c>
      <c r="K455" s="762">
        <v>900000</v>
      </c>
      <c r="L455" s="763" t="s">
        <v>6521</v>
      </c>
      <c r="M455" s="765" t="s">
        <v>11446</v>
      </c>
      <c r="N455" s="765" t="s">
        <v>40</v>
      </c>
      <c r="O455" s="765" t="s">
        <v>41</v>
      </c>
      <c r="P455" s="765" t="s">
        <v>4831</v>
      </c>
      <c r="Q455" s="765" t="s">
        <v>7572</v>
      </c>
    </row>
    <row r="456" spans="1:17" ht="270.75" x14ac:dyDescent="0.25">
      <c r="A456" s="614">
        <v>454</v>
      </c>
      <c r="B456" s="755" t="s">
        <v>4826</v>
      </c>
      <c r="C456" s="755">
        <v>891180084</v>
      </c>
      <c r="D456" s="755">
        <v>2</v>
      </c>
      <c r="E456" s="767" t="s">
        <v>2613</v>
      </c>
      <c r="F456" s="758">
        <v>12094697</v>
      </c>
      <c r="G456" s="757">
        <v>1</v>
      </c>
      <c r="H456" s="760" t="s">
        <v>11591</v>
      </c>
      <c r="I456" s="772" t="s">
        <v>11592</v>
      </c>
      <c r="J456" s="769" t="s">
        <v>11593</v>
      </c>
      <c r="K456" s="762">
        <v>2999610</v>
      </c>
      <c r="L456" s="763" t="s">
        <v>380</v>
      </c>
      <c r="M456" s="765" t="s">
        <v>11446</v>
      </c>
      <c r="N456" s="765" t="s">
        <v>40</v>
      </c>
      <c r="O456" s="765" t="s">
        <v>41</v>
      </c>
      <c r="P456" s="765" t="s">
        <v>42</v>
      </c>
      <c r="Q456" s="765"/>
    </row>
    <row r="457" spans="1:17" ht="257.25" x14ac:dyDescent="0.25">
      <c r="A457" s="614">
        <v>455</v>
      </c>
      <c r="B457" s="755" t="s">
        <v>4826</v>
      </c>
      <c r="C457" s="755">
        <v>891180084</v>
      </c>
      <c r="D457" s="755">
        <v>2</v>
      </c>
      <c r="E457" s="767" t="s">
        <v>8053</v>
      </c>
      <c r="F457" s="758">
        <v>1075241426</v>
      </c>
      <c r="G457" s="767"/>
      <c r="H457" s="760" t="s">
        <v>11594</v>
      </c>
      <c r="I457" s="768" t="s">
        <v>11595</v>
      </c>
      <c r="J457" s="769">
        <v>41659</v>
      </c>
      <c r="K457" s="762">
        <v>6000000</v>
      </c>
      <c r="L457" s="763" t="s">
        <v>380</v>
      </c>
      <c r="M457" s="765" t="s">
        <v>11446</v>
      </c>
      <c r="N457" s="765" t="s">
        <v>40</v>
      </c>
      <c r="O457" s="765" t="s">
        <v>41</v>
      </c>
      <c r="P457" s="765" t="s">
        <v>4831</v>
      </c>
      <c r="Q457" s="765"/>
    </row>
    <row r="458" spans="1:17" ht="299.25" x14ac:dyDescent="0.25">
      <c r="A458" s="614">
        <v>456</v>
      </c>
      <c r="B458" s="755" t="s">
        <v>4826</v>
      </c>
      <c r="C458" s="755">
        <v>891180084</v>
      </c>
      <c r="D458" s="755">
        <v>2</v>
      </c>
      <c r="E458" s="767" t="s">
        <v>11596</v>
      </c>
      <c r="F458" s="758">
        <v>12201284</v>
      </c>
      <c r="G458" s="767">
        <v>1</v>
      </c>
      <c r="H458" s="760" t="s">
        <v>11597</v>
      </c>
      <c r="I458" s="772" t="s">
        <v>11598</v>
      </c>
      <c r="J458" s="769">
        <v>41659</v>
      </c>
      <c r="K458" s="762">
        <v>7500000</v>
      </c>
      <c r="L458" s="763" t="s">
        <v>61</v>
      </c>
      <c r="M458" s="765" t="s">
        <v>11446</v>
      </c>
      <c r="N458" s="765" t="s">
        <v>40</v>
      </c>
      <c r="O458" s="765" t="s">
        <v>41</v>
      </c>
      <c r="P458" s="765" t="s">
        <v>4831</v>
      </c>
      <c r="Q458" s="765"/>
    </row>
    <row r="459" spans="1:17" ht="409.6" x14ac:dyDescent="0.25">
      <c r="A459" s="614">
        <v>457</v>
      </c>
      <c r="B459" s="755" t="s">
        <v>4826</v>
      </c>
      <c r="C459" s="755">
        <v>891180084</v>
      </c>
      <c r="D459" s="755">
        <v>2</v>
      </c>
      <c r="E459" s="767" t="s">
        <v>11599</v>
      </c>
      <c r="F459" s="758">
        <v>1075216295</v>
      </c>
      <c r="G459" s="767">
        <v>8</v>
      </c>
      <c r="H459" s="760" t="s">
        <v>11600</v>
      </c>
      <c r="I459" s="789" t="s">
        <v>11601</v>
      </c>
      <c r="J459" s="769">
        <v>41659</v>
      </c>
      <c r="K459" s="762">
        <v>3500000</v>
      </c>
      <c r="L459" s="763" t="s">
        <v>11602</v>
      </c>
      <c r="M459" s="765" t="s">
        <v>11463</v>
      </c>
      <c r="N459" s="765" t="s">
        <v>40</v>
      </c>
      <c r="O459" s="765" t="s">
        <v>41</v>
      </c>
      <c r="P459" s="765" t="s">
        <v>4831</v>
      </c>
      <c r="Q459" s="765"/>
    </row>
    <row r="460" spans="1:17" ht="399" x14ac:dyDescent="0.25">
      <c r="A460" s="614">
        <v>458</v>
      </c>
      <c r="B460" s="755" t="s">
        <v>4826</v>
      </c>
      <c r="C460" s="755">
        <v>891180084</v>
      </c>
      <c r="D460" s="755">
        <v>2</v>
      </c>
      <c r="E460" s="767" t="s">
        <v>11603</v>
      </c>
      <c r="F460" s="758">
        <v>900501029</v>
      </c>
      <c r="G460" s="767">
        <v>8</v>
      </c>
      <c r="H460" s="760" t="s">
        <v>11604</v>
      </c>
      <c r="I460" s="772" t="s">
        <v>11605</v>
      </c>
      <c r="J460" s="769">
        <v>41659</v>
      </c>
      <c r="K460" s="762">
        <v>5136918</v>
      </c>
      <c r="L460" s="763" t="s">
        <v>11606</v>
      </c>
      <c r="M460" s="765" t="s">
        <v>11446</v>
      </c>
      <c r="N460" s="765" t="s">
        <v>40</v>
      </c>
      <c r="O460" s="765" t="s">
        <v>41</v>
      </c>
      <c r="P460" s="765" t="s">
        <v>4831</v>
      </c>
      <c r="Q460" s="765"/>
    </row>
    <row r="461" spans="1:17" ht="409.6" x14ac:dyDescent="0.25">
      <c r="A461" s="614">
        <v>459</v>
      </c>
      <c r="B461" s="755" t="s">
        <v>4826</v>
      </c>
      <c r="C461" s="755">
        <v>891180084</v>
      </c>
      <c r="D461" s="755">
        <v>2</v>
      </c>
      <c r="E461" s="767" t="s">
        <v>7644</v>
      </c>
      <c r="F461" s="758">
        <v>19290014</v>
      </c>
      <c r="G461" s="767">
        <v>5</v>
      </c>
      <c r="H461" s="760" t="s">
        <v>11607</v>
      </c>
      <c r="I461" s="768" t="s">
        <v>11608</v>
      </c>
      <c r="J461" s="769">
        <v>41659</v>
      </c>
      <c r="K461" s="762">
        <v>3545600</v>
      </c>
      <c r="L461" s="763" t="s">
        <v>6521</v>
      </c>
      <c r="M461" s="765" t="s">
        <v>7985</v>
      </c>
      <c r="N461" s="765" t="s">
        <v>40</v>
      </c>
      <c r="O461" s="765" t="s">
        <v>41</v>
      </c>
      <c r="P461" s="765" t="s">
        <v>4831</v>
      </c>
      <c r="Q461" s="765"/>
    </row>
    <row r="462" spans="1:17" ht="72" x14ac:dyDescent="0.25">
      <c r="A462" s="614">
        <v>460</v>
      </c>
      <c r="B462" s="755" t="s">
        <v>4826</v>
      </c>
      <c r="C462" s="755">
        <v>891180084</v>
      </c>
      <c r="D462" s="755">
        <v>2</v>
      </c>
      <c r="E462" s="767" t="s">
        <v>11609</v>
      </c>
      <c r="F462" s="758">
        <v>7724116</v>
      </c>
      <c r="G462" s="767"/>
      <c r="H462" s="760" t="s">
        <v>11610</v>
      </c>
      <c r="I462" s="768" t="s">
        <v>11611</v>
      </c>
      <c r="J462" s="769">
        <v>41659</v>
      </c>
      <c r="K462" s="762">
        <v>2250000</v>
      </c>
      <c r="L462" s="763" t="s">
        <v>6521</v>
      </c>
      <c r="M462" s="765" t="s">
        <v>11446</v>
      </c>
      <c r="N462" s="765" t="s">
        <v>40</v>
      </c>
      <c r="O462" s="765" t="s">
        <v>41</v>
      </c>
      <c r="P462" s="765" t="s">
        <v>4831</v>
      </c>
      <c r="Q462" s="765"/>
    </row>
    <row r="463" spans="1:17" ht="409.6" x14ac:dyDescent="0.25">
      <c r="A463" s="614">
        <v>461</v>
      </c>
      <c r="B463" s="755" t="s">
        <v>4826</v>
      </c>
      <c r="C463" s="755">
        <v>891180084</v>
      </c>
      <c r="D463" s="755">
        <v>2</v>
      </c>
      <c r="E463" s="767" t="s">
        <v>11612</v>
      </c>
      <c r="F463" s="758">
        <v>80363462</v>
      </c>
      <c r="G463" s="767">
        <v>8</v>
      </c>
      <c r="H463" s="760" t="s">
        <v>11613</v>
      </c>
      <c r="I463" s="768" t="s">
        <v>11614</v>
      </c>
      <c r="J463" s="769">
        <v>41659</v>
      </c>
      <c r="K463" s="762">
        <v>2802120</v>
      </c>
      <c r="L463" s="763" t="s">
        <v>6521</v>
      </c>
      <c r="M463" s="765" t="s">
        <v>11446</v>
      </c>
      <c r="N463" s="765" t="s">
        <v>40</v>
      </c>
      <c r="O463" s="765" t="s">
        <v>41</v>
      </c>
      <c r="P463" s="765" t="s">
        <v>4831</v>
      </c>
      <c r="Q463" s="765"/>
    </row>
    <row r="464" spans="1:17" ht="409.5" x14ac:dyDescent="0.25">
      <c r="A464" s="614">
        <v>462</v>
      </c>
      <c r="B464" s="755" t="s">
        <v>4826</v>
      </c>
      <c r="C464" s="755">
        <v>891180084</v>
      </c>
      <c r="D464" s="755">
        <v>2</v>
      </c>
      <c r="E464" s="767" t="s">
        <v>11615</v>
      </c>
      <c r="F464" s="758">
        <v>41599186</v>
      </c>
      <c r="G464" s="767">
        <v>1</v>
      </c>
      <c r="H464" s="760" t="s">
        <v>11616</v>
      </c>
      <c r="I464" s="772" t="s">
        <v>11617</v>
      </c>
      <c r="J464" s="769">
        <v>41659</v>
      </c>
      <c r="K464" s="762">
        <v>2802120</v>
      </c>
      <c r="L464" s="763" t="s">
        <v>6521</v>
      </c>
      <c r="M464" s="765" t="s">
        <v>11446</v>
      </c>
      <c r="N464" s="765" t="s">
        <v>40</v>
      </c>
      <c r="O464" s="765" t="s">
        <v>41</v>
      </c>
      <c r="P464" s="765" t="s">
        <v>4831</v>
      </c>
      <c r="Q464" s="765"/>
    </row>
    <row r="465" spans="1:17" ht="399" x14ac:dyDescent="0.25">
      <c r="A465" s="614">
        <v>463</v>
      </c>
      <c r="B465" s="755" t="s">
        <v>4826</v>
      </c>
      <c r="C465" s="755">
        <v>891180084</v>
      </c>
      <c r="D465" s="755">
        <v>2</v>
      </c>
      <c r="E465" s="767" t="s">
        <v>11618</v>
      </c>
      <c r="F465" s="758">
        <v>79655066</v>
      </c>
      <c r="G465" s="767">
        <v>4</v>
      </c>
      <c r="H465" s="760" t="s">
        <v>11619</v>
      </c>
      <c r="I465" s="772" t="s">
        <v>11620</v>
      </c>
      <c r="J465" s="769">
        <v>41659</v>
      </c>
      <c r="K465" s="762">
        <v>4203180</v>
      </c>
      <c r="L465" s="763" t="s">
        <v>6521</v>
      </c>
      <c r="M465" s="765" t="s">
        <v>11446</v>
      </c>
      <c r="N465" s="765" t="s">
        <v>40</v>
      </c>
      <c r="O465" s="765" t="s">
        <v>41</v>
      </c>
      <c r="P465" s="765" t="s">
        <v>4831</v>
      </c>
      <c r="Q465" s="765"/>
    </row>
    <row r="466" spans="1:17" ht="409.6" x14ac:dyDescent="0.25">
      <c r="A466" s="614">
        <v>464</v>
      </c>
      <c r="B466" s="755" t="s">
        <v>4826</v>
      </c>
      <c r="C466" s="755">
        <v>891180084</v>
      </c>
      <c r="D466" s="755">
        <v>2</v>
      </c>
      <c r="E466" s="767" t="s">
        <v>7540</v>
      </c>
      <c r="F466" s="758">
        <v>12258496</v>
      </c>
      <c r="G466" s="767">
        <v>1</v>
      </c>
      <c r="H466" s="760" t="s">
        <v>11621</v>
      </c>
      <c r="I466" s="768" t="s">
        <v>11622</v>
      </c>
      <c r="J466" s="769">
        <v>41659</v>
      </c>
      <c r="K466" s="762">
        <v>1200000</v>
      </c>
      <c r="L466" s="763" t="s">
        <v>6521</v>
      </c>
      <c r="M466" s="765" t="s">
        <v>7985</v>
      </c>
      <c r="N466" s="765" t="s">
        <v>40</v>
      </c>
      <c r="O466" s="765" t="s">
        <v>41</v>
      </c>
      <c r="P466" s="765" t="s">
        <v>4831</v>
      </c>
      <c r="Q466" s="765"/>
    </row>
    <row r="467" spans="1:17" ht="409.6" x14ac:dyDescent="0.25">
      <c r="A467" s="614">
        <v>465</v>
      </c>
      <c r="B467" s="755" t="s">
        <v>4826</v>
      </c>
      <c r="C467" s="755">
        <v>891180084</v>
      </c>
      <c r="D467" s="755">
        <v>2</v>
      </c>
      <c r="E467" s="767" t="s">
        <v>11623</v>
      </c>
      <c r="F467" s="758">
        <v>36314509</v>
      </c>
      <c r="G467" s="767">
        <v>6</v>
      </c>
      <c r="H467" s="760" t="s">
        <v>11624</v>
      </c>
      <c r="I467" s="768" t="s">
        <v>11625</v>
      </c>
      <c r="J467" s="769">
        <v>41661</v>
      </c>
      <c r="K467" s="762">
        <v>1233320</v>
      </c>
      <c r="L467" s="763" t="s">
        <v>10491</v>
      </c>
      <c r="M467" s="765" t="s">
        <v>11446</v>
      </c>
      <c r="N467" s="765" t="s">
        <v>40</v>
      </c>
      <c r="O467" s="765" t="s">
        <v>41</v>
      </c>
      <c r="P467" s="765" t="s">
        <v>4831</v>
      </c>
      <c r="Q467" s="765" t="s">
        <v>7572</v>
      </c>
    </row>
    <row r="468" spans="1:17" ht="409.6" x14ac:dyDescent="0.25">
      <c r="A468" s="614">
        <v>466</v>
      </c>
      <c r="B468" s="755" t="s">
        <v>4826</v>
      </c>
      <c r="C468" s="755">
        <v>891180084</v>
      </c>
      <c r="D468" s="755">
        <v>2</v>
      </c>
      <c r="E468" s="767" t="s">
        <v>5203</v>
      </c>
      <c r="F468" s="758">
        <v>36158427</v>
      </c>
      <c r="G468" s="767">
        <v>1</v>
      </c>
      <c r="H468" s="760" t="s">
        <v>11626</v>
      </c>
      <c r="I468" s="768" t="s">
        <v>11627</v>
      </c>
      <c r="J468" s="769">
        <v>41661</v>
      </c>
      <c r="K468" s="762">
        <v>2197954</v>
      </c>
      <c r="L468" s="763" t="s">
        <v>10491</v>
      </c>
      <c r="M468" s="765" t="s">
        <v>11446</v>
      </c>
      <c r="N468" s="765" t="s">
        <v>40</v>
      </c>
      <c r="O468" s="765" t="s">
        <v>41</v>
      </c>
      <c r="P468" s="765" t="s">
        <v>4831</v>
      </c>
      <c r="Q468" s="765"/>
    </row>
    <row r="469" spans="1:17" ht="384.75" x14ac:dyDescent="0.25">
      <c r="A469" s="614">
        <v>467</v>
      </c>
      <c r="B469" s="755" t="s">
        <v>4826</v>
      </c>
      <c r="C469" s="755">
        <v>891180084</v>
      </c>
      <c r="D469" s="755">
        <v>2</v>
      </c>
      <c r="E469" s="767" t="s">
        <v>11628</v>
      </c>
      <c r="F469" s="758">
        <v>1075224095</v>
      </c>
      <c r="G469" s="767">
        <v>5</v>
      </c>
      <c r="H469" s="760" t="s">
        <v>11629</v>
      </c>
      <c r="I469" s="782" t="s">
        <v>11500</v>
      </c>
      <c r="J469" s="769">
        <v>41661</v>
      </c>
      <c r="K469" s="762">
        <v>3080000</v>
      </c>
      <c r="L469" s="763" t="s">
        <v>61</v>
      </c>
      <c r="M469" s="765" t="s">
        <v>11446</v>
      </c>
      <c r="N469" s="765" t="s">
        <v>40</v>
      </c>
      <c r="O469" s="765" t="s">
        <v>41</v>
      </c>
      <c r="P469" s="765" t="s">
        <v>4831</v>
      </c>
      <c r="Q469" s="765" t="s">
        <v>11447</v>
      </c>
    </row>
    <row r="470" spans="1:17" ht="384.75" x14ac:dyDescent="0.25">
      <c r="A470" s="614">
        <v>468</v>
      </c>
      <c r="B470" s="755" t="s">
        <v>4826</v>
      </c>
      <c r="C470" s="755">
        <v>891180084</v>
      </c>
      <c r="D470" s="755">
        <v>2</v>
      </c>
      <c r="E470" s="767" t="s">
        <v>11630</v>
      </c>
      <c r="F470" s="758">
        <v>7732054</v>
      </c>
      <c r="G470" s="767">
        <v>4</v>
      </c>
      <c r="H470" s="760" t="s">
        <v>11631</v>
      </c>
      <c r="I470" s="782" t="s">
        <v>11510</v>
      </c>
      <c r="J470" s="769">
        <v>41661</v>
      </c>
      <c r="K470" s="762">
        <v>1540000</v>
      </c>
      <c r="L470" s="763" t="s">
        <v>61</v>
      </c>
      <c r="M470" s="765" t="s">
        <v>11446</v>
      </c>
      <c r="N470" s="765" t="s">
        <v>40</v>
      </c>
      <c r="O470" s="765" t="s">
        <v>41</v>
      </c>
      <c r="P470" s="765" t="s">
        <v>4831</v>
      </c>
      <c r="Q470" s="765" t="s">
        <v>11447</v>
      </c>
    </row>
    <row r="471" spans="1:17" ht="384.75" x14ac:dyDescent="0.25">
      <c r="A471" s="614">
        <v>469</v>
      </c>
      <c r="B471" s="755" t="s">
        <v>4826</v>
      </c>
      <c r="C471" s="755">
        <v>891180084</v>
      </c>
      <c r="D471" s="755">
        <v>2</v>
      </c>
      <c r="E471" s="767" t="s">
        <v>11632</v>
      </c>
      <c r="F471" s="758">
        <v>7732630</v>
      </c>
      <c r="G471" s="767">
        <v>7</v>
      </c>
      <c r="H471" s="760" t="s">
        <v>11633</v>
      </c>
      <c r="I471" s="782" t="s">
        <v>11510</v>
      </c>
      <c r="J471" s="769">
        <v>41661</v>
      </c>
      <c r="K471" s="762">
        <v>1540000</v>
      </c>
      <c r="L471" s="763" t="s">
        <v>61</v>
      </c>
      <c r="M471" s="765" t="s">
        <v>11446</v>
      </c>
      <c r="N471" s="765" t="s">
        <v>40</v>
      </c>
      <c r="O471" s="765" t="s">
        <v>41</v>
      </c>
      <c r="P471" s="765" t="s">
        <v>4831</v>
      </c>
      <c r="Q471" s="765" t="s">
        <v>11447</v>
      </c>
    </row>
    <row r="472" spans="1:17" ht="384.75" x14ac:dyDescent="0.25">
      <c r="A472" s="614">
        <v>470</v>
      </c>
      <c r="B472" s="755" t="s">
        <v>4826</v>
      </c>
      <c r="C472" s="755">
        <v>891180084</v>
      </c>
      <c r="D472" s="755">
        <v>2</v>
      </c>
      <c r="E472" s="767" t="s">
        <v>11587</v>
      </c>
      <c r="F472" s="758">
        <v>1083873534</v>
      </c>
      <c r="G472" s="767">
        <v>1</v>
      </c>
      <c r="H472" s="760" t="s">
        <v>11634</v>
      </c>
      <c r="I472" s="782" t="s">
        <v>11500</v>
      </c>
      <c r="J472" s="769">
        <v>41661</v>
      </c>
      <c r="K472" s="762">
        <v>3080000</v>
      </c>
      <c r="L472" s="763" t="s">
        <v>61</v>
      </c>
      <c r="M472" s="765" t="s">
        <v>11446</v>
      </c>
      <c r="N472" s="765" t="s">
        <v>40</v>
      </c>
      <c r="O472" s="765" t="s">
        <v>41</v>
      </c>
      <c r="P472" s="765" t="s">
        <v>4831</v>
      </c>
      <c r="Q472" s="765" t="s">
        <v>11447</v>
      </c>
    </row>
    <row r="473" spans="1:17" ht="384.75" x14ac:dyDescent="0.25">
      <c r="A473" s="614">
        <v>471</v>
      </c>
      <c r="B473" s="755" t="s">
        <v>4826</v>
      </c>
      <c r="C473" s="755">
        <v>891180084</v>
      </c>
      <c r="D473" s="755">
        <v>2</v>
      </c>
      <c r="E473" s="767" t="s">
        <v>11525</v>
      </c>
      <c r="F473" s="758">
        <v>1075232956</v>
      </c>
      <c r="G473" s="767">
        <v>5</v>
      </c>
      <c r="H473" s="760" t="s">
        <v>11635</v>
      </c>
      <c r="I473" s="782" t="s">
        <v>11562</v>
      </c>
      <c r="J473" s="769">
        <v>41661</v>
      </c>
      <c r="K473" s="762">
        <v>1540000</v>
      </c>
      <c r="L473" s="763" t="s">
        <v>61</v>
      </c>
      <c r="M473" s="765" t="s">
        <v>11446</v>
      </c>
      <c r="N473" s="765" t="s">
        <v>40</v>
      </c>
      <c r="O473" s="765" t="s">
        <v>41</v>
      </c>
      <c r="P473" s="765" t="s">
        <v>4831</v>
      </c>
      <c r="Q473" s="765" t="s">
        <v>7572</v>
      </c>
    </row>
    <row r="474" spans="1:17" ht="409.6" x14ac:dyDescent="0.25">
      <c r="A474" s="614">
        <v>472</v>
      </c>
      <c r="B474" s="755" t="s">
        <v>4826</v>
      </c>
      <c r="C474" s="755">
        <v>891180084</v>
      </c>
      <c r="D474" s="755">
        <v>2</v>
      </c>
      <c r="E474" s="767" t="s">
        <v>11636</v>
      </c>
      <c r="F474" s="758">
        <v>7713989</v>
      </c>
      <c r="G474" s="767">
        <v>4</v>
      </c>
      <c r="H474" s="760" t="s">
        <v>11637</v>
      </c>
      <c r="I474" s="768" t="s">
        <v>11638</v>
      </c>
      <c r="J474" s="769">
        <v>41661</v>
      </c>
      <c r="K474" s="762">
        <v>999070</v>
      </c>
      <c r="L474" s="763" t="s">
        <v>10491</v>
      </c>
      <c r="M474" s="765" t="s">
        <v>11446</v>
      </c>
      <c r="N474" s="765" t="s">
        <v>40</v>
      </c>
      <c r="O474" s="765" t="s">
        <v>41</v>
      </c>
      <c r="P474" s="765" t="s">
        <v>4831</v>
      </c>
      <c r="Q474" s="765" t="s">
        <v>4853</v>
      </c>
    </row>
    <row r="475" spans="1:17" ht="409.6" x14ac:dyDescent="0.25">
      <c r="A475" s="614">
        <v>473</v>
      </c>
      <c r="B475" s="755" t="s">
        <v>4826</v>
      </c>
      <c r="C475" s="755">
        <v>891180084</v>
      </c>
      <c r="D475" s="755">
        <v>2</v>
      </c>
      <c r="E475" s="767" t="s">
        <v>4932</v>
      </c>
      <c r="F475" s="758">
        <v>12114696</v>
      </c>
      <c r="G475" s="767">
        <v>1</v>
      </c>
      <c r="H475" s="760" t="s">
        <v>11639</v>
      </c>
      <c r="I475" s="768" t="s">
        <v>11640</v>
      </c>
      <c r="J475" s="769">
        <v>41661</v>
      </c>
      <c r="K475" s="762">
        <v>1130166</v>
      </c>
      <c r="L475" s="763" t="s">
        <v>10491</v>
      </c>
      <c r="M475" s="765" t="s">
        <v>11446</v>
      </c>
      <c r="N475" s="765" t="s">
        <v>40</v>
      </c>
      <c r="O475" s="765" t="s">
        <v>41</v>
      </c>
      <c r="P475" s="765" t="s">
        <v>4831</v>
      </c>
      <c r="Q475" s="765" t="s">
        <v>7572</v>
      </c>
    </row>
    <row r="476" spans="1:17" ht="409.6" x14ac:dyDescent="0.25">
      <c r="A476" s="614">
        <v>474</v>
      </c>
      <c r="B476" s="755" t="s">
        <v>4826</v>
      </c>
      <c r="C476" s="755">
        <v>891180084</v>
      </c>
      <c r="D476" s="755">
        <v>2</v>
      </c>
      <c r="E476" s="767" t="s">
        <v>460</v>
      </c>
      <c r="F476" s="758">
        <v>36178454</v>
      </c>
      <c r="G476" s="767">
        <v>6</v>
      </c>
      <c r="H476" s="760" t="s">
        <v>11641</v>
      </c>
      <c r="I476" s="768" t="s">
        <v>11642</v>
      </c>
      <c r="J476" s="769">
        <v>41661</v>
      </c>
      <c r="K476" s="762">
        <v>2197954</v>
      </c>
      <c r="L476" s="763" t="s">
        <v>10491</v>
      </c>
      <c r="M476" s="765" t="s">
        <v>11446</v>
      </c>
      <c r="N476" s="765" t="s">
        <v>40</v>
      </c>
      <c r="O476" s="765" t="s">
        <v>41</v>
      </c>
      <c r="P476" s="765" t="s">
        <v>4831</v>
      </c>
      <c r="Q476" s="765" t="s">
        <v>7572</v>
      </c>
    </row>
    <row r="477" spans="1:17" ht="409.6" x14ac:dyDescent="0.25">
      <c r="A477" s="614">
        <v>475</v>
      </c>
      <c r="B477" s="755" t="s">
        <v>4826</v>
      </c>
      <c r="C477" s="755">
        <v>891180084</v>
      </c>
      <c r="D477" s="755">
        <v>2</v>
      </c>
      <c r="E477" s="767" t="s">
        <v>11643</v>
      </c>
      <c r="F477" s="758">
        <v>12126928</v>
      </c>
      <c r="G477" s="767">
        <v>5</v>
      </c>
      <c r="H477" s="760" t="s">
        <v>11644</v>
      </c>
      <c r="I477" s="768" t="s">
        <v>11645</v>
      </c>
      <c r="J477" s="769">
        <v>41661</v>
      </c>
      <c r="K477" s="762">
        <v>1798326</v>
      </c>
      <c r="L477" s="763" t="s">
        <v>10491</v>
      </c>
      <c r="M477" s="765" t="s">
        <v>11446</v>
      </c>
      <c r="N477" s="765" t="s">
        <v>40</v>
      </c>
      <c r="O477" s="765" t="s">
        <v>41</v>
      </c>
      <c r="P477" s="765" t="s">
        <v>4831</v>
      </c>
      <c r="Q477" s="765" t="s">
        <v>7572</v>
      </c>
    </row>
    <row r="478" spans="1:17" ht="384.75" x14ac:dyDescent="0.25">
      <c r="A478" s="614">
        <v>476</v>
      </c>
      <c r="B478" s="755" t="s">
        <v>4826</v>
      </c>
      <c r="C478" s="755">
        <v>891180084</v>
      </c>
      <c r="D478" s="755">
        <v>2</v>
      </c>
      <c r="E478" s="767" t="s">
        <v>11646</v>
      </c>
      <c r="F478" s="758">
        <v>55176689</v>
      </c>
      <c r="G478" s="767">
        <v>1</v>
      </c>
      <c r="H478" s="760" t="s">
        <v>11647</v>
      </c>
      <c r="I478" s="782" t="s">
        <v>11510</v>
      </c>
      <c r="J478" s="769">
        <v>41661</v>
      </c>
      <c r="K478" s="762">
        <v>1540000</v>
      </c>
      <c r="L478" s="763" t="s">
        <v>61</v>
      </c>
      <c r="M478" s="765" t="s">
        <v>11446</v>
      </c>
      <c r="N478" s="765" t="s">
        <v>40</v>
      </c>
      <c r="O478" s="765" t="s">
        <v>41</v>
      </c>
      <c r="P478" s="765" t="s">
        <v>4831</v>
      </c>
      <c r="Q478" s="765" t="s">
        <v>11447</v>
      </c>
    </row>
    <row r="479" spans="1:17" ht="99.75" x14ac:dyDescent="0.25">
      <c r="A479" s="614">
        <v>477</v>
      </c>
      <c r="B479" s="756" t="s">
        <v>4826</v>
      </c>
      <c r="C479" s="756">
        <v>891180084</v>
      </c>
      <c r="D479" s="756">
        <v>2</v>
      </c>
      <c r="E479" s="776" t="s">
        <v>8011</v>
      </c>
      <c r="F479" s="758">
        <v>83226708</v>
      </c>
      <c r="G479" s="767">
        <v>9</v>
      </c>
      <c r="H479" s="777" t="s">
        <v>11648</v>
      </c>
      <c r="I479" s="779" t="s">
        <v>11649</v>
      </c>
      <c r="J479" s="769">
        <v>41661</v>
      </c>
      <c r="K479" s="762">
        <v>6500000</v>
      </c>
      <c r="L479" s="763" t="s">
        <v>11650</v>
      </c>
      <c r="M479" s="765" t="s">
        <v>11446</v>
      </c>
      <c r="N479" s="765" t="s">
        <v>40</v>
      </c>
      <c r="O479" s="764" t="s">
        <v>41</v>
      </c>
      <c r="P479" s="764" t="s">
        <v>42</v>
      </c>
      <c r="Q479" s="764"/>
    </row>
    <row r="480" spans="1:17" ht="409.6" x14ac:dyDescent="0.25">
      <c r="A480" s="614">
        <v>478</v>
      </c>
      <c r="B480" s="756" t="s">
        <v>4826</v>
      </c>
      <c r="C480" s="756">
        <v>891180084</v>
      </c>
      <c r="D480" s="756">
        <v>2</v>
      </c>
      <c r="E480" s="776" t="s">
        <v>4932</v>
      </c>
      <c r="F480" s="758">
        <v>12114696</v>
      </c>
      <c r="G480" s="767">
        <v>1</v>
      </c>
      <c r="H480" s="777" t="s">
        <v>11651</v>
      </c>
      <c r="I480" s="768" t="s">
        <v>11652</v>
      </c>
      <c r="J480" s="778">
        <v>41662</v>
      </c>
      <c r="K480" s="762">
        <v>1130166</v>
      </c>
      <c r="L480" s="763" t="s">
        <v>11653</v>
      </c>
      <c r="M480" s="765" t="s">
        <v>11446</v>
      </c>
      <c r="N480" s="765" t="s">
        <v>40</v>
      </c>
      <c r="O480" s="764" t="s">
        <v>41</v>
      </c>
      <c r="P480" s="764" t="s">
        <v>42</v>
      </c>
      <c r="Q480" s="764" t="s">
        <v>7572</v>
      </c>
    </row>
    <row r="481" spans="1:17" ht="409.6" x14ac:dyDescent="0.25">
      <c r="A481" s="614">
        <v>479</v>
      </c>
      <c r="B481" s="755" t="s">
        <v>4826</v>
      </c>
      <c r="C481" s="755">
        <v>891180084</v>
      </c>
      <c r="D481" s="755">
        <v>2</v>
      </c>
      <c r="E481" s="767" t="s">
        <v>5203</v>
      </c>
      <c r="F481" s="758">
        <v>36158427</v>
      </c>
      <c r="G481" s="767">
        <v>1</v>
      </c>
      <c r="H481" s="760" t="s">
        <v>11654</v>
      </c>
      <c r="I481" s="768" t="s">
        <v>11655</v>
      </c>
      <c r="J481" s="769">
        <v>41662</v>
      </c>
      <c r="K481" s="762">
        <v>1198884</v>
      </c>
      <c r="L481" s="763" t="s">
        <v>11656</v>
      </c>
      <c r="M481" s="765" t="s">
        <v>11446</v>
      </c>
      <c r="N481" s="765" t="s">
        <v>40</v>
      </c>
      <c r="O481" s="765" t="s">
        <v>41</v>
      </c>
      <c r="P481" s="765" t="s">
        <v>4831</v>
      </c>
      <c r="Q481" s="765" t="s">
        <v>7572</v>
      </c>
    </row>
    <row r="482" spans="1:17" ht="409.6" x14ac:dyDescent="0.25">
      <c r="A482" s="614">
        <v>480</v>
      </c>
      <c r="B482" s="756" t="s">
        <v>4826</v>
      </c>
      <c r="C482" s="756">
        <v>891180084</v>
      </c>
      <c r="D482" s="756">
        <v>2</v>
      </c>
      <c r="E482" s="767" t="s">
        <v>5110</v>
      </c>
      <c r="F482" s="758">
        <v>12225412</v>
      </c>
      <c r="G482" s="767">
        <v>1</v>
      </c>
      <c r="H482" s="760" t="s">
        <v>11657</v>
      </c>
      <c r="I482" s="768" t="s">
        <v>11658</v>
      </c>
      <c r="J482" s="778">
        <v>41662</v>
      </c>
      <c r="K482" s="762">
        <v>2318954</v>
      </c>
      <c r="L482" s="763" t="s">
        <v>10491</v>
      </c>
      <c r="M482" s="765" t="s">
        <v>11446</v>
      </c>
      <c r="N482" s="765" t="s">
        <v>40</v>
      </c>
      <c r="O482" s="765" t="s">
        <v>41</v>
      </c>
      <c r="P482" s="765" t="s">
        <v>42</v>
      </c>
      <c r="Q482" s="765" t="s">
        <v>7572</v>
      </c>
    </row>
    <row r="483" spans="1:17" ht="409.6" x14ac:dyDescent="0.25">
      <c r="A483" s="614">
        <v>481</v>
      </c>
      <c r="B483" s="755" t="s">
        <v>4826</v>
      </c>
      <c r="C483" s="755">
        <v>891180084</v>
      </c>
      <c r="D483" s="755">
        <v>2</v>
      </c>
      <c r="E483" s="767" t="s">
        <v>11659</v>
      </c>
      <c r="F483" s="758">
        <v>40018522</v>
      </c>
      <c r="G483" s="767">
        <v>8</v>
      </c>
      <c r="H483" s="760" t="s">
        <v>11660</v>
      </c>
      <c r="I483" s="768" t="s">
        <v>11661</v>
      </c>
      <c r="J483" s="769">
        <v>41662</v>
      </c>
      <c r="K483" s="762">
        <v>4196094</v>
      </c>
      <c r="L483" s="763" t="s">
        <v>10491</v>
      </c>
      <c r="M483" s="765" t="s">
        <v>11446</v>
      </c>
      <c r="N483" s="765" t="s">
        <v>40</v>
      </c>
      <c r="O483" s="765" t="s">
        <v>41</v>
      </c>
      <c r="P483" s="765" t="s">
        <v>42</v>
      </c>
      <c r="Q483" s="765" t="s">
        <v>7572</v>
      </c>
    </row>
    <row r="484" spans="1:17" ht="228.75" x14ac:dyDescent="0.25">
      <c r="A484" s="614">
        <v>482</v>
      </c>
      <c r="B484" s="756" t="s">
        <v>4826</v>
      </c>
      <c r="C484" s="756">
        <v>891180084</v>
      </c>
      <c r="D484" s="756">
        <v>2</v>
      </c>
      <c r="E484" s="767" t="s">
        <v>11662</v>
      </c>
      <c r="F484" s="758">
        <v>364567474</v>
      </c>
      <c r="G484" s="767">
        <v>5</v>
      </c>
      <c r="H484" s="760" t="s">
        <v>11663</v>
      </c>
      <c r="I484" s="768" t="s">
        <v>11664</v>
      </c>
      <c r="J484" s="778">
        <v>41662</v>
      </c>
      <c r="K484" s="762">
        <v>4950000</v>
      </c>
      <c r="L484" s="763" t="s">
        <v>61</v>
      </c>
      <c r="M484" s="765" t="s">
        <v>11446</v>
      </c>
      <c r="N484" s="765" t="s">
        <v>40</v>
      </c>
      <c r="O484" s="765"/>
      <c r="P484" s="765"/>
      <c r="Q484" s="765"/>
    </row>
    <row r="485" spans="1:17" ht="257.25" x14ac:dyDescent="0.25">
      <c r="A485" s="614">
        <v>483</v>
      </c>
      <c r="B485" s="755" t="s">
        <v>4826</v>
      </c>
      <c r="C485" s="755">
        <v>891180084</v>
      </c>
      <c r="D485" s="755">
        <v>2</v>
      </c>
      <c r="E485" s="767" t="s">
        <v>11665</v>
      </c>
      <c r="F485" s="758">
        <v>36311968</v>
      </c>
      <c r="G485" s="767">
        <v>1</v>
      </c>
      <c r="H485" s="760" t="s">
        <v>7980</v>
      </c>
      <c r="I485" s="768" t="s">
        <v>11666</v>
      </c>
      <c r="J485" s="769">
        <v>41662</v>
      </c>
      <c r="K485" s="762">
        <v>4950000</v>
      </c>
      <c r="L485" s="763" t="s">
        <v>61</v>
      </c>
      <c r="M485" s="765" t="s">
        <v>11446</v>
      </c>
      <c r="N485" s="765" t="s">
        <v>40</v>
      </c>
      <c r="O485" s="765"/>
      <c r="P485" s="765"/>
      <c r="Q485" s="765"/>
    </row>
    <row r="486" spans="1:17" ht="409.6" x14ac:dyDescent="0.25">
      <c r="A486" s="614">
        <v>484</v>
      </c>
      <c r="B486" s="756" t="s">
        <v>4826</v>
      </c>
      <c r="C486" s="756">
        <v>891180084</v>
      </c>
      <c r="D486" s="756">
        <v>2</v>
      </c>
      <c r="E486" s="767" t="s">
        <v>11667</v>
      </c>
      <c r="F486" s="758">
        <v>43433168</v>
      </c>
      <c r="G486" s="767">
        <v>3</v>
      </c>
      <c r="H486" s="760" t="s">
        <v>11668</v>
      </c>
      <c r="I486" s="768" t="s">
        <v>11669</v>
      </c>
      <c r="J486" s="778">
        <v>41662</v>
      </c>
      <c r="K486" s="762">
        <v>2269670</v>
      </c>
      <c r="L486" s="763" t="s">
        <v>11670</v>
      </c>
      <c r="M486" s="765" t="s">
        <v>11446</v>
      </c>
      <c r="N486" s="765" t="s">
        <v>40</v>
      </c>
      <c r="O486" s="765" t="s">
        <v>41</v>
      </c>
      <c r="P486" s="765" t="s">
        <v>42</v>
      </c>
      <c r="Q486" s="765" t="s">
        <v>7572</v>
      </c>
    </row>
    <row r="487" spans="1:17" ht="409.6" x14ac:dyDescent="0.25">
      <c r="A487" s="614">
        <v>485</v>
      </c>
      <c r="B487" s="755" t="s">
        <v>4826</v>
      </c>
      <c r="C487" s="755">
        <v>891180084</v>
      </c>
      <c r="D487" s="755">
        <v>2</v>
      </c>
      <c r="E487" s="767" t="s">
        <v>11671</v>
      </c>
      <c r="F487" s="758">
        <v>6300473</v>
      </c>
      <c r="G487" s="767">
        <v>1</v>
      </c>
      <c r="H487" s="760" t="s">
        <v>11672</v>
      </c>
      <c r="I487" s="768" t="s">
        <v>11673</v>
      </c>
      <c r="J487" s="769">
        <v>41662</v>
      </c>
      <c r="K487" s="762">
        <v>3010280</v>
      </c>
      <c r="L487" s="763" t="s">
        <v>11670</v>
      </c>
      <c r="M487" s="765" t="s">
        <v>11446</v>
      </c>
      <c r="N487" s="765" t="s">
        <v>40</v>
      </c>
      <c r="O487" s="765" t="s">
        <v>41</v>
      </c>
      <c r="P487" s="765" t="s">
        <v>42</v>
      </c>
      <c r="Q487" s="765" t="s">
        <v>11441</v>
      </c>
    </row>
    <row r="488" spans="1:17" ht="384.75" x14ac:dyDescent="0.25">
      <c r="A488" s="614">
        <v>486</v>
      </c>
      <c r="B488" s="756" t="s">
        <v>4826</v>
      </c>
      <c r="C488" s="756">
        <v>891180084</v>
      </c>
      <c r="D488" s="756">
        <v>2</v>
      </c>
      <c r="E488" s="767" t="s">
        <v>11674</v>
      </c>
      <c r="F488" s="758">
        <v>7724682</v>
      </c>
      <c r="G488" s="767">
        <v>6</v>
      </c>
      <c r="H488" s="760" t="s">
        <v>11675</v>
      </c>
      <c r="I488" s="782" t="s">
        <v>11510</v>
      </c>
      <c r="J488" s="778">
        <v>41662</v>
      </c>
      <c r="K488" s="762">
        <v>1540000</v>
      </c>
      <c r="L488" s="763" t="s">
        <v>61</v>
      </c>
      <c r="M488" s="765" t="s">
        <v>11446</v>
      </c>
      <c r="N488" s="765" t="s">
        <v>40</v>
      </c>
      <c r="O488" s="765" t="s">
        <v>41</v>
      </c>
      <c r="P488" s="765" t="s">
        <v>4831</v>
      </c>
      <c r="Q488" s="765" t="s">
        <v>7572</v>
      </c>
    </row>
    <row r="489" spans="1:17" ht="409.6" x14ac:dyDescent="0.25">
      <c r="A489" s="614">
        <v>487</v>
      </c>
      <c r="B489" s="755" t="s">
        <v>4826</v>
      </c>
      <c r="C489" s="755">
        <v>891180084</v>
      </c>
      <c r="D489" s="755">
        <v>2</v>
      </c>
      <c r="E489" s="767" t="s">
        <v>4929</v>
      </c>
      <c r="F489" s="758">
        <v>52083740</v>
      </c>
      <c r="G489" s="767">
        <v>7</v>
      </c>
      <c r="H489" s="760" t="s">
        <v>11676</v>
      </c>
      <c r="I489" s="768" t="s">
        <v>11677</v>
      </c>
      <c r="J489" s="769">
        <v>41662</v>
      </c>
      <c r="K489" s="762">
        <v>3010280</v>
      </c>
      <c r="L489" s="763" t="s">
        <v>11670</v>
      </c>
      <c r="M489" s="765" t="s">
        <v>11446</v>
      </c>
      <c r="N489" s="765" t="s">
        <v>40</v>
      </c>
      <c r="O489" s="765" t="s">
        <v>41</v>
      </c>
      <c r="P489" s="765" t="s">
        <v>4831</v>
      </c>
      <c r="Q489" s="765" t="s">
        <v>7572</v>
      </c>
    </row>
    <row r="490" spans="1:17" ht="409.6" x14ac:dyDescent="0.25">
      <c r="A490" s="614">
        <v>488</v>
      </c>
      <c r="B490" s="755" t="s">
        <v>34</v>
      </c>
      <c r="C490" s="756">
        <v>891180084</v>
      </c>
      <c r="D490" s="756">
        <v>2</v>
      </c>
      <c r="E490" s="767" t="s">
        <v>7703</v>
      </c>
      <c r="F490" s="758">
        <v>93358380</v>
      </c>
      <c r="G490" s="767">
        <v>1</v>
      </c>
      <c r="H490" s="760" t="s">
        <v>11678</v>
      </c>
      <c r="I490" s="768" t="s">
        <v>11679</v>
      </c>
      <c r="J490" s="778">
        <v>41662</v>
      </c>
      <c r="K490" s="762">
        <v>3010280</v>
      </c>
      <c r="L490" s="763" t="s">
        <v>11670</v>
      </c>
      <c r="M490" s="765" t="s">
        <v>11446</v>
      </c>
      <c r="N490" s="765" t="s">
        <v>40</v>
      </c>
      <c r="O490" s="765" t="s">
        <v>41</v>
      </c>
      <c r="P490" s="765" t="s">
        <v>42</v>
      </c>
      <c r="Q490" s="765" t="s">
        <v>7572</v>
      </c>
    </row>
    <row r="491" spans="1:17" ht="409.6" x14ac:dyDescent="0.25">
      <c r="A491" s="614">
        <v>489</v>
      </c>
      <c r="B491" s="755" t="s">
        <v>4826</v>
      </c>
      <c r="C491" s="755">
        <v>891180084</v>
      </c>
      <c r="D491" s="755">
        <v>2</v>
      </c>
      <c r="E491" s="776" t="s">
        <v>11680</v>
      </c>
      <c r="F491" s="758">
        <v>6748421</v>
      </c>
      <c r="G491" s="767">
        <v>0</v>
      </c>
      <c r="H491" s="781" t="s">
        <v>11681</v>
      </c>
      <c r="I491" s="790" t="s">
        <v>11682</v>
      </c>
      <c r="J491" s="769">
        <v>41662</v>
      </c>
      <c r="K491" s="762">
        <v>3010280</v>
      </c>
      <c r="L491" s="763" t="s">
        <v>11670</v>
      </c>
      <c r="M491" s="765" t="s">
        <v>11446</v>
      </c>
      <c r="N491" s="765" t="s">
        <v>40</v>
      </c>
      <c r="O491" s="765" t="s">
        <v>41</v>
      </c>
      <c r="P491" s="765" t="s">
        <v>42</v>
      </c>
      <c r="Q491" s="765" t="s">
        <v>7572</v>
      </c>
    </row>
    <row r="492" spans="1:17" ht="409.5" x14ac:dyDescent="0.25">
      <c r="A492" s="614">
        <v>490</v>
      </c>
      <c r="B492" s="755" t="s">
        <v>34</v>
      </c>
      <c r="C492" s="756">
        <v>891180084</v>
      </c>
      <c r="D492" s="756">
        <v>2</v>
      </c>
      <c r="E492" s="776" t="s">
        <v>8211</v>
      </c>
      <c r="F492" s="758">
        <v>1075245361</v>
      </c>
      <c r="G492" s="767">
        <v>1</v>
      </c>
      <c r="H492" s="781" t="s">
        <v>11683</v>
      </c>
      <c r="I492" s="782" t="s">
        <v>11684</v>
      </c>
      <c r="J492" s="778">
        <v>41662</v>
      </c>
      <c r="K492" s="762">
        <v>5250000</v>
      </c>
      <c r="L492" s="763" t="s">
        <v>10491</v>
      </c>
      <c r="M492" s="765" t="s">
        <v>11446</v>
      </c>
      <c r="N492" s="765" t="s">
        <v>40</v>
      </c>
      <c r="O492" s="765" t="s">
        <v>41</v>
      </c>
      <c r="P492" s="765" t="s">
        <v>42</v>
      </c>
      <c r="Q492" s="765" t="s">
        <v>7572</v>
      </c>
    </row>
    <row r="493" spans="1:17" ht="409.6" x14ac:dyDescent="0.25">
      <c r="A493" s="614">
        <v>491</v>
      </c>
      <c r="B493" s="755" t="s">
        <v>4826</v>
      </c>
      <c r="C493" s="755">
        <v>891180084</v>
      </c>
      <c r="D493" s="755">
        <v>2</v>
      </c>
      <c r="E493" s="776" t="s">
        <v>11685</v>
      </c>
      <c r="F493" s="758">
        <v>10548811</v>
      </c>
      <c r="G493" s="767">
        <v>6</v>
      </c>
      <c r="H493" s="791" t="s">
        <v>11686</v>
      </c>
      <c r="I493" s="768" t="s">
        <v>11687</v>
      </c>
      <c r="J493" s="769">
        <v>41662</v>
      </c>
      <c r="K493" s="762">
        <v>3010280</v>
      </c>
      <c r="L493" s="763" t="s">
        <v>11670</v>
      </c>
      <c r="M493" s="765" t="s">
        <v>11446</v>
      </c>
      <c r="N493" s="765" t="s">
        <v>40</v>
      </c>
      <c r="O493" s="765" t="s">
        <v>41</v>
      </c>
      <c r="P493" s="765" t="s">
        <v>42</v>
      </c>
      <c r="Q493" s="765" t="s">
        <v>7572</v>
      </c>
    </row>
    <row r="494" spans="1:17" ht="409.6" x14ac:dyDescent="0.25">
      <c r="A494" s="614">
        <v>492</v>
      </c>
      <c r="B494" s="755" t="s">
        <v>34</v>
      </c>
      <c r="C494" s="756">
        <v>891180084</v>
      </c>
      <c r="D494" s="756">
        <v>2</v>
      </c>
      <c r="E494" s="776" t="s">
        <v>11688</v>
      </c>
      <c r="F494" s="758">
        <v>41454264</v>
      </c>
      <c r="G494" s="767">
        <v>5</v>
      </c>
      <c r="H494" s="781" t="s">
        <v>11689</v>
      </c>
      <c r="I494" s="768" t="s">
        <v>11690</v>
      </c>
      <c r="J494" s="778">
        <v>41662</v>
      </c>
      <c r="K494" s="762">
        <v>3010280</v>
      </c>
      <c r="L494" s="763" t="s">
        <v>11670</v>
      </c>
      <c r="M494" s="765" t="s">
        <v>11446</v>
      </c>
      <c r="N494" s="765" t="s">
        <v>40</v>
      </c>
      <c r="O494" s="765" t="s">
        <v>41</v>
      </c>
      <c r="P494" s="765" t="s">
        <v>42</v>
      </c>
      <c r="Q494" s="765" t="s">
        <v>7572</v>
      </c>
    </row>
    <row r="495" spans="1:17" ht="399" x14ac:dyDescent="0.25">
      <c r="A495" s="614">
        <v>493</v>
      </c>
      <c r="B495" s="755" t="s">
        <v>34</v>
      </c>
      <c r="C495" s="755">
        <v>891180084</v>
      </c>
      <c r="D495" s="755">
        <v>2</v>
      </c>
      <c r="E495" s="767" t="s">
        <v>11691</v>
      </c>
      <c r="F495" s="758">
        <v>12226184</v>
      </c>
      <c r="G495" s="767">
        <v>1</v>
      </c>
      <c r="H495" s="760" t="s">
        <v>11692</v>
      </c>
      <c r="I495" s="772" t="s">
        <v>11620</v>
      </c>
      <c r="J495" s="773">
        <v>41662</v>
      </c>
      <c r="K495" s="774">
        <v>1401060</v>
      </c>
      <c r="L495" s="765" t="s">
        <v>6521</v>
      </c>
      <c r="M495" s="765" t="s">
        <v>11463</v>
      </c>
      <c r="N495" s="765" t="s">
        <v>40</v>
      </c>
      <c r="O495" s="765" t="s">
        <v>41</v>
      </c>
      <c r="P495" s="765" t="s">
        <v>42</v>
      </c>
      <c r="Q495" s="765"/>
    </row>
    <row r="496" spans="1:17" ht="409.6" x14ac:dyDescent="0.25">
      <c r="A496" s="614">
        <v>494</v>
      </c>
      <c r="B496" s="755" t="s">
        <v>4826</v>
      </c>
      <c r="C496" s="755">
        <v>891180084</v>
      </c>
      <c r="D496" s="755">
        <v>2</v>
      </c>
      <c r="E496" s="767" t="s">
        <v>7652</v>
      </c>
      <c r="F496" s="758">
        <v>79306530</v>
      </c>
      <c r="G496" s="767">
        <v>8</v>
      </c>
      <c r="H496" s="760" t="s">
        <v>11693</v>
      </c>
      <c r="I496" s="768" t="s">
        <v>11694</v>
      </c>
      <c r="J496" s="769">
        <v>41662</v>
      </c>
      <c r="K496" s="762">
        <v>3736160</v>
      </c>
      <c r="L496" s="763" t="s">
        <v>6521</v>
      </c>
      <c r="M496" s="765" t="s">
        <v>7985</v>
      </c>
      <c r="N496" s="765" t="s">
        <v>40</v>
      </c>
      <c r="O496" s="765" t="s">
        <v>41</v>
      </c>
      <c r="P496" s="765" t="s">
        <v>4831</v>
      </c>
      <c r="Q496" s="765"/>
    </row>
    <row r="497" spans="1:17" ht="409.5" x14ac:dyDescent="0.25">
      <c r="A497" s="614">
        <v>495</v>
      </c>
      <c r="B497" s="755" t="s">
        <v>4826</v>
      </c>
      <c r="C497" s="755">
        <v>891180084</v>
      </c>
      <c r="D497" s="755">
        <v>2</v>
      </c>
      <c r="E497" s="767" t="s">
        <v>11695</v>
      </c>
      <c r="F497" s="758">
        <v>7733526</v>
      </c>
      <c r="G497" s="767">
        <v>3</v>
      </c>
      <c r="H497" s="760" t="s">
        <v>11696</v>
      </c>
      <c r="I497" s="770" t="s">
        <v>11694</v>
      </c>
      <c r="J497" s="769">
        <v>41662</v>
      </c>
      <c r="K497" s="762">
        <v>1772800</v>
      </c>
      <c r="L497" s="763" t="s">
        <v>6521</v>
      </c>
      <c r="M497" s="765" t="s">
        <v>7985</v>
      </c>
      <c r="N497" s="765" t="s">
        <v>40</v>
      </c>
      <c r="O497" s="765" t="s">
        <v>41</v>
      </c>
      <c r="P497" s="765" t="s">
        <v>42</v>
      </c>
      <c r="Q497" s="765"/>
    </row>
    <row r="498" spans="1:17" ht="342" x14ac:dyDescent="0.25">
      <c r="A498" s="614">
        <v>496</v>
      </c>
      <c r="B498" s="756" t="s">
        <v>4826</v>
      </c>
      <c r="C498" s="756">
        <v>891180084</v>
      </c>
      <c r="D498" s="756">
        <v>2</v>
      </c>
      <c r="E498" s="776" t="s">
        <v>2983</v>
      </c>
      <c r="F498" s="758">
        <v>7724303</v>
      </c>
      <c r="G498" s="767">
        <v>1</v>
      </c>
      <c r="H498" s="777" t="s">
        <v>11697</v>
      </c>
      <c r="I498" s="792" t="s">
        <v>11698</v>
      </c>
      <c r="J498" s="778">
        <v>41663</v>
      </c>
      <c r="K498" s="762">
        <v>500000</v>
      </c>
      <c r="L498" s="763" t="s">
        <v>380</v>
      </c>
      <c r="M498" s="765" t="s">
        <v>11446</v>
      </c>
      <c r="N498" s="765" t="s">
        <v>40</v>
      </c>
      <c r="O498" s="764" t="s">
        <v>41</v>
      </c>
      <c r="P498" s="764" t="s">
        <v>7730</v>
      </c>
      <c r="Q498" s="764"/>
    </row>
    <row r="499" spans="1:17" ht="409.5" x14ac:dyDescent="0.25">
      <c r="A499" s="614">
        <v>497</v>
      </c>
      <c r="B499" s="756" t="s">
        <v>4826</v>
      </c>
      <c r="C499" s="755">
        <v>891180084</v>
      </c>
      <c r="D499" s="755">
        <v>2</v>
      </c>
      <c r="E499" s="776" t="s">
        <v>8053</v>
      </c>
      <c r="F499" s="758">
        <v>1075241426</v>
      </c>
      <c r="G499" s="767">
        <v>1</v>
      </c>
      <c r="H499" s="777" t="s">
        <v>11699</v>
      </c>
      <c r="I499" s="779" t="s">
        <v>11700</v>
      </c>
      <c r="J499" s="769">
        <v>41663</v>
      </c>
      <c r="K499" s="762">
        <v>1192000</v>
      </c>
      <c r="L499" s="763" t="s">
        <v>380</v>
      </c>
      <c r="M499" s="765" t="s">
        <v>11446</v>
      </c>
      <c r="N499" s="765" t="s">
        <v>40</v>
      </c>
      <c r="O499" s="764" t="s">
        <v>41</v>
      </c>
      <c r="P499" s="764" t="s">
        <v>42</v>
      </c>
      <c r="Q499" s="764"/>
    </row>
    <row r="500" spans="1:17" ht="409.5" x14ac:dyDescent="0.25">
      <c r="A500" s="614">
        <v>498</v>
      </c>
      <c r="B500" s="755" t="s">
        <v>34</v>
      </c>
      <c r="C500" s="755">
        <v>891180084</v>
      </c>
      <c r="D500" s="755">
        <v>2</v>
      </c>
      <c r="E500" s="767" t="s">
        <v>11701</v>
      </c>
      <c r="F500" s="758">
        <v>55131991</v>
      </c>
      <c r="G500" s="767">
        <v>6</v>
      </c>
      <c r="H500" s="760" t="s">
        <v>11702</v>
      </c>
      <c r="I500" s="772" t="s">
        <v>11703</v>
      </c>
      <c r="J500" s="773">
        <v>41663</v>
      </c>
      <c r="K500" s="774">
        <v>6600000</v>
      </c>
      <c r="L500" s="765" t="s">
        <v>11606</v>
      </c>
      <c r="M500" s="765" t="s">
        <v>11463</v>
      </c>
      <c r="N500" s="765" t="s">
        <v>40</v>
      </c>
      <c r="O500" s="765" t="s">
        <v>41</v>
      </c>
      <c r="P500" s="765" t="s">
        <v>42</v>
      </c>
      <c r="Q500" s="765"/>
    </row>
    <row r="501" spans="1:17" ht="409.5" x14ac:dyDescent="0.25">
      <c r="A501" s="614">
        <v>499</v>
      </c>
      <c r="B501" s="756" t="s">
        <v>4826</v>
      </c>
      <c r="C501" s="755">
        <v>891180084</v>
      </c>
      <c r="D501" s="755">
        <v>2</v>
      </c>
      <c r="E501" s="776" t="s">
        <v>334</v>
      </c>
      <c r="F501" s="758">
        <v>12127303</v>
      </c>
      <c r="G501" s="767">
        <v>7</v>
      </c>
      <c r="H501" s="777" t="s">
        <v>11704</v>
      </c>
      <c r="I501" s="779" t="s">
        <v>11700</v>
      </c>
      <c r="J501" s="778">
        <v>41663</v>
      </c>
      <c r="K501" s="762">
        <v>1403000</v>
      </c>
      <c r="L501" s="763" t="s">
        <v>380</v>
      </c>
      <c r="M501" s="765" t="s">
        <v>11446</v>
      </c>
      <c r="N501" s="765" t="s">
        <v>40</v>
      </c>
      <c r="O501" s="764" t="s">
        <v>41</v>
      </c>
      <c r="P501" s="764" t="s">
        <v>42</v>
      </c>
      <c r="Q501" s="764" t="s">
        <v>7572</v>
      </c>
    </row>
    <row r="502" spans="1:17" ht="409.5" x14ac:dyDescent="0.25">
      <c r="A502" s="614">
        <v>500</v>
      </c>
      <c r="B502" s="756" t="s">
        <v>4826</v>
      </c>
      <c r="C502" s="756">
        <v>891180084</v>
      </c>
      <c r="D502" s="756">
        <v>2</v>
      </c>
      <c r="E502" s="776" t="s">
        <v>11506</v>
      </c>
      <c r="F502" s="758">
        <v>12109451</v>
      </c>
      <c r="G502" s="767">
        <v>2</v>
      </c>
      <c r="H502" s="777" t="s">
        <v>11705</v>
      </c>
      <c r="I502" s="779" t="s">
        <v>11706</v>
      </c>
      <c r="J502" s="778">
        <v>41663</v>
      </c>
      <c r="K502" s="762">
        <v>900000</v>
      </c>
      <c r="L502" s="763" t="s">
        <v>6116</v>
      </c>
      <c r="M502" s="765" t="s">
        <v>11446</v>
      </c>
      <c r="N502" s="765" t="s">
        <v>40</v>
      </c>
      <c r="O502" s="764" t="s">
        <v>41</v>
      </c>
      <c r="P502" s="764" t="s">
        <v>42</v>
      </c>
      <c r="Q502" s="764" t="s">
        <v>7572</v>
      </c>
    </row>
    <row r="503" spans="1:17" ht="171" x14ac:dyDescent="0.25">
      <c r="A503" s="614">
        <v>501</v>
      </c>
      <c r="B503" s="756" t="s">
        <v>4826</v>
      </c>
      <c r="C503" s="756">
        <v>891180084</v>
      </c>
      <c r="D503" s="756">
        <v>2</v>
      </c>
      <c r="E503" s="776" t="s">
        <v>11707</v>
      </c>
      <c r="F503" s="758">
        <v>79611746</v>
      </c>
      <c r="G503" s="767">
        <v>5</v>
      </c>
      <c r="H503" s="777" t="s">
        <v>11708</v>
      </c>
      <c r="I503" s="793" t="s">
        <v>11709</v>
      </c>
      <c r="J503" s="778">
        <v>41663</v>
      </c>
      <c r="K503" s="762">
        <v>700000</v>
      </c>
      <c r="L503" s="763" t="s">
        <v>380</v>
      </c>
      <c r="M503" s="765" t="s">
        <v>11446</v>
      </c>
      <c r="N503" s="765" t="s">
        <v>40</v>
      </c>
      <c r="O503" s="764" t="s">
        <v>41</v>
      </c>
      <c r="P503" s="764" t="s">
        <v>42</v>
      </c>
      <c r="Q503" s="764"/>
    </row>
    <row r="504" spans="1:17" ht="185.25" x14ac:dyDescent="0.25">
      <c r="A504" s="614">
        <v>502</v>
      </c>
      <c r="B504" s="756" t="s">
        <v>4826</v>
      </c>
      <c r="C504" s="756">
        <v>891180084</v>
      </c>
      <c r="D504" s="756">
        <v>2</v>
      </c>
      <c r="E504" s="776" t="s">
        <v>8053</v>
      </c>
      <c r="F504" s="758">
        <v>1075241426</v>
      </c>
      <c r="G504" s="767">
        <v>1</v>
      </c>
      <c r="H504" s="777" t="s">
        <v>11710</v>
      </c>
      <c r="I504" s="793" t="s">
        <v>11711</v>
      </c>
      <c r="J504" s="778">
        <v>41663</v>
      </c>
      <c r="K504" s="762">
        <v>1299960</v>
      </c>
      <c r="L504" s="765" t="s">
        <v>380</v>
      </c>
      <c r="M504" s="765" t="s">
        <v>11446</v>
      </c>
      <c r="N504" s="765" t="s">
        <v>40</v>
      </c>
      <c r="O504" s="764" t="s">
        <v>41</v>
      </c>
      <c r="P504" s="764" t="s">
        <v>42</v>
      </c>
      <c r="Q504" s="764"/>
    </row>
    <row r="505" spans="1:17" ht="270.75" x14ac:dyDescent="0.25">
      <c r="A505" s="614">
        <v>503</v>
      </c>
      <c r="B505" s="756" t="s">
        <v>4826</v>
      </c>
      <c r="C505" s="756">
        <v>891180084</v>
      </c>
      <c r="D505" s="756">
        <v>2</v>
      </c>
      <c r="E505" s="794" t="s">
        <v>8009</v>
      </c>
      <c r="F505" s="758">
        <v>7732821</v>
      </c>
      <c r="G505" s="786">
        <v>7</v>
      </c>
      <c r="H505" s="777" t="s">
        <v>8019</v>
      </c>
      <c r="I505" s="795" t="s">
        <v>11712</v>
      </c>
      <c r="J505" s="778">
        <v>41663</v>
      </c>
      <c r="K505" s="762">
        <v>942000</v>
      </c>
      <c r="L505" s="765" t="s">
        <v>380</v>
      </c>
      <c r="M505" s="765" t="s">
        <v>11446</v>
      </c>
      <c r="N505" s="765" t="s">
        <v>40</v>
      </c>
      <c r="O505" s="764" t="s">
        <v>41</v>
      </c>
      <c r="P505" s="764" t="s">
        <v>42</v>
      </c>
      <c r="Q505" s="764"/>
    </row>
    <row r="506" spans="1:17" ht="409.5" x14ac:dyDescent="0.25">
      <c r="A506" s="614">
        <v>504</v>
      </c>
      <c r="B506" s="755" t="s">
        <v>34</v>
      </c>
      <c r="C506" s="755">
        <v>891180084</v>
      </c>
      <c r="D506" s="755">
        <v>2</v>
      </c>
      <c r="E506" s="767" t="s">
        <v>334</v>
      </c>
      <c r="F506" s="758">
        <v>12127303</v>
      </c>
      <c r="G506" s="767">
        <v>7</v>
      </c>
      <c r="H506" s="760" t="s">
        <v>8022</v>
      </c>
      <c r="I506" s="772" t="s">
        <v>11713</v>
      </c>
      <c r="J506" s="773">
        <v>41663</v>
      </c>
      <c r="K506" s="774">
        <v>2400000</v>
      </c>
      <c r="L506" s="765" t="s">
        <v>11606</v>
      </c>
      <c r="M506" s="765" t="s">
        <v>11463</v>
      </c>
      <c r="N506" s="765" t="s">
        <v>40</v>
      </c>
      <c r="O506" s="765" t="s">
        <v>41</v>
      </c>
      <c r="P506" s="765" t="s">
        <v>42</v>
      </c>
      <c r="Q506" s="765"/>
    </row>
    <row r="507" spans="1:17" ht="409.5" x14ac:dyDescent="0.25">
      <c r="A507" s="614">
        <v>505</v>
      </c>
      <c r="B507" s="755" t="s">
        <v>34</v>
      </c>
      <c r="C507" s="755">
        <v>891180084</v>
      </c>
      <c r="D507" s="755">
        <v>2</v>
      </c>
      <c r="E507" s="767" t="s">
        <v>7135</v>
      </c>
      <c r="F507" s="758">
        <v>36183257</v>
      </c>
      <c r="G507" s="767">
        <v>1</v>
      </c>
      <c r="H507" s="760" t="s">
        <v>8027</v>
      </c>
      <c r="I507" s="772" t="s">
        <v>11714</v>
      </c>
      <c r="J507" s="773">
        <v>41663</v>
      </c>
      <c r="K507" s="774">
        <v>1544896</v>
      </c>
      <c r="L507" s="765" t="s">
        <v>11606</v>
      </c>
      <c r="M507" s="765" t="s">
        <v>11463</v>
      </c>
      <c r="N507" s="765" t="s">
        <v>40</v>
      </c>
      <c r="O507" s="765" t="s">
        <v>41</v>
      </c>
      <c r="P507" s="765" t="s">
        <v>42</v>
      </c>
      <c r="Q507" s="765"/>
    </row>
    <row r="508" spans="1:17" ht="356.25" x14ac:dyDescent="0.25">
      <c r="A508" s="614">
        <v>506</v>
      </c>
      <c r="B508" s="756" t="s">
        <v>34</v>
      </c>
      <c r="C508" s="756">
        <v>891180084</v>
      </c>
      <c r="D508" s="756">
        <v>2</v>
      </c>
      <c r="E508" s="775" t="s">
        <v>85</v>
      </c>
      <c r="F508" s="758">
        <v>1075241426</v>
      </c>
      <c r="G508" s="767">
        <v>1</v>
      </c>
      <c r="H508" s="760" t="s">
        <v>8029</v>
      </c>
      <c r="I508" s="772" t="s">
        <v>11715</v>
      </c>
      <c r="J508" s="761">
        <v>41663</v>
      </c>
      <c r="K508" s="762">
        <v>2079960</v>
      </c>
      <c r="L508" s="796" t="s">
        <v>11606</v>
      </c>
      <c r="M508" s="765" t="s">
        <v>11446</v>
      </c>
      <c r="N508" s="765" t="s">
        <v>40</v>
      </c>
      <c r="O508" s="764" t="s">
        <v>41</v>
      </c>
      <c r="P508" s="797" t="s">
        <v>42</v>
      </c>
      <c r="Q508" s="798"/>
    </row>
    <row r="509" spans="1:17" ht="200.25" x14ac:dyDescent="0.25">
      <c r="A509" s="614">
        <v>507</v>
      </c>
      <c r="B509" s="755" t="s">
        <v>4826</v>
      </c>
      <c r="C509" s="755">
        <v>891180084</v>
      </c>
      <c r="D509" s="755">
        <v>2</v>
      </c>
      <c r="E509" s="767" t="s">
        <v>11716</v>
      </c>
      <c r="F509" s="758">
        <v>7694101</v>
      </c>
      <c r="G509" s="767">
        <v>9</v>
      </c>
      <c r="H509" s="760" t="s">
        <v>8032</v>
      </c>
      <c r="I509" s="771" t="s">
        <v>11717</v>
      </c>
      <c r="J509" s="761">
        <v>41663</v>
      </c>
      <c r="K509" s="762">
        <v>8456400</v>
      </c>
      <c r="L509" s="764" t="s">
        <v>11650</v>
      </c>
      <c r="M509" s="765" t="s">
        <v>11446</v>
      </c>
      <c r="N509" s="765" t="s">
        <v>40</v>
      </c>
      <c r="O509" s="799" t="s">
        <v>41</v>
      </c>
      <c r="P509" s="799" t="s">
        <v>5340</v>
      </c>
      <c r="Q509" s="797"/>
    </row>
    <row r="510" spans="1:17" ht="371.25" x14ac:dyDescent="0.25">
      <c r="A510" s="614">
        <v>508</v>
      </c>
      <c r="B510" s="755" t="s">
        <v>4826</v>
      </c>
      <c r="C510" s="755">
        <v>891180084</v>
      </c>
      <c r="D510" s="755">
        <v>2</v>
      </c>
      <c r="E510" s="783" t="s">
        <v>334</v>
      </c>
      <c r="F510" s="758">
        <v>12127303</v>
      </c>
      <c r="G510" s="767">
        <v>7</v>
      </c>
      <c r="H510" s="784" t="s">
        <v>8035</v>
      </c>
      <c r="I510" s="768" t="s">
        <v>11718</v>
      </c>
      <c r="J510" s="769">
        <v>41663</v>
      </c>
      <c r="K510" s="762">
        <v>3016500</v>
      </c>
      <c r="L510" s="763" t="s">
        <v>11650</v>
      </c>
      <c r="M510" s="765" t="s">
        <v>11446</v>
      </c>
      <c r="N510" s="765" t="s">
        <v>40</v>
      </c>
      <c r="O510" s="765" t="s">
        <v>41</v>
      </c>
      <c r="P510" s="765" t="s">
        <v>4831</v>
      </c>
      <c r="Q510" s="765"/>
    </row>
    <row r="511" spans="1:17" ht="228" x14ac:dyDescent="0.25">
      <c r="A511" s="614">
        <v>509</v>
      </c>
      <c r="B511" s="755" t="s">
        <v>4826</v>
      </c>
      <c r="C511" s="755">
        <v>891180084</v>
      </c>
      <c r="D511" s="755">
        <v>2</v>
      </c>
      <c r="E511" s="783" t="s">
        <v>2613</v>
      </c>
      <c r="F511" s="758">
        <v>12094697</v>
      </c>
      <c r="G511" s="767">
        <v>1</v>
      </c>
      <c r="H511" s="784" t="s">
        <v>8039</v>
      </c>
      <c r="I511" s="760" t="s">
        <v>11719</v>
      </c>
      <c r="J511" s="769">
        <v>41663</v>
      </c>
      <c r="K511" s="762">
        <v>1199366</v>
      </c>
      <c r="L511" s="763" t="s">
        <v>380</v>
      </c>
      <c r="M511" s="765" t="s">
        <v>11446</v>
      </c>
      <c r="N511" s="765" t="s">
        <v>40</v>
      </c>
      <c r="O511" s="765" t="s">
        <v>41</v>
      </c>
      <c r="P511" s="765" t="s">
        <v>4831</v>
      </c>
      <c r="Q511" s="765"/>
    </row>
    <row r="512" spans="1:17" ht="99.75" x14ac:dyDescent="0.25">
      <c r="A512" s="614">
        <v>510</v>
      </c>
      <c r="B512" s="755" t="s">
        <v>4826</v>
      </c>
      <c r="C512" s="755">
        <v>891180084</v>
      </c>
      <c r="D512" s="755">
        <v>2</v>
      </c>
      <c r="E512" s="783" t="s">
        <v>8145</v>
      </c>
      <c r="F512" s="758">
        <v>813000298</v>
      </c>
      <c r="G512" s="767">
        <v>7</v>
      </c>
      <c r="H512" s="784" t="s">
        <v>8044</v>
      </c>
      <c r="I512" s="768" t="s">
        <v>11720</v>
      </c>
      <c r="J512" s="769">
        <v>41663</v>
      </c>
      <c r="K512" s="762">
        <v>2000000</v>
      </c>
      <c r="L512" s="763" t="s">
        <v>11721</v>
      </c>
      <c r="M512" s="765" t="s">
        <v>11446</v>
      </c>
      <c r="N512" s="765" t="s">
        <v>40</v>
      </c>
      <c r="O512" s="765" t="s">
        <v>41</v>
      </c>
      <c r="P512" s="765" t="s">
        <v>4831</v>
      </c>
      <c r="Q512" s="765"/>
    </row>
    <row r="513" spans="1:17" ht="128.25" x14ac:dyDescent="0.25">
      <c r="A513" s="614">
        <v>511</v>
      </c>
      <c r="B513" s="755" t="s">
        <v>4826</v>
      </c>
      <c r="C513" s="755">
        <v>891180084</v>
      </c>
      <c r="D513" s="755">
        <v>2</v>
      </c>
      <c r="E513" s="783" t="s">
        <v>11722</v>
      </c>
      <c r="F513" s="758">
        <v>98486386</v>
      </c>
      <c r="G513" s="767">
        <v>1</v>
      </c>
      <c r="H513" s="784" t="s">
        <v>8047</v>
      </c>
      <c r="I513" s="760" t="s">
        <v>11723</v>
      </c>
      <c r="J513" s="769">
        <v>41663</v>
      </c>
      <c r="K513" s="762">
        <v>2659200</v>
      </c>
      <c r="L513" s="763" t="s">
        <v>61</v>
      </c>
      <c r="M513" s="765" t="s">
        <v>11446</v>
      </c>
      <c r="N513" s="765" t="s">
        <v>40</v>
      </c>
      <c r="O513" s="765" t="s">
        <v>41</v>
      </c>
      <c r="P513" s="765" t="s">
        <v>4831</v>
      </c>
      <c r="Q513" s="765"/>
    </row>
    <row r="514" spans="1:17" ht="128.25" x14ac:dyDescent="0.25">
      <c r="A514" s="614">
        <v>512</v>
      </c>
      <c r="B514" s="755" t="s">
        <v>4826</v>
      </c>
      <c r="C514" s="755">
        <v>891180084</v>
      </c>
      <c r="D514" s="755">
        <v>2</v>
      </c>
      <c r="E514" s="783" t="s">
        <v>11724</v>
      </c>
      <c r="F514" s="758">
        <v>11333628</v>
      </c>
      <c r="G514" s="767">
        <v>4</v>
      </c>
      <c r="H514" s="784" t="s">
        <v>8051</v>
      </c>
      <c r="I514" s="760" t="s">
        <v>11723</v>
      </c>
      <c r="J514" s="769">
        <v>41663</v>
      </c>
      <c r="K514" s="762">
        <v>3988800</v>
      </c>
      <c r="L514" s="763" t="s">
        <v>61</v>
      </c>
      <c r="M514" s="765" t="s">
        <v>11446</v>
      </c>
      <c r="N514" s="765" t="s">
        <v>40</v>
      </c>
      <c r="O514" s="765" t="s">
        <v>41</v>
      </c>
      <c r="P514" s="765" t="s">
        <v>4831</v>
      </c>
      <c r="Q514" s="765"/>
    </row>
    <row r="515" spans="1:17" ht="128.25" x14ac:dyDescent="0.25">
      <c r="A515" s="614">
        <v>513</v>
      </c>
      <c r="B515" s="755" t="s">
        <v>4826</v>
      </c>
      <c r="C515" s="755">
        <v>891180084</v>
      </c>
      <c r="D515" s="755">
        <v>2</v>
      </c>
      <c r="E515" s="783" t="s">
        <v>11725</v>
      </c>
      <c r="F515" s="758">
        <v>93390453</v>
      </c>
      <c r="G515" s="767">
        <v>3</v>
      </c>
      <c r="H515" s="784" t="s">
        <v>8054</v>
      </c>
      <c r="I515" s="760" t="s">
        <v>11723</v>
      </c>
      <c r="J515" s="769">
        <v>41663</v>
      </c>
      <c r="K515" s="762">
        <v>1401060</v>
      </c>
      <c r="L515" s="763" t="s">
        <v>61</v>
      </c>
      <c r="M515" s="765" t="s">
        <v>11446</v>
      </c>
      <c r="N515" s="765" t="s">
        <v>40</v>
      </c>
      <c r="O515" s="765" t="s">
        <v>41</v>
      </c>
      <c r="P515" s="765" t="s">
        <v>4831</v>
      </c>
      <c r="Q515" s="765"/>
    </row>
    <row r="516" spans="1:17" ht="128.25" x14ac:dyDescent="0.25">
      <c r="A516" s="614">
        <v>514</v>
      </c>
      <c r="B516" s="755" t="s">
        <v>4826</v>
      </c>
      <c r="C516" s="755">
        <v>891180084</v>
      </c>
      <c r="D516" s="755">
        <v>2</v>
      </c>
      <c r="E516" s="783" t="s">
        <v>11726</v>
      </c>
      <c r="F516" s="758">
        <v>12258496</v>
      </c>
      <c r="G516" s="767">
        <v>1</v>
      </c>
      <c r="H516" s="784" t="s">
        <v>8057</v>
      </c>
      <c r="I516" s="760" t="s">
        <v>11723</v>
      </c>
      <c r="J516" s="769">
        <v>41663</v>
      </c>
      <c r="K516" s="762">
        <v>886400</v>
      </c>
      <c r="L516" s="763" t="s">
        <v>11670</v>
      </c>
      <c r="M516" s="765" t="s">
        <v>11446</v>
      </c>
      <c r="N516" s="765" t="s">
        <v>40</v>
      </c>
      <c r="O516" s="765" t="s">
        <v>41</v>
      </c>
      <c r="P516" s="765" t="s">
        <v>4831</v>
      </c>
      <c r="Q516" s="765"/>
    </row>
    <row r="517" spans="1:17" ht="128.25" x14ac:dyDescent="0.25">
      <c r="A517" s="614">
        <v>515</v>
      </c>
      <c r="B517" s="755" t="s">
        <v>4826</v>
      </c>
      <c r="C517" s="755">
        <v>891180084</v>
      </c>
      <c r="D517" s="755">
        <v>2</v>
      </c>
      <c r="E517" s="800" t="s">
        <v>11727</v>
      </c>
      <c r="F517" s="758" t="s">
        <v>11728</v>
      </c>
      <c r="G517" s="800">
        <v>4</v>
      </c>
      <c r="H517" s="791" t="s">
        <v>8063</v>
      </c>
      <c r="I517" s="760" t="s">
        <v>11723</v>
      </c>
      <c r="J517" s="801">
        <v>41663</v>
      </c>
      <c r="K517" s="762">
        <v>2802120</v>
      </c>
      <c r="L517" s="763" t="s">
        <v>61</v>
      </c>
      <c r="M517" s="765" t="s">
        <v>11446</v>
      </c>
      <c r="N517" s="765" t="s">
        <v>40</v>
      </c>
      <c r="O517" s="765" t="s">
        <v>41</v>
      </c>
      <c r="P517" s="765" t="s">
        <v>42</v>
      </c>
      <c r="Q517" s="765"/>
    </row>
    <row r="518" spans="1:17" ht="128.25" x14ac:dyDescent="0.25">
      <c r="A518" s="614">
        <v>516</v>
      </c>
      <c r="B518" s="755" t="s">
        <v>4826</v>
      </c>
      <c r="C518" s="755">
        <v>891180084</v>
      </c>
      <c r="D518" s="755">
        <v>2</v>
      </c>
      <c r="E518" s="783" t="s">
        <v>7766</v>
      </c>
      <c r="F518" s="758">
        <v>4924220</v>
      </c>
      <c r="G518" s="767">
        <v>4</v>
      </c>
      <c r="H518" s="784" t="s">
        <v>8069</v>
      </c>
      <c r="I518" s="760" t="s">
        <v>11723</v>
      </c>
      <c r="J518" s="769">
        <v>41663</v>
      </c>
      <c r="K518" s="762">
        <v>1772800</v>
      </c>
      <c r="L518" s="763" t="s">
        <v>61</v>
      </c>
      <c r="M518" s="765" t="s">
        <v>11446</v>
      </c>
      <c r="N518" s="765" t="s">
        <v>40</v>
      </c>
      <c r="O518" s="765" t="s">
        <v>41</v>
      </c>
      <c r="P518" s="765" t="s">
        <v>4831</v>
      </c>
      <c r="Q518" s="765"/>
    </row>
    <row r="519" spans="1:17" ht="57" x14ac:dyDescent="0.25">
      <c r="A519" s="614">
        <v>517</v>
      </c>
      <c r="B519" s="755" t="s">
        <v>4826</v>
      </c>
      <c r="C519" s="755">
        <v>891180084</v>
      </c>
      <c r="D519" s="755">
        <v>2</v>
      </c>
      <c r="E519" s="783" t="s">
        <v>11729</v>
      </c>
      <c r="F519" s="758">
        <v>17192032</v>
      </c>
      <c r="G519" s="767"/>
      <c r="H519" s="784" t="s">
        <v>8075</v>
      </c>
      <c r="I519" s="768" t="s">
        <v>5042</v>
      </c>
      <c r="J519" s="769">
        <v>41663</v>
      </c>
      <c r="K519" s="762">
        <v>1200000</v>
      </c>
      <c r="L519" s="763"/>
      <c r="M519" s="765" t="s">
        <v>11446</v>
      </c>
      <c r="N519" s="765" t="s">
        <v>40</v>
      </c>
      <c r="O519" s="765" t="s">
        <v>41</v>
      </c>
      <c r="P519" s="765" t="s">
        <v>4831</v>
      </c>
      <c r="Q519" s="765"/>
    </row>
    <row r="520" spans="1:17" ht="409.6" x14ac:dyDescent="0.25">
      <c r="A520" s="614">
        <v>518</v>
      </c>
      <c r="B520" s="755" t="s">
        <v>4826</v>
      </c>
      <c r="C520" s="755">
        <v>891180084</v>
      </c>
      <c r="D520" s="755">
        <v>2</v>
      </c>
      <c r="E520" s="783" t="s">
        <v>11730</v>
      </c>
      <c r="F520" s="758">
        <v>41522255</v>
      </c>
      <c r="G520" s="767">
        <v>0</v>
      </c>
      <c r="H520" s="784" t="s">
        <v>8080</v>
      </c>
      <c r="I520" s="768" t="s">
        <v>11731</v>
      </c>
      <c r="J520" s="769">
        <v>41663</v>
      </c>
      <c r="K520" s="762">
        <v>2269670</v>
      </c>
      <c r="L520" s="763" t="s">
        <v>11670</v>
      </c>
      <c r="M520" s="765" t="s">
        <v>11446</v>
      </c>
      <c r="N520" s="765" t="s">
        <v>40</v>
      </c>
      <c r="O520" s="765" t="s">
        <v>41</v>
      </c>
      <c r="P520" s="765" t="s">
        <v>4831</v>
      </c>
      <c r="Q520" s="765" t="s">
        <v>7572</v>
      </c>
    </row>
    <row r="521" spans="1:17" ht="409.6" x14ac:dyDescent="0.25">
      <c r="A521" s="614">
        <v>519</v>
      </c>
      <c r="B521" s="755" t="s">
        <v>4826</v>
      </c>
      <c r="C521" s="755">
        <v>891180084</v>
      </c>
      <c r="D521" s="755">
        <v>2</v>
      </c>
      <c r="E521" s="783" t="s">
        <v>11732</v>
      </c>
      <c r="F521" s="758">
        <v>19221233</v>
      </c>
      <c r="G521" s="767">
        <v>7</v>
      </c>
      <c r="H521" s="784" t="s">
        <v>8084</v>
      </c>
      <c r="I521" s="768" t="s">
        <v>11733</v>
      </c>
      <c r="J521" s="769">
        <v>41663</v>
      </c>
      <c r="K521" s="762">
        <v>2269670</v>
      </c>
      <c r="L521" s="763" t="s">
        <v>11670</v>
      </c>
      <c r="M521" s="765" t="s">
        <v>11446</v>
      </c>
      <c r="N521" s="765" t="s">
        <v>40</v>
      </c>
      <c r="O521" s="765" t="s">
        <v>41</v>
      </c>
      <c r="P521" s="765" t="s">
        <v>4831</v>
      </c>
      <c r="Q521" s="765" t="s">
        <v>7572</v>
      </c>
    </row>
    <row r="522" spans="1:17" ht="409.6" x14ac:dyDescent="0.25">
      <c r="A522" s="614">
        <v>520</v>
      </c>
      <c r="B522" s="755" t="s">
        <v>4826</v>
      </c>
      <c r="C522" s="755">
        <v>891180084</v>
      </c>
      <c r="D522" s="755">
        <v>2</v>
      </c>
      <c r="E522" s="783" t="s">
        <v>11734</v>
      </c>
      <c r="F522" s="758">
        <v>7538475</v>
      </c>
      <c r="G522" s="767">
        <v>0</v>
      </c>
      <c r="H522" s="784" t="s">
        <v>5111</v>
      </c>
      <c r="I522" s="768" t="s">
        <v>11735</v>
      </c>
      <c r="J522" s="769">
        <v>41663</v>
      </c>
      <c r="K522" s="762">
        <v>3010280</v>
      </c>
      <c r="L522" s="763" t="s">
        <v>11670</v>
      </c>
      <c r="M522" s="765" t="s">
        <v>11446</v>
      </c>
      <c r="N522" s="765" t="s">
        <v>40</v>
      </c>
      <c r="O522" s="765" t="s">
        <v>41</v>
      </c>
      <c r="P522" s="765" t="s">
        <v>4831</v>
      </c>
      <c r="Q522" s="765" t="s">
        <v>7572</v>
      </c>
    </row>
    <row r="523" spans="1:17" ht="409.6" x14ac:dyDescent="0.25">
      <c r="A523" s="614">
        <v>521</v>
      </c>
      <c r="B523" s="755" t="s">
        <v>4826</v>
      </c>
      <c r="C523" s="755">
        <v>891180084</v>
      </c>
      <c r="D523" s="755">
        <v>2</v>
      </c>
      <c r="E523" s="783" t="s">
        <v>11736</v>
      </c>
      <c r="F523" s="758">
        <v>17146108</v>
      </c>
      <c r="G523" s="802">
        <v>6</v>
      </c>
      <c r="H523" s="784" t="s">
        <v>5113</v>
      </c>
      <c r="I523" s="768" t="s">
        <v>11737</v>
      </c>
      <c r="J523" s="769">
        <v>41663</v>
      </c>
      <c r="K523" s="762">
        <v>1806922</v>
      </c>
      <c r="L523" s="763" t="s">
        <v>11670</v>
      </c>
      <c r="M523" s="765" t="s">
        <v>11446</v>
      </c>
      <c r="N523" s="765" t="s">
        <v>40</v>
      </c>
      <c r="O523" s="765" t="s">
        <v>41</v>
      </c>
      <c r="P523" s="765" t="s">
        <v>4831</v>
      </c>
      <c r="Q523" s="765" t="s">
        <v>7572</v>
      </c>
    </row>
    <row r="524" spans="1:17" ht="409.6" x14ac:dyDescent="0.25">
      <c r="A524" s="614">
        <v>522</v>
      </c>
      <c r="B524" s="755" t="s">
        <v>4826</v>
      </c>
      <c r="C524" s="755">
        <v>891180084</v>
      </c>
      <c r="D524" s="755">
        <v>2</v>
      </c>
      <c r="E524" s="783" t="s">
        <v>11738</v>
      </c>
      <c r="F524" s="758">
        <v>900556188</v>
      </c>
      <c r="G524" s="767">
        <v>7</v>
      </c>
      <c r="H524" s="784" t="s">
        <v>5115</v>
      </c>
      <c r="I524" s="768" t="s">
        <v>11739</v>
      </c>
      <c r="J524" s="769">
        <v>41663</v>
      </c>
      <c r="K524" s="762">
        <v>10737000</v>
      </c>
      <c r="L524" s="763" t="s">
        <v>380</v>
      </c>
      <c r="M524" s="765" t="s">
        <v>11446</v>
      </c>
      <c r="N524" s="765" t="s">
        <v>40</v>
      </c>
      <c r="O524" s="765" t="s">
        <v>41</v>
      </c>
      <c r="P524" s="765" t="s">
        <v>4831</v>
      </c>
      <c r="Q524" s="765" t="s">
        <v>7572</v>
      </c>
    </row>
    <row r="525" spans="1:17" ht="409.6" x14ac:dyDescent="0.25">
      <c r="A525" s="614">
        <v>523</v>
      </c>
      <c r="B525" s="755" t="s">
        <v>4826</v>
      </c>
      <c r="C525" s="755">
        <v>891180084</v>
      </c>
      <c r="D525" s="755">
        <v>2</v>
      </c>
      <c r="E525" s="783" t="s">
        <v>11740</v>
      </c>
      <c r="F525" s="758">
        <v>900604142</v>
      </c>
      <c r="G525" s="767">
        <v>5</v>
      </c>
      <c r="H525" s="784" t="s">
        <v>8093</v>
      </c>
      <c r="I525" s="768" t="s">
        <v>11741</v>
      </c>
      <c r="J525" s="769">
        <v>41663</v>
      </c>
      <c r="K525" s="762">
        <v>1440000</v>
      </c>
      <c r="L525" s="763" t="s">
        <v>380</v>
      </c>
      <c r="M525" s="765" t="s">
        <v>11446</v>
      </c>
      <c r="N525" s="765" t="s">
        <v>40</v>
      </c>
      <c r="O525" s="765" t="s">
        <v>41</v>
      </c>
      <c r="P525" s="765" t="s">
        <v>4831</v>
      </c>
      <c r="Q525" s="765" t="s">
        <v>7572</v>
      </c>
    </row>
    <row r="526" spans="1:17" ht="199.5" x14ac:dyDescent="0.25">
      <c r="A526" s="614">
        <v>524</v>
      </c>
      <c r="B526" s="755" t="s">
        <v>4826</v>
      </c>
      <c r="C526" s="755">
        <v>891180084</v>
      </c>
      <c r="D526" s="755">
        <v>2</v>
      </c>
      <c r="E526" s="783" t="s">
        <v>334</v>
      </c>
      <c r="F526" s="758">
        <v>12127303</v>
      </c>
      <c r="G526" s="767">
        <v>7</v>
      </c>
      <c r="H526" s="784" t="s">
        <v>8098</v>
      </c>
      <c r="I526" s="760" t="s">
        <v>11742</v>
      </c>
      <c r="J526" s="769">
        <v>41663</v>
      </c>
      <c r="K526" s="762">
        <v>5499960</v>
      </c>
      <c r="L526" s="763" t="s">
        <v>380</v>
      </c>
      <c r="M526" s="765" t="s">
        <v>11446</v>
      </c>
      <c r="N526" s="765" t="s">
        <v>40</v>
      </c>
      <c r="O526" s="765" t="s">
        <v>41</v>
      </c>
      <c r="P526" s="765" t="s">
        <v>4831</v>
      </c>
      <c r="Q526" s="765"/>
    </row>
    <row r="527" spans="1:17" ht="156.75" x14ac:dyDescent="0.25">
      <c r="A527" s="614">
        <v>525</v>
      </c>
      <c r="B527" s="755" t="s">
        <v>4826</v>
      </c>
      <c r="C527" s="755">
        <v>891180084</v>
      </c>
      <c r="D527" s="755">
        <v>2</v>
      </c>
      <c r="E527" s="783" t="s">
        <v>11743</v>
      </c>
      <c r="F527" s="783">
        <v>36183257</v>
      </c>
      <c r="G527" s="767">
        <v>1</v>
      </c>
      <c r="H527" s="784" t="s">
        <v>8103</v>
      </c>
      <c r="I527" s="760" t="s">
        <v>11744</v>
      </c>
      <c r="J527" s="769">
        <v>41663</v>
      </c>
      <c r="K527" s="762">
        <v>699916</v>
      </c>
      <c r="L527" s="763" t="s">
        <v>380</v>
      </c>
      <c r="M527" s="765" t="s">
        <v>11446</v>
      </c>
      <c r="N527" s="765" t="s">
        <v>40</v>
      </c>
      <c r="O527" s="765" t="s">
        <v>41</v>
      </c>
      <c r="P527" s="765" t="s">
        <v>4831</v>
      </c>
      <c r="Q527" s="765"/>
    </row>
    <row r="528" spans="1:17" ht="213.75" x14ac:dyDescent="0.25">
      <c r="A528" s="614">
        <v>526</v>
      </c>
      <c r="B528" s="755" t="s">
        <v>4826</v>
      </c>
      <c r="C528" s="755">
        <v>891180084</v>
      </c>
      <c r="D528" s="755">
        <v>2</v>
      </c>
      <c r="E528" s="783" t="s">
        <v>11745</v>
      </c>
      <c r="F528" s="783">
        <v>55131991</v>
      </c>
      <c r="G528" s="767">
        <v>6</v>
      </c>
      <c r="H528" s="784" t="s">
        <v>8108</v>
      </c>
      <c r="I528" s="760" t="s">
        <v>11746</v>
      </c>
      <c r="J528" s="769">
        <v>41663</v>
      </c>
      <c r="K528" s="762">
        <v>8000000</v>
      </c>
      <c r="L528" s="763" t="s">
        <v>380</v>
      </c>
      <c r="M528" s="765" t="s">
        <v>11446</v>
      </c>
      <c r="N528" s="765" t="s">
        <v>40</v>
      </c>
      <c r="O528" s="765" t="s">
        <v>41</v>
      </c>
      <c r="P528" s="765" t="s">
        <v>4831</v>
      </c>
      <c r="Q528" s="765"/>
    </row>
    <row r="529" spans="1:17" ht="199.5" x14ac:dyDescent="0.25">
      <c r="A529" s="614">
        <v>527</v>
      </c>
      <c r="B529" s="755" t="s">
        <v>4826</v>
      </c>
      <c r="C529" s="755">
        <v>891180084</v>
      </c>
      <c r="D529" s="755">
        <v>2</v>
      </c>
      <c r="E529" s="783" t="s">
        <v>310</v>
      </c>
      <c r="F529" s="783">
        <v>900501029</v>
      </c>
      <c r="G529" s="767">
        <v>8</v>
      </c>
      <c r="H529" s="784" t="s">
        <v>5126</v>
      </c>
      <c r="I529" s="760" t="s">
        <v>11747</v>
      </c>
      <c r="J529" s="769">
        <v>41663</v>
      </c>
      <c r="K529" s="762">
        <v>3570660</v>
      </c>
      <c r="L529" s="763" t="s">
        <v>380</v>
      </c>
      <c r="M529" s="765" t="s">
        <v>11446</v>
      </c>
      <c r="N529" s="765" t="s">
        <v>40</v>
      </c>
      <c r="O529" s="765" t="s">
        <v>41</v>
      </c>
      <c r="P529" s="765" t="s">
        <v>4831</v>
      </c>
      <c r="Q529" s="765"/>
    </row>
    <row r="530" spans="1:17" ht="213.75" x14ac:dyDescent="0.25">
      <c r="A530" s="614">
        <v>528</v>
      </c>
      <c r="B530" s="755" t="s">
        <v>4826</v>
      </c>
      <c r="C530" s="755">
        <v>891180084</v>
      </c>
      <c r="D530" s="756">
        <v>2</v>
      </c>
      <c r="E530" s="757" t="s">
        <v>11748</v>
      </c>
      <c r="F530" s="758">
        <v>1075215684</v>
      </c>
      <c r="G530" s="758">
        <v>5</v>
      </c>
      <c r="H530" s="759" t="s">
        <v>5129</v>
      </c>
      <c r="I530" s="760" t="s">
        <v>11749</v>
      </c>
      <c r="J530" s="761">
        <v>41808</v>
      </c>
      <c r="K530" s="762">
        <v>3650000</v>
      </c>
      <c r="L530" s="763" t="s">
        <v>6521</v>
      </c>
      <c r="M530" s="764" t="s">
        <v>11440</v>
      </c>
      <c r="N530" s="765" t="s">
        <v>40</v>
      </c>
      <c r="O530" s="764" t="s">
        <v>4963</v>
      </c>
      <c r="P530" s="766" t="s">
        <v>5340</v>
      </c>
      <c r="Q530" s="764" t="s">
        <v>11441</v>
      </c>
    </row>
    <row r="531" spans="1:17" ht="156.75" x14ac:dyDescent="0.25">
      <c r="A531" s="614">
        <v>529</v>
      </c>
      <c r="B531" s="755" t="s">
        <v>4826</v>
      </c>
      <c r="C531" s="755">
        <v>891180084</v>
      </c>
      <c r="D531" s="756">
        <v>2</v>
      </c>
      <c r="E531" s="767" t="s">
        <v>11750</v>
      </c>
      <c r="F531" s="757">
        <v>900225476</v>
      </c>
      <c r="G531" s="767">
        <v>3</v>
      </c>
      <c r="H531" s="759" t="s">
        <v>8122</v>
      </c>
      <c r="I531" s="760" t="s">
        <v>11751</v>
      </c>
      <c r="J531" s="761">
        <v>41809</v>
      </c>
      <c r="K531" s="762">
        <v>1944600</v>
      </c>
      <c r="L531" s="763" t="s">
        <v>11752</v>
      </c>
      <c r="M531" s="764" t="s">
        <v>11440</v>
      </c>
      <c r="N531" s="765" t="s">
        <v>40</v>
      </c>
      <c r="O531" s="764" t="s">
        <v>4963</v>
      </c>
      <c r="P531" s="766" t="s">
        <v>5340</v>
      </c>
      <c r="Q531" s="764" t="s">
        <v>11753</v>
      </c>
    </row>
    <row r="532" spans="1:17" ht="157.5" x14ac:dyDescent="0.25">
      <c r="A532" s="614">
        <v>530</v>
      </c>
      <c r="B532" s="755" t="s">
        <v>4826</v>
      </c>
      <c r="C532" s="755">
        <v>891180084</v>
      </c>
      <c r="D532" s="755">
        <v>2</v>
      </c>
      <c r="E532" s="767" t="s">
        <v>11754</v>
      </c>
      <c r="F532" s="758">
        <v>1075216295</v>
      </c>
      <c r="G532" s="767">
        <v>8</v>
      </c>
      <c r="H532" s="760" t="s">
        <v>5134</v>
      </c>
      <c r="I532" s="768" t="s">
        <v>11755</v>
      </c>
      <c r="J532" s="769">
        <v>41809</v>
      </c>
      <c r="K532" s="762">
        <v>4900000</v>
      </c>
      <c r="L532" s="763" t="s">
        <v>11752</v>
      </c>
      <c r="M532" s="765" t="s">
        <v>11446</v>
      </c>
      <c r="N532" s="765" t="s">
        <v>40</v>
      </c>
      <c r="O532" s="765" t="s">
        <v>41</v>
      </c>
      <c r="P532" s="765" t="s">
        <v>4831</v>
      </c>
      <c r="Q532" s="765" t="s">
        <v>11753</v>
      </c>
    </row>
    <row r="533" spans="1:17" ht="228.75" x14ac:dyDescent="0.25">
      <c r="A533" s="614">
        <v>531</v>
      </c>
      <c r="B533" s="755" t="s">
        <v>4826</v>
      </c>
      <c r="C533" s="755">
        <v>891180084</v>
      </c>
      <c r="D533" s="755">
        <v>2</v>
      </c>
      <c r="E533" s="767" t="s">
        <v>11756</v>
      </c>
      <c r="F533" s="758">
        <v>900545793</v>
      </c>
      <c r="G533" s="767">
        <v>6</v>
      </c>
      <c r="H533" s="760" t="s">
        <v>5136</v>
      </c>
      <c r="I533" s="768" t="s">
        <v>11757</v>
      </c>
      <c r="J533" s="769">
        <v>41809</v>
      </c>
      <c r="K533" s="762">
        <v>2940764</v>
      </c>
      <c r="L533" s="763" t="s">
        <v>61</v>
      </c>
      <c r="M533" s="765" t="s">
        <v>11446</v>
      </c>
      <c r="N533" s="765" t="s">
        <v>40</v>
      </c>
      <c r="O533" s="765" t="s">
        <v>41</v>
      </c>
      <c r="P533" s="765" t="s">
        <v>4831</v>
      </c>
      <c r="Q533" s="765" t="s">
        <v>11753</v>
      </c>
    </row>
    <row r="534" spans="1:17" ht="257.25" x14ac:dyDescent="0.25">
      <c r="A534" s="614">
        <v>532</v>
      </c>
      <c r="B534" s="755" t="s">
        <v>4826</v>
      </c>
      <c r="C534" s="755">
        <v>891180084</v>
      </c>
      <c r="D534" s="755">
        <v>2</v>
      </c>
      <c r="E534" s="767" t="s">
        <v>11758</v>
      </c>
      <c r="F534" s="758">
        <v>36157074</v>
      </c>
      <c r="G534" s="767">
        <v>0</v>
      </c>
      <c r="H534" s="760" t="s">
        <v>11759</v>
      </c>
      <c r="I534" s="768" t="s">
        <v>11760</v>
      </c>
      <c r="J534" s="769">
        <v>41810</v>
      </c>
      <c r="K534" s="762">
        <v>4970000</v>
      </c>
      <c r="L534" s="763" t="s">
        <v>61</v>
      </c>
      <c r="M534" s="765" t="s">
        <v>11446</v>
      </c>
      <c r="N534" s="765" t="s">
        <v>40</v>
      </c>
      <c r="O534" s="765" t="s">
        <v>41</v>
      </c>
      <c r="P534" s="765" t="s">
        <v>4831</v>
      </c>
      <c r="Q534" s="765" t="s">
        <v>11753</v>
      </c>
    </row>
    <row r="535" spans="1:17" ht="288" x14ac:dyDescent="0.25">
      <c r="A535" s="614">
        <v>533</v>
      </c>
      <c r="B535" s="803" t="s">
        <v>6081</v>
      </c>
      <c r="C535" s="803">
        <v>891180084</v>
      </c>
      <c r="D535" s="803">
        <v>2</v>
      </c>
      <c r="E535" s="804" t="s">
        <v>11761</v>
      </c>
      <c r="F535" s="805">
        <v>891100299</v>
      </c>
      <c r="G535" s="804">
        <v>7</v>
      </c>
      <c r="H535" s="806" t="s">
        <v>6083</v>
      </c>
      <c r="I535" s="807" t="s">
        <v>11762</v>
      </c>
      <c r="J535" s="808">
        <v>41659</v>
      </c>
      <c r="K535" s="809">
        <v>125000000</v>
      </c>
      <c r="L535" s="810" t="s">
        <v>11763</v>
      </c>
      <c r="M535" s="810" t="s">
        <v>39</v>
      </c>
      <c r="N535" s="810" t="s">
        <v>11764</v>
      </c>
      <c r="O535" s="810" t="s">
        <v>41</v>
      </c>
      <c r="P535" s="811" t="s">
        <v>42</v>
      </c>
      <c r="Q535" s="812" t="s">
        <v>6090</v>
      </c>
    </row>
    <row r="536" spans="1:17" ht="409.5" x14ac:dyDescent="0.25">
      <c r="A536" s="614">
        <v>534</v>
      </c>
      <c r="B536" s="803" t="s">
        <v>6081</v>
      </c>
      <c r="C536" s="803">
        <v>891180084</v>
      </c>
      <c r="D536" s="803">
        <v>2</v>
      </c>
      <c r="E536" s="804" t="s">
        <v>2119</v>
      </c>
      <c r="F536" s="805">
        <v>55169512</v>
      </c>
      <c r="G536" s="804">
        <v>6</v>
      </c>
      <c r="H536" s="806" t="s">
        <v>11765</v>
      </c>
      <c r="I536" s="813" t="s">
        <v>11766</v>
      </c>
      <c r="J536" s="808">
        <v>41659</v>
      </c>
      <c r="K536" s="809">
        <v>42822291</v>
      </c>
      <c r="L536" s="810" t="s">
        <v>11767</v>
      </c>
      <c r="M536" s="810" t="s">
        <v>39</v>
      </c>
      <c r="N536" s="810" t="s">
        <v>11768</v>
      </c>
      <c r="O536" s="810" t="s">
        <v>41</v>
      </c>
      <c r="P536" s="811" t="s">
        <v>42</v>
      </c>
      <c r="Q536" s="812" t="s">
        <v>6090</v>
      </c>
    </row>
    <row r="537" spans="1:17" ht="192" x14ac:dyDescent="0.25">
      <c r="A537" s="614">
        <v>535</v>
      </c>
      <c r="B537" s="803" t="s">
        <v>6081</v>
      </c>
      <c r="C537" s="803">
        <v>891180084</v>
      </c>
      <c r="D537" s="803">
        <v>2</v>
      </c>
      <c r="E537" s="804" t="s">
        <v>6288</v>
      </c>
      <c r="F537" s="805">
        <v>900206435</v>
      </c>
      <c r="G537" s="804">
        <v>0</v>
      </c>
      <c r="H537" s="806" t="s">
        <v>11769</v>
      </c>
      <c r="I537" s="807" t="s">
        <v>11770</v>
      </c>
      <c r="J537" s="808">
        <v>41662</v>
      </c>
      <c r="K537" s="809">
        <v>20821248</v>
      </c>
      <c r="L537" s="810" t="s">
        <v>6162</v>
      </c>
      <c r="M537" s="810" t="s">
        <v>39</v>
      </c>
      <c r="N537" s="810" t="s">
        <v>11771</v>
      </c>
      <c r="O537" s="810" t="s">
        <v>41</v>
      </c>
      <c r="P537" s="811" t="s">
        <v>42</v>
      </c>
      <c r="Q537" s="812" t="s">
        <v>6090</v>
      </c>
    </row>
    <row r="538" spans="1:17" ht="192" x14ac:dyDescent="0.25">
      <c r="A538" s="614">
        <v>536</v>
      </c>
      <c r="B538" s="803" t="s">
        <v>6081</v>
      </c>
      <c r="C538" s="803">
        <v>891180084</v>
      </c>
      <c r="D538" s="803">
        <v>2</v>
      </c>
      <c r="E538" s="804" t="s">
        <v>2033</v>
      </c>
      <c r="F538" s="805">
        <v>12127481</v>
      </c>
      <c r="G538" s="804">
        <v>8</v>
      </c>
      <c r="H538" s="806" t="s">
        <v>11772</v>
      </c>
      <c r="I538" s="807" t="s">
        <v>11773</v>
      </c>
      <c r="J538" s="808">
        <v>41662</v>
      </c>
      <c r="K538" s="809">
        <v>134237625</v>
      </c>
      <c r="L538" s="810" t="s">
        <v>6162</v>
      </c>
      <c r="M538" s="810" t="s">
        <v>39</v>
      </c>
      <c r="N538" s="810" t="s">
        <v>11774</v>
      </c>
      <c r="O538" s="810" t="s">
        <v>41</v>
      </c>
      <c r="P538" s="811" t="s">
        <v>42</v>
      </c>
      <c r="Q538" s="812" t="s">
        <v>6090</v>
      </c>
    </row>
    <row r="539" spans="1:17" ht="409.5" x14ac:dyDescent="0.25">
      <c r="A539" s="614">
        <v>537</v>
      </c>
      <c r="B539" s="803" t="s">
        <v>6081</v>
      </c>
      <c r="C539" s="803">
        <v>891180084</v>
      </c>
      <c r="D539" s="803">
        <v>2</v>
      </c>
      <c r="E539" s="804" t="s">
        <v>6082</v>
      </c>
      <c r="F539" s="805">
        <v>900164052</v>
      </c>
      <c r="G539" s="804">
        <v>1</v>
      </c>
      <c r="H539" s="806" t="s">
        <v>11775</v>
      </c>
      <c r="I539" s="807" t="s">
        <v>11776</v>
      </c>
      <c r="J539" s="808">
        <v>41662</v>
      </c>
      <c r="K539" s="809">
        <v>85000000</v>
      </c>
      <c r="L539" s="810" t="s">
        <v>1925</v>
      </c>
      <c r="M539" s="810" t="s">
        <v>39</v>
      </c>
      <c r="N539" s="810" t="s">
        <v>11777</v>
      </c>
      <c r="O539" s="810" t="s">
        <v>41</v>
      </c>
      <c r="P539" s="811" t="s">
        <v>42</v>
      </c>
      <c r="Q539" s="812" t="s">
        <v>6090</v>
      </c>
    </row>
    <row r="540" spans="1:17" ht="228" x14ac:dyDescent="0.25">
      <c r="A540" s="614">
        <v>538</v>
      </c>
      <c r="B540" s="803" t="s">
        <v>6081</v>
      </c>
      <c r="C540" s="803">
        <v>891180084</v>
      </c>
      <c r="D540" s="803">
        <v>2</v>
      </c>
      <c r="E540" s="804" t="s">
        <v>11778</v>
      </c>
      <c r="F540" s="805">
        <v>891102731</v>
      </c>
      <c r="G540" s="804">
        <v>7</v>
      </c>
      <c r="H540" s="806" t="s">
        <v>11779</v>
      </c>
      <c r="I540" s="807" t="s">
        <v>11780</v>
      </c>
      <c r="J540" s="808">
        <v>41662</v>
      </c>
      <c r="K540" s="809">
        <v>119949046</v>
      </c>
      <c r="L540" s="810" t="s">
        <v>1925</v>
      </c>
      <c r="M540" s="810" t="s">
        <v>39</v>
      </c>
      <c r="N540" s="810" t="s">
        <v>11781</v>
      </c>
      <c r="O540" s="810" t="s">
        <v>41</v>
      </c>
      <c r="P540" s="811" t="s">
        <v>42</v>
      </c>
      <c r="Q540" s="812" t="s">
        <v>6090</v>
      </c>
    </row>
    <row r="541" spans="1:17" ht="252" x14ac:dyDescent="0.25">
      <c r="A541" s="614">
        <v>539</v>
      </c>
      <c r="B541" s="803" t="s">
        <v>6081</v>
      </c>
      <c r="C541" s="803">
        <v>891180084</v>
      </c>
      <c r="D541" s="803">
        <v>2</v>
      </c>
      <c r="E541" s="804" t="s">
        <v>11782</v>
      </c>
      <c r="F541" s="805">
        <v>813001611</v>
      </c>
      <c r="G541" s="804">
        <v>4</v>
      </c>
      <c r="H541" s="806" t="s">
        <v>11783</v>
      </c>
      <c r="I541" s="807" t="s">
        <v>11784</v>
      </c>
      <c r="J541" s="808">
        <v>41662</v>
      </c>
      <c r="K541" s="809">
        <v>80000000</v>
      </c>
      <c r="L541" s="810" t="s">
        <v>1925</v>
      </c>
      <c r="M541" s="810" t="s">
        <v>39</v>
      </c>
      <c r="N541" s="810" t="s">
        <v>11785</v>
      </c>
      <c r="O541" s="810" t="s">
        <v>41</v>
      </c>
      <c r="P541" s="811" t="s">
        <v>42</v>
      </c>
      <c r="Q541" s="812" t="s">
        <v>6090</v>
      </c>
    </row>
    <row r="542" spans="1:17" ht="192" x14ac:dyDescent="0.25">
      <c r="A542" s="614">
        <v>540</v>
      </c>
      <c r="B542" s="803" t="s">
        <v>6081</v>
      </c>
      <c r="C542" s="803">
        <v>891180084</v>
      </c>
      <c r="D542" s="803">
        <v>2</v>
      </c>
      <c r="E542" s="804" t="s">
        <v>2613</v>
      </c>
      <c r="F542" s="805">
        <v>12094697</v>
      </c>
      <c r="G542" s="804">
        <v>1</v>
      </c>
      <c r="H542" s="806" t="s">
        <v>11786</v>
      </c>
      <c r="I542" s="807" t="s">
        <v>11787</v>
      </c>
      <c r="J542" s="808">
        <v>41663</v>
      </c>
      <c r="K542" s="809">
        <v>35674599</v>
      </c>
      <c r="L542" s="810" t="s">
        <v>1925</v>
      </c>
      <c r="M542" s="810" t="s">
        <v>39</v>
      </c>
      <c r="N542" s="810" t="s">
        <v>11788</v>
      </c>
      <c r="O542" s="810" t="s">
        <v>41</v>
      </c>
      <c r="P542" s="811" t="s">
        <v>42</v>
      </c>
      <c r="Q542" s="812" t="s">
        <v>6090</v>
      </c>
    </row>
    <row r="543" spans="1:17" ht="180" x14ac:dyDescent="0.25">
      <c r="A543" s="614">
        <v>541</v>
      </c>
      <c r="B543" s="803" t="s">
        <v>6081</v>
      </c>
      <c r="C543" s="803">
        <v>891180084</v>
      </c>
      <c r="D543" s="803">
        <v>2</v>
      </c>
      <c r="E543" s="804" t="s">
        <v>2613</v>
      </c>
      <c r="F543" s="805">
        <v>12094697</v>
      </c>
      <c r="G543" s="804">
        <v>1</v>
      </c>
      <c r="H543" s="806" t="s">
        <v>11789</v>
      </c>
      <c r="I543" s="807" t="s">
        <v>11790</v>
      </c>
      <c r="J543" s="808">
        <v>41663</v>
      </c>
      <c r="K543" s="809">
        <v>35951741</v>
      </c>
      <c r="L543" s="810" t="s">
        <v>1925</v>
      </c>
      <c r="M543" s="810" t="s">
        <v>39</v>
      </c>
      <c r="N543" s="810" t="s">
        <v>11791</v>
      </c>
      <c r="O543" s="810" t="s">
        <v>41</v>
      </c>
      <c r="P543" s="811" t="s">
        <v>42</v>
      </c>
      <c r="Q543" s="812" t="s">
        <v>6090</v>
      </c>
    </row>
    <row r="544" spans="1:17" ht="144" x14ac:dyDescent="0.25">
      <c r="A544" s="614">
        <v>542</v>
      </c>
      <c r="B544" s="803" t="s">
        <v>6081</v>
      </c>
      <c r="C544" s="803">
        <v>891180084</v>
      </c>
      <c r="D544" s="803">
        <v>2</v>
      </c>
      <c r="E544" s="804" t="s">
        <v>11792</v>
      </c>
      <c r="F544" s="805">
        <v>813007123</v>
      </c>
      <c r="G544" s="804">
        <v>9</v>
      </c>
      <c r="H544" s="806" t="s">
        <v>11793</v>
      </c>
      <c r="I544" s="807" t="s">
        <v>11794</v>
      </c>
      <c r="J544" s="808">
        <v>41663</v>
      </c>
      <c r="K544" s="809">
        <v>46419140</v>
      </c>
      <c r="L544" s="810" t="s">
        <v>11795</v>
      </c>
      <c r="M544" s="810" t="s">
        <v>39</v>
      </c>
      <c r="N544" s="810" t="s">
        <v>11796</v>
      </c>
      <c r="O544" s="810" t="s">
        <v>41</v>
      </c>
      <c r="P544" s="811" t="s">
        <v>42</v>
      </c>
      <c r="Q544" s="812" t="s">
        <v>6090</v>
      </c>
    </row>
    <row r="545" spans="1:17" ht="324" x14ac:dyDescent="0.25">
      <c r="A545" s="614">
        <v>543</v>
      </c>
      <c r="B545" s="803" t="s">
        <v>6081</v>
      </c>
      <c r="C545" s="803">
        <v>891180084</v>
      </c>
      <c r="D545" s="803">
        <v>2</v>
      </c>
      <c r="E545" s="804" t="s">
        <v>11797</v>
      </c>
      <c r="F545" s="805">
        <v>900190101</v>
      </c>
      <c r="G545" s="804">
        <v>4</v>
      </c>
      <c r="H545" s="806" t="s">
        <v>11798</v>
      </c>
      <c r="I545" s="807" t="s">
        <v>11799</v>
      </c>
      <c r="J545" s="808">
        <v>41663</v>
      </c>
      <c r="K545" s="809">
        <v>53687700</v>
      </c>
      <c r="L545" s="810" t="s">
        <v>11795</v>
      </c>
      <c r="M545" s="810" t="s">
        <v>39</v>
      </c>
      <c r="N545" s="810" t="s">
        <v>11800</v>
      </c>
      <c r="O545" s="810" t="s">
        <v>41</v>
      </c>
      <c r="P545" s="811" t="s">
        <v>42</v>
      </c>
      <c r="Q545" s="812" t="s">
        <v>6090</v>
      </c>
    </row>
    <row r="546" spans="1:17" ht="252" x14ac:dyDescent="0.25">
      <c r="A546" s="614">
        <v>544</v>
      </c>
      <c r="B546" s="803" t="s">
        <v>6081</v>
      </c>
      <c r="C546" s="803">
        <v>891180084</v>
      </c>
      <c r="D546" s="803">
        <v>2</v>
      </c>
      <c r="E546" s="804" t="s">
        <v>11801</v>
      </c>
      <c r="F546" s="805">
        <v>860514047</v>
      </c>
      <c r="G546" s="804">
        <v>2</v>
      </c>
      <c r="H546" s="806" t="s">
        <v>11802</v>
      </c>
      <c r="I546" s="807" t="s">
        <v>11803</v>
      </c>
      <c r="J546" s="808">
        <v>41663</v>
      </c>
      <c r="K546" s="809">
        <v>63032800</v>
      </c>
      <c r="L546" s="810" t="s">
        <v>6338</v>
      </c>
      <c r="M546" s="810" t="s">
        <v>39</v>
      </c>
      <c r="N546" s="810" t="s">
        <v>11804</v>
      </c>
      <c r="O546" s="810" t="s">
        <v>41</v>
      </c>
      <c r="P546" s="811" t="s">
        <v>42</v>
      </c>
      <c r="Q546" s="812" t="s">
        <v>6090</v>
      </c>
    </row>
    <row r="547" spans="1:17" ht="409.5" x14ac:dyDescent="0.25">
      <c r="A547" s="614">
        <v>545</v>
      </c>
      <c r="B547" s="803" t="s">
        <v>6081</v>
      </c>
      <c r="C547" s="803">
        <v>891180084</v>
      </c>
      <c r="D547" s="803">
        <v>2</v>
      </c>
      <c r="E547" s="804" t="s">
        <v>6096</v>
      </c>
      <c r="F547" s="805">
        <v>10017855</v>
      </c>
      <c r="G547" s="804">
        <v>1</v>
      </c>
      <c r="H547" s="806" t="s">
        <v>11805</v>
      </c>
      <c r="I547" s="807" t="s">
        <v>11806</v>
      </c>
      <c r="J547" s="808">
        <v>41663</v>
      </c>
      <c r="K547" s="809">
        <v>72096333</v>
      </c>
      <c r="L547" s="810" t="s">
        <v>11795</v>
      </c>
      <c r="M547" s="810" t="s">
        <v>39</v>
      </c>
      <c r="N547" s="810" t="s">
        <v>11807</v>
      </c>
      <c r="O547" s="810" t="s">
        <v>41</v>
      </c>
      <c r="P547" s="811" t="s">
        <v>42</v>
      </c>
      <c r="Q547" s="812" t="s">
        <v>6090</v>
      </c>
    </row>
    <row r="548" spans="1:17" ht="360" x14ac:dyDescent="0.25">
      <c r="A548" s="614">
        <v>546</v>
      </c>
      <c r="B548" s="803" t="s">
        <v>6081</v>
      </c>
      <c r="C548" s="803">
        <v>891180084</v>
      </c>
      <c r="D548" s="803">
        <v>2</v>
      </c>
      <c r="E548" s="804" t="s">
        <v>6096</v>
      </c>
      <c r="F548" s="805">
        <v>10017855</v>
      </c>
      <c r="G548" s="804">
        <v>1</v>
      </c>
      <c r="H548" s="806" t="s">
        <v>11808</v>
      </c>
      <c r="I548" s="807" t="s">
        <v>11809</v>
      </c>
      <c r="J548" s="808">
        <v>41663</v>
      </c>
      <c r="K548" s="809">
        <v>33252989</v>
      </c>
      <c r="L548" s="810" t="s">
        <v>11795</v>
      </c>
      <c r="M548" s="810" t="s">
        <v>39</v>
      </c>
      <c r="N548" s="810" t="s">
        <v>11810</v>
      </c>
      <c r="O548" s="810" t="s">
        <v>41</v>
      </c>
      <c r="P548" s="811" t="s">
        <v>42</v>
      </c>
      <c r="Q548" s="812" t="s">
        <v>6090</v>
      </c>
    </row>
    <row r="549" spans="1:17" ht="408" x14ac:dyDescent="0.25">
      <c r="A549" s="614">
        <v>547</v>
      </c>
      <c r="B549" s="803" t="s">
        <v>6081</v>
      </c>
      <c r="C549" s="803">
        <v>891180084</v>
      </c>
      <c r="D549" s="803">
        <v>2</v>
      </c>
      <c r="E549" s="804" t="s">
        <v>8893</v>
      </c>
      <c r="F549" s="805">
        <v>36301583</v>
      </c>
      <c r="G549" s="804"/>
      <c r="H549" s="806" t="s">
        <v>11811</v>
      </c>
      <c r="I549" s="807" t="s">
        <v>11812</v>
      </c>
      <c r="J549" s="808">
        <v>41682</v>
      </c>
      <c r="K549" s="809">
        <v>271598265</v>
      </c>
      <c r="L549" s="810" t="s">
        <v>1925</v>
      </c>
      <c r="M549" s="810" t="s">
        <v>39</v>
      </c>
      <c r="N549" s="810" t="s">
        <v>11813</v>
      </c>
      <c r="O549" s="810" t="s">
        <v>41</v>
      </c>
      <c r="P549" s="811" t="s">
        <v>42</v>
      </c>
      <c r="Q549" s="812" t="s">
        <v>6090</v>
      </c>
    </row>
    <row r="550" spans="1:17" ht="409.5" x14ac:dyDescent="0.25">
      <c r="A550" s="614">
        <v>548</v>
      </c>
      <c r="B550" s="803" t="s">
        <v>6081</v>
      </c>
      <c r="C550" s="803">
        <v>891180084</v>
      </c>
      <c r="D550" s="803">
        <v>2</v>
      </c>
      <c r="E550" s="804" t="s">
        <v>1075</v>
      </c>
      <c r="F550" s="805" t="s">
        <v>11814</v>
      </c>
      <c r="G550" s="804">
        <v>9</v>
      </c>
      <c r="H550" s="806" t="s">
        <v>11815</v>
      </c>
      <c r="I550" s="807" t="s">
        <v>11816</v>
      </c>
      <c r="J550" s="808">
        <v>41682</v>
      </c>
      <c r="K550" s="809">
        <v>90970000</v>
      </c>
      <c r="L550" s="810" t="s">
        <v>6116</v>
      </c>
      <c r="M550" s="810" t="s">
        <v>39</v>
      </c>
      <c r="N550" s="810" t="s">
        <v>11817</v>
      </c>
      <c r="O550" s="810" t="s">
        <v>41</v>
      </c>
      <c r="P550" s="811" t="s">
        <v>42</v>
      </c>
      <c r="Q550" s="812" t="s">
        <v>6090</v>
      </c>
    </row>
    <row r="551" spans="1:17" ht="409.5" x14ac:dyDescent="0.25">
      <c r="A551" s="614">
        <v>549</v>
      </c>
      <c r="B551" s="803" t="s">
        <v>6081</v>
      </c>
      <c r="C551" s="803">
        <v>891180084</v>
      </c>
      <c r="D551" s="803">
        <v>2</v>
      </c>
      <c r="E551" s="804" t="s">
        <v>676</v>
      </c>
      <c r="F551" s="805">
        <v>36147801</v>
      </c>
      <c r="G551" s="804">
        <v>6</v>
      </c>
      <c r="H551" s="806" t="s">
        <v>11818</v>
      </c>
      <c r="I551" s="807" t="s">
        <v>11819</v>
      </c>
      <c r="J551" s="808">
        <v>41687</v>
      </c>
      <c r="K551" s="809">
        <v>775156500</v>
      </c>
      <c r="L551" s="810" t="s">
        <v>1925</v>
      </c>
      <c r="M551" s="810" t="s">
        <v>39</v>
      </c>
      <c r="N551" s="810" t="s">
        <v>11820</v>
      </c>
      <c r="O551" s="810" t="s">
        <v>41</v>
      </c>
      <c r="P551" s="811" t="s">
        <v>42</v>
      </c>
      <c r="Q551" s="812" t="s">
        <v>6090</v>
      </c>
    </row>
    <row r="552" spans="1:17" ht="252" x14ac:dyDescent="0.25">
      <c r="A552" s="614">
        <v>550</v>
      </c>
      <c r="B552" s="803" t="s">
        <v>6081</v>
      </c>
      <c r="C552" s="803">
        <v>891180084</v>
      </c>
      <c r="D552" s="803">
        <v>2</v>
      </c>
      <c r="E552" s="804" t="s">
        <v>11821</v>
      </c>
      <c r="F552" s="805">
        <v>830505750</v>
      </c>
      <c r="G552" s="804">
        <v>5</v>
      </c>
      <c r="H552" s="806" t="s">
        <v>11822</v>
      </c>
      <c r="I552" s="807" t="s">
        <v>11823</v>
      </c>
      <c r="J552" s="808">
        <v>41691</v>
      </c>
      <c r="K552" s="809">
        <v>123556000</v>
      </c>
      <c r="L552" s="810" t="s">
        <v>1925</v>
      </c>
      <c r="M552" s="810" t="s">
        <v>39</v>
      </c>
      <c r="N552" s="810" t="s">
        <v>11824</v>
      </c>
      <c r="O552" s="810" t="s">
        <v>41</v>
      </c>
      <c r="P552" s="811" t="s">
        <v>42</v>
      </c>
      <c r="Q552" s="812" t="s">
        <v>6090</v>
      </c>
    </row>
    <row r="553" spans="1:17" ht="228" x14ac:dyDescent="0.25">
      <c r="A553" s="614">
        <v>551</v>
      </c>
      <c r="B553" s="803" t="s">
        <v>6081</v>
      </c>
      <c r="C553" s="803">
        <v>891180084</v>
      </c>
      <c r="D553" s="803">
        <v>2</v>
      </c>
      <c r="E553" s="804" t="s">
        <v>6105</v>
      </c>
      <c r="F553" s="805">
        <v>809002625</v>
      </c>
      <c r="G553" s="804">
        <v>7</v>
      </c>
      <c r="H553" s="806" t="s">
        <v>11825</v>
      </c>
      <c r="I553" s="807" t="s">
        <v>11826</v>
      </c>
      <c r="J553" s="808">
        <v>41696</v>
      </c>
      <c r="K553" s="809">
        <v>27384381</v>
      </c>
      <c r="L553" s="810" t="s">
        <v>1925</v>
      </c>
      <c r="M553" s="810" t="s">
        <v>39</v>
      </c>
      <c r="N553" s="810" t="s">
        <v>11827</v>
      </c>
      <c r="O553" s="810" t="s">
        <v>41</v>
      </c>
      <c r="P553" s="811" t="s">
        <v>42</v>
      </c>
      <c r="Q553" s="812" t="s">
        <v>6090</v>
      </c>
    </row>
    <row r="554" spans="1:17" ht="409.5" x14ac:dyDescent="0.25">
      <c r="A554" s="614">
        <v>552</v>
      </c>
      <c r="B554" s="803" t="s">
        <v>6081</v>
      </c>
      <c r="C554" s="803">
        <v>891180084</v>
      </c>
      <c r="D554" s="803">
        <v>2</v>
      </c>
      <c r="E554" s="804" t="s">
        <v>11828</v>
      </c>
      <c r="F554" s="805">
        <v>860002400</v>
      </c>
      <c r="G554" s="804">
        <v>2</v>
      </c>
      <c r="H554" s="806" t="s">
        <v>11829</v>
      </c>
      <c r="I554" s="807" t="s">
        <v>11830</v>
      </c>
      <c r="J554" s="808">
        <v>41698</v>
      </c>
      <c r="K554" s="809">
        <v>276387918</v>
      </c>
      <c r="L554" s="810" t="s">
        <v>6103</v>
      </c>
      <c r="M554" s="810" t="s">
        <v>39</v>
      </c>
      <c r="N554" s="810" t="s">
        <v>11831</v>
      </c>
      <c r="O554" s="810" t="s">
        <v>41</v>
      </c>
      <c r="P554" s="811" t="s">
        <v>42</v>
      </c>
      <c r="Q554" s="812" t="s">
        <v>6090</v>
      </c>
    </row>
    <row r="555" spans="1:17" ht="300" x14ac:dyDescent="0.25">
      <c r="A555" s="614">
        <v>553</v>
      </c>
      <c r="B555" s="803" t="s">
        <v>6081</v>
      </c>
      <c r="C555" s="803">
        <v>891180084</v>
      </c>
      <c r="D555" s="803">
        <v>2</v>
      </c>
      <c r="E555" s="814" t="s">
        <v>11832</v>
      </c>
      <c r="F555" s="815">
        <v>813005241</v>
      </c>
      <c r="G555" s="814">
        <v>0</v>
      </c>
      <c r="H555" s="816" t="s">
        <v>11833</v>
      </c>
      <c r="I555" s="814" t="s">
        <v>11834</v>
      </c>
      <c r="J555" s="817">
        <v>41703</v>
      </c>
      <c r="K555" s="818">
        <v>6281235</v>
      </c>
      <c r="L555" s="814" t="s">
        <v>6116</v>
      </c>
      <c r="M555" s="814" t="s">
        <v>39</v>
      </c>
      <c r="N555" s="814" t="s">
        <v>11835</v>
      </c>
      <c r="O555" s="814" t="s">
        <v>41</v>
      </c>
      <c r="P555" s="811" t="s">
        <v>42</v>
      </c>
      <c r="Q555" s="819" t="s">
        <v>4832</v>
      </c>
    </row>
    <row r="556" spans="1:17" ht="180" x14ac:dyDescent="0.25">
      <c r="A556" s="614">
        <v>554</v>
      </c>
      <c r="B556" s="803" t="s">
        <v>6081</v>
      </c>
      <c r="C556" s="803">
        <v>891180084</v>
      </c>
      <c r="D556" s="803">
        <v>2</v>
      </c>
      <c r="E556" s="814" t="s">
        <v>11836</v>
      </c>
      <c r="F556" s="815">
        <v>807003866</v>
      </c>
      <c r="G556" s="814">
        <v>2</v>
      </c>
      <c r="H556" s="816" t="s">
        <v>11837</v>
      </c>
      <c r="I556" s="814" t="s">
        <v>11838</v>
      </c>
      <c r="J556" s="817">
        <v>41704</v>
      </c>
      <c r="K556" s="818">
        <v>665349488</v>
      </c>
      <c r="L556" s="814" t="s">
        <v>6121</v>
      </c>
      <c r="M556" s="814" t="s">
        <v>39</v>
      </c>
      <c r="N556" s="814" t="s">
        <v>11839</v>
      </c>
      <c r="O556" s="814" t="s">
        <v>41</v>
      </c>
      <c r="P556" s="811" t="s">
        <v>42</v>
      </c>
      <c r="Q556" s="819" t="s">
        <v>6090</v>
      </c>
    </row>
    <row r="557" spans="1:17" ht="276" x14ac:dyDescent="0.25">
      <c r="A557" s="614">
        <v>555</v>
      </c>
      <c r="B557" s="803" t="s">
        <v>6081</v>
      </c>
      <c r="C557" s="803">
        <v>891180084</v>
      </c>
      <c r="D557" s="803">
        <v>2</v>
      </c>
      <c r="E557" s="814" t="s">
        <v>11840</v>
      </c>
      <c r="F557" s="815">
        <v>900087844</v>
      </c>
      <c r="G557" s="814">
        <v>8</v>
      </c>
      <c r="H557" s="816" t="s">
        <v>11841</v>
      </c>
      <c r="I557" s="814" t="s">
        <v>11842</v>
      </c>
      <c r="J557" s="817">
        <v>41705</v>
      </c>
      <c r="K557" s="818">
        <v>9452364</v>
      </c>
      <c r="L557" s="814" t="s">
        <v>113</v>
      </c>
      <c r="M557" s="814" t="s">
        <v>39</v>
      </c>
      <c r="N557" s="814" t="s">
        <v>11843</v>
      </c>
      <c r="O557" s="814" t="s">
        <v>41</v>
      </c>
      <c r="P557" s="811" t="s">
        <v>42</v>
      </c>
      <c r="Q557" s="819" t="s">
        <v>4832</v>
      </c>
    </row>
    <row r="558" spans="1:17" ht="180" x14ac:dyDescent="0.25">
      <c r="A558" s="614">
        <v>556</v>
      </c>
      <c r="B558" s="803" t="s">
        <v>6081</v>
      </c>
      <c r="C558" s="803">
        <v>891180084</v>
      </c>
      <c r="D558" s="803">
        <v>2</v>
      </c>
      <c r="E558" s="814" t="s">
        <v>11844</v>
      </c>
      <c r="F558" s="815">
        <v>7708550</v>
      </c>
      <c r="G558" s="814">
        <v>5</v>
      </c>
      <c r="H558" s="816" t="s">
        <v>11845</v>
      </c>
      <c r="I558" s="814" t="s">
        <v>11846</v>
      </c>
      <c r="J558" s="817">
        <v>41712</v>
      </c>
      <c r="K558" s="818">
        <v>20628924</v>
      </c>
      <c r="L558" s="814" t="s">
        <v>1925</v>
      </c>
      <c r="M558" s="814" t="s">
        <v>39</v>
      </c>
      <c r="N558" s="814" t="s">
        <v>11847</v>
      </c>
      <c r="O558" s="814" t="s">
        <v>41</v>
      </c>
      <c r="P558" s="811" t="s">
        <v>42</v>
      </c>
      <c r="Q558" s="819" t="s">
        <v>6090</v>
      </c>
    </row>
    <row r="559" spans="1:17" ht="409.5" x14ac:dyDescent="0.25">
      <c r="A559" s="614">
        <v>557</v>
      </c>
      <c r="B559" s="803" t="s">
        <v>6081</v>
      </c>
      <c r="C559" s="803">
        <v>891180084</v>
      </c>
      <c r="D559" s="803">
        <v>2</v>
      </c>
      <c r="E559" s="814" t="s">
        <v>334</v>
      </c>
      <c r="F559" s="815">
        <v>12127303</v>
      </c>
      <c r="G559" s="814">
        <v>7</v>
      </c>
      <c r="H559" s="816" t="s">
        <v>11848</v>
      </c>
      <c r="I559" s="814" t="s">
        <v>11849</v>
      </c>
      <c r="J559" s="817">
        <v>41712</v>
      </c>
      <c r="K559" s="818">
        <v>5500000</v>
      </c>
      <c r="L559" s="814" t="s">
        <v>1925</v>
      </c>
      <c r="M559" s="814" t="s">
        <v>39</v>
      </c>
      <c r="N559" s="814" t="s">
        <v>11850</v>
      </c>
      <c r="O559" s="814" t="s">
        <v>41</v>
      </c>
      <c r="P559" s="811" t="s">
        <v>42</v>
      </c>
      <c r="Q559" s="819" t="s">
        <v>6090</v>
      </c>
    </row>
    <row r="560" spans="1:17" ht="336" x14ac:dyDescent="0.25">
      <c r="A560" s="614">
        <v>558</v>
      </c>
      <c r="B560" s="803" t="s">
        <v>6081</v>
      </c>
      <c r="C560" s="803">
        <v>891180084</v>
      </c>
      <c r="D560" s="803">
        <v>2</v>
      </c>
      <c r="E560" s="814" t="s">
        <v>11851</v>
      </c>
      <c r="F560" s="815">
        <v>813010066</v>
      </c>
      <c r="G560" s="814">
        <v>8</v>
      </c>
      <c r="H560" s="816" t="s">
        <v>11852</v>
      </c>
      <c r="I560" s="814" t="s">
        <v>11853</v>
      </c>
      <c r="J560" s="817">
        <v>41712</v>
      </c>
      <c r="K560" s="818">
        <v>1231494972</v>
      </c>
      <c r="L560" s="814" t="s">
        <v>11854</v>
      </c>
      <c r="M560" s="814" t="s">
        <v>39</v>
      </c>
      <c r="N560" s="814" t="s">
        <v>11855</v>
      </c>
      <c r="O560" s="814" t="s">
        <v>41</v>
      </c>
      <c r="P560" s="811" t="s">
        <v>42</v>
      </c>
      <c r="Q560" s="819" t="s">
        <v>6090</v>
      </c>
    </row>
    <row r="561" spans="1:17" ht="396" x14ac:dyDescent="0.25">
      <c r="A561" s="614">
        <v>559</v>
      </c>
      <c r="B561" s="803" t="s">
        <v>6081</v>
      </c>
      <c r="C561" s="803">
        <v>891180084</v>
      </c>
      <c r="D561" s="803">
        <v>2</v>
      </c>
      <c r="E561" s="814" t="s">
        <v>5588</v>
      </c>
      <c r="F561" s="815">
        <v>12132270</v>
      </c>
      <c r="G561" s="814">
        <v>2</v>
      </c>
      <c r="H561" s="816" t="s">
        <v>11856</v>
      </c>
      <c r="I561" s="814" t="s">
        <v>11857</v>
      </c>
      <c r="J561" s="817">
        <v>41718</v>
      </c>
      <c r="K561" s="818">
        <v>9584152</v>
      </c>
      <c r="L561" s="814" t="s">
        <v>1925</v>
      </c>
      <c r="M561" s="814" t="s">
        <v>39</v>
      </c>
      <c r="N561" s="814" t="s">
        <v>11858</v>
      </c>
      <c r="O561" s="814" t="s">
        <v>41</v>
      </c>
      <c r="P561" s="811" t="s">
        <v>42</v>
      </c>
      <c r="Q561" s="819" t="s">
        <v>6090</v>
      </c>
    </row>
    <row r="562" spans="1:17" ht="396" x14ac:dyDescent="0.25">
      <c r="A562" s="614">
        <v>560</v>
      </c>
      <c r="B562" s="803" t="s">
        <v>6081</v>
      </c>
      <c r="C562" s="803">
        <v>891180084</v>
      </c>
      <c r="D562" s="803">
        <v>2</v>
      </c>
      <c r="E562" s="814" t="s">
        <v>11828</v>
      </c>
      <c r="F562" s="815">
        <v>860002400</v>
      </c>
      <c r="G562" s="814">
        <v>2</v>
      </c>
      <c r="H562" s="816" t="s">
        <v>11859</v>
      </c>
      <c r="I562" s="814" t="s">
        <v>11860</v>
      </c>
      <c r="J562" s="817">
        <v>41723</v>
      </c>
      <c r="K562" s="818">
        <v>29476512</v>
      </c>
      <c r="L562" s="814" t="s">
        <v>6103</v>
      </c>
      <c r="M562" s="814" t="s">
        <v>39</v>
      </c>
      <c r="N562" s="814" t="s">
        <v>11861</v>
      </c>
      <c r="O562" s="814" t="s">
        <v>41</v>
      </c>
      <c r="P562" s="811" t="s">
        <v>42</v>
      </c>
      <c r="Q562" s="819" t="s">
        <v>6090</v>
      </c>
    </row>
    <row r="563" spans="1:17" ht="240" x14ac:dyDescent="0.25">
      <c r="A563" s="614">
        <v>561</v>
      </c>
      <c r="B563" s="803" t="s">
        <v>6081</v>
      </c>
      <c r="C563" s="803">
        <v>891180084</v>
      </c>
      <c r="D563" s="803">
        <v>2</v>
      </c>
      <c r="E563" s="814" t="s">
        <v>11862</v>
      </c>
      <c r="F563" s="815">
        <v>12101318</v>
      </c>
      <c r="G563" s="814">
        <v>4</v>
      </c>
      <c r="H563" s="816" t="s">
        <v>11863</v>
      </c>
      <c r="I563" s="814" t="s">
        <v>11864</v>
      </c>
      <c r="J563" s="817">
        <v>41723</v>
      </c>
      <c r="K563" s="818">
        <v>65826737</v>
      </c>
      <c r="L563" s="814" t="s">
        <v>6162</v>
      </c>
      <c r="M563" s="814" t="s">
        <v>39</v>
      </c>
      <c r="N563" s="814" t="s">
        <v>11865</v>
      </c>
      <c r="O563" s="814" t="s">
        <v>41</v>
      </c>
      <c r="P563" s="811" t="s">
        <v>42</v>
      </c>
      <c r="Q563" s="819" t="s">
        <v>11866</v>
      </c>
    </row>
    <row r="564" spans="1:17" ht="288" x14ac:dyDescent="0.25">
      <c r="A564" s="614">
        <v>562</v>
      </c>
      <c r="B564" s="803" t="s">
        <v>6081</v>
      </c>
      <c r="C564" s="803">
        <v>891180084</v>
      </c>
      <c r="D564" s="803">
        <v>2</v>
      </c>
      <c r="E564" s="814" t="s">
        <v>11867</v>
      </c>
      <c r="F564" s="815">
        <v>900119515</v>
      </c>
      <c r="G564" s="814">
        <v>9</v>
      </c>
      <c r="H564" s="816" t="s">
        <v>11868</v>
      </c>
      <c r="I564" s="814" t="s">
        <v>11869</v>
      </c>
      <c r="J564" s="817">
        <v>41740</v>
      </c>
      <c r="K564" s="818">
        <v>7250000</v>
      </c>
      <c r="L564" s="814" t="s">
        <v>11870</v>
      </c>
      <c r="M564" s="814" t="s">
        <v>39</v>
      </c>
      <c r="N564" s="814" t="s">
        <v>11871</v>
      </c>
      <c r="O564" s="814" t="s">
        <v>41</v>
      </c>
      <c r="P564" s="811" t="s">
        <v>42</v>
      </c>
      <c r="Q564" s="819" t="s">
        <v>4832</v>
      </c>
    </row>
    <row r="565" spans="1:17" ht="348" x14ac:dyDescent="0.25">
      <c r="A565" s="614">
        <v>563</v>
      </c>
      <c r="B565" s="803" t="s">
        <v>6081</v>
      </c>
      <c r="C565" s="803">
        <v>891180084</v>
      </c>
      <c r="D565" s="803">
        <v>2</v>
      </c>
      <c r="E565" s="814" t="s">
        <v>11872</v>
      </c>
      <c r="F565" s="815">
        <v>1081153772</v>
      </c>
      <c r="G565" s="814">
        <v>1</v>
      </c>
      <c r="H565" s="816" t="s">
        <v>11873</v>
      </c>
      <c r="I565" s="814" t="s">
        <v>11874</v>
      </c>
      <c r="J565" s="817">
        <v>41766</v>
      </c>
      <c r="K565" s="818">
        <v>16133333</v>
      </c>
      <c r="L565" s="814" t="s">
        <v>11875</v>
      </c>
      <c r="M565" s="814" t="s">
        <v>39</v>
      </c>
      <c r="N565" s="814" t="s">
        <v>11876</v>
      </c>
      <c r="O565" s="814" t="s">
        <v>41</v>
      </c>
      <c r="P565" s="811" t="s">
        <v>42</v>
      </c>
      <c r="Q565" s="819" t="s">
        <v>6090</v>
      </c>
    </row>
    <row r="566" spans="1:17" ht="348" x14ac:dyDescent="0.25">
      <c r="A566" s="614">
        <v>564</v>
      </c>
      <c r="B566" s="803" t="s">
        <v>6081</v>
      </c>
      <c r="C566" s="803">
        <v>891180084</v>
      </c>
      <c r="D566" s="803">
        <v>2</v>
      </c>
      <c r="E566" s="814" t="s">
        <v>8211</v>
      </c>
      <c r="F566" s="815">
        <v>1075245361</v>
      </c>
      <c r="G566" s="814">
        <v>1</v>
      </c>
      <c r="H566" s="816" t="s">
        <v>6216</v>
      </c>
      <c r="I566" s="814" t="s">
        <v>11874</v>
      </c>
      <c r="J566" s="817">
        <v>41766</v>
      </c>
      <c r="K566" s="818">
        <v>16133333</v>
      </c>
      <c r="L566" s="814" t="s">
        <v>11875</v>
      </c>
      <c r="M566" s="814" t="s">
        <v>39</v>
      </c>
      <c r="N566" s="814" t="s">
        <v>11876</v>
      </c>
      <c r="O566" s="814" t="s">
        <v>41</v>
      </c>
      <c r="P566" s="811" t="s">
        <v>42</v>
      </c>
      <c r="Q566" s="819" t="s">
        <v>6090</v>
      </c>
    </row>
    <row r="567" spans="1:17" ht="396" x14ac:dyDescent="0.25">
      <c r="A567" s="614">
        <v>565</v>
      </c>
      <c r="B567" s="803" t="s">
        <v>6081</v>
      </c>
      <c r="C567" s="803">
        <v>891180084</v>
      </c>
      <c r="D567" s="803">
        <v>2</v>
      </c>
      <c r="E567" s="814" t="s">
        <v>5976</v>
      </c>
      <c r="F567" s="815">
        <v>891100954</v>
      </c>
      <c r="G567" s="814">
        <v>3</v>
      </c>
      <c r="H567" s="816" t="s">
        <v>6220</v>
      </c>
      <c r="I567" s="814" t="s">
        <v>11877</v>
      </c>
      <c r="J567" s="817">
        <v>41767</v>
      </c>
      <c r="K567" s="818">
        <v>4127760</v>
      </c>
      <c r="L567" s="814" t="s">
        <v>11870</v>
      </c>
      <c r="M567" s="814" t="s">
        <v>39</v>
      </c>
      <c r="N567" s="814" t="s">
        <v>11878</v>
      </c>
      <c r="O567" s="814" t="s">
        <v>41</v>
      </c>
      <c r="P567" s="811" t="s">
        <v>42</v>
      </c>
      <c r="Q567" s="819" t="s">
        <v>4832</v>
      </c>
    </row>
    <row r="568" spans="1:17" ht="216" x14ac:dyDescent="0.25">
      <c r="A568" s="614">
        <v>566</v>
      </c>
      <c r="B568" s="803" t="s">
        <v>6081</v>
      </c>
      <c r="C568" s="803">
        <v>891180084</v>
      </c>
      <c r="D568" s="803">
        <v>2</v>
      </c>
      <c r="E568" s="814" t="s">
        <v>11879</v>
      </c>
      <c r="F568" s="815">
        <v>1084897442</v>
      </c>
      <c r="G568" s="814">
        <v>8</v>
      </c>
      <c r="H568" s="816" t="s">
        <v>6224</v>
      </c>
      <c r="I568" s="814" t="s">
        <v>11880</v>
      </c>
      <c r="J568" s="817">
        <v>41768</v>
      </c>
      <c r="K568" s="818">
        <v>12379500</v>
      </c>
      <c r="L568" s="814" t="s">
        <v>11875</v>
      </c>
      <c r="M568" s="814" t="s">
        <v>39</v>
      </c>
      <c r="N568" s="814" t="s">
        <v>11881</v>
      </c>
      <c r="O568" s="814" t="s">
        <v>41</v>
      </c>
      <c r="P568" s="811" t="s">
        <v>42</v>
      </c>
      <c r="Q568" s="819" t="s">
        <v>6090</v>
      </c>
    </row>
    <row r="569" spans="1:17" ht="204" x14ac:dyDescent="0.25">
      <c r="A569" s="614">
        <v>567</v>
      </c>
      <c r="B569" s="803" t="s">
        <v>6081</v>
      </c>
      <c r="C569" s="803">
        <v>891180084</v>
      </c>
      <c r="D569" s="803">
        <v>2</v>
      </c>
      <c r="E569" s="814" t="s">
        <v>1286</v>
      </c>
      <c r="F569" s="815">
        <v>36181094</v>
      </c>
      <c r="G569" s="814">
        <v>9</v>
      </c>
      <c r="H569" s="816" t="s">
        <v>6228</v>
      </c>
      <c r="I569" s="814" t="s">
        <v>11882</v>
      </c>
      <c r="J569" s="817">
        <v>41773</v>
      </c>
      <c r="K569" s="818">
        <v>10440000</v>
      </c>
      <c r="L569" s="814" t="s">
        <v>113</v>
      </c>
      <c r="M569" s="814" t="s">
        <v>39</v>
      </c>
      <c r="N569" s="814" t="s">
        <v>11883</v>
      </c>
      <c r="O569" s="814" t="s">
        <v>41</v>
      </c>
      <c r="P569" s="811" t="s">
        <v>42</v>
      </c>
      <c r="Q569" s="819" t="s">
        <v>4832</v>
      </c>
    </row>
    <row r="570" spans="1:17" ht="288" x14ac:dyDescent="0.25">
      <c r="A570" s="614">
        <v>568</v>
      </c>
      <c r="B570" s="803" t="s">
        <v>6081</v>
      </c>
      <c r="C570" s="803">
        <v>891180084</v>
      </c>
      <c r="D570" s="803">
        <v>2</v>
      </c>
      <c r="E570" s="814" t="s">
        <v>11884</v>
      </c>
      <c r="F570" s="815">
        <v>800126785</v>
      </c>
      <c r="G570" s="814">
        <v>7</v>
      </c>
      <c r="H570" s="816" t="s">
        <v>6231</v>
      </c>
      <c r="I570" s="814" t="s">
        <v>11885</v>
      </c>
      <c r="J570" s="817">
        <v>41774</v>
      </c>
      <c r="K570" s="818">
        <v>7584759</v>
      </c>
      <c r="L570" s="814" t="s">
        <v>11875</v>
      </c>
      <c r="M570" s="814" t="s">
        <v>39</v>
      </c>
      <c r="N570" s="814" t="s">
        <v>11886</v>
      </c>
      <c r="O570" s="814" t="s">
        <v>41</v>
      </c>
      <c r="P570" s="811" t="s">
        <v>42</v>
      </c>
      <c r="Q570" s="819" t="s">
        <v>6090</v>
      </c>
    </row>
    <row r="571" spans="1:17" ht="324" x14ac:dyDescent="0.25">
      <c r="A571" s="614">
        <v>569</v>
      </c>
      <c r="B571" s="803" t="s">
        <v>6081</v>
      </c>
      <c r="C571" s="803">
        <v>891180084</v>
      </c>
      <c r="D571" s="803">
        <v>2</v>
      </c>
      <c r="E571" s="814" t="s">
        <v>1286</v>
      </c>
      <c r="F571" s="815">
        <v>36181094</v>
      </c>
      <c r="G571" s="814">
        <v>9</v>
      </c>
      <c r="H571" s="816" t="s">
        <v>6234</v>
      </c>
      <c r="I571" s="814" t="s">
        <v>11887</v>
      </c>
      <c r="J571" s="817">
        <v>41774</v>
      </c>
      <c r="K571" s="818">
        <v>3074000</v>
      </c>
      <c r="L571" s="814" t="s">
        <v>1925</v>
      </c>
      <c r="M571" s="814" t="s">
        <v>39</v>
      </c>
      <c r="N571" s="814" t="s">
        <v>11888</v>
      </c>
      <c r="O571" s="814" t="s">
        <v>41</v>
      </c>
      <c r="P571" s="811" t="s">
        <v>42</v>
      </c>
      <c r="Q571" s="819" t="s">
        <v>6090</v>
      </c>
    </row>
    <row r="572" spans="1:17" ht="300" x14ac:dyDescent="0.25">
      <c r="A572" s="614">
        <v>570</v>
      </c>
      <c r="B572" s="803" t="s">
        <v>6081</v>
      </c>
      <c r="C572" s="803">
        <v>891180084</v>
      </c>
      <c r="D572" s="803">
        <v>2</v>
      </c>
      <c r="E572" s="814" t="s">
        <v>5729</v>
      </c>
      <c r="F572" s="815">
        <v>7698413</v>
      </c>
      <c r="G572" s="814">
        <v>1</v>
      </c>
      <c r="H572" s="816" t="s">
        <v>6239</v>
      </c>
      <c r="I572" s="814" t="s">
        <v>11889</v>
      </c>
      <c r="J572" s="817">
        <v>41782</v>
      </c>
      <c r="K572" s="818">
        <v>10234680</v>
      </c>
      <c r="L572" s="814" t="s">
        <v>6116</v>
      </c>
      <c r="M572" s="814" t="s">
        <v>39</v>
      </c>
      <c r="N572" s="814" t="s">
        <v>11890</v>
      </c>
      <c r="O572" s="814" t="s">
        <v>41</v>
      </c>
      <c r="P572" s="811" t="s">
        <v>42</v>
      </c>
      <c r="Q572" s="819" t="s">
        <v>6090</v>
      </c>
    </row>
    <row r="573" spans="1:17" ht="204" x14ac:dyDescent="0.25">
      <c r="A573" s="614">
        <v>571</v>
      </c>
      <c r="B573" s="803" t="s">
        <v>6081</v>
      </c>
      <c r="C573" s="803">
        <v>891180084</v>
      </c>
      <c r="D573" s="803">
        <v>2</v>
      </c>
      <c r="E573" s="814" t="s">
        <v>1601</v>
      </c>
      <c r="F573" s="815">
        <v>800058607</v>
      </c>
      <c r="G573" s="814">
        <v>2</v>
      </c>
      <c r="H573" s="816" t="s">
        <v>6243</v>
      </c>
      <c r="I573" s="814" t="s">
        <v>11891</v>
      </c>
      <c r="J573" s="817">
        <v>41782</v>
      </c>
      <c r="K573" s="818">
        <v>210946000</v>
      </c>
      <c r="L573" s="814" t="s">
        <v>113</v>
      </c>
      <c r="M573" s="814" t="s">
        <v>39</v>
      </c>
      <c r="N573" s="814" t="s">
        <v>11892</v>
      </c>
      <c r="O573" s="814" t="s">
        <v>41</v>
      </c>
      <c r="P573" s="811" t="s">
        <v>42</v>
      </c>
      <c r="Q573" s="819" t="s">
        <v>6090</v>
      </c>
    </row>
    <row r="574" spans="1:17" ht="360" x14ac:dyDescent="0.25">
      <c r="A574" s="614">
        <v>572</v>
      </c>
      <c r="B574" s="803" t="s">
        <v>6081</v>
      </c>
      <c r="C574" s="803">
        <v>891180084</v>
      </c>
      <c r="D574" s="803">
        <v>2</v>
      </c>
      <c r="E574" s="814" t="s">
        <v>11893</v>
      </c>
      <c r="F574" s="815">
        <v>891180262</v>
      </c>
      <c r="G574" s="814">
        <v>7</v>
      </c>
      <c r="H574" s="816" t="s">
        <v>6247</v>
      </c>
      <c r="I574" s="814" t="s">
        <v>11894</v>
      </c>
      <c r="J574" s="817">
        <v>41782</v>
      </c>
      <c r="K574" s="818">
        <v>59395000</v>
      </c>
      <c r="L574" s="814" t="s">
        <v>11895</v>
      </c>
      <c r="M574" s="814" t="s">
        <v>39</v>
      </c>
      <c r="N574" s="814" t="s">
        <v>11896</v>
      </c>
      <c r="O574" s="814" t="s">
        <v>41</v>
      </c>
      <c r="P574" s="811" t="s">
        <v>42</v>
      </c>
      <c r="Q574" s="819" t="s">
        <v>6090</v>
      </c>
    </row>
    <row r="575" spans="1:17" ht="132" x14ac:dyDescent="0.25">
      <c r="A575" s="614">
        <v>573</v>
      </c>
      <c r="B575" s="803" t="s">
        <v>6081</v>
      </c>
      <c r="C575" s="803">
        <v>891180084</v>
      </c>
      <c r="D575" s="803">
        <v>2</v>
      </c>
      <c r="E575" s="814" t="s">
        <v>6242</v>
      </c>
      <c r="F575" s="815">
        <v>900255113</v>
      </c>
      <c r="G575" s="814">
        <v>3</v>
      </c>
      <c r="H575" s="816" t="s">
        <v>6251</v>
      </c>
      <c r="I575" s="814" t="s">
        <v>11897</v>
      </c>
      <c r="J575" s="817">
        <v>41785</v>
      </c>
      <c r="K575" s="818">
        <v>59546278</v>
      </c>
      <c r="L575" s="814" t="s">
        <v>113</v>
      </c>
      <c r="M575" s="814" t="s">
        <v>39</v>
      </c>
      <c r="N575" s="814" t="s">
        <v>11898</v>
      </c>
      <c r="O575" s="814" t="s">
        <v>41</v>
      </c>
      <c r="P575" s="811" t="s">
        <v>42</v>
      </c>
      <c r="Q575" s="819" t="s">
        <v>6090</v>
      </c>
    </row>
    <row r="576" spans="1:17" ht="228" x14ac:dyDescent="0.25">
      <c r="A576" s="614">
        <v>574</v>
      </c>
      <c r="B576" s="803" t="s">
        <v>6081</v>
      </c>
      <c r="C576" s="803">
        <v>891180084</v>
      </c>
      <c r="D576" s="803">
        <v>2</v>
      </c>
      <c r="E576" s="814" t="s">
        <v>11899</v>
      </c>
      <c r="F576" s="815">
        <v>7710012</v>
      </c>
      <c r="G576" s="814">
        <v>0</v>
      </c>
      <c r="H576" s="816" t="s">
        <v>6254</v>
      </c>
      <c r="I576" s="814" t="s">
        <v>11900</v>
      </c>
      <c r="J576" s="817">
        <v>41785</v>
      </c>
      <c r="K576" s="818">
        <v>42888994</v>
      </c>
      <c r="L576" s="814" t="s">
        <v>6162</v>
      </c>
      <c r="M576" s="814" t="s">
        <v>39</v>
      </c>
      <c r="N576" s="814" t="s">
        <v>11901</v>
      </c>
      <c r="O576" s="814" t="s">
        <v>41</v>
      </c>
      <c r="P576" s="811" t="s">
        <v>42</v>
      </c>
      <c r="Q576" s="819" t="s">
        <v>6090</v>
      </c>
    </row>
    <row r="577" spans="1:17" ht="360" x14ac:dyDescent="0.25">
      <c r="A577" s="614">
        <v>575</v>
      </c>
      <c r="B577" s="803" t="s">
        <v>6081</v>
      </c>
      <c r="C577" s="803">
        <v>891180084</v>
      </c>
      <c r="D577" s="803">
        <v>2</v>
      </c>
      <c r="E577" s="814" t="s">
        <v>5976</v>
      </c>
      <c r="F577" s="815">
        <v>891100954</v>
      </c>
      <c r="G577" s="814">
        <v>3</v>
      </c>
      <c r="H577" s="816" t="s">
        <v>6258</v>
      </c>
      <c r="I577" s="814" t="s">
        <v>11902</v>
      </c>
      <c r="J577" s="817">
        <v>41787</v>
      </c>
      <c r="K577" s="818">
        <v>6480000</v>
      </c>
      <c r="L577" s="814" t="s">
        <v>11875</v>
      </c>
      <c r="M577" s="814" t="s">
        <v>39</v>
      </c>
      <c r="N577" s="814" t="s">
        <v>11903</v>
      </c>
      <c r="O577" s="814" t="s">
        <v>41</v>
      </c>
      <c r="P577" s="811" t="s">
        <v>42</v>
      </c>
      <c r="Q577" s="819" t="s">
        <v>4832</v>
      </c>
    </row>
    <row r="578" spans="1:17" ht="315" x14ac:dyDescent="0.25">
      <c r="A578" s="614">
        <v>576</v>
      </c>
      <c r="B578" s="803" t="s">
        <v>6081</v>
      </c>
      <c r="C578" s="803">
        <v>891180084</v>
      </c>
      <c r="D578" s="803">
        <v>2</v>
      </c>
      <c r="E578" s="820" t="s">
        <v>11904</v>
      </c>
      <c r="F578" s="821">
        <v>830052968</v>
      </c>
      <c r="G578" s="814">
        <v>8</v>
      </c>
      <c r="H578" s="816" t="s">
        <v>6263</v>
      </c>
      <c r="I578" s="822" t="s">
        <v>11905</v>
      </c>
      <c r="J578" s="817">
        <v>41801</v>
      </c>
      <c r="K578" s="823">
        <v>1580500</v>
      </c>
      <c r="L578" s="814" t="s">
        <v>11906</v>
      </c>
      <c r="M578" s="814" t="s">
        <v>39</v>
      </c>
      <c r="N578" s="814" t="s">
        <v>11907</v>
      </c>
      <c r="O578" s="814" t="s">
        <v>41</v>
      </c>
      <c r="P578" s="811" t="s">
        <v>42</v>
      </c>
      <c r="Q578" s="819" t="s">
        <v>6090</v>
      </c>
    </row>
    <row r="579" spans="1:17" ht="168.75" x14ac:dyDescent="0.25">
      <c r="A579" s="614">
        <v>577</v>
      </c>
      <c r="B579" s="803" t="s">
        <v>6081</v>
      </c>
      <c r="C579" s="803">
        <v>891180084</v>
      </c>
      <c r="D579" s="803">
        <v>2</v>
      </c>
      <c r="E579" s="814" t="s">
        <v>1601</v>
      </c>
      <c r="F579" s="815">
        <v>800058607</v>
      </c>
      <c r="G579" s="814">
        <v>2</v>
      </c>
      <c r="H579" s="816" t="s">
        <v>6266</v>
      </c>
      <c r="I579" s="822" t="s">
        <v>11908</v>
      </c>
      <c r="J579" s="817">
        <v>41801</v>
      </c>
      <c r="K579" s="823">
        <v>68829760</v>
      </c>
      <c r="L579" s="814" t="s">
        <v>113</v>
      </c>
      <c r="M579" s="814" t="s">
        <v>39</v>
      </c>
      <c r="N579" s="814" t="s">
        <v>11909</v>
      </c>
      <c r="O579" s="814" t="s">
        <v>41</v>
      </c>
      <c r="P579" s="811" t="s">
        <v>42</v>
      </c>
      <c r="Q579" s="819" t="s">
        <v>6090</v>
      </c>
    </row>
    <row r="580" spans="1:17" ht="371.25" x14ac:dyDescent="0.25">
      <c r="A580" s="614">
        <v>578</v>
      </c>
      <c r="B580" s="803" t="s">
        <v>6081</v>
      </c>
      <c r="C580" s="803">
        <v>891180084</v>
      </c>
      <c r="D580" s="803">
        <v>2</v>
      </c>
      <c r="E580" s="824" t="s">
        <v>11910</v>
      </c>
      <c r="F580" s="825">
        <v>860518299</v>
      </c>
      <c r="G580" s="814">
        <v>1</v>
      </c>
      <c r="H580" s="816" t="s">
        <v>6269</v>
      </c>
      <c r="I580" s="822" t="s">
        <v>11911</v>
      </c>
      <c r="J580" s="817">
        <v>41801</v>
      </c>
      <c r="K580" s="823">
        <v>6135690</v>
      </c>
      <c r="L580" s="814" t="s">
        <v>11906</v>
      </c>
      <c r="M580" s="814" t="s">
        <v>39</v>
      </c>
      <c r="N580" s="814" t="s">
        <v>11907</v>
      </c>
      <c r="O580" s="814" t="s">
        <v>41</v>
      </c>
      <c r="P580" s="811" t="s">
        <v>42</v>
      </c>
      <c r="Q580" s="819" t="s">
        <v>6090</v>
      </c>
    </row>
    <row r="581" spans="1:17" ht="292.5" x14ac:dyDescent="0.25">
      <c r="A581" s="614">
        <v>579</v>
      </c>
      <c r="B581" s="803" t="s">
        <v>6081</v>
      </c>
      <c r="C581" s="803">
        <v>891180084</v>
      </c>
      <c r="D581" s="803">
        <v>2</v>
      </c>
      <c r="E581" s="824" t="s">
        <v>11912</v>
      </c>
      <c r="F581" s="825">
        <v>860072122</v>
      </c>
      <c r="G581" s="814">
        <v>9</v>
      </c>
      <c r="H581" s="816" t="s">
        <v>6273</v>
      </c>
      <c r="I581" s="822" t="s">
        <v>11913</v>
      </c>
      <c r="J581" s="817">
        <v>41801</v>
      </c>
      <c r="K581" s="823">
        <v>5443880</v>
      </c>
      <c r="L581" s="814" t="s">
        <v>11906</v>
      </c>
      <c r="M581" s="814" t="s">
        <v>39</v>
      </c>
      <c r="N581" s="814" t="s">
        <v>11907</v>
      </c>
      <c r="O581" s="814" t="s">
        <v>41</v>
      </c>
      <c r="P581" s="811" t="s">
        <v>42</v>
      </c>
      <c r="Q581" s="819" t="s">
        <v>6090</v>
      </c>
    </row>
    <row r="582" spans="1:17" ht="303.75" x14ac:dyDescent="0.25">
      <c r="A582" s="614">
        <v>580</v>
      </c>
      <c r="B582" s="803" t="s">
        <v>6081</v>
      </c>
      <c r="C582" s="803">
        <v>891180084</v>
      </c>
      <c r="D582" s="803">
        <v>2</v>
      </c>
      <c r="E582" s="824" t="s">
        <v>11914</v>
      </c>
      <c r="F582" s="825">
        <v>860020309</v>
      </c>
      <c r="G582" s="814">
        <v>6</v>
      </c>
      <c r="H582" s="816" t="s">
        <v>6278</v>
      </c>
      <c r="I582" s="822" t="s">
        <v>11915</v>
      </c>
      <c r="J582" s="817">
        <v>41801</v>
      </c>
      <c r="K582" s="823">
        <v>15200640</v>
      </c>
      <c r="L582" s="814" t="s">
        <v>11906</v>
      </c>
      <c r="M582" s="814" t="s">
        <v>39</v>
      </c>
      <c r="N582" s="814" t="s">
        <v>11907</v>
      </c>
      <c r="O582" s="814" t="s">
        <v>41</v>
      </c>
      <c r="P582" s="811" t="s">
        <v>42</v>
      </c>
      <c r="Q582" s="819" t="s">
        <v>6090</v>
      </c>
    </row>
    <row r="583" spans="1:17" ht="202.5" x14ac:dyDescent="0.25">
      <c r="A583" s="614">
        <v>581</v>
      </c>
      <c r="B583" s="803" t="s">
        <v>6081</v>
      </c>
      <c r="C583" s="803">
        <v>891180084</v>
      </c>
      <c r="D583" s="803">
        <v>2</v>
      </c>
      <c r="E583" s="824" t="s">
        <v>6136</v>
      </c>
      <c r="F583" s="825">
        <v>7703086</v>
      </c>
      <c r="G583" s="814">
        <v>6</v>
      </c>
      <c r="H583" s="816" t="s">
        <v>11916</v>
      </c>
      <c r="I583" s="822" t="s">
        <v>11917</v>
      </c>
      <c r="J583" s="817">
        <v>41801</v>
      </c>
      <c r="K583" s="823">
        <v>4032000</v>
      </c>
      <c r="L583" s="814" t="s">
        <v>1925</v>
      </c>
      <c r="M583" s="814" t="s">
        <v>39</v>
      </c>
      <c r="N583" s="814" t="s">
        <v>11918</v>
      </c>
      <c r="O583" s="814" t="s">
        <v>41</v>
      </c>
      <c r="P583" s="811" t="s">
        <v>42</v>
      </c>
      <c r="Q583" s="819" t="s">
        <v>6090</v>
      </c>
    </row>
    <row r="584" spans="1:17" ht="292.5" x14ac:dyDescent="0.25">
      <c r="A584" s="614">
        <v>582</v>
      </c>
      <c r="B584" s="803" t="s">
        <v>6081</v>
      </c>
      <c r="C584" s="803">
        <v>891180084</v>
      </c>
      <c r="D584" s="803">
        <v>2</v>
      </c>
      <c r="E584" s="824" t="s">
        <v>11919</v>
      </c>
      <c r="F584" s="825">
        <v>813005241</v>
      </c>
      <c r="G584" s="814">
        <v>0</v>
      </c>
      <c r="H584" s="816" t="s">
        <v>6283</v>
      </c>
      <c r="I584" s="822" t="s">
        <v>11920</v>
      </c>
      <c r="J584" s="817">
        <v>41806</v>
      </c>
      <c r="K584" s="823">
        <v>9068680</v>
      </c>
      <c r="L584" s="814" t="s">
        <v>6116</v>
      </c>
      <c r="M584" s="814" t="s">
        <v>39</v>
      </c>
      <c r="N584" s="814" t="s">
        <v>11921</v>
      </c>
      <c r="O584" s="814" t="s">
        <v>41</v>
      </c>
      <c r="P584" s="811" t="s">
        <v>42</v>
      </c>
      <c r="Q584" s="819" t="s">
        <v>6090</v>
      </c>
    </row>
    <row r="585" spans="1:17" ht="191.25" x14ac:dyDescent="0.25">
      <c r="A585" s="614">
        <v>583</v>
      </c>
      <c r="B585" s="803" t="s">
        <v>6081</v>
      </c>
      <c r="C585" s="803">
        <v>891180084</v>
      </c>
      <c r="D585" s="803">
        <v>2</v>
      </c>
      <c r="E585" s="824" t="s">
        <v>11922</v>
      </c>
      <c r="F585" s="825">
        <v>7694923</v>
      </c>
      <c r="G585" s="814">
        <v>6</v>
      </c>
      <c r="H585" s="816" t="s">
        <v>6285</v>
      </c>
      <c r="I585" s="822" t="s">
        <v>11923</v>
      </c>
      <c r="J585" s="817">
        <v>41745</v>
      </c>
      <c r="K585" s="823">
        <v>245640962</v>
      </c>
      <c r="L585" s="814" t="s">
        <v>6162</v>
      </c>
      <c r="M585" s="814" t="s">
        <v>39</v>
      </c>
      <c r="N585" s="814" t="s">
        <v>11924</v>
      </c>
      <c r="O585" s="814" t="s">
        <v>41</v>
      </c>
      <c r="P585" s="811" t="s">
        <v>42</v>
      </c>
      <c r="Q585" s="819" t="s">
        <v>6090</v>
      </c>
    </row>
    <row r="586" spans="1:17" ht="258.75" x14ac:dyDescent="0.25">
      <c r="A586" s="614">
        <v>584</v>
      </c>
      <c r="B586" s="803" t="s">
        <v>6081</v>
      </c>
      <c r="C586" s="803">
        <v>891180084</v>
      </c>
      <c r="D586" s="803">
        <v>2</v>
      </c>
      <c r="E586" s="824" t="s">
        <v>11925</v>
      </c>
      <c r="F586" s="826">
        <v>13819443</v>
      </c>
      <c r="G586" s="814">
        <v>9</v>
      </c>
      <c r="H586" s="816" t="s">
        <v>6289</v>
      </c>
      <c r="I586" s="822" t="s">
        <v>11926</v>
      </c>
      <c r="J586" s="817">
        <v>41807</v>
      </c>
      <c r="K586" s="827">
        <v>1554400</v>
      </c>
      <c r="L586" s="814" t="s">
        <v>113</v>
      </c>
      <c r="M586" s="814" t="s">
        <v>39</v>
      </c>
      <c r="N586" s="814" t="s">
        <v>11927</v>
      </c>
      <c r="O586" s="814" t="s">
        <v>41</v>
      </c>
      <c r="P586" s="811" t="s">
        <v>42</v>
      </c>
      <c r="Q586" s="819" t="s">
        <v>6090</v>
      </c>
    </row>
    <row r="587" spans="1:17" ht="191.25" x14ac:dyDescent="0.25">
      <c r="A587" s="614">
        <v>585</v>
      </c>
      <c r="B587" s="803" t="s">
        <v>6081</v>
      </c>
      <c r="C587" s="803">
        <v>891180084</v>
      </c>
      <c r="D587" s="803">
        <v>2</v>
      </c>
      <c r="E587" s="828" t="s">
        <v>11928</v>
      </c>
      <c r="F587" s="829">
        <v>800177588</v>
      </c>
      <c r="G587" s="814">
        <v>0</v>
      </c>
      <c r="H587" s="816" t="s">
        <v>6297</v>
      </c>
      <c r="I587" s="822" t="s">
        <v>11929</v>
      </c>
      <c r="J587" s="817">
        <v>41807</v>
      </c>
      <c r="K587" s="823">
        <v>35287200</v>
      </c>
      <c r="L587" s="814" t="s">
        <v>113</v>
      </c>
      <c r="M587" s="814" t="s">
        <v>39</v>
      </c>
      <c r="N587" s="814" t="s">
        <v>11930</v>
      </c>
      <c r="O587" s="814" t="s">
        <v>41</v>
      </c>
      <c r="P587" s="811" t="s">
        <v>42</v>
      </c>
      <c r="Q587" s="819" t="s">
        <v>6090</v>
      </c>
    </row>
    <row r="588" spans="1:17" ht="123.75" x14ac:dyDescent="0.25">
      <c r="A588" s="614">
        <v>586</v>
      </c>
      <c r="B588" s="803" t="s">
        <v>6081</v>
      </c>
      <c r="C588" s="803">
        <v>891180084</v>
      </c>
      <c r="D588" s="803">
        <v>2</v>
      </c>
      <c r="E588" s="830" t="s">
        <v>11931</v>
      </c>
      <c r="F588" s="826">
        <v>860076580</v>
      </c>
      <c r="G588" s="814">
        <v>7</v>
      </c>
      <c r="H588" s="816" t="s">
        <v>6301</v>
      </c>
      <c r="I588" s="822" t="s">
        <v>11932</v>
      </c>
      <c r="J588" s="817">
        <v>41807</v>
      </c>
      <c r="K588" s="827">
        <v>14104440</v>
      </c>
      <c r="L588" s="814" t="s">
        <v>113</v>
      </c>
      <c r="M588" s="814" t="s">
        <v>39</v>
      </c>
      <c r="N588" s="814" t="s">
        <v>11933</v>
      </c>
      <c r="O588" s="814" t="s">
        <v>41</v>
      </c>
      <c r="P588" s="811" t="s">
        <v>42</v>
      </c>
      <c r="Q588" s="819" t="s">
        <v>6090</v>
      </c>
    </row>
    <row r="589" spans="1:17" ht="213.75" x14ac:dyDescent="0.25">
      <c r="A589" s="614">
        <v>587</v>
      </c>
      <c r="B589" s="803" t="s">
        <v>6081</v>
      </c>
      <c r="C589" s="803">
        <v>891180084</v>
      </c>
      <c r="D589" s="803">
        <v>2</v>
      </c>
      <c r="E589" s="830" t="s">
        <v>1601</v>
      </c>
      <c r="F589" s="815">
        <v>800058607</v>
      </c>
      <c r="G589" s="814">
        <v>2</v>
      </c>
      <c r="H589" s="816" t="s">
        <v>6305</v>
      </c>
      <c r="I589" s="822" t="s">
        <v>11934</v>
      </c>
      <c r="J589" s="817">
        <v>41807</v>
      </c>
      <c r="K589" s="831">
        <v>36100000</v>
      </c>
      <c r="L589" s="814" t="s">
        <v>113</v>
      </c>
      <c r="M589" s="814" t="s">
        <v>39</v>
      </c>
      <c r="N589" s="814" t="s">
        <v>11935</v>
      </c>
      <c r="O589" s="814" t="s">
        <v>41</v>
      </c>
      <c r="P589" s="811" t="s">
        <v>42</v>
      </c>
      <c r="Q589" s="819" t="s">
        <v>6090</v>
      </c>
    </row>
    <row r="590" spans="1:17" ht="124.5" thickBot="1" x14ac:dyDescent="0.3">
      <c r="A590" s="614">
        <v>588</v>
      </c>
      <c r="B590" s="803" t="s">
        <v>6081</v>
      </c>
      <c r="C590" s="803">
        <v>891180084</v>
      </c>
      <c r="D590" s="803">
        <v>2</v>
      </c>
      <c r="E590" s="832" t="s">
        <v>11936</v>
      </c>
      <c r="F590" s="833">
        <v>830029829</v>
      </c>
      <c r="G590" s="834">
        <v>6</v>
      </c>
      <c r="H590" s="835" t="s">
        <v>6309</v>
      </c>
      <c r="I590" s="836" t="s">
        <v>11937</v>
      </c>
      <c r="J590" s="837">
        <v>41809</v>
      </c>
      <c r="K590" s="838">
        <v>8100000</v>
      </c>
      <c r="L590" s="834" t="s">
        <v>113</v>
      </c>
      <c r="M590" s="834" t="s">
        <v>39</v>
      </c>
      <c r="N590" s="834" t="s">
        <v>11938</v>
      </c>
      <c r="O590" s="834" t="s">
        <v>41</v>
      </c>
      <c r="P590" s="811" t="s">
        <v>42</v>
      </c>
      <c r="Q590" s="839" t="s">
        <v>6090</v>
      </c>
    </row>
    <row r="591" spans="1:17" ht="180.75" x14ac:dyDescent="0.25">
      <c r="A591" s="614">
        <v>589</v>
      </c>
      <c r="B591" s="840" t="s">
        <v>34</v>
      </c>
      <c r="C591" s="840">
        <v>891180084</v>
      </c>
      <c r="D591" s="840">
        <v>2</v>
      </c>
      <c r="E591" s="841" t="s">
        <v>11939</v>
      </c>
      <c r="F591" s="842">
        <v>55068258</v>
      </c>
      <c r="G591" s="843">
        <v>6</v>
      </c>
      <c r="H591" s="844" t="s">
        <v>11940</v>
      </c>
      <c r="I591" s="845" t="s">
        <v>9389</v>
      </c>
      <c r="J591" s="846">
        <v>41641</v>
      </c>
      <c r="K591" s="847">
        <f>16491850+16866664</f>
        <v>33358514</v>
      </c>
      <c r="L591" s="848" t="s">
        <v>61</v>
      </c>
      <c r="M591" s="849" t="s">
        <v>39</v>
      </c>
      <c r="N591" s="849" t="s">
        <v>2127</v>
      </c>
      <c r="O591" s="849" t="s">
        <v>41</v>
      </c>
      <c r="P591" s="849" t="s">
        <v>42</v>
      </c>
      <c r="Q591" s="850" t="s">
        <v>11941</v>
      </c>
    </row>
    <row r="592" spans="1:17" ht="120.75" x14ac:dyDescent="0.25">
      <c r="A592" s="614">
        <v>590</v>
      </c>
      <c r="B592" s="851" t="s">
        <v>34</v>
      </c>
      <c r="C592" s="851">
        <v>891180084</v>
      </c>
      <c r="D592" s="851">
        <v>2</v>
      </c>
      <c r="E592" s="852" t="s">
        <v>11942</v>
      </c>
      <c r="F592" s="853">
        <v>1010176855</v>
      </c>
      <c r="G592" s="854">
        <v>3</v>
      </c>
      <c r="H592" s="855" t="s">
        <v>11943</v>
      </c>
      <c r="I592" s="856" t="s">
        <v>11944</v>
      </c>
      <c r="J592" s="857">
        <v>41641</v>
      </c>
      <c r="K592" s="858">
        <f>9480369+9586295</f>
        <v>19066664</v>
      </c>
      <c r="L592" s="859" t="s">
        <v>61</v>
      </c>
      <c r="M592" s="860" t="s">
        <v>39</v>
      </c>
      <c r="N592" s="860" t="s">
        <v>2127</v>
      </c>
      <c r="O592" s="860" t="s">
        <v>41</v>
      </c>
      <c r="P592" s="860" t="s">
        <v>42</v>
      </c>
      <c r="Q592" s="861" t="s">
        <v>11941</v>
      </c>
    </row>
    <row r="593" spans="1:17" ht="168.75" x14ac:dyDescent="0.25">
      <c r="A593" s="578">
        <v>591</v>
      </c>
      <c r="B593" s="862" t="s">
        <v>34</v>
      </c>
      <c r="C593" s="862">
        <v>891180084</v>
      </c>
      <c r="D593" s="862">
        <v>2</v>
      </c>
      <c r="E593" s="852" t="s">
        <v>11945</v>
      </c>
      <c r="F593" s="853">
        <v>1075209464</v>
      </c>
      <c r="G593" s="854">
        <v>7</v>
      </c>
      <c r="H593" s="855" t="s">
        <v>11946</v>
      </c>
      <c r="I593" s="856" t="s">
        <v>11947</v>
      </c>
      <c r="J593" s="857">
        <v>41641</v>
      </c>
      <c r="K593" s="858">
        <f>10190685+10304547</f>
        <v>20495232</v>
      </c>
      <c r="L593" s="859" t="s">
        <v>61</v>
      </c>
      <c r="M593" s="860" t="s">
        <v>39</v>
      </c>
      <c r="N593" s="860" t="s">
        <v>2127</v>
      </c>
      <c r="O593" s="860" t="s">
        <v>41</v>
      </c>
      <c r="P593" s="860" t="s">
        <v>42</v>
      </c>
      <c r="Q593" s="861" t="s">
        <v>11941</v>
      </c>
    </row>
    <row r="594" spans="1:17" ht="180.75" x14ac:dyDescent="0.25">
      <c r="A594" s="578">
        <v>592</v>
      </c>
      <c r="B594" s="862" t="s">
        <v>34</v>
      </c>
      <c r="C594" s="862">
        <v>891180084</v>
      </c>
      <c r="D594" s="862">
        <v>2</v>
      </c>
      <c r="E594" s="852" t="s">
        <v>11948</v>
      </c>
      <c r="F594" s="853">
        <v>1080292657</v>
      </c>
      <c r="G594" s="854">
        <v>2</v>
      </c>
      <c r="H594" s="855" t="s">
        <v>11949</v>
      </c>
      <c r="I594" s="856" t="s">
        <v>11950</v>
      </c>
      <c r="J594" s="857">
        <v>41641</v>
      </c>
      <c r="K594" s="858">
        <f>9480369+9586295</f>
        <v>19066664</v>
      </c>
      <c r="L594" s="859" t="s">
        <v>61</v>
      </c>
      <c r="M594" s="860" t="s">
        <v>39</v>
      </c>
      <c r="N594" s="860" t="s">
        <v>2127</v>
      </c>
      <c r="O594" s="860" t="s">
        <v>41</v>
      </c>
      <c r="P594" s="860" t="s">
        <v>42</v>
      </c>
      <c r="Q594" s="861" t="s">
        <v>11941</v>
      </c>
    </row>
    <row r="595" spans="1:17" ht="348.75" x14ac:dyDescent="0.25">
      <c r="A595" s="578">
        <v>593</v>
      </c>
      <c r="B595" s="862" t="s">
        <v>34</v>
      </c>
      <c r="C595" s="862">
        <v>891180084</v>
      </c>
      <c r="D595" s="862">
        <v>2</v>
      </c>
      <c r="E595" s="863" t="s">
        <v>11951</v>
      </c>
      <c r="F595" s="864">
        <v>26431299</v>
      </c>
      <c r="G595" s="865">
        <v>9</v>
      </c>
      <c r="H595" s="866" t="s">
        <v>11952</v>
      </c>
      <c r="I595" s="867" t="s">
        <v>10025</v>
      </c>
      <c r="J595" s="857">
        <v>41641</v>
      </c>
      <c r="K595" s="858">
        <v>22083135</v>
      </c>
      <c r="L595" s="859" t="s">
        <v>61</v>
      </c>
      <c r="M595" s="860" t="s">
        <v>39</v>
      </c>
      <c r="N595" s="860" t="s">
        <v>2127</v>
      </c>
      <c r="O595" s="860" t="s">
        <v>41</v>
      </c>
      <c r="P595" s="860" t="s">
        <v>42</v>
      </c>
      <c r="Q595" s="868"/>
    </row>
    <row r="596" spans="1:17" ht="132" x14ac:dyDescent="0.25">
      <c r="A596" s="578">
        <v>594</v>
      </c>
      <c r="B596" s="862" t="s">
        <v>34</v>
      </c>
      <c r="C596" s="862">
        <v>891180084</v>
      </c>
      <c r="D596" s="862">
        <v>2</v>
      </c>
      <c r="E596" s="869" t="s">
        <v>11953</v>
      </c>
      <c r="F596" s="870">
        <v>26552229</v>
      </c>
      <c r="G596" s="871">
        <v>2</v>
      </c>
      <c r="H596" s="872" t="s">
        <v>11954</v>
      </c>
      <c r="I596" s="873" t="s">
        <v>9833</v>
      </c>
      <c r="J596" s="857">
        <v>41641</v>
      </c>
      <c r="K596" s="858">
        <v>5976665.666666666</v>
      </c>
      <c r="L596" s="859" t="s">
        <v>61</v>
      </c>
      <c r="M596" s="860" t="s">
        <v>39</v>
      </c>
      <c r="N596" s="860" t="s">
        <v>2127</v>
      </c>
      <c r="O596" s="860" t="s">
        <v>41</v>
      </c>
      <c r="P596" s="860" t="s">
        <v>42</v>
      </c>
      <c r="Q596" s="868"/>
    </row>
    <row r="597" spans="1:17" ht="144" x14ac:dyDescent="0.25">
      <c r="A597" s="578">
        <v>595</v>
      </c>
      <c r="B597" s="862" t="s">
        <v>34</v>
      </c>
      <c r="C597" s="862">
        <v>891180084</v>
      </c>
      <c r="D597" s="862">
        <v>2</v>
      </c>
      <c r="E597" s="874" t="s">
        <v>11955</v>
      </c>
      <c r="F597" s="864">
        <v>33750164</v>
      </c>
      <c r="G597" s="865">
        <v>7</v>
      </c>
      <c r="H597" s="866" t="s">
        <v>11956</v>
      </c>
      <c r="I597" s="875" t="s">
        <v>9542</v>
      </c>
      <c r="J597" s="857">
        <v>41641</v>
      </c>
      <c r="K597" s="858">
        <v>4848148.2666666666</v>
      </c>
      <c r="L597" s="859" t="s">
        <v>61</v>
      </c>
      <c r="M597" s="860" t="s">
        <v>39</v>
      </c>
      <c r="N597" s="860" t="s">
        <v>2127</v>
      </c>
      <c r="O597" s="860" t="s">
        <v>41</v>
      </c>
      <c r="P597" s="860" t="s">
        <v>42</v>
      </c>
      <c r="Q597" s="868"/>
    </row>
    <row r="598" spans="1:17" ht="384.75" x14ac:dyDescent="0.25">
      <c r="A598" s="578">
        <v>596</v>
      </c>
      <c r="B598" s="862" t="s">
        <v>34</v>
      </c>
      <c r="C598" s="862">
        <v>891180084</v>
      </c>
      <c r="D598" s="862">
        <v>2</v>
      </c>
      <c r="E598" s="874" t="s">
        <v>11957</v>
      </c>
      <c r="F598" s="864">
        <v>1075229379</v>
      </c>
      <c r="G598" s="876">
        <v>4</v>
      </c>
      <c r="H598" s="866" t="s">
        <v>11958</v>
      </c>
      <c r="I598" s="867" t="s">
        <v>9641</v>
      </c>
      <c r="J598" s="877">
        <v>41641</v>
      </c>
      <c r="K598" s="858">
        <v>5438887.9000000004</v>
      </c>
      <c r="L598" s="859" t="s">
        <v>61</v>
      </c>
      <c r="M598" s="860" t="s">
        <v>39</v>
      </c>
      <c r="N598" s="860" t="s">
        <v>2127</v>
      </c>
      <c r="O598" s="860" t="s">
        <v>41</v>
      </c>
      <c r="P598" s="860" t="s">
        <v>42</v>
      </c>
      <c r="Q598" s="868"/>
    </row>
    <row r="599" spans="1:17" ht="348" x14ac:dyDescent="0.25">
      <c r="A599" s="578">
        <v>597</v>
      </c>
      <c r="B599" s="862" t="s">
        <v>34</v>
      </c>
      <c r="C599" s="862">
        <v>891180084</v>
      </c>
      <c r="D599" s="862">
        <v>2</v>
      </c>
      <c r="E599" s="869" t="s">
        <v>11959</v>
      </c>
      <c r="F599" s="870">
        <v>36089668</v>
      </c>
      <c r="G599" s="871">
        <v>3</v>
      </c>
      <c r="H599" s="872" t="s">
        <v>11960</v>
      </c>
      <c r="I599" s="873" t="s">
        <v>11961</v>
      </c>
      <c r="J599" s="877">
        <v>41641</v>
      </c>
      <c r="K599" s="858">
        <v>0</v>
      </c>
      <c r="L599" s="859" t="s">
        <v>61</v>
      </c>
      <c r="M599" s="860" t="s">
        <v>39</v>
      </c>
      <c r="N599" s="860" t="s">
        <v>2127</v>
      </c>
      <c r="O599" s="860" t="s">
        <v>41</v>
      </c>
      <c r="P599" s="860" t="s">
        <v>42</v>
      </c>
      <c r="Q599" s="861" t="s">
        <v>11962</v>
      </c>
    </row>
    <row r="600" spans="1:17" ht="108.75" x14ac:dyDescent="0.25">
      <c r="A600" s="578">
        <v>598</v>
      </c>
      <c r="B600" s="862" t="s">
        <v>34</v>
      </c>
      <c r="C600" s="862">
        <v>891180084</v>
      </c>
      <c r="D600" s="862">
        <v>2</v>
      </c>
      <c r="E600" s="863" t="s">
        <v>11963</v>
      </c>
      <c r="F600" s="878">
        <v>1075255678</v>
      </c>
      <c r="G600" s="879">
        <v>1</v>
      </c>
      <c r="H600" s="880" t="s">
        <v>11964</v>
      </c>
      <c r="I600" s="881" t="s">
        <v>11965</v>
      </c>
      <c r="J600" s="882">
        <v>41641</v>
      </c>
      <c r="K600" s="858">
        <v>9321480.1333333328</v>
      </c>
      <c r="L600" s="859" t="s">
        <v>61</v>
      </c>
      <c r="M600" s="860" t="s">
        <v>39</v>
      </c>
      <c r="N600" s="860" t="s">
        <v>2127</v>
      </c>
      <c r="O600" s="860" t="s">
        <v>41</v>
      </c>
      <c r="P600" s="860" t="s">
        <v>42</v>
      </c>
      <c r="Q600" s="868"/>
    </row>
    <row r="601" spans="1:17" ht="409.6" x14ac:dyDescent="0.25">
      <c r="A601" s="578">
        <v>599</v>
      </c>
      <c r="B601" s="862" t="s">
        <v>34</v>
      </c>
      <c r="C601" s="862">
        <v>891180084</v>
      </c>
      <c r="D601" s="862">
        <v>2</v>
      </c>
      <c r="E601" s="883" t="s">
        <v>11966</v>
      </c>
      <c r="F601" s="884">
        <v>4924163</v>
      </c>
      <c r="G601" s="885">
        <v>2</v>
      </c>
      <c r="H601" s="886" t="s">
        <v>11967</v>
      </c>
      <c r="I601" s="887" t="s">
        <v>11968</v>
      </c>
      <c r="J601" s="888">
        <v>41641</v>
      </c>
      <c r="K601" s="858">
        <v>12144000</v>
      </c>
      <c r="L601" s="859" t="s">
        <v>61</v>
      </c>
      <c r="M601" s="860" t="s">
        <v>39</v>
      </c>
      <c r="N601" s="860" t="s">
        <v>2127</v>
      </c>
      <c r="O601" s="860" t="s">
        <v>41</v>
      </c>
      <c r="P601" s="860" t="s">
        <v>42</v>
      </c>
      <c r="Q601" s="868"/>
    </row>
    <row r="602" spans="1:17" ht="324.75" x14ac:dyDescent="0.25">
      <c r="A602" s="578">
        <v>600</v>
      </c>
      <c r="B602" s="862" t="s">
        <v>34</v>
      </c>
      <c r="C602" s="862">
        <v>891180084</v>
      </c>
      <c r="D602" s="862">
        <v>2</v>
      </c>
      <c r="E602" s="883" t="s">
        <v>11969</v>
      </c>
      <c r="F602" s="884">
        <v>19253401</v>
      </c>
      <c r="G602" s="885">
        <v>5</v>
      </c>
      <c r="H602" s="886" t="s">
        <v>11970</v>
      </c>
      <c r="I602" s="889" t="s">
        <v>11971</v>
      </c>
      <c r="J602" s="890">
        <v>41641</v>
      </c>
      <c r="K602" s="858">
        <f>10755554+10999999</f>
        <v>21755553</v>
      </c>
      <c r="L602" s="859" t="s">
        <v>61</v>
      </c>
      <c r="M602" s="860" t="s">
        <v>39</v>
      </c>
      <c r="N602" s="860" t="s">
        <v>2127</v>
      </c>
      <c r="O602" s="860" t="s">
        <v>41</v>
      </c>
      <c r="P602" s="860" t="s">
        <v>42</v>
      </c>
      <c r="Q602" s="861" t="s">
        <v>11941</v>
      </c>
    </row>
    <row r="603" spans="1:17" ht="384" x14ac:dyDescent="0.25">
      <c r="A603" s="578">
        <v>601</v>
      </c>
      <c r="B603" s="862" t="s">
        <v>34</v>
      </c>
      <c r="C603" s="862">
        <v>891180084</v>
      </c>
      <c r="D603" s="862">
        <v>2</v>
      </c>
      <c r="E603" s="852" t="s">
        <v>11972</v>
      </c>
      <c r="F603" s="853">
        <v>7692072</v>
      </c>
      <c r="G603" s="891">
        <v>4</v>
      </c>
      <c r="H603" s="855" t="s">
        <v>11973</v>
      </c>
      <c r="I603" s="892" t="s">
        <v>11974</v>
      </c>
      <c r="J603" s="877">
        <v>41641</v>
      </c>
      <c r="K603" s="858">
        <v>9321480.1333333328</v>
      </c>
      <c r="L603" s="859" t="s">
        <v>61</v>
      </c>
      <c r="M603" s="860" t="s">
        <v>39</v>
      </c>
      <c r="N603" s="860" t="s">
        <v>2127</v>
      </c>
      <c r="O603" s="860" t="s">
        <v>41</v>
      </c>
      <c r="P603" s="860" t="s">
        <v>42</v>
      </c>
      <c r="Q603" s="868"/>
    </row>
    <row r="604" spans="1:17" ht="252.75" x14ac:dyDescent="0.25">
      <c r="A604" s="578">
        <v>602</v>
      </c>
      <c r="B604" s="862" t="s">
        <v>34</v>
      </c>
      <c r="C604" s="862">
        <v>891180084</v>
      </c>
      <c r="D604" s="862">
        <v>2</v>
      </c>
      <c r="E604" s="869" t="s">
        <v>11975</v>
      </c>
      <c r="F604" s="870">
        <v>7731888</v>
      </c>
      <c r="G604" s="871">
        <v>5</v>
      </c>
      <c r="H604" s="872" t="s">
        <v>11976</v>
      </c>
      <c r="I604" s="893" t="s">
        <v>11977</v>
      </c>
      <c r="J604" s="890">
        <v>41641</v>
      </c>
      <c r="K604" s="858">
        <v>10755553.6</v>
      </c>
      <c r="L604" s="859" t="s">
        <v>61</v>
      </c>
      <c r="M604" s="860" t="s">
        <v>39</v>
      </c>
      <c r="N604" s="860" t="s">
        <v>2127</v>
      </c>
      <c r="O604" s="860" t="s">
        <v>41</v>
      </c>
      <c r="P604" s="860" t="s">
        <v>42</v>
      </c>
      <c r="Q604" s="868"/>
    </row>
    <row r="605" spans="1:17" ht="409.6" x14ac:dyDescent="0.25">
      <c r="A605" s="578">
        <v>603</v>
      </c>
      <c r="B605" s="862" t="s">
        <v>34</v>
      </c>
      <c r="C605" s="862">
        <v>891180084</v>
      </c>
      <c r="D605" s="862">
        <v>2</v>
      </c>
      <c r="E605" s="894" t="s">
        <v>11978</v>
      </c>
      <c r="F605" s="895">
        <v>26433550</v>
      </c>
      <c r="G605" s="896">
        <v>2</v>
      </c>
      <c r="H605" s="897" t="s">
        <v>11979</v>
      </c>
      <c r="I605" s="898" t="s">
        <v>11980</v>
      </c>
      <c r="J605" s="877">
        <v>41641</v>
      </c>
      <c r="K605" s="858">
        <v>10755553.6</v>
      </c>
      <c r="L605" s="859" t="s">
        <v>61</v>
      </c>
      <c r="M605" s="860" t="s">
        <v>39</v>
      </c>
      <c r="N605" s="860" t="s">
        <v>2127</v>
      </c>
      <c r="O605" s="860" t="s">
        <v>41</v>
      </c>
      <c r="P605" s="860" t="s">
        <v>42</v>
      </c>
      <c r="Q605" s="868"/>
    </row>
    <row r="606" spans="1:17" ht="144" x14ac:dyDescent="0.25">
      <c r="A606" s="578">
        <v>604</v>
      </c>
      <c r="B606" s="862" t="s">
        <v>34</v>
      </c>
      <c r="C606" s="862">
        <v>891180084</v>
      </c>
      <c r="D606" s="862">
        <v>2</v>
      </c>
      <c r="E606" s="869" t="s">
        <v>11981</v>
      </c>
      <c r="F606" s="870">
        <v>26431736</v>
      </c>
      <c r="G606" s="871">
        <v>6</v>
      </c>
      <c r="H606" s="872" t="s">
        <v>11982</v>
      </c>
      <c r="I606" s="899" t="s">
        <v>11983</v>
      </c>
      <c r="J606" s="877">
        <v>41641</v>
      </c>
      <c r="K606" s="858">
        <v>10755553.6</v>
      </c>
      <c r="L606" s="859" t="s">
        <v>61</v>
      </c>
      <c r="M606" s="860" t="s">
        <v>39</v>
      </c>
      <c r="N606" s="860" t="s">
        <v>2127</v>
      </c>
      <c r="O606" s="860" t="s">
        <v>41</v>
      </c>
      <c r="P606" s="860" t="s">
        <v>42</v>
      </c>
      <c r="Q606" s="868"/>
    </row>
    <row r="607" spans="1:17" ht="132.75" x14ac:dyDescent="0.25">
      <c r="A607" s="578">
        <v>605</v>
      </c>
      <c r="B607" s="862" t="s">
        <v>34</v>
      </c>
      <c r="C607" s="862">
        <v>891180084</v>
      </c>
      <c r="D607" s="862">
        <v>2</v>
      </c>
      <c r="E607" s="869" t="s">
        <v>11984</v>
      </c>
      <c r="F607" s="870">
        <v>12132762</v>
      </c>
      <c r="G607" s="871">
        <v>4</v>
      </c>
      <c r="H607" s="872" t="s">
        <v>11985</v>
      </c>
      <c r="I607" s="893" t="s">
        <v>9405</v>
      </c>
      <c r="J607" s="900">
        <v>41641</v>
      </c>
      <c r="K607" s="858">
        <f>10755554+10999999</f>
        <v>21755553</v>
      </c>
      <c r="L607" s="859" t="s">
        <v>61</v>
      </c>
      <c r="M607" s="860" t="s">
        <v>39</v>
      </c>
      <c r="N607" s="860" t="s">
        <v>2127</v>
      </c>
      <c r="O607" s="860" t="s">
        <v>41</v>
      </c>
      <c r="P607" s="860" t="s">
        <v>42</v>
      </c>
      <c r="Q607" s="861" t="s">
        <v>11941</v>
      </c>
    </row>
    <row r="608" spans="1:17" ht="336.75" x14ac:dyDescent="0.25">
      <c r="A608" s="578">
        <v>606</v>
      </c>
      <c r="B608" s="862" t="s">
        <v>34</v>
      </c>
      <c r="C608" s="862">
        <v>891180084</v>
      </c>
      <c r="D608" s="862">
        <v>2</v>
      </c>
      <c r="E608" s="869" t="s">
        <v>11986</v>
      </c>
      <c r="F608" s="870">
        <v>1075247580</v>
      </c>
      <c r="G608" s="901">
        <v>5</v>
      </c>
      <c r="H608" s="872" t="s">
        <v>11987</v>
      </c>
      <c r="I608" s="893" t="s">
        <v>11988</v>
      </c>
      <c r="J608" s="900">
        <v>41641</v>
      </c>
      <c r="K608" s="858">
        <f>7887406+8066666</f>
        <v>15954072</v>
      </c>
      <c r="L608" s="859" t="s">
        <v>61</v>
      </c>
      <c r="M608" s="860" t="s">
        <v>39</v>
      </c>
      <c r="N608" s="860" t="s">
        <v>2127</v>
      </c>
      <c r="O608" s="860" t="s">
        <v>41</v>
      </c>
      <c r="P608" s="860" t="s">
        <v>42</v>
      </c>
      <c r="Q608" s="861" t="s">
        <v>11941</v>
      </c>
    </row>
    <row r="609" spans="1:17" ht="132" x14ac:dyDescent="0.25">
      <c r="A609" s="578">
        <v>607</v>
      </c>
      <c r="B609" s="862" t="s">
        <v>34</v>
      </c>
      <c r="C609" s="862">
        <v>891180084</v>
      </c>
      <c r="D609" s="862">
        <v>2</v>
      </c>
      <c r="E609" s="869" t="s">
        <v>11989</v>
      </c>
      <c r="F609" s="870">
        <v>1075230785</v>
      </c>
      <c r="G609" s="871">
        <v>3</v>
      </c>
      <c r="H609" s="872" t="s">
        <v>11990</v>
      </c>
      <c r="I609" s="899" t="s">
        <v>11991</v>
      </c>
      <c r="J609" s="900">
        <v>41641</v>
      </c>
      <c r="K609" s="858">
        <f>6453332+6599999</f>
        <v>13053331</v>
      </c>
      <c r="L609" s="859" t="s">
        <v>61</v>
      </c>
      <c r="M609" s="860" t="s">
        <v>39</v>
      </c>
      <c r="N609" s="860" t="s">
        <v>2127</v>
      </c>
      <c r="O609" s="860" t="s">
        <v>41</v>
      </c>
      <c r="P609" s="860" t="s">
        <v>42</v>
      </c>
      <c r="Q609" s="861" t="s">
        <v>11941</v>
      </c>
    </row>
    <row r="610" spans="1:17" ht="336.75" x14ac:dyDescent="0.25">
      <c r="A610" s="578">
        <v>608</v>
      </c>
      <c r="B610" s="862" t="s">
        <v>34</v>
      </c>
      <c r="C610" s="862">
        <v>891180084</v>
      </c>
      <c r="D610" s="862">
        <v>2</v>
      </c>
      <c r="E610" s="869" t="s">
        <v>11992</v>
      </c>
      <c r="F610" s="870">
        <v>1075216161</v>
      </c>
      <c r="G610" s="871">
        <v>1</v>
      </c>
      <c r="H610" s="872" t="s">
        <v>11993</v>
      </c>
      <c r="I610" s="893" t="s">
        <v>11994</v>
      </c>
      <c r="J610" s="900">
        <v>41641</v>
      </c>
      <c r="K610" s="858">
        <v>9321480.1333333328</v>
      </c>
      <c r="L610" s="859" t="s">
        <v>61</v>
      </c>
      <c r="M610" s="860" t="s">
        <v>39</v>
      </c>
      <c r="N610" s="860" t="s">
        <v>2127</v>
      </c>
      <c r="O610" s="860" t="s">
        <v>41</v>
      </c>
      <c r="P610" s="860" t="s">
        <v>42</v>
      </c>
      <c r="Q610" s="868"/>
    </row>
    <row r="611" spans="1:17" ht="288.75" x14ac:dyDescent="0.25">
      <c r="A611" s="578">
        <v>609</v>
      </c>
      <c r="B611" s="862" t="s">
        <v>34</v>
      </c>
      <c r="C611" s="862">
        <v>891180084</v>
      </c>
      <c r="D611" s="862">
        <v>2</v>
      </c>
      <c r="E611" s="869" t="s">
        <v>11995</v>
      </c>
      <c r="F611" s="870">
        <v>1079389487</v>
      </c>
      <c r="G611" s="871">
        <v>1</v>
      </c>
      <c r="H611" s="872" t="s">
        <v>11996</v>
      </c>
      <c r="I611" s="893" t="s">
        <v>11997</v>
      </c>
      <c r="J611" s="900">
        <v>41641</v>
      </c>
      <c r="K611" s="858">
        <f>10755554+10999999</f>
        <v>21755553</v>
      </c>
      <c r="L611" s="859" t="s">
        <v>61</v>
      </c>
      <c r="M611" s="860" t="s">
        <v>39</v>
      </c>
      <c r="N611" s="860" t="s">
        <v>2127</v>
      </c>
      <c r="O611" s="860" t="s">
        <v>41</v>
      </c>
      <c r="P611" s="860" t="s">
        <v>42</v>
      </c>
      <c r="Q611" s="861" t="s">
        <v>11941</v>
      </c>
    </row>
    <row r="612" spans="1:17" ht="156.75" x14ac:dyDescent="0.25">
      <c r="A612" s="578">
        <v>610</v>
      </c>
      <c r="B612" s="862" t="s">
        <v>34</v>
      </c>
      <c r="C612" s="862">
        <v>891180084</v>
      </c>
      <c r="D612" s="862">
        <v>2</v>
      </c>
      <c r="E612" s="869" t="s">
        <v>11998</v>
      </c>
      <c r="F612" s="870">
        <v>1075222072</v>
      </c>
      <c r="G612" s="871">
        <v>7</v>
      </c>
      <c r="H612" s="872" t="s">
        <v>11999</v>
      </c>
      <c r="I612" s="893" t="s">
        <v>12000</v>
      </c>
      <c r="J612" s="900">
        <v>41641</v>
      </c>
      <c r="K612" s="858">
        <f>9321480+9533332</f>
        <v>18854812</v>
      </c>
      <c r="L612" s="859" t="s">
        <v>61</v>
      </c>
      <c r="M612" s="860" t="s">
        <v>39</v>
      </c>
      <c r="N612" s="860" t="s">
        <v>2127</v>
      </c>
      <c r="O612" s="860" t="s">
        <v>41</v>
      </c>
      <c r="P612" s="860" t="s">
        <v>42</v>
      </c>
      <c r="Q612" s="861" t="s">
        <v>11941</v>
      </c>
    </row>
    <row r="613" spans="1:17" ht="180.75" x14ac:dyDescent="0.25">
      <c r="A613" s="578">
        <v>611</v>
      </c>
      <c r="B613" s="862" t="s">
        <v>34</v>
      </c>
      <c r="C613" s="862">
        <v>891180084</v>
      </c>
      <c r="D613" s="862">
        <v>2</v>
      </c>
      <c r="E613" s="869" t="s">
        <v>12001</v>
      </c>
      <c r="F613" s="870">
        <v>1075225174</v>
      </c>
      <c r="G613" s="871">
        <v>3</v>
      </c>
      <c r="H613" s="872" t="s">
        <v>12002</v>
      </c>
      <c r="I613" s="893" t="s">
        <v>12003</v>
      </c>
      <c r="J613" s="900">
        <v>41641</v>
      </c>
      <c r="K613" s="858">
        <v>14448445.266666668</v>
      </c>
      <c r="L613" s="859" t="s">
        <v>61</v>
      </c>
      <c r="M613" s="860" t="s">
        <v>39</v>
      </c>
      <c r="N613" s="860" t="s">
        <v>2127</v>
      </c>
      <c r="O613" s="860" t="s">
        <v>41</v>
      </c>
      <c r="P613" s="860" t="s">
        <v>42</v>
      </c>
      <c r="Q613" s="868"/>
    </row>
    <row r="614" spans="1:17" ht="204.75" x14ac:dyDescent="0.25">
      <c r="A614" s="578">
        <v>612</v>
      </c>
      <c r="B614" s="862" t="s">
        <v>34</v>
      </c>
      <c r="C614" s="862">
        <v>891180084</v>
      </c>
      <c r="D614" s="862">
        <v>2</v>
      </c>
      <c r="E614" s="869" t="s">
        <v>12004</v>
      </c>
      <c r="F614" s="870">
        <v>36174351</v>
      </c>
      <c r="G614" s="871">
        <v>8</v>
      </c>
      <c r="H614" s="872" t="s">
        <v>12005</v>
      </c>
      <c r="I614" s="893" t="s">
        <v>12006</v>
      </c>
      <c r="J614" s="902">
        <v>41641</v>
      </c>
      <c r="K614" s="858">
        <v>16491850.199999999</v>
      </c>
      <c r="L614" s="859" t="s">
        <v>61</v>
      </c>
      <c r="M614" s="860" t="s">
        <v>39</v>
      </c>
      <c r="N614" s="860" t="s">
        <v>2127</v>
      </c>
      <c r="O614" s="860" t="s">
        <v>41</v>
      </c>
      <c r="P614" s="860" t="s">
        <v>42</v>
      </c>
      <c r="Q614" s="868"/>
    </row>
    <row r="615" spans="1:17" ht="192" x14ac:dyDescent="0.25">
      <c r="A615" s="578">
        <v>613</v>
      </c>
      <c r="B615" s="862" t="s">
        <v>34</v>
      </c>
      <c r="C615" s="862">
        <v>891180084</v>
      </c>
      <c r="D615" s="862">
        <v>2</v>
      </c>
      <c r="E615" s="869" t="s">
        <v>12007</v>
      </c>
      <c r="F615" s="870">
        <v>55178851</v>
      </c>
      <c r="G615" s="871">
        <v>6</v>
      </c>
      <c r="H615" s="872" t="s">
        <v>12008</v>
      </c>
      <c r="I615" s="899" t="s">
        <v>12009</v>
      </c>
      <c r="J615" s="902">
        <v>41641</v>
      </c>
      <c r="K615" s="858">
        <v>12906664.666666666</v>
      </c>
      <c r="L615" s="859" t="s">
        <v>61</v>
      </c>
      <c r="M615" s="860" t="s">
        <v>39</v>
      </c>
      <c r="N615" s="860" t="s">
        <v>2127</v>
      </c>
      <c r="O615" s="860" t="s">
        <v>41</v>
      </c>
      <c r="P615" s="860" t="s">
        <v>42</v>
      </c>
      <c r="Q615" s="868"/>
    </row>
    <row r="616" spans="1:17" ht="168" x14ac:dyDescent="0.25">
      <c r="A616" s="578">
        <v>614</v>
      </c>
      <c r="B616" s="862" t="s">
        <v>34</v>
      </c>
      <c r="C616" s="862">
        <v>891180084</v>
      </c>
      <c r="D616" s="862">
        <v>2</v>
      </c>
      <c r="E616" s="869" t="s">
        <v>12010</v>
      </c>
      <c r="F616" s="870">
        <v>1075255890</v>
      </c>
      <c r="G616" s="871">
        <v>7</v>
      </c>
      <c r="H616" s="872" t="s">
        <v>12011</v>
      </c>
      <c r="I616" s="899" t="s">
        <v>9501</v>
      </c>
      <c r="J616" s="900">
        <v>41641</v>
      </c>
      <c r="K616" s="858">
        <f>7887406+8066666</f>
        <v>15954072</v>
      </c>
      <c r="L616" s="859" t="s">
        <v>61</v>
      </c>
      <c r="M616" s="860" t="s">
        <v>39</v>
      </c>
      <c r="N616" s="860" t="s">
        <v>2127</v>
      </c>
      <c r="O616" s="860" t="s">
        <v>41</v>
      </c>
      <c r="P616" s="860" t="s">
        <v>42</v>
      </c>
      <c r="Q616" s="861" t="s">
        <v>11941</v>
      </c>
    </row>
    <row r="617" spans="1:17" ht="156.75" x14ac:dyDescent="0.25">
      <c r="A617" s="578">
        <v>615</v>
      </c>
      <c r="B617" s="862" t="s">
        <v>34</v>
      </c>
      <c r="C617" s="862">
        <v>891180084</v>
      </c>
      <c r="D617" s="862">
        <v>2</v>
      </c>
      <c r="E617" s="869" t="s">
        <v>12012</v>
      </c>
      <c r="F617" s="870">
        <v>36169075</v>
      </c>
      <c r="G617" s="871">
        <v>1</v>
      </c>
      <c r="H617" s="872" t="s">
        <v>12013</v>
      </c>
      <c r="I617" s="893" t="s">
        <v>12014</v>
      </c>
      <c r="J617" s="900">
        <v>41641</v>
      </c>
      <c r="K617" s="858">
        <f>21706667+22200000</f>
        <v>43906667</v>
      </c>
      <c r="L617" s="859" t="s">
        <v>61</v>
      </c>
      <c r="M617" s="860" t="s">
        <v>39</v>
      </c>
      <c r="N617" s="860" t="s">
        <v>2127</v>
      </c>
      <c r="O617" s="860" t="s">
        <v>41</v>
      </c>
      <c r="P617" s="860" t="s">
        <v>42</v>
      </c>
      <c r="Q617" s="861" t="s">
        <v>11941</v>
      </c>
    </row>
    <row r="618" spans="1:17" ht="156.75" x14ac:dyDescent="0.25">
      <c r="A618" s="578">
        <v>616</v>
      </c>
      <c r="B618" s="862" t="s">
        <v>34</v>
      </c>
      <c r="C618" s="862">
        <v>891180084</v>
      </c>
      <c r="D618" s="862">
        <v>2</v>
      </c>
      <c r="E618" s="869" t="s">
        <v>12015</v>
      </c>
      <c r="F618" s="870">
        <v>12137592</v>
      </c>
      <c r="G618" s="871">
        <v>1</v>
      </c>
      <c r="H618" s="872" t="s">
        <v>12016</v>
      </c>
      <c r="I618" s="893" t="s">
        <v>12017</v>
      </c>
      <c r="J618" s="900">
        <v>41641</v>
      </c>
      <c r="K618" s="858">
        <f>10755554+10999999</f>
        <v>21755553</v>
      </c>
      <c r="L618" s="859" t="s">
        <v>61</v>
      </c>
      <c r="M618" s="860" t="s">
        <v>39</v>
      </c>
      <c r="N618" s="860" t="s">
        <v>2127</v>
      </c>
      <c r="O618" s="860" t="s">
        <v>41</v>
      </c>
      <c r="P618" s="860" t="s">
        <v>42</v>
      </c>
      <c r="Q618" s="861" t="s">
        <v>11941</v>
      </c>
    </row>
    <row r="619" spans="1:17" ht="156.75" x14ac:dyDescent="0.25">
      <c r="A619" s="578">
        <v>617</v>
      </c>
      <c r="B619" s="862" t="s">
        <v>34</v>
      </c>
      <c r="C619" s="862">
        <v>891180084</v>
      </c>
      <c r="D619" s="862">
        <v>2</v>
      </c>
      <c r="E619" s="869" t="s">
        <v>12018</v>
      </c>
      <c r="F619" s="870">
        <v>36065284</v>
      </c>
      <c r="G619" s="871">
        <v>5</v>
      </c>
      <c r="H619" s="872" t="s">
        <v>12019</v>
      </c>
      <c r="I619" s="893" t="s">
        <v>12020</v>
      </c>
      <c r="J619" s="900">
        <v>41641</v>
      </c>
      <c r="K619" s="858">
        <v>9321480.1333333328</v>
      </c>
      <c r="L619" s="859" t="s">
        <v>61</v>
      </c>
      <c r="M619" s="860" t="s">
        <v>39</v>
      </c>
      <c r="N619" s="860" t="s">
        <v>2127</v>
      </c>
      <c r="O619" s="860" t="s">
        <v>41</v>
      </c>
      <c r="P619" s="860" t="s">
        <v>42</v>
      </c>
      <c r="Q619" s="868"/>
    </row>
    <row r="620" spans="1:17" ht="252" x14ac:dyDescent="0.25">
      <c r="A620" s="578">
        <v>618</v>
      </c>
      <c r="B620" s="862" t="s">
        <v>34</v>
      </c>
      <c r="C620" s="862">
        <v>891180084</v>
      </c>
      <c r="D620" s="862">
        <v>2</v>
      </c>
      <c r="E620" s="869" t="s">
        <v>12021</v>
      </c>
      <c r="F620" s="870">
        <v>1075227898</v>
      </c>
      <c r="G620" s="871">
        <v>6</v>
      </c>
      <c r="H620" s="872" t="s">
        <v>12022</v>
      </c>
      <c r="I620" s="899" t="s">
        <v>9477</v>
      </c>
      <c r="J620" s="900">
        <v>41641</v>
      </c>
      <c r="K620" s="858">
        <f>7887406+8066666</f>
        <v>15954072</v>
      </c>
      <c r="L620" s="859" t="s">
        <v>61</v>
      </c>
      <c r="M620" s="860" t="s">
        <v>39</v>
      </c>
      <c r="N620" s="860" t="s">
        <v>2127</v>
      </c>
      <c r="O620" s="860" t="s">
        <v>41</v>
      </c>
      <c r="P620" s="860" t="s">
        <v>42</v>
      </c>
      <c r="Q620" s="861" t="s">
        <v>11941</v>
      </c>
    </row>
    <row r="621" spans="1:17" ht="252" x14ac:dyDescent="0.25">
      <c r="A621" s="578">
        <v>619</v>
      </c>
      <c r="B621" s="862" t="s">
        <v>34</v>
      </c>
      <c r="C621" s="862">
        <v>891180084</v>
      </c>
      <c r="D621" s="862">
        <v>2</v>
      </c>
      <c r="E621" s="869" t="s">
        <v>12023</v>
      </c>
      <c r="F621" s="870">
        <v>83243919</v>
      </c>
      <c r="G621" s="871">
        <v>8</v>
      </c>
      <c r="H621" s="872" t="s">
        <v>12024</v>
      </c>
      <c r="I621" s="899" t="s">
        <v>9477</v>
      </c>
      <c r="J621" s="900">
        <v>41641</v>
      </c>
      <c r="K621" s="858">
        <f>9321480+9533332</f>
        <v>18854812</v>
      </c>
      <c r="L621" s="859" t="s">
        <v>61</v>
      </c>
      <c r="M621" s="860" t="s">
        <v>39</v>
      </c>
      <c r="N621" s="860" t="s">
        <v>2127</v>
      </c>
      <c r="O621" s="860" t="s">
        <v>41</v>
      </c>
      <c r="P621" s="860" t="s">
        <v>42</v>
      </c>
      <c r="Q621" s="861" t="s">
        <v>11941</v>
      </c>
    </row>
    <row r="622" spans="1:17" ht="204" x14ac:dyDescent="0.25">
      <c r="A622" s="578">
        <v>620</v>
      </c>
      <c r="B622" s="862" t="s">
        <v>34</v>
      </c>
      <c r="C622" s="862">
        <v>891180084</v>
      </c>
      <c r="D622" s="862">
        <v>2</v>
      </c>
      <c r="E622" s="903" t="s">
        <v>12025</v>
      </c>
      <c r="F622" s="904">
        <v>23855066</v>
      </c>
      <c r="G622" s="905">
        <v>9</v>
      </c>
      <c r="H622" s="906" t="s">
        <v>12026</v>
      </c>
      <c r="I622" s="907" t="s">
        <v>12027</v>
      </c>
      <c r="J622" s="900">
        <v>41641</v>
      </c>
      <c r="K622" s="858">
        <f>12906665+13199998</f>
        <v>26106663</v>
      </c>
      <c r="L622" s="859" t="s">
        <v>61</v>
      </c>
      <c r="M622" s="860" t="s">
        <v>39</v>
      </c>
      <c r="N622" s="860" t="s">
        <v>2127</v>
      </c>
      <c r="O622" s="860" t="s">
        <v>41</v>
      </c>
      <c r="P622" s="860" t="s">
        <v>42</v>
      </c>
      <c r="Q622" s="861" t="s">
        <v>11941</v>
      </c>
    </row>
    <row r="623" spans="1:17" ht="168.75" x14ac:dyDescent="0.25">
      <c r="A623" s="578">
        <v>621</v>
      </c>
      <c r="B623" s="862" t="s">
        <v>34</v>
      </c>
      <c r="C623" s="862">
        <v>891180084</v>
      </c>
      <c r="D623" s="862">
        <v>2</v>
      </c>
      <c r="E623" s="869" t="s">
        <v>12028</v>
      </c>
      <c r="F623" s="870">
        <v>7717460</v>
      </c>
      <c r="G623" s="871">
        <v>9</v>
      </c>
      <c r="H623" s="872" t="s">
        <v>12029</v>
      </c>
      <c r="I623" s="893" t="s">
        <v>9422</v>
      </c>
      <c r="J623" s="900">
        <v>41641</v>
      </c>
      <c r="K623" s="858">
        <f>16491850+16866664</f>
        <v>33358514</v>
      </c>
      <c r="L623" s="859" t="s">
        <v>61</v>
      </c>
      <c r="M623" s="860" t="s">
        <v>39</v>
      </c>
      <c r="N623" s="860" t="s">
        <v>2127</v>
      </c>
      <c r="O623" s="860" t="s">
        <v>41</v>
      </c>
      <c r="P623" s="860" t="s">
        <v>42</v>
      </c>
      <c r="Q623" s="861" t="s">
        <v>11941</v>
      </c>
    </row>
    <row r="624" spans="1:17" ht="252.75" x14ac:dyDescent="0.25">
      <c r="A624" s="578">
        <v>622</v>
      </c>
      <c r="B624" s="862" t="s">
        <v>34</v>
      </c>
      <c r="C624" s="862">
        <v>891180084</v>
      </c>
      <c r="D624" s="862">
        <v>2</v>
      </c>
      <c r="E624" s="869" t="s">
        <v>12030</v>
      </c>
      <c r="F624" s="870">
        <v>26527593</v>
      </c>
      <c r="G624" s="871">
        <v>3</v>
      </c>
      <c r="H624" s="872" t="s">
        <v>12031</v>
      </c>
      <c r="I624" s="893" t="s">
        <v>12032</v>
      </c>
      <c r="J624" s="900">
        <v>41641</v>
      </c>
      <c r="K624" s="858">
        <f>16491850+16866664</f>
        <v>33358514</v>
      </c>
      <c r="L624" s="859" t="s">
        <v>61</v>
      </c>
      <c r="M624" s="860" t="s">
        <v>39</v>
      </c>
      <c r="N624" s="860" t="s">
        <v>2127</v>
      </c>
      <c r="O624" s="860" t="s">
        <v>41</v>
      </c>
      <c r="P624" s="860" t="s">
        <v>42</v>
      </c>
      <c r="Q624" s="861" t="s">
        <v>11941</v>
      </c>
    </row>
    <row r="625" spans="1:17" ht="96" x14ac:dyDescent="0.25">
      <c r="A625" s="578">
        <v>623</v>
      </c>
      <c r="B625" s="862" t="s">
        <v>34</v>
      </c>
      <c r="C625" s="862">
        <v>891180084</v>
      </c>
      <c r="D625" s="862">
        <v>2</v>
      </c>
      <c r="E625" s="908" t="s">
        <v>12033</v>
      </c>
      <c r="F625" s="909">
        <v>55160442</v>
      </c>
      <c r="G625" s="910">
        <v>8</v>
      </c>
      <c r="H625" s="911" t="s">
        <v>12034</v>
      </c>
      <c r="I625" s="912" t="s">
        <v>12035</v>
      </c>
      <c r="J625" s="900">
        <v>41641</v>
      </c>
      <c r="K625" s="858">
        <v>896296.1333333333</v>
      </c>
      <c r="L625" s="859" t="s">
        <v>61</v>
      </c>
      <c r="M625" s="860" t="s">
        <v>39</v>
      </c>
      <c r="N625" s="860" t="s">
        <v>2127</v>
      </c>
      <c r="O625" s="860" t="s">
        <v>41</v>
      </c>
      <c r="P625" s="860" t="s">
        <v>42</v>
      </c>
      <c r="Q625" s="861" t="s">
        <v>12036</v>
      </c>
    </row>
    <row r="626" spans="1:17" ht="144" x14ac:dyDescent="0.25">
      <c r="A626" s="578">
        <v>624</v>
      </c>
      <c r="B626" s="862" t="s">
        <v>34</v>
      </c>
      <c r="C626" s="862">
        <v>891180084</v>
      </c>
      <c r="D626" s="862">
        <v>2</v>
      </c>
      <c r="E626" s="908" t="s">
        <v>12037</v>
      </c>
      <c r="F626" s="909">
        <v>9977177</v>
      </c>
      <c r="G626" s="913">
        <v>0</v>
      </c>
      <c r="H626" s="911" t="s">
        <v>12038</v>
      </c>
      <c r="I626" s="914" t="s">
        <v>12039</v>
      </c>
      <c r="J626" s="900">
        <v>41641</v>
      </c>
      <c r="K626" s="858">
        <v>9321480.1333333328</v>
      </c>
      <c r="L626" s="859" t="s">
        <v>61</v>
      </c>
      <c r="M626" s="860" t="s">
        <v>39</v>
      </c>
      <c r="N626" s="860" t="s">
        <v>2127</v>
      </c>
      <c r="O626" s="860" t="s">
        <v>41</v>
      </c>
      <c r="P626" s="860" t="s">
        <v>42</v>
      </c>
      <c r="Q626" s="868"/>
    </row>
    <row r="627" spans="1:17" ht="240.75" x14ac:dyDescent="0.25">
      <c r="A627" s="578">
        <v>625</v>
      </c>
      <c r="B627" s="862" t="s">
        <v>34</v>
      </c>
      <c r="C627" s="862">
        <v>891180084</v>
      </c>
      <c r="D627" s="862">
        <v>2</v>
      </c>
      <c r="E627" s="869" t="s">
        <v>12040</v>
      </c>
      <c r="F627" s="870">
        <v>55164951</v>
      </c>
      <c r="G627" s="871">
        <v>3</v>
      </c>
      <c r="H627" s="872" t="s">
        <v>12041</v>
      </c>
      <c r="I627" s="893" t="s">
        <v>12042</v>
      </c>
      <c r="J627" s="900">
        <v>41641</v>
      </c>
      <c r="K627" s="858">
        <v>7887405.7999999998</v>
      </c>
      <c r="L627" s="859" t="s">
        <v>61</v>
      </c>
      <c r="M627" s="860" t="s">
        <v>39</v>
      </c>
      <c r="N627" s="860" t="s">
        <v>2127</v>
      </c>
      <c r="O627" s="860" t="s">
        <v>41</v>
      </c>
      <c r="P627" s="860" t="s">
        <v>42</v>
      </c>
      <c r="Q627" s="868"/>
    </row>
    <row r="628" spans="1:17" ht="144" x14ac:dyDescent="0.25">
      <c r="A628" s="578">
        <v>626</v>
      </c>
      <c r="B628" s="862" t="s">
        <v>34</v>
      </c>
      <c r="C628" s="862">
        <v>891180084</v>
      </c>
      <c r="D628" s="862">
        <v>2</v>
      </c>
      <c r="E628" s="869" t="s">
        <v>12043</v>
      </c>
      <c r="F628" s="870">
        <v>1075233369</v>
      </c>
      <c r="G628" s="871">
        <v>6</v>
      </c>
      <c r="H628" s="872" t="s">
        <v>12044</v>
      </c>
      <c r="I628" s="899" t="s">
        <v>12045</v>
      </c>
      <c r="J628" s="900">
        <v>41641</v>
      </c>
      <c r="K628" s="858">
        <v>18454812</v>
      </c>
      <c r="L628" s="859" t="s">
        <v>61</v>
      </c>
      <c r="M628" s="860" t="s">
        <v>39</v>
      </c>
      <c r="N628" s="860" t="s">
        <v>2127</v>
      </c>
      <c r="O628" s="860" t="s">
        <v>41</v>
      </c>
      <c r="P628" s="860" t="s">
        <v>42</v>
      </c>
      <c r="Q628" s="861" t="s">
        <v>11941</v>
      </c>
    </row>
    <row r="629" spans="1:17" ht="156" x14ac:dyDescent="0.25">
      <c r="A629" s="578">
        <v>627</v>
      </c>
      <c r="B629" s="862" t="s">
        <v>34</v>
      </c>
      <c r="C629" s="862">
        <v>891180084</v>
      </c>
      <c r="D629" s="862">
        <v>2</v>
      </c>
      <c r="E629" s="852" t="s">
        <v>7284</v>
      </c>
      <c r="F629" s="915">
        <v>52765535</v>
      </c>
      <c r="G629" s="916">
        <v>0</v>
      </c>
      <c r="H629" s="855" t="s">
        <v>12046</v>
      </c>
      <c r="I629" s="892" t="s">
        <v>12047</v>
      </c>
      <c r="J629" s="900">
        <v>41641</v>
      </c>
      <c r="K629" s="858">
        <v>530351</v>
      </c>
      <c r="L629" s="859" t="s">
        <v>61</v>
      </c>
      <c r="M629" s="860" t="s">
        <v>39</v>
      </c>
      <c r="N629" s="860" t="s">
        <v>2127</v>
      </c>
      <c r="O629" s="860" t="s">
        <v>41</v>
      </c>
      <c r="P629" s="860" t="s">
        <v>42</v>
      </c>
      <c r="Q629" s="868"/>
    </row>
    <row r="630" spans="1:17" ht="192.75" x14ac:dyDescent="0.25">
      <c r="A630" s="578">
        <v>628</v>
      </c>
      <c r="B630" s="862" t="s">
        <v>34</v>
      </c>
      <c r="C630" s="862">
        <v>891180084</v>
      </c>
      <c r="D630" s="862">
        <v>2</v>
      </c>
      <c r="E630" s="852" t="s">
        <v>12048</v>
      </c>
      <c r="F630" s="853">
        <v>12282032</v>
      </c>
      <c r="G630" s="854">
        <v>9</v>
      </c>
      <c r="H630" s="855" t="s">
        <v>12049</v>
      </c>
      <c r="I630" s="856" t="s">
        <v>12050</v>
      </c>
      <c r="J630" s="900">
        <v>41646</v>
      </c>
      <c r="K630" s="858">
        <v>9215554.1999999993</v>
      </c>
      <c r="L630" s="859" t="s">
        <v>61</v>
      </c>
      <c r="M630" s="860" t="s">
        <v>39</v>
      </c>
      <c r="N630" s="860" t="s">
        <v>2127</v>
      </c>
      <c r="O630" s="860" t="s">
        <v>41</v>
      </c>
      <c r="P630" s="860" t="s">
        <v>42</v>
      </c>
      <c r="Q630" s="868"/>
    </row>
    <row r="631" spans="1:17" ht="168" x14ac:dyDescent="0.25">
      <c r="A631" s="578">
        <v>629</v>
      </c>
      <c r="B631" s="862" t="s">
        <v>34</v>
      </c>
      <c r="C631" s="862">
        <v>891180084</v>
      </c>
      <c r="D631" s="862">
        <v>2</v>
      </c>
      <c r="E631" s="852" t="s">
        <v>12051</v>
      </c>
      <c r="F631" s="853">
        <v>1075232121</v>
      </c>
      <c r="G631" s="854">
        <v>2</v>
      </c>
      <c r="H631" s="855" t="s">
        <v>12052</v>
      </c>
      <c r="I631" s="917" t="s">
        <v>12053</v>
      </c>
      <c r="J631" s="900">
        <v>41646</v>
      </c>
      <c r="K631" s="858">
        <v>9215554.1999999993</v>
      </c>
      <c r="L631" s="859" t="s">
        <v>61</v>
      </c>
      <c r="M631" s="860" t="s">
        <v>39</v>
      </c>
      <c r="N631" s="860" t="s">
        <v>2127</v>
      </c>
      <c r="O631" s="860" t="s">
        <v>41</v>
      </c>
      <c r="P631" s="860" t="s">
        <v>42</v>
      </c>
      <c r="Q631" s="868"/>
    </row>
    <row r="632" spans="1:17" ht="348.75" x14ac:dyDescent="0.25">
      <c r="A632" s="578">
        <v>630</v>
      </c>
      <c r="B632" s="862" t="s">
        <v>34</v>
      </c>
      <c r="C632" s="862">
        <v>891180084</v>
      </c>
      <c r="D632" s="862">
        <v>2</v>
      </c>
      <c r="E632" s="883" t="s">
        <v>12054</v>
      </c>
      <c r="F632" s="884">
        <v>7733242</v>
      </c>
      <c r="G632" s="885">
        <v>7</v>
      </c>
      <c r="H632" s="886" t="s">
        <v>12055</v>
      </c>
      <c r="I632" s="889" t="s">
        <v>12056</v>
      </c>
      <c r="J632" s="877">
        <v>41646</v>
      </c>
      <c r="K632" s="858">
        <v>900368.43333333335</v>
      </c>
      <c r="L632" s="859" t="s">
        <v>61</v>
      </c>
      <c r="M632" s="860" t="s">
        <v>39</v>
      </c>
      <c r="N632" s="860" t="s">
        <v>2127</v>
      </c>
      <c r="O632" s="860" t="s">
        <v>41</v>
      </c>
      <c r="P632" s="860" t="s">
        <v>42</v>
      </c>
      <c r="Q632" s="861" t="s">
        <v>12036</v>
      </c>
    </row>
    <row r="633" spans="1:17" ht="288" x14ac:dyDescent="0.25">
      <c r="A633" s="578">
        <v>631</v>
      </c>
      <c r="B633" s="862" t="s">
        <v>34</v>
      </c>
      <c r="C633" s="862">
        <v>891180084</v>
      </c>
      <c r="D633" s="862">
        <v>2</v>
      </c>
      <c r="E633" s="852" t="s">
        <v>12057</v>
      </c>
      <c r="F633" s="853">
        <v>1079180252</v>
      </c>
      <c r="G633" s="891">
        <v>9</v>
      </c>
      <c r="H633" s="855" t="s">
        <v>12058</v>
      </c>
      <c r="I633" s="892" t="s">
        <v>12059</v>
      </c>
      <c r="J633" s="877">
        <v>41646</v>
      </c>
      <c r="K633" s="858">
        <v>9056665.3000000007</v>
      </c>
      <c r="L633" s="859" t="s">
        <v>61</v>
      </c>
      <c r="M633" s="860" t="s">
        <v>39</v>
      </c>
      <c r="N633" s="860" t="s">
        <v>2127</v>
      </c>
      <c r="O633" s="860" t="s">
        <v>41</v>
      </c>
      <c r="P633" s="860" t="s">
        <v>42</v>
      </c>
      <c r="Q633" s="868"/>
    </row>
    <row r="634" spans="1:17" ht="409.6" x14ac:dyDescent="0.25">
      <c r="A634" s="578">
        <v>632</v>
      </c>
      <c r="B634" s="862" t="s">
        <v>34</v>
      </c>
      <c r="C634" s="862">
        <v>891180084</v>
      </c>
      <c r="D634" s="862">
        <v>2</v>
      </c>
      <c r="E634" s="863" t="s">
        <v>12060</v>
      </c>
      <c r="F634" s="918">
        <v>1075227803</v>
      </c>
      <c r="G634" s="876">
        <v>7</v>
      </c>
      <c r="H634" s="866" t="s">
        <v>12061</v>
      </c>
      <c r="I634" s="867" t="s">
        <v>12062</v>
      </c>
      <c r="J634" s="877">
        <v>41646</v>
      </c>
      <c r="K634" s="858">
        <v>10449999.1</v>
      </c>
      <c r="L634" s="859" t="s">
        <v>61</v>
      </c>
      <c r="M634" s="860" t="s">
        <v>39</v>
      </c>
      <c r="N634" s="860" t="s">
        <v>2127</v>
      </c>
      <c r="O634" s="860" t="s">
        <v>41</v>
      </c>
      <c r="P634" s="860" t="s">
        <v>42</v>
      </c>
      <c r="Q634" s="868"/>
    </row>
    <row r="635" spans="1:17" ht="192" x14ac:dyDescent="0.25">
      <c r="A635" s="578">
        <v>633</v>
      </c>
      <c r="B635" s="862" t="s">
        <v>34</v>
      </c>
      <c r="C635" s="862">
        <v>891180084</v>
      </c>
      <c r="D635" s="862">
        <v>2</v>
      </c>
      <c r="E635" s="852" t="s">
        <v>12063</v>
      </c>
      <c r="F635" s="853">
        <v>1075211814</v>
      </c>
      <c r="G635" s="891">
        <v>8</v>
      </c>
      <c r="H635" s="855" t="s">
        <v>12064</v>
      </c>
      <c r="I635" s="892" t="s">
        <v>9633</v>
      </c>
      <c r="J635" s="877">
        <v>41646</v>
      </c>
      <c r="K635" s="858">
        <v>10449999.1</v>
      </c>
      <c r="L635" s="859" t="s">
        <v>61</v>
      </c>
      <c r="M635" s="860" t="s">
        <v>39</v>
      </c>
      <c r="N635" s="860" t="s">
        <v>2127</v>
      </c>
      <c r="O635" s="860" t="s">
        <v>41</v>
      </c>
      <c r="P635" s="860" t="s">
        <v>42</v>
      </c>
      <c r="Q635" s="868"/>
    </row>
    <row r="636" spans="1:17" ht="144" x14ac:dyDescent="0.25">
      <c r="A636" s="578">
        <v>634</v>
      </c>
      <c r="B636" s="862" t="s">
        <v>34</v>
      </c>
      <c r="C636" s="862">
        <v>891180084</v>
      </c>
      <c r="D636" s="862">
        <v>2</v>
      </c>
      <c r="E636" s="869" t="s">
        <v>12065</v>
      </c>
      <c r="F636" s="870">
        <v>7727870</v>
      </c>
      <c r="G636" s="871">
        <v>8</v>
      </c>
      <c r="H636" s="872" t="s">
        <v>12066</v>
      </c>
      <c r="I636" s="899" t="s">
        <v>9451</v>
      </c>
      <c r="J636" s="877">
        <v>41646</v>
      </c>
      <c r="K636" s="858">
        <v>10449999.1</v>
      </c>
      <c r="L636" s="859" t="s">
        <v>61</v>
      </c>
      <c r="M636" s="860" t="s">
        <v>39</v>
      </c>
      <c r="N636" s="860" t="s">
        <v>2127</v>
      </c>
      <c r="O636" s="860" t="s">
        <v>41</v>
      </c>
      <c r="P636" s="860" t="s">
        <v>42</v>
      </c>
      <c r="Q636" s="868"/>
    </row>
    <row r="637" spans="1:17" ht="324.75" x14ac:dyDescent="0.25">
      <c r="A637" s="578">
        <v>635</v>
      </c>
      <c r="B637" s="862" t="s">
        <v>34</v>
      </c>
      <c r="C637" s="862">
        <v>891180084</v>
      </c>
      <c r="D637" s="862">
        <v>2</v>
      </c>
      <c r="E637" s="852" t="s">
        <v>12067</v>
      </c>
      <c r="F637" s="853">
        <v>12131881</v>
      </c>
      <c r="G637" s="891">
        <v>8</v>
      </c>
      <c r="H637" s="855" t="s">
        <v>12068</v>
      </c>
      <c r="I637" s="856" t="s">
        <v>12069</v>
      </c>
      <c r="J637" s="877">
        <v>41646</v>
      </c>
      <c r="K637" s="858">
        <v>10449999.1</v>
      </c>
      <c r="L637" s="859" t="s">
        <v>61</v>
      </c>
      <c r="M637" s="860" t="s">
        <v>39</v>
      </c>
      <c r="N637" s="860" t="s">
        <v>2127</v>
      </c>
      <c r="O637" s="860" t="s">
        <v>41</v>
      </c>
      <c r="P637" s="860" t="s">
        <v>42</v>
      </c>
      <c r="Q637" s="868"/>
    </row>
    <row r="638" spans="1:17" ht="216" x14ac:dyDescent="0.25">
      <c r="A638" s="578">
        <v>636</v>
      </c>
      <c r="B638" s="862" t="s">
        <v>34</v>
      </c>
      <c r="C638" s="862">
        <v>891180084</v>
      </c>
      <c r="D638" s="862">
        <v>2</v>
      </c>
      <c r="E638" s="869" t="s">
        <v>12070</v>
      </c>
      <c r="F638" s="870">
        <v>7684102</v>
      </c>
      <c r="G638" s="871">
        <v>3</v>
      </c>
      <c r="H638" s="872" t="s">
        <v>12071</v>
      </c>
      <c r="I638" s="899" t="s">
        <v>12072</v>
      </c>
      <c r="J638" s="877">
        <v>41646</v>
      </c>
      <c r="K638" s="858">
        <v>14037978.1</v>
      </c>
      <c r="L638" s="859" t="s">
        <v>61</v>
      </c>
      <c r="M638" s="860" t="s">
        <v>39</v>
      </c>
      <c r="N638" s="860" t="s">
        <v>2127</v>
      </c>
      <c r="O638" s="860" t="s">
        <v>41</v>
      </c>
      <c r="P638" s="860" t="s">
        <v>42</v>
      </c>
      <c r="Q638" s="868"/>
    </row>
    <row r="639" spans="1:17" ht="216" x14ac:dyDescent="0.25">
      <c r="A639" s="578">
        <v>637</v>
      </c>
      <c r="B639" s="862" t="s">
        <v>34</v>
      </c>
      <c r="C639" s="862">
        <v>891180084</v>
      </c>
      <c r="D639" s="862">
        <v>2</v>
      </c>
      <c r="E639" s="908" t="s">
        <v>12073</v>
      </c>
      <c r="F639" s="909">
        <v>1075241836</v>
      </c>
      <c r="G639" s="910">
        <v>8</v>
      </c>
      <c r="H639" s="911" t="s">
        <v>12074</v>
      </c>
      <c r="I639" s="919" t="s">
        <v>12075</v>
      </c>
      <c r="J639" s="877">
        <v>41646</v>
      </c>
      <c r="K639" s="858">
        <v>6966666.4000000004</v>
      </c>
      <c r="L639" s="859" t="s">
        <v>61</v>
      </c>
      <c r="M639" s="860" t="s">
        <v>39</v>
      </c>
      <c r="N639" s="860" t="s">
        <v>2127</v>
      </c>
      <c r="O639" s="860" t="s">
        <v>41</v>
      </c>
      <c r="P639" s="860" t="s">
        <v>42</v>
      </c>
      <c r="Q639" s="868"/>
    </row>
    <row r="640" spans="1:17" ht="120.75" x14ac:dyDescent="0.25">
      <c r="A640" s="578">
        <v>638</v>
      </c>
      <c r="B640" s="862" t="s">
        <v>34</v>
      </c>
      <c r="C640" s="862">
        <v>891180084</v>
      </c>
      <c r="D640" s="862">
        <v>2</v>
      </c>
      <c r="E640" s="908" t="s">
        <v>12076</v>
      </c>
      <c r="F640" s="909">
        <v>79983784</v>
      </c>
      <c r="G640" s="910">
        <v>0</v>
      </c>
      <c r="H640" s="911" t="s">
        <v>12077</v>
      </c>
      <c r="I640" s="920" t="s">
        <v>12078</v>
      </c>
      <c r="J640" s="877">
        <v>41646</v>
      </c>
      <c r="K640" s="858">
        <v>10449999.1</v>
      </c>
      <c r="L640" s="859" t="s">
        <v>61</v>
      </c>
      <c r="M640" s="860" t="s">
        <v>39</v>
      </c>
      <c r="N640" s="860" t="s">
        <v>2127</v>
      </c>
      <c r="O640" s="860" t="s">
        <v>41</v>
      </c>
      <c r="P640" s="860" t="s">
        <v>42</v>
      </c>
      <c r="Q640" s="868"/>
    </row>
    <row r="641" spans="1:17" ht="108" x14ac:dyDescent="0.25">
      <c r="A641" s="578">
        <v>639</v>
      </c>
      <c r="B641" s="862" t="s">
        <v>34</v>
      </c>
      <c r="C641" s="862">
        <v>891180084</v>
      </c>
      <c r="D641" s="862">
        <v>2</v>
      </c>
      <c r="E641" s="869" t="s">
        <v>12079</v>
      </c>
      <c r="F641" s="870">
        <v>36287871</v>
      </c>
      <c r="G641" s="871">
        <v>1</v>
      </c>
      <c r="H641" s="872" t="s">
        <v>12080</v>
      </c>
      <c r="I641" s="899" t="s">
        <v>9568</v>
      </c>
      <c r="J641" s="877">
        <v>41646</v>
      </c>
      <c r="K641" s="858">
        <v>761851.6</v>
      </c>
      <c r="L641" s="859" t="s">
        <v>61</v>
      </c>
      <c r="M641" s="860" t="s">
        <v>39</v>
      </c>
      <c r="N641" s="860" t="s">
        <v>2127</v>
      </c>
      <c r="O641" s="860" t="s">
        <v>41</v>
      </c>
      <c r="P641" s="860" t="s">
        <v>42</v>
      </c>
      <c r="Q641" s="861" t="s">
        <v>12036</v>
      </c>
    </row>
    <row r="642" spans="1:17" ht="96.75" x14ac:dyDescent="0.25">
      <c r="A642" s="578">
        <v>640</v>
      </c>
      <c r="B642" s="862" t="s">
        <v>34</v>
      </c>
      <c r="C642" s="862">
        <v>891180084</v>
      </c>
      <c r="D642" s="862">
        <v>2</v>
      </c>
      <c r="E642" s="908" t="s">
        <v>12081</v>
      </c>
      <c r="F642" s="909">
        <v>7690262</v>
      </c>
      <c r="G642" s="910">
        <v>8</v>
      </c>
      <c r="H642" s="911" t="s">
        <v>12082</v>
      </c>
      <c r="I642" s="920" t="s">
        <v>9426</v>
      </c>
      <c r="J642" s="900">
        <v>41646</v>
      </c>
      <c r="K642" s="858">
        <v>9056665.3000000007</v>
      </c>
      <c r="L642" s="859" t="s">
        <v>61</v>
      </c>
      <c r="M642" s="860" t="s">
        <v>39</v>
      </c>
      <c r="N642" s="860" t="s">
        <v>2127</v>
      </c>
      <c r="O642" s="860" t="s">
        <v>41</v>
      </c>
      <c r="P642" s="860" t="s">
        <v>42</v>
      </c>
      <c r="Q642" s="868"/>
    </row>
    <row r="643" spans="1:17" ht="60" x14ac:dyDescent="0.25">
      <c r="A643" s="578">
        <v>641</v>
      </c>
      <c r="B643" s="862" t="s">
        <v>34</v>
      </c>
      <c r="C643" s="862">
        <v>891180084</v>
      </c>
      <c r="D643" s="862">
        <v>2</v>
      </c>
      <c r="E643" s="908" t="s">
        <v>12083</v>
      </c>
      <c r="F643" s="909">
        <v>17645755</v>
      </c>
      <c r="G643" s="910">
        <v>2</v>
      </c>
      <c r="H643" s="911" t="s">
        <v>12084</v>
      </c>
      <c r="I643" s="919" t="s">
        <v>12085</v>
      </c>
      <c r="J643" s="900">
        <v>41646</v>
      </c>
      <c r="K643" s="858">
        <v>7663331.7999999998</v>
      </c>
      <c r="L643" s="859" t="s">
        <v>61</v>
      </c>
      <c r="M643" s="860" t="s">
        <v>39</v>
      </c>
      <c r="N643" s="860" t="s">
        <v>2127</v>
      </c>
      <c r="O643" s="860" t="s">
        <v>41</v>
      </c>
      <c r="P643" s="860" t="s">
        <v>42</v>
      </c>
      <c r="Q643" s="868"/>
    </row>
    <row r="644" spans="1:17" ht="60" x14ac:dyDescent="0.25">
      <c r="A644" s="578">
        <v>642</v>
      </c>
      <c r="B644" s="862" t="s">
        <v>34</v>
      </c>
      <c r="C644" s="862">
        <v>891180084</v>
      </c>
      <c r="D644" s="862">
        <v>2</v>
      </c>
      <c r="E644" s="908" t="s">
        <v>12086</v>
      </c>
      <c r="F644" s="909">
        <v>77018171</v>
      </c>
      <c r="G644" s="910">
        <v>0</v>
      </c>
      <c r="H644" s="911" t="s">
        <v>12087</v>
      </c>
      <c r="I644" s="919" t="s">
        <v>12085</v>
      </c>
      <c r="J644" s="900">
        <v>41646</v>
      </c>
      <c r="K644" s="858">
        <v>6269999</v>
      </c>
      <c r="L644" s="859" t="s">
        <v>61</v>
      </c>
      <c r="M644" s="860" t="s">
        <v>39</v>
      </c>
      <c r="N644" s="860" t="s">
        <v>2127</v>
      </c>
      <c r="O644" s="860" t="s">
        <v>41</v>
      </c>
      <c r="P644" s="860" t="s">
        <v>42</v>
      </c>
      <c r="Q644" s="868"/>
    </row>
    <row r="645" spans="1:17" ht="60" x14ac:dyDescent="0.25">
      <c r="A645" s="578">
        <v>643</v>
      </c>
      <c r="B645" s="862" t="s">
        <v>34</v>
      </c>
      <c r="C645" s="862">
        <v>891180084</v>
      </c>
      <c r="D645" s="862">
        <v>2</v>
      </c>
      <c r="E645" s="908" t="s">
        <v>12088</v>
      </c>
      <c r="F645" s="909">
        <v>7717164</v>
      </c>
      <c r="G645" s="910">
        <v>3</v>
      </c>
      <c r="H645" s="911" t="s">
        <v>12089</v>
      </c>
      <c r="I645" s="919" t="s">
        <v>12085</v>
      </c>
      <c r="J645" s="900">
        <v>41646</v>
      </c>
      <c r="K645" s="858">
        <v>6269999</v>
      </c>
      <c r="L645" s="859" t="s">
        <v>61</v>
      </c>
      <c r="M645" s="860" t="s">
        <v>39</v>
      </c>
      <c r="N645" s="860" t="s">
        <v>2127</v>
      </c>
      <c r="O645" s="860" t="s">
        <v>41</v>
      </c>
      <c r="P645" s="860" t="s">
        <v>42</v>
      </c>
      <c r="Q645" s="868"/>
    </row>
    <row r="646" spans="1:17" ht="204" x14ac:dyDescent="0.25">
      <c r="A646" s="578">
        <v>644</v>
      </c>
      <c r="B646" s="862" t="s">
        <v>34</v>
      </c>
      <c r="C646" s="862">
        <v>891180084</v>
      </c>
      <c r="D646" s="862">
        <v>2</v>
      </c>
      <c r="E646" s="874" t="s">
        <v>12090</v>
      </c>
      <c r="F646" s="864">
        <v>1075224224</v>
      </c>
      <c r="G646" s="865">
        <v>9</v>
      </c>
      <c r="H646" s="866" t="s">
        <v>12091</v>
      </c>
      <c r="I646" s="921" t="s">
        <v>9576</v>
      </c>
      <c r="J646" s="900">
        <v>41646</v>
      </c>
      <c r="K646" s="858">
        <f>9056665+9533332</f>
        <v>18589997</v>
      </c>
      <c r="L646" s="859" t="s">
        <v>61</v>
      </c>
      <c r="M646" s="860" t="s">
        <v>39</v>
      </c>
      <c r="N646" s="860" t="s">
        <v>2127</v>
      </c>
      <c r="O646" s="860" t="s">
        <v>41</v>
      </c>
      <c r="P646" s="860" t="s">
        <v>42</v>
      </c>
      <c r="Q646" s="861" t="s">
        <v>11941</v>
      </c>
    </row>
    <row r="647" spans="1:17" ht="276.75" x14ac:dyDescent="0.25">
      <c r="A647" s="578">
        <v>645</v>
      </c>
      <c r="B647" s="862" t="s">
        <v>34</v>
      </c>
      <c r="C647" s="862">
        <v>891180084</v>
      </c>
      <c r="D647" s="862">
        <v>2</v>
      </c>
      <c r="E647" s="922" t="s">
        <v>12092</v>
      </c>
      <c r="F647" s="923">
        <v>1004253257</v>
      </c>
      <c r="G647" s="924">
        <v>7</v>
      </c>
      <c r="H647" s="925" t="s">
        <v>12093</v>
      </c>
      <c r="I647" s="926" t="s">
        <v>12094</v>
      </c>
      <c r="J647" s="900">
        <v>41646</v>
      </c>
      <c r="K647" s="858">
        <v>7663331.7999999998</v>
      </c>
      <c r="L647" s="859" t="s">
        <v>61</v>
      </c>
      <c r="M647" s="860" t="s">
        <v>39</v>
      </c>
      <c r="N647" s="860" t="s">
        <v>2127</v>
      </c>
      <c r="O647" s="860" t="s">
        <v>41</v>
      </c>
      <c r="P647" s="860" t="s">
        <v>42</v>
      </c>
      <c r="Q647" s="868"/>
    </row>
    <row r="648" spans="1:17" ht="156" x14ac:dyDescent="0.25">
      <c r="A648" s="578">
        <v>646</v>
      </c>
      <c r="B648" s="862" t="s">
        <v>34</v>
      </c>
      <c r="C648" s="862">
        <v>891180084</v>
      </c>
      <c r="D648" s="862">
        <v>2</v>
      </c>
      <c r="E648" s="908" t="s">
        <v>12095</v>
      </c>
      <c r="F648" s="909">
        <v>12139201</v>
      </c>
      <c r="G648" s="910">
        <v>6</v>
      </c>
      <c r="H648" s="911" t="s">
        <v>12096</v>
      </c>
      <c r="I648" s="927" t="s">
        <v>9516</v>
      </c>
      <c r="J648" s="900">
        <v>41646</v>
      </c>
      <c r="K648" s="858">
        <v>6269999</v>
      </c>
      <c r="L648" s="859" t="s">
        <v>61</v>
      </c>
      <c r="M648" s="860" t="s">
        <v>39</v>
      </c>
      <c r="N648" s="860" t="s">
        <v>2127</v>
      </c>
      <c r="O648" s="860" t="s">
        <v>41</v>
      </c>
      <c r="P648" s="860" t="s">
        <v>42</v>
      </c>
      <c r="Q648" s="868"/>
    </row>
    <row r="649" spans="1:17" ht="360.75" x14ac:dyDescent="0.25">
      <c r="A649" s="578">
        <v>647</v>
      </c>
      <c r="B649" s="862" t="s">
        <v>34</v>
      </c>
      <c r="C649" s="862">
        <v>891180084</v>
      </c>
      <c r="D649" s="862">
        <v>2</v>
      </c>
      <c r="E649" s="908" t="s">
        <v>12097</v>
      </c>
      <c r="F649" s="909">
        <v>7730646</v>
      </c>
      <c r="G649" s="910">
        <v>5</v>
      </c>
      <c r="H649" s="911" t="s">
        <v>12098</v>
      </c>
      <c r="I649" s="920" t="s">
        <v>12099</v>
      </c>
      <c r="J649" s="900">
        <v>41646</v>
      </c>
      <c r="K649" s="858">
        <v>16023330.699999999</v>
      </c>
      <c r="L649" s="859" t="s">
        <v>61</v>
      </c>
      <c r="M649" s="860" t="s">
        <v>39</v>
      </c>
      <c r="N649" s="860" t="s">
        <v>2127</v>
      </c>
      <c r="O649" s="860" t="s">
        <v>41</v>
      </c>
      <c r="P649" s="860" t="s">
        <v>42</v>
      </c>
      <c r="Q649" s="868"/>
    </row>
    <row r="650" spans="1:17" ht="108" x14ac:dyDescent="0.25">
      <c r="A650" s="578">
        <v>648</v>
      </c>
      <c r="B650" s="862" t="s">
        <v>34</v>
      </c>
      <c r="C650" s="862">
        <v>891180084</v>
      </c>
      <c r="D650" s="862">
        <v>2</v>
      </c>
      <c r="E650" s="908" t="s">
        <v>12100</v>
      </c>
      <c r="F650" s="909">
        <v>7700592</v>
      </c>
      <c r="G650" s="910">
        <v>8</v>
      </c>
      <c r="H650" s="911" t="s">
        <v>12101</v>
      </c>
      <c r="I650" s="919" t="s">
        <v>9734</v>
      </c>
      <c r="J650" s="900">
        <v>41646</v>
      </c>
      <c r="K650" s="858">
        <v>6966665.666666667</v>
      </c>
      <c r="L650" s="859" t="s">
        <v>61</v>
      </c>
      <c r="M650" s="860" t="s">
        <v>39</v>
      </c>
      <c r="N650" s="860" t="s">
        <v>2127</v>
      </c>
      <c r="O650" s="860" t="s">
        <v>41</v>
      </c>
      <c r="P650" s="860" t="s">
        <v>42</v>
      </c>
      <c r="Q650" s="868"/>
    </row>
    <row r="651" spans="1:17" ht="204.75" x14ac:dyDescent="0.25">
      <c r="A651" s="578">
        <v>649</v>
      </c>
      <c r="B651" s="862" t="s">
        <v>34</v>
      </c>
      <c r="C651" s="862">
        <v>891180084</v>
      </c>
      <c r="D651" s="862">
        <v>2</v>
      </c>
      <c r="E651" s="869" t="s">
        <v>12102</v>
      </c>
      <c r="F651" s="870">
        <v>7698535</v>
      </c>
      <c r="G651" s="871">
        <v>1</v>
      </c>
      <c r="H651" s="872" t="s">
        <v>12103</v>
      </c>
      <c r="I651" s="893" t="s">
        <v>9667</v>
      </c>
      <c r="J651" s="900">
        <v>41646</v>
      </c>
      <c r="K651" s="858">
        <v>9056665.3000000007</v>
      </c>
      <c r="L651" s="859" t="s">
        <v>61</v>
      </c>
      <c r="M651" s="860" t="s">
        <v>39</v>
      </c>
      <c r="N651" s="860" t="s">
        <v>2127</v>
      </c>
      <c r="O651" s="860" t="s">
        <v>41</v>
      </c>
      <c r="P651" s="860" t="s">
        <v>42</v>
      </c>
      <c r="Q651" s="868"/>
    </row>
    <row r="652" spans="1:17" ht="204.75" x14ac:dyDescent="0.25">
      <c r="A652" s="578">
        <v>650</v>
      </c>
      <c r="B652" s="862" t="s">
        <v>34</v>
      </c>
      <c r="C652" s="862">
        <v>891180084</v>
      </c>
      <c r="D652" s="862">
        <v>2</v>
      </c>
      <c r="E652" s="908" t="s">
        <v>12104</v>
      </c>
      <c r="F652" s="909">
        <v>1075248556</v>
      </c>
      <c r="G652" s="910">
        <v>2</v>
      </c>
      <c r="H652" s="911" t="s">
        <v>12105</v>
      </c>
      <c r="I652" s="893" t="s">
        <v>9667</v>
      </c>
      <c r="J652" s="900">
        <v>41646</v>
      </c>
      <c r="K652" s="858">
        <v>9056665.3000000007</v>
      </c>
      <c r="L652" s="859" t="s">
        <v>61</v>
      </c>
      <c r="M652" s="860" t="s">
        <v>39</v>
      </c>
      <c r="N652" s="860" t="s">
        <v>2127</v>
      </c>
      <c r="O652" s="860" t="s">
        <v>41</v>
      </c>
      <c r="P652" s="860" t="s">
        <v>42</v>
      </c>
      <c r="Q652" s="868"/>
    </row>
    <row r="653" spans="1:17" ht="168" x14ac:dyDescent="0.25">
      <c r="A653" s="578">
        <v>651</v>
      </c>
      <c r="B653" s="862" t="s">
        <v>34</v>
      </c>
      <c r="C653" s="862">
        <v>891180084</v>
      </c>
      <c r="D653" s="862">
        <v>2</v>
      </c>
      <c r="E653" s="874" t="s">
        <v>12106</v>
      </c>
      <c r="F653" s="918">
        <v>40758632</v>
      </c>
      <c r="G653" s="928">
        <v>4</v>
      </c>
      <c r="H653" s="866" t="s">
        <v>12107</v>
      </c>
      <c r="I653" s="921" t="s">
        <v>12108</v>
      </c>
      <c r="J653" s="877">
        <v>41646</v>
      </c>
      <c r="K653" s="858">
        <v>10449999.1</v>
      </c>
      <c r="L653" s="859" t="s">
        <v>61</v>
      </c>
      <c r="M653" s="860" t="s">
        <v>39</v>
      </c>
      <c r="N653" s="860" t="s">
        <v>2127</v>
      </c>
      <c r="O653" s="860" t="s">
        <v>41</v>
      </c>
      <c r="P653" s="860" t="s">
        <v>42</v>
      </c>
      <c r="Q653" s="868"/>
    </row>
    <row r="654" spans="1:17" ht="132" x14ac:dyDescent="0.25">
      <c r="A654" s="578">
        <v>652</v>
      </c>
      <c r="B654" s="862" t="s">
        <v>34</v>
      </c>
      <c r="C654" s="862">
        <v>891180084</v>
      </c>
      <c r="D654" s="862">
        <v>2</v>
      </c>
      <c r="E654" s="908" t="s">
        <v>12109</v>
      </c>
      <c r="F654" s="909">
        <v>79789915</v>
      </c>
      <c r="G654" s="910">
        <v>8</v>
      </c>
      <c r="H654" s="911" t="s">
        <v>12110</v>
      </c>
      <c r="I654" s="929" t="s">
        <v>9483</v>
      </c>
      <c r="J654" s="877">
        <v>41646</v>
      </c>
      <c r="K654" s="858">
        <v>22676160</v>
      </c>
      <c r="L654" s="859" t="s">
        <v>61</v>
      </c>
      <c r="M654" s="860" t="s">
        <v>39</v>
      </c>
      <c r="N654" s="860" t="s">
        <v>2127</v>
      </c>
      <c r="O654" s="860" t="s">
        <v>41</v>
      </c>
      <c r="P654" s="860" t="s">
        <v>42</v>
      </c>
      <c r="Q654" s="868"/>
    </row>
    <row r="655" spans="1:17" ht="132" x14ac:dyDescent="0.25">
      <c r="A655" s="578">
        <v>653</v>
      </c>
      <c r="B655" s="862" t="s">
        <v>34</v>
      </c>
      <c r="C655" s="862">
        <v>891180084</v>
      </c>
      <c r="D655" s="862">
        <v>2</v>
      </c>
      <c r="E655" s="874" t="s">
        <v>12111</v>
      </c>
      <c r="F655" s="918">
        <v>7707551</v>
      </c>
      <c r="G655" s="928">
        <v>8</v>
      </c>
      <c r="H655" s="866" t="s">
        <v>12112</v>
      </c>
      <c r="I655" s="929" t="s">
        <v>9483</v>
      </c>
      <c r="J655" s="877">
        <v>41646</v>
      </c>
      <c r="K655" s="858">
        <v>19703769.199999999</v>
      </c>
      <c r="L655" s="859" t="s">
        <v>61</v>
      </c>
      <c r="M655" s="860" t="s">
        <v>39</v>
      </c>
      <c r="N655" s="860" t="s">
        <v>2127</v>
      </c>
      <c r="O655" s="860" t="s">
        <v>41</v>
      </c>
      <c r="P655" s="860" t="s">
        <v>42</v>
      </c>
      <c r="Q655" s="868"/>
    </row>
    <row r="656" spans="1:17" ht="120" x14ac:dyDescent="0.25">
      <c r="A656" s="578">
        <v>654</v>
      </c>
      <c r="B656" s="862" t="s">
        <v>34</v>
      </c>
      <c r="C656" s="862">
        <v>891180084</v>
      </c>
      <c r="D656" s="862">
        <v>2</v>
      </c>
      <c r="E656" s="908" t="s">
        <v>12113</v>
      </c>
      <c r="F656" s="909">
        <v>1075214618</v>
      </c>
      <c r="G656" s="913">
        <v>4</v>
      </c>
      <c r="H656" s="911" t="s">
        <v>12114</v>
      </c>
      <c r="I656" s="919" t="s">
        <v>12115</v>
      </c>
      <c r="J656" s="900">
        <v>41646</v>
      </c>
      <c r="K656" s="858">
        <f>16023331+16491850</f>
        <v>32515181</v>
      </c>
      <c r="L656" s="859" t="s">
        <v>61</v>
      </c>
      <c r="M656" s="860" t="s">
        <v>39</v>
      </c>
      <c r="N656" s="860" t="s">
        <v>2127</v>
      </c>
      <c r="O656" s="860" t="s">
        <v>41</v>
      </c>
      <c r="P656" s="860" t="s">
        <v>42</v>
      </c>
      <c r="Q656" s="861" t="s">
        <v>11941</v>
      </c>
    </row>
    <row r="657" spans="1:17" ht="132" x14ac:dyDescent="0.25">
      <c r="A657" s="578">
        <v>655</v>
      </c>
      <c r="B657" s="862" t="s">
        <v>34</v>
      </c>
      <c r="C657" s="862">
        <v>891180084</v>
      </c>
      <c r="D657" s="862">
        <v>2</v>
      </c>
      <c r="E657" s="908" t="s">
        <v>12116</v>
      </c>
      <c r="F657" s="909">
        <v>1080291346</v>
      </c>
      <c r="G657" s="910">
        <v>2</v>
      </c>
      <c r="H657" s="911" t="s">
        <v>12117</v>
      </c>
      <c r="I657" s="919" t="s">
        <v>9488</v>
      </c>
      <c r="J657" s="877">
        <v>41646</v>
      </c>
      <c r="K657" s="858">
        <f>6966666+6885184</f>
        <v>13851850</v>
      </c>
      <c r="L657" s="859" t="s">
        <v>61</v>
      </c>
      <c r="M657" s="860" t="s">
        <v>39</v>
      </c>
      <c r="N657" s="860" t="s">
        <v>2127</v>
      </c>
      <c r="O657" s="860" t="s">
        <v>41</v>
      </c>
      <c r="P657" s="860" t="s">
        <v>42</v>
      </c>
      <c r="Q657" s="861" t="s">
        <v>11941</v>
      </c>
    </row>
    <row r="658" spans="1:17" ht="132" x14ac:dyDescent="0.25">
      <c r="A658" s="578">
        <v>656</v>
      </c>
      <c r="B658" s="862" t="s">
        <v>34</v>
      </c>
      <c r="C658" s="862">
        <v>891180084</v>
      </c>
      <c r="D658" s="862">
        <v>2</v>
      </c>
      <c r="E658" s="908" t="s">
        <v>12118</v>
      </c>
      <c r="F658" s="909" t="s">
        <v>12119</v>
      </c>
      <c r="G658" s="910">
        <v>1</v>
      </c>
      <c r="H658" s="911" t="s">
        <v>12120</v>
      </c>
      <c r="I658" s="919" t="s">
        <v>9488</v>
      </c>
      <c r="J658" s="877">
        <v>41646</v>
      </c>
      <c r="K658" s="858">
        <f>6966666+6885184</f>
        <v>13851850</v>
      </c>
      <c r="L658" s="859" t="s">
        <v>61</v>
      </c>
      <c r="M658" s="860" t="s">
        <v>39</v>
      </c>
      <c r="N658" s="860" t="s">
        <v>2127</v>
      </c>
      <c r="O658" s="860" t="s">
        <v>41</v>
      </c>
      <c r="P658" s="860" t="s">
        <v>42</v>
      </c>
      <c r="Q658" s="861" t="s">
        <v>11941</v>
      </c>
    </row>
    <row r="659" spans="1:17" ht="132" x14ac:dyDescent="0.25">
      <c r="A659" s="578">
        <v>657</v>
      </c>
      <c r="B659" s="862" t="s">
        <v>34</v>
      </c>
      <c r="C659" s="862">
        <v>891180084</v>
      </c>
      <c r="D659" s="862">
        <v>2</v>
      </c>
      <c r="E659" s="908" t="s">
        <v>12121</v>
      </c>
      <c r="F659" s="909">
        <v>55111540</v>
      </c>
      <c r="G659" s="910">
        <v>2</v>
      </c>
      <c r="H659" s="911" t="s">
        <v>12122</v>
      </c>
      <c r="I659" s="919" t="s">
        <v>9488</v>
      </c>
      <c r="J659" s="877">
        <v>41646</v>
      </c>
      <c r="K659" s="858">
        <f>6966666+6885184</f>
        <v>13851850</v>
      </c>
      <c r="L659" s="859" t="s">
        <v>61</v>
      </c>
      <c r="M659" s="860" t="s">
        <v>39</v>
      </c>
      <c r="N659" s="860" t="s">
        <v>2127</v>
      </c>
      <c r="O659" s="860" t="s">
        <v>41</v>
      </c>
      <c r="P659" s="860" t="s">
        <v>42</v>
      </c>
      <c r="Q659" s="861" t="s">
        <v>11941</v>
      </c>
    </row>
    <row r="660" spans="1:17" ht="132" x14ac:dyDescent="0.25">
      <c r="A660" s="578">
        <v>658</v>
      </c>
      <c r="B660" s="862" t="s">
        <v>34</v>
      </c>
      <c r="C660" s="862">
        <v>891180084</v>
      </c>
      <c r="D660" s="862">
        <v>2</v>
      </c>
      <c r="E660" s="908" t="s">
        <v>12123</v>
      </c>
      <c r="F660" s="909">
        <v>16188769</v>
      </c>
      <c r="G660" s="910">
        <v>0</v>
      </c>
      <c r="H660" s="911" t="s">
        <v>12124</v>
      </c>
      <c r="I660" s="919" t="s">
        <v>9488</v>
      </c>
      <c r="J660" s="877">
        <v>41646</v>
      </c>
      <c r="K660" s="858">
        <f>6269999+6196666</f>
        <v>12466665</v>
      </c>
      <c r="L660" s="859" t="s">
        <v>61</v>
      </c>
      <c r="M660" s="860" t="s">
        <v>39</v>
      </c>
      <c r="N660" s="860" t="s">
        <v>2127</v>
      </c>
      <c r="O660" s="860" t="s">
        <v>41</v>
      </c>
      <c r="P660" s="860" t="s">
        <v>42</v>
      </c>
      <c r="Q660" s="861" t="s">
        <v>11941</v>
      </c>
    </row>
    <row r="661" spans="1:17" ht="132" x14ac:dyDescent="0.25">
      <c r="A661" s="578">
        <v>659</v>
      </c>
      <c r="B661" s="862" t="s">
        <v>34</v>
      </c>
      <c r="C661" s="862">
        <v>891180084</v>
      </c>
      <c r="D661" s="862">
        <v>2</v>
      </c>
      <c r="E661" s="908" t="s">
        <v>12125</v>
      </c>
      <c r="F661" s="909">
        <v>1075242350</v>
      </c>
      <c r="G661" s="910">
        <v>5</v>
      </c>
      <c r="H661" s="911" t="s">
        <v>12126</v>
      </c>
      <c r="I661" s="919" t="s">
        <v>9488</v>
      </c>
      <c r="J661" s="877">
        <v>41646</v>
      </c>
      <c r="K661" s="858">
        <v>692593.46666666667</v>
      </c>
      <c r="L661" s="859" t="s">
        <v>61</v>
      </c>
      <c r="M661" s="860" t="s">
        <v>39</v>
      </c>
      <c r="N661" s="860" t="s">
        <v>2127</v>
      </c>
      <c r="O661" s="860" t="s">
        <v>41</v>
      </c>
      <c r="P661" s="860" t="s">
        <v>42</v>
      </c>
      <c r="Q661" s="861" t="s">
        <v>12036</v>
      </c>
    </row>
    <row r="662" spans="1:17" ht="132" x14ac:dyDescent="0.25">
      <c r="A662" s="578">
        <v>660</v>
      </c>
      <c r="B662" s="862" t="s">
        <v>34</v>
      </c>
      <c r="C662" s="862">
        <v>891180084</v>
      </c>
      <c r="D662" s="862">
        <v>2</v>
      </c>
      <c r="E662" s="908" t="s">
        <v>12127</v>
      </c>
      <c r="F662" s="909">
        <v>1075217530</v>
      </c>
      <c r="G662" s="910">
        <v>9</v>
      </c>
      <c r="H662" s="911" t="s">
        <v>12128</v>
      </c>
      <c r="I662" s="919" t="s">
        <v>9488</v>
      </c>
      <c r="J662" s="877">
        <v>41646</v>
      </c>
      <c r="K662" s="858">
        <f>6269999+6196666</f>
        <v>12466665</v>
      </c>
      <c r="L662" s="859" t="s">
        <v>61</v>
      </c>
      <c r="M662" s="860" t="s">
        <v>39</v>
      </c>
      <c r="N662" s="860" t="s">
        <v>2127</v>
      </c>
      <c r="O662" s="860" t="s">
        <v>41</v>
      </c>
      <c r="P662" s="860" t="s">
        <v>42</v>
      </c>
      <c r="Q662" s="861" t="s">
        <v>11941</v>
      </c>
    </row>
    <row r="663" spans="1:17" ht="192" x14ac:dyDescent="0.25">
      <c r="A663" s="578">
        <v>661</v>
      </c>
      <c r="B663" s="862" t="s">
        <v>34</v>
      </c>
      <c r="C663" s="862">
        <v>891180084</v>
      </c>
      <c r="D663" s="862">
        <v>2</v>
      </c>
      <c r="E663" s="869" t="s">
        <v>12129</v>
      </c>
      <c r="F663" s="870">
        <v>12136346</v>
      </c>
      <c r="G663" s="871">
        <v>1</v>
      </c>
      <c r="H663" s="872" t="s">
        <v>12130</v>
      </c>
      <c r="I663" s="899" t="s">
        <v>9471</v>
      </c>
      <c r="J663" s="877">
        <v>41646</v>
      </c>
      <c r="K663" s="858">
        <v>10449999.1</v>
      </c>
      <c r="L663" s="859" t="s">
        <v>61</v>
      </c>
      <c r="M663" s="860" t="s">
        <v>39</v>
      </c>
      <c r="N663" s="860" t="s">
        <v>2127</v>
      </c>
      <c r="O663" s="860" t="s">
        <v>41</v>
      </c>
      <c r="P663" s="860" t="s">
        <v>42</v>
      </c>
      <c r="Q663" s="868"/>
    </row>
    <row r="664" spans="1:17" ht="168" x14ac:dyDescent="0.25">
      <c r="A664" s="578">
        <v>662</v>
      </c>
      <c r="B664" s="862" t="s">
        <v>34</v>
      </c>
      <c r="C664" s="862">
        <v>891180084</v>
      </c>
      <c r="D664" s="862">
        <v>2</v>
      </c>
      <c r="E664" s="930" t="s">
        <v>12131</v>
      </c>
      <c r="F664" s="870">
        <v>7703274</v>
      </c>
      <c r="G664" s="871">
        <v>4</v>
      </c>
      <c r="H664" s="872" t="s">
        <v>12132</v>
      </c>
      <c r="I664" s="899" t="s">
        <v>9473</v>
      </c>
      <c r="J664" s="877">
        <v>41646</v>
      </c>
      <c r="K664" s="858">
        <v>7663332</v>
      </c>
      <c r="L664" s="859" t="s">
        <v>61</v>
      </c>
      <c r="M664" s="860" t="s">
        <v>39</v>
      </c>
      <c r="N664" s="860" t="s">
        <v>2127</v>
      </c>
      <c r="O664" s="860" t="s">
        <v>41</v>
      </c>
      <c r="P664" s="860" t="s">
        <v>42</v>
      </c>
      <c r="Q664" s="868"/>
    </row>
    <row r="665" spans="1:17" ht="180" x14ac:dyDescent="0.25">
      <c r="A665" s="578">
        <v>663</v>
      </c>
      <c r="B665" s="862" t="s">
        <v>34</v>
      </c>
      <c r="C665" s="862">
        <v>891180084</v>
      </c>
      <c r="D665" s="862">
        <v>2</v>
      </c>
      <c r="E665" s="869" t="s">
        <v>12133</v>
      </c>
      <c r="F665" s="870">
        <v>55166342</v>
      </c>
      <c r="G665" s="901">
        <v>7</v>
      </c>
      <c r="H665" s="872" t="s">
        <v>12134</v>
      </c>
      <c r="I665" s="899" t="s">
        <v>9503</v>
      </c>
      <c r="J665" s="877">
        <v>41646</v>
      </c>
      <c r="K665" s="858">
        <v>692593</v>
      </c>
      <c r="L665" s="859" t="s">
        <v>61</v>
      </c>
      <c r="M665" s="860" t="s">
        <v>39</v>
      </c>
      <c r="N665" s="860" t="s">
        <v>2127</v>
      </c>
      <c r="O665" s="860" t="s">
        <v>41</v>
      </c>
      <c r="P665" s="860" t="s">
        <v>42</v>
      </c>
      <c r="Q665" s="861" t="s">
        <v>12036</v>
      </c>
    </row>
    <row r="666" spans="1:17" ht="228" x14ac:dyDescent="0.25">
      <c r="A666" s="578">
        <v>664</v>
      </c>
      <c r="B666" s="862" t="s">
        <v>34</v>
      </c>
      <c r="C666" s="862">
        <v>891180084</v>
      </c>
      <c r="D666" s="862">
        <v>2</v>
      </c>
      <c r="E666" s="869" t="s">
        <v>12135</v>
      </c>
      <c r="F666" s="870">
        <v>17653804</v>
      </c>
      <c r="G666" s="871">
        <v>9</v>
      </c>
      <c r="H666" s="872" t="s">
        <v>12136</v>
      </c>
      <c r="I666" s="899" t="s">
        <v>9508</v>
      </c>
      <c r="J666" s="877">
        <v>41646</v>
      </c>
      <c r="K666" s="858">
        <v>10449999</v>
      </c>
      <c r="L666" s="859" t="s">
        <v>61</v>
      </c>
      <c r="M666" s="860" t="s">
        <v>39</v>
      </c>
      <c r="N666" s="860" t="s">
        <v>2127</v>
      </c>
      <c r="O666" s="860" t="s">
        <v>41</v>
      </c>
      <c r="P666" s="860" t="s">
        <v>42</v>
      </c>
      <c r="Q666" s="868"/>
    </row>
    <row r="667" spans="1:17" ht="192" x14ac:dyDescent="0.25">
      <c r="A667" s="578">
        <v>665</v>
      </c>
      <c r="B667" s="862" t="s">
        <v>34</v>
      </c>
      <c r="C667" s="862">
        <v>891180084</v>
      </c>
      <c r="D667" s="862">
        <v>2</v>
      </c>
      <c r="E667" s="869" t="s">
        <v>12137</v>
      </c>
      <c r="F667" s="870">
        <v>36309392</v>
      </c>
      <c r="G667" s="871">
        <v>1</v>
      </c>
      <c r="H667" s="872" t="s">
        <v>12138</v>
      </c>
      <c r="I667" s="899" t="s">
        <v>12139</v>
      </c>
      <c r="J667" s="877">
        <v>41646</v>
      </c>
      <c r="K667" s="931">
        <v>761852</v>
      </c>
      <c r="L667" s="859" t="s">
        <v>61</v>
      </c>
      <c r="M667" s="860" t="s">
        <v>39</v>
      </c>
      <c r="N667" s="860" t="s">
        <v>2127</v>
      </c>
      <c r="O667" s="860" t="s">
        <v>41</v>
      </c>
      <c r="P667" s="860" t="s">
        <v>42</v>
      </c>
      <c r="Q667" s="861" t="s">
        <v>12036</v>
      </c>
    </row>
    <row r="668" spans="1:17" ht="156" x14ac:dyDescent="0.25">
      <c r="A668" s="578">
        <v>666</v>
      </c>
      <c r="B668" s="862" t="s">
        <v>34</v>
      </c>
      <c r="C668" s="862">
        <v>891180084</v>
      </c>
      <c r="D668" s="862">
        <v>2</v>
      </c>
      <c r="E668" s="869" t="s">
        <v>12140</v>
      </c>
      <c r="F668" s="870">
        <v>7727198</v>
      </c>
      <c r="G668" s="871">
        <v>6</v>
      </c>
      <c r="H668" s="872" t="s">
        <v>12141</v>
      </c>
      <c r="I668" s="899" t="s">
        <v>12142</v>
      </c>
      <c r="J668" s="877">
        <v>41646</v>
      </c>
      <c r="K668" s="858">
        <v>7663332</v>
      </c>
      <c r="L668" s="859" t="s">
        <v>61</v>
      </c>
      <c r="M668" s="860" t="s">
        <v>39</v>
      </c>
      <c r="N668" s="860" t="s">
        <v>2127</v>
      </c>
      <c r="O668" s="860" t="s">
        <v>41</v>
      </c>
      <c r="P668" s="860" t="s">
        <v>42</v>
      </c>
      <c r="Q668" s="868"/>
    </row>
    <row r="669" spans="1:17" ht="156" x14ac:dyDescent="0.25">
      <c r="A669" s="578">
        <v>667</v>
      </c>
      <c r="B669" s="862" t="s">
        <v>34</v>
      </c>
      <c r="C669" s="862">
        <v>891180084</v>
      </c>
      <c r="D669" s="862">
        <v>2</v>
      </c>
      <c r="E669" s="869" t="s">
        <v>12143</v>
      </c>
      <c r="F669" s="870">
        <v>1075225933</v>
      </c>
      <c r="G669" s="871">
        <v>7</v>
      </c>
      <c r="H669" s="872" t="s">
        <v>12144</v>
      </c>
      <c r="I669" s="899" t="s">
        <v>9627</v>
      </c>
      <c r="J669" s="877">
        <v>41646</v>
      </c>
      <c r="K669" s="858">
        <v>10449999</v>
      </c>
      <c r="L669" s="859" t="s">
        <v>61</v>
      </c>
      <c r="M669" s="860" t="s">
        <v>39</v>
      </c>
      <c r="N669" s="860" t="s">
        <v>2127</v>
      </c>
      <c r="O669" s="860" t="s">
        <v>41</v>
      </c>
      <c r="P669" s="860" t="s">
        <v>42</v>
      </c>
      <c r="Q669" s="868"/>
    </row>
    <row r="670" spans="1:17" ht="84" x14ac:dyDescent="0.25">
      <c r="A670" s="578">
        <v>668</v>
      </c>
      <c r="B670" s="862" t="s">
        <v>34</v>
      </c>
      <c r="C670" s="862">
        <v>891180084</v>
      </c>
      <c r="D670" s="862">
        <v>2</v>
      </c>
      <c r="E670" s="869" t="s">
        <v>12145</v>
      </c>
      <c r="F670" s="870">
        <v>1075229026</v>
      </c>
      <c r="G670" s="871">
        <v>1</v>
      </c>
      <c r="H670" s="872" t="s">
        <v>12146</v>
      </c>
      <c r="I670" s="899" t="s">
        <v>9969</v>
      </c>
      <c r="J670" s="877">
        <v>41646</v>
      </c>
      <c r="K670" s="858">
        <v>6681481</v>
      </c>
      <c r="L670" s="859" t="s">
        <v>61</v>
      </c>
      <c r="M670" s="860" t="s">
        <v>39</v>
      </c>
      <c r="N670" s="860" t="s">
        <v>2127</v>
      </c>
      <c r="O670" s="860" t="s">
        <v>41</v>
      </c>
      <c r="P670" s="860" t="s">
        <v>42</v>
      </c>
      <c r="Q670" s="868"/>
    </row>
    <row r="671" spans="1:17" ht="168" x14ac:dyDescent="0.25">
      <c r="A671" s="578">
        <v>669</v>
      </c>
      <c r="B671" s="862" t="s">
        <v>34</v>
      </c>
      <c r="C671" s="862">
        <v>891180084</v>
      </c>
      <c r="D671" s="862">
        <v>2</v>
      </c>
      <c r="E671" s="869" t="s">
        <v>12147</v>
      </c>
      <c r="F671" s="870">
        <v>36174989</v>
      </c>
      <c r="G671" s="901">
        <v>6</v>
      </c>
      <c r="H671" s="872" t="s">
        <v>12148</v>
      </c>
      <c r="I671" s="899" t="s">
        <v>12149</v>
      </c>
      <c r="J671" s="877">
        <v>41646</v>
      </c>
      <c r="K671" s="858">
        <v>6681481</v>
      </c>
      <c r="L671" s="859" t="s">
        <v>61</v>
      </c>
      <c r="M671" s="860" t="s">
        <v>39</v>
      </c>
      <c r="N671" s="860" t="s">
        <v>2127</v>
      </c>
      <c r="O671" s="860" t="s">
        <v>41</v>
      </c>
      <c r="P671" s="860" t="s">
        <v>42</v>
      </c>
      <c r="Q671" s="868"/>
    </row>
    <row r="672" spans="1:17" ht="324.75" x14ac:dyDescent="0.25">
      <c r="A672" s="578">
        <v>670</v>
      </c>
      <c r="B672" s="862" t="s">
        <v>34</v>
      </c>
      <c r="C672" s="862">
        <v>891180084</v>
      </c>
      <c r="D672" s="862">
        <v>2</v>
      </c>
      <c r="E672" s="869" t="s">
        <v>12150</v>
      </c>
      <c r="F672" s="870">
        <v>1117486089</v>
      </c>
      <c r="G672" s="871">
        <v>6</v>
      </c>
      <c r="H672" s="872" t="s">
        <v>12151</v>
      </c>
      <c r="I672" s="893" t="s">
        <v>12152</v>
      </c>
      <c r="J672" s="900">
        <v>41646</v>
      </c>
      <c r="K672" s="858">
        <v>900368</v>
      </c>
      <c r="L672" s="859" t="s">
        <v>61</v>
      </c>
      <c r="M672" s="860" t="s">
        <v>39</v>
      </c>
      <c r="N672" s="860" t="s">
        <v>2127</v>
      </c>
      <c r="O672" s="860" t="s">
        <v>41</v>
      </c>
      <c r="P672" s="860" t="s">
        <v>42</v>
      </c>
      <c r="Q672" s="861" t="s">
        <v>12036</v>
      </c>
    </row>
    <row r="673" spans="1:17" ht="120" x14ac:dyDescent="0.25">
      <c r="A673" s="578">
        <v>671</v>
      </c>
      <c r="B673" s="862" t="s">
        <v>34</v>
      </c>
      <c r="C673" s="862">
        <v>891180084</v>
      </c>
      <c r="D673" s="862">
        <v>2</v>
      </c>
      <c r="E673" s="869" t="s">
        <v>12153</v>
      </c>
      <c r="F673" s="870">
        <v>26424367</v>
      </c>
      <c r="G673" s="871">
        <v>2</v>
      </c>
      <c r="H673" s="872" t="s">
        <v>12154</v>
      </c>
      <c r="I673" s="899" t="s">
        <v>12155</v>
      </c>
      <c r="J673" s="900">
        <v>41646</v>
      </c>
      <c r="K673" s="858">
        <v>9056665</v>
      </c>
      <c r="L673" s="859" t="s">
        <v>61</v>
      </c>
      <c r="M673" s="860" t="s">
        <v>39</v>
      </c>
      <c r="N673" s="860" t="s">
        <v>2127</v>
      </c>
      <c r="O673" s="860" t="s">
        <v>41</v>
      </c>
      <c r="P673" s="860" t="s">
        <v>42</v>
      </c>
      <c r="Q673" s="868"/>
    </row>
    <row r="674" spans="1:17" ht="204.75" x14ac:dyDescent="0.25">
      <c r="A674" s="578">
        <v>672</v>
      </c>
      <c r="B674" s="862" t="s">
        <v>34</v>
      </c>
      <c r="C674" s="862">
        <v>891180084</v>
      </c>
      <c r="D674" s="862">
        <v>2</v>
      </c>
      <c r="E674" s="869" t="s">
        <v>12156</v>
      </c>
      <c r="F674" s="870">
        <v>26593865</v>
      </c>
      <c r="G674" s="871">
        <v>2</v>
      </c>
      <c r="H674" s="872" t="s">
        <v>12157</v>
      </c>
      <c r="I674" s="893" t="s">
        <v>9510</v>
      </c>
      <c r="J674" s="900">
        <v>41646</v>
      </c>
      <c r="K674" s="858">
        <v>623332</v>
      </c>
      <c r="L674" s="859" t="s">
        <v>61</v>
      </c>
      <c r="M674" s="860" t="s">
        <v>39</v>
      </c>
      <c r="N674" s="860" t="s">
        <v>2127</v>
      </c>
      <c r="O674" s="860" t="s">
        <v>41</v>
      </c>
      <c r="P674" s="860" t="s">
        <v>42</v>
      </c>
      <c r="Q674" s="861" t="s">
        <v>12036</v>
      </c>
    </row>
    <row r="675" spans="1:17" ht="132" x14ac:dyDescent="0.25">
      <c r="A675" s="578">
        <v>673</v>
      </c>
      <c r="B675" s="862" t="s">
        <v>34</v>
      </c>
      <c r="C675" s="862">
        <v>891180084</v>
      </c>
      <c r="D675" s="862">
        <v>2</v>
      </c>
      <c r="E675" s="869" t="s">
        <v>12158</v>
      </c>
      <c r="F675" s="870">
        <v>36068999</v>
      </c>
      <c r="G675" s="901">
        <v>6</v>
      </c>
      <c r="H675" s="872" t="s">
        <v>12159</v>
      </c>
      <c r="I675" s="899" t="s">
        <v>12160</v>
      </c>
      <c r="J675" s="900">
        <v>41647</v>
      </c>
      <c r="K675" s="858">
        <v>6640740</v>
      </c>
      <c r="L675" s="859" t="s">
        <v>61</v>
      </c>
      <c r="M675" s="860" t="s">
        <v>39</v>
      </c>
      <c r="N675" s="860" t="s">
        <v>2127</v>
      </c>
      <c r="O675" s="860" t="s">
        <v>41</v>
      </c>
      <c r="P675" s="860" t="s">
        <v>42</v>
      </c>
      <c r="Q675" s="868"/>
    </row>
    <row r="676" spans="1:17" ht="144" x14ac:dyDescent="0.25">
      <c r="A676" s="578">
        <v>674</v>
      </c>
      <c r="B676" s="862" t="s">
        <v>34</v>
      </c>
      <c r="C676" s="862">
        <v>891180084</v>
      </c>
      <c r="D676" s="862">
        <v>2</v>
      </c>
      <c r="E676" s="869" t="s">
        <v>12161</v>
      </c>
      <c r="F676" s="870">
        <v>36167412</v>
      </c>
      <c r="G676" s="901">
        <v>1</v>
      </c>
      <c r="H676" s="872" t="s">
        <v>12162</v>
      </c>
      <c r="I676" s="899" t="s">
        <v>9594</v>
      </c>
      <c r="J676" s="900">
        <v>41647</v>
      </c>
      <c r="K676" s="858">
        <v>6640740</v>
      </c>
      <c r="L676" s="859" t="s">
        <v>61</v>
      </c>
      <c r="M676" s="860" t="s">
        <v>39</v>
      </c>
      <c r="N676" s="860" t="s">
        <v>2127</v>
      </c>
      <c r="O676" s="860" t="s">
        <v>41</v>
      </c>
      <c r="P676" s="860" t="s">
        <v>42</v>
      </c>
      <c r="Q676" s="868"/>
    </row>
    <row r="677" spans="1:17" ht="120" x14ac:dyDescent="0.25">
      <c r="A677" s="578">
        <v>675</v>
      </c>
      <c r="B677" s="862" t="s">
        <v>34</v>
      </c>
      <c r="C677" s="862">
        <v>891180084</v>
      </c>
      <c r="D677" s="862">
        <v>2</v>
      </c>
      <c r="E677" s="869" t="s">
        <v>12163</v>
      </c>
      <c r="F677" s="870">
        <v>36291620</v>
      </c>
      <c r="G677" s="901">
        <v>5</v>
      </c>
      <c r="H677" s="872" t="s">
        <v>12164</v>
      </c>
      <c r="I677" s="899" t="s">
        <v>9596</v>
      </c>
      <c r="J677" s="900">
        <v>41647</v>
      </c>
      <c r="K677" s="858">
        <v>6640740</v>
      </c>
      <c r="L677" s="859" t="s">
        <v>61</v>
      </c>
      <c r="M677" s="860" t="s">
        <v>39</v>
      </c>
      <c r="N677" s="860" t="s">
        <v>2127</v>
      </c>
      <c r="O677" s="860" t="s">
        <v>41</v>
      </c>
      <c r="P677" s="860" t="s">
        <v>42</v>
      </c>
      <c r="Q677" s="868"/>
    </row>
    <row r="678" spans="1:17" ht="180" x14ac:dyDescent="0.25">
      <c r="A678" s="578">
        <v>676</v>
      </c>
      <c r="B678" s="862" t="s">
        <v>34</v>
      </c>
      <c r="C678" s="862">
        <v>891180084</v>
      </c>
      <c r="D678" s="862">
        <v>2</v>
      </c>
      <c r="E678" s="869" t="s">
        <v>12165</v>
      </c>
      <c r="F678" s="870">
        <v>55150830</v>
      </c>
      <c r="G678" s="901">
        <v>1</v>
      </c>
      <c r="H678" s="872" t="s">
        <v>12166</v>
      </c>
      <c r="I678" s="899" t="s">
        <v>9554</v>
      </c>
      <c r="J678" s="900">
        <v>41647</v>
      </c>
      <c r="K678" s="858">
        <v>6640740</v>
      </c>
      <c r="L678" s="859" t="s">
        <v>61</v>
      </c>
      <c r="M678" s="860" t="s">
        <v>39</v>
      </c>
      <c r="N678" s="860" t="s">
        <v>2127</v>
      </c>
      <c r="O678" s="860" t="s">
        <v>41</v>
      </c>
      <c r="P678" s="860" t="s">
        <v>42</v>
      </c>
      <c r="Q678" s="868"/>
    </row>
    <row r="679" spans="1:17" ht="156" x14ac:dyDescent="0.25">
      <c r="A679" s="578">
        <v>677</v>
      </c>
      <c r="B679" s="862" t="s">
        <v>34</v>
      </c>
      <c r="C679" s="862">
        <v>891180084</v>
      </c>
      <c r="D679" s="862">
        <v>2</v>
      </c>
      <c r="E679" s="869" t="s">
        <v>12167</v>
      </c>
      <c r="F679" s="870">
        <v>7708832</v>
      </c>
      <c r="G679" s="901">
        <v>7</v>
      </c>
      <c r="H679" s="872" t="s">
        <v>12168</v>
      </c>
      <c r="I679" s="899" t="s">
        <v>9688</v>
      </c>
      <c r="J679" s="900">
        <v>41647</v>
      </c>
      <c r="K679" s="858">
        <v>5719999</v>
      </c>
      <c r="L679" s="859" t="s">
        <v>61</v>
      </c>
      <c r="M679" s="860" t="s">
        <v>39</v>
      </c>
      <c r="N679" s="860" t="s">
        <v>2127</v>
      </c>
      <c r="O679" s="860" t="s">
        <v>41</v>
      </c>
      <c r="P679" s="860" t="s">
        <v>42</v>
      </c>
      <c r="Q679" s="868"/>
    </row>
    <row r="680" spans="1:17" ht="180" x14ac:dyDescent="0.25">
      <c r="A680" s="578">
        <v>678</v>
      </c>
      <c r="B680" s="862" t="s">
        <v>34</v>
      </c>
      <c r="C680" s="862">
        <v>891180084</v>
      </c>
      <c r="D680" s="862">
        <v>2</v>
      </c>
      <c r="E680" s="869" t="s">
        <v>12169</v>
      </c>
      <c r="F680" s="870">
        <v>36163554</v>
      </c>
      <c r="G680" s="901">
        <v>9</v>
      </c>
      <c r="H680" s="872" t="s">
        <v>12170</v>
      </c>
      <c r="I680" s="899" t="s">
        <v>9560</v>
      </c>
      <c r="J680" s="900">
        <v>41647</v>
      </c>
      <c r="K680" s="858">
        <v>11953332</v>
      </c>
      <c r="L680" s="859" t="s">
        <v>61</v>
      </c>
      <c r="M680" s="860" t="s">
        <v>39</v>
      </c>
      <c r="N680" s="860" t="s">
        <v>2127</v>
      </c>
      <c r="O680" s="860" t="s">
        <v>41</v>
      </c>
      <c r="P680" s="860" t="s">
        <v>42</v>
      </c>
      <c r="Q680" s="868"/>
    </row>
    <row r="681" spans="1:17" ht="132" x14ac:dyDescent="0.25">
      <c r="A681" s="578">
        <v>679</v>
      </c>
      <c r="B681" s="862" t="s">
        <v>34</v>
      </c>
      <c r="C681" s="862">
        <v>891180084</v>
      </c>
      <c r="D681" s="862">
        <v>2</v>
      </c>
      <c r="E681" s="869" t="s">
        <v>12171</v>
      </c>
      <c r="F681" s="870">
        <v>36384296</v>
      </c>
      <c r="G681" s="901">
        <v>1</v>
      </c>
      <c r="H681" s="872" t="s">
        <v>12172</v>
      </c>
      <c r="I681" s="899" t="s">
        <v>9558</v>
      </c>
      <c r="J681" s="900">
        <v>41647</v>
      </c>
      <c r="K681" s="858">
        <v>6640740</v>
      </c>
      <c r="L681" s="859" t="s">
        <v>61</v>
      </c>
      <c r="M681" s="860" t="s">
        <v>39</v>
      </c>
      <c r="N681" s="860" t="s">
        <v>2127</v>
      </c>
      <c r="O681" s="860" t="s">
        <v>41</v>
      </c>
      <c r="P681" s="860" t="s">
        <v>42</v>
      </c>
      <c r="Q681" s="868"/>
    </row>
    <row r="682" spans="1:17" ht="180" x14ac:dyDescent="0.25">
      <c r="A682" s="578">
        <v>680</v>
      </c>
      <c r="B682" s="862" t="s">
        <v>34</v>
      </c>
      <c r="C682" s="862">
        <v>891180084</v>
      </c>
      <c r="D682" s="862">
        <v>2</v>
      </c>
      <c r="E682" s="932" t="s">
        <v>12173</v>
      </c>
      <c r="F682" s="933">
        <v>36066255</v>
      </c>
      <c r="G682" s="934">
        <v>6</v>
      </c>
      <c r="H682" s="935" t="s">
        <v>12174</v>
      </c>
      <c r="I682" s="936" t="s">
        <v>9739</v>
      </c>
      <c r="J682" s="900">
        <v>41647</v>
      </c>
      <c r="K682" s="858">
        <v>9961110</v>
      </c>
      <c r="L682" s="859" t="s">
        <v>61</v>
      </c>
      <c r="M682" s="860" t="s">
        <v>39</v>
      </c>
      <c r="N682" s="860" t="s">
        <v>2127</v>
      </c>
      <c r="O682" s="860" t="s">
        <v>41</v>
      </c>
      <c r="P682" s="860" t="s">
        <v>42</v>
      </c>
      <c r="Q682" s="868"/>
    </row>
    <row r="683" spans="1:17" ht="324" x14ac:dyDescent="0.25">
      <c r="A683" s="578">
        <v>681</v>
      </c>
      <c r="B683" s="862" t="s">
        <v>34</v>
      </c>
      <c r="C683" s="862">
        <v>891180084</v>
      </c>
      <c r="D683" s="862">
        <v>2</v>
      </c>
      <c r="E683" s="937" t="s">
        <v>12175</v>
      </c>
      <c r="F683" s="937">
        <v>1075247672</v>
      </c>
      <c r="G683" s="910">
        <v>4</v>
      </c>
      <c r="H683" s="911" t="s">
        <v>12176</v>
      </c>
      <c r="I683" s="919" t="s">
        <v>12177</v>
      </c>
      <c r="J683" s="900">
        <v>41647</v>
      </c>
      <c r="K683" s="858">
        <v>10338888</v>
      </c>
      <c r="L683" s="859" t="s">
        <v>61</v>
      </c>
      <c r="M683" s="860" t="s">
        <v>39</v>
      </c>
      <c r="N683" s="860" t="s">
        <v>2127</v>
      </c>
      <c r="O683" s="860" t="s">
        <v>41</v>
      </c>
      <c r="P683" s="860" t="s">
        <v>42</v>
      </c>
      <c r="Q683" s="868"/>
    </row>
    <row r="684" spans="1:17" ht="168" x14ac:dyDescent="0.25">
      <c r="A684" s="578">
        <v>682</v>
      </c>
      <c r="B684" s="862" t="s">
        <v>34</v>
      </c>
      <c r="C684" s="862">
        <v>891180084</v>
      </c>
      <c r="D684" s="862">
        <v>2</v>
      </c>
      <c r="E684" s="869" t="s">
        <v>12178</v>
      </c>
      <c r="F684" s="870">
        <v>1075225537</v>
      </c>
      <c r="G684" s="901">
        <v>3</v>
      </c>
      <c r="H684" s="872" t="s">
        <v>12179</v>
      </c>
      <c r="I684" s="899" t="s">
        <v>12180</v>
      </c>
      <c r="J684" s="877">
        <v>41648</v>
      </c>
      <c r="K684" s="858">
        <f>10327776+3291852</f>
        <v>13619628</v>
      </c>
      <c r="L684" s="859" t="s">
        <v>61</v>
      </c>
      <c r="M684" s="860" t="s">
        <v>39</v>
      </c>
      <c r="N684" s="860" t="s">
        <v>2127</v>
      </c>
      <c r="O684" s="860" t="s">
        <v>41</v>
      </c>
      <c r="P684" s="860" t="s">
        <v>42</v>
      </c>
      <c r="Q684" s="861" t="s">
        <v>12181</v>
      </c>
    </row>
    <row r="685" spans="1:17" ht="96" x14ac:dyDescent="0.25">
      <c r="A685" s="578">
        <v>683</v>
      </c>
      <c r="B685" s="862" t="s">
        <v>34</v>
      </c>
      <c r="C685" s="862">
        <v>891180084</v>
      </c>
      <c r="D685" s="862">
        <v>2</v>
      </c>
      <c r="E685" s="908" t="s">
        <v>12182</v>
      </c>
      <c r="F685" s="864">
        <v>55131974</v>
      </c>
      <c r="G685" s="910">
        <v>0</v>
      </c>
      <c r="H685" s="911" t="s">
        <v>12183</v>
      </c>
      <c r="I685" s="912" t="s">
        <v>12184</v>
      </c>
      <c r="J685" s="877">
        <v>41652</v>
      </c>
      <c r="K685" s="858">
        <v>10083332</v>
      </c>
      <c r="L685" s="859" t="s">
        <v>61</v>
      </c>
      <c r="M685" s="860" t="s">
        <v>39</v>
      </c>
      <c r="N685" s="860" t="s">
        <v>2127</v>
      </c>
      <c r="O685" s="860" t="s">
        <v>41</v>
      </c>
      <c r="P685" s="860" t="s">
        <v>42</v>
      </c>
      <c r="Q685" s="868"/>
    </row>
    <row r="686" spans="1:17" ht="132" x14ac:dyDescent="0.25">
      <c r="A686" s="578">
        <v>684</v>
      </c>
      <c r="B686" s="862" t="s">
        <v>34</v>
      </c>
      <c r="C686" s="862">
        <v>891180084</v>
      </c>
      <c r="D686" s="862">
        <v>2</v>
      </c>
      <c r="E686" s="869" t="s">
        <v>12185</v>
      </c>
      <c r="F686" s="870">
        <v>55061131</v>
      </c>
      <c r="G686" s="871">
        <v>8</v>
      </c>
      <c r="H686" s="872" t="s">
        <v>12186</v>
      </c>
      <c r="I686" s="899" t="s">
        <v>10060</v>
      </c>
      <c r="J686" s="877">
        <v>41652</v>
      </c>
      <c r="K686" s="858">
        <v>448148</v>
      </c>
      <c r="L686" s="859" t="s">
        <v>61</v>
      </c>
      <c r="M686" s="860" t="s">
        <v>39</v>
      </c>
      <c r="N686" s="860" t="s">
        <v>2127</v>
      </c>
      <c r="O686" s="860" t="s">
        <v>41</v>
      </c>
      <c r="P686" s="860" t="s">
        <v>42</v>
      </c>
      <c r="Q686" s="861" t="s">
        <v>12036</v>
      </c>
    </row>
    <row r="687" spans="1:17" ht="96" x14ac:dyDescent="0.25">
      <c r="A687" s="578">
        <v>685</v>
      </c>
      <c r="B687" s="862" t="s">
        <v>34</v>
      </c>
      <c r="C687" s="862">
        <v>891180084</v>
      </c>
      <c r="D687" s="862">
        <v>2</v>
      </c>
      <c r="E687" s="874" t="s">
        <v>12187</v>
      </c>
      <c r="F687" s="918">
        <v>12233322</v>
      </c>
      <c r="G687" s="938">
        <v>0</v>
      </c>
      <c r="H687" s="866" t="s">
        <v>12188</v>
      </c>
      <c r="I687" s="912" t="s">
        <v>12189</v>
      </c>
      <c r="J687" s="877">
        <v>41652</v>
      </c>
      <c r="K687" s="858">
        <v>10083332</v>
      </c>
      <c r="L687" s="859" t="s">
        <v>61</v>
      </c>
      <c r="M687" s="860" t="s">
        <v>39</v>
      </c>
      <c r="N687" s="860" t="s">
        <v>2127</v>
      </c>
      <c r="O687" s="860" t="s">
        <v>41</v>
      </c>
      <c r="P687" s="860" t="s">
        <v>42</v>
      </c>
      <c r="Q687" s="868"/>
    </row>
    <row r="688" spans="1:17" ht="132" x14ac:dyDescent="0.25">
      <c r="A688" s="578">
        <v>686</v>
      </c>
      <c r="B688" s="862" t="s">
        <v>34</v>
      </c>
      <c r="C688" s="862">
        <v>891180084</v>
      </c>
      <c r="D688" s="862">
        <v>2</v>
      </c>
      <c r="E688" s="869" t="s">
        <v>12190</v>
      </c>
      <c r="F688" s="870">
        <v>1084254075</v>
      </c>
      <c r="G688" s="901">
        <v>9</v>
      </c>
      <c r="H688" s="872" t="s">
        <v>12191</v>
      </c>
      <c r="I688" s="899" t="s">
        <v>10050</v>
      </c>
      <c r="J688" s="877">
        <v>41652</v>
      </c>
      <c r="K688" s="858">
        <v>6722221</v>
      </c>
      <c r="L688" s="859" t="s">
        <v>61</v>
      </c>
      <c r="M688" s="860" t="s">
        <v>39</v>
      </c>
      <c r="N688" s="860" t="s">
        <v>2127</v>
      </c>
      <c r="O688" s="860" t="s">
        <v>41</v>
      </c>
      <c r="P688" s="860" t="s">
        <v>42</v>
      </c>
      <c r="Q688" s="868"/>
    </row>
    <row r="689" spans="1:17" ht="120.75" x14ac:dyDescent="0.25">
      <c r="A689" s="578">
        <v>687</v>
      </c>
      <c r="B689" s="862" t="s">
        <v>34</v>
      </c>
      <c r="C689" s="862">
        <v>891180084</v>
      </c>
      <c r="D689" s="862">
        <v>2</v>
      </c>
      <c r="E689" s="908" t="s">
        <v>12192</v>
      </c>
      <c r="F689" s="909">
        <v>36300297</v>
      </c>
      <c r="G689" s="910">
        <v>9</v>
      </c>
      <c r="H689" s="911" t="s">
        <v>12193</v>
      </c>
      <c r="I689" s="920" t="s">
        <v>12115</v>
      </c>
      <c r="J689" s="877">
        <v>41652</v>
      </c>
      <c r="K689" s="858">
        <v>15461109</v>
      </c>
      <c r="L689" s="859" t="s">
        <v>61</v>
      </c>
      <c r="M689" s="860" t="s">
        <v>39</v>
      </c>
      <c r="N689" s="860" t="s">
        <v>2127</v>
      </c>
      <c r="O689" s="860" t="s">
        <v>41</v>
      </c>
      <c r="P689" s="860" t="s">
        <v>42</v>
      </c>
      <c r="Q689" s="868"/>
    </row>
    <row r="690" spans="1:17" ht="120.75" x14ac:dyDescent="0.25">
      <c r="A690" s="578">
        <v>688</v>
      </c>
      <c r="B690" s="862" t="s">
        <v>34</v>
      </c>
      <c r="C690" s="862">
        <v>891180084</v>
      </c>
      <c r="D690" s="862">
        <v>2</v>
      </c>
      <c r="E690" s="908" t="s">
        <v>12194</v>
      </c>
      <c r="F690" s="909">
        <v>7688064</v>
      </c>
      <c r="G690" s="910">
        <v>1</v>
      </c>
      <c r="H690" s="911" t="s">
        <v>12195</v>
      </c>
      <c r="I690" s="920" t="s">
        <v>12115</v>
      </c>
      <c r="J690" s="877">
        <v>41652</v>
      </c>
      <c r="K690" s="858">
        <v>15461109</v>
      </c>
      <c r="L690" s="859" t="s">
        <v>61</v>
      </c>
      <c r="M690" s="860" t="s">
        <v>39</v>
      </c>
      <c r="N690" s="860" t="s">
        <v>2127</v>
      </c>
      <c r="O690" s="860" t="s">
        <v>41</v>
      </c>
      <c r="P690" s="860" t="s">
        <v>42</v>
      </c>
      <c r="Q690" s="868"/>
    </row>
    <row r="691" spans="1:17" ht="228" x14ac:dyDescent="0.25">
      <c r="A691" s="578">
        <v>689</v>
      </c>
      <c r="B691" s="862" t="s">
        <v>34</v>
      </c>
      <c r="C691" s="862">
        <v>891180084</v>
      </c>
      <c r="D691" s="862">
        <v>2</v>
      </c>
      <c r="E691" s="908" t="s">
        <v>12196</v>
      </c>
      <c r="F691" s="909">
        <v>1075249915</v>
      </c>
      <c r="G691" s="910">
        <v>8</v>
      </c>
      <c r="H691" s="911" t="s">
        <v>12197</v>
      </c>
      <c r="I691" s="919" t="s">
        <v>9485</v>
      </c>
      <c r="J691" s="877">
        <v>41652</v>
      </c>
      <c r="K691" s="939">
        <v>403333</v>
      </c>
      <c r="L691" s="859" t="s">
        <v>61</v>
      </c>
      <c r="M691" s="860" t="s">
        <v>39</v>
      </c>
      <c r="N691" s="860" t="s">
        <v>2127</v>
      </c>
      <c r="O691" s="860" t="s">
        <v>41</v>
      </c>
      <c r="P691" s="860" t="s">
        <v>42</v>
      </c>
      <c r="Q691" s="861" t="s">
        <v>12036</v>
      </c>
    </row>
    <row r="692" spans="1:17" ht="120.75" x14ac:dyDescent="0.25">
      <c r="A692" s="578">
        <v>690</v>
      </c>
      <c r="B692" s="862" t="s">
        <v>34</v>
      </c>
      <c r="C692" s="862">
        <v>891180084</v>
      </c>
      <c r="D692" s="862">
        <v>2</v>
      </c>
      <c r="E692" s="908" t="s">
        <v>12198</v>
      </c>
      <c r="F692" s="909">
        <v>33750686</v>
      </c>
      <c r="G692" s="910">
        <v>1</v>
      </c>
      <c r="H692" s="911" t="s">
        <v>12199</v>
      </c>
      <c r="I692" s="920" t="s">
        <v>12115</v>
      </c>
      <c r="J692" s="877">
        <v>41652</v>
      </c>
      <c r="K692" s="858">
        <v>15461108.5</v>
      </c>
      <c r="L692" s="859" t="s">
        <v>61</v>
      </c>
      <c r="M692" s="860" t="s">
        <v>39</v>
      </c>
      <c r="N692" s="860" t="s">
        <v>2127</v>
      </c>
      <c r="O692" s="860" t="s">
        <v>41</v>
      </c>
      <c r="P692" s="860" t="s">
        <v>42</v>
      </c>
      <c r="Q692" s="868"/>
    </row>
    <row r="693" spans="1:17" ht="264" x14ac:dyDescent="0.25">
      <c r="A693" s="578">
        <v>691</v>
      </c>
      <c r="B693" s="862" t="s">
        <v>34</v>
      </c>
      <c r="C693" s="862">
        <v>891180084</v>
      </c>
      <c r="D693" s="862">
        <v>2</v>
      </c>
      <c r="E693" s="908" t="s">
        <v>12200</v>
      </c>
      <c r="F693" s="909">
        <v>1075246782</v>
      </c>
      <c r="G693" s="913">
        <v>1</v>
      </c>
      <c r="H693" s="911" t="s">
        <v>12201</v>
      </c>
      <c r="I693" s="919" t="s">
        <v>12202</v>
      </c>
      <c r="J693" s="877">
        <v>41652</v>
      </c>
      <c r="K693" s="858">
        <v>6722221</v>
      </c>
      <c r="L693" s="859" t="s">
        <v>61</v>
      </c>
      <c r="M693" s="860" t="s">
        <v>39</v>
      </c>
      <c r="N693" s="860" t="s">
        <v>2127</v>
      </c>
      <c r="O693" s="860" t="s">
        <v>41</v>
      </c>
      <c r="P693" s="860" t="s">
        <v>42</v>
      </c>
      <c r="Q693" s="868"/>
    </row>
    <row r="694" spans="1:17" ht="144" x14ac:dyDescent="0.25">
      <c r="A694" s="578">
        <v>692</v>
      </c>
      <c r="B694" s="862" t="s">
        <v>34</v>
      </c>
      <c r="C694" s="862">
        <v>891180084</v>
      </c>
      <c r="D694" s="862">
        <v>2</v>
      </c>
      <c r="E694" s="869" t="s">
        <v>12203</v>
      </c>
      <c r="F694" s="870">
        <v>1081153670</v>
      </c>
      <c r="G694" s="871">
        <v>7</v>
      </c>
      <c r="H694" s="872" t="s">
        <v>12204</v>
      </c>
      <c r="I694" s="873" t="s">
        <v>9826</v>
      </c>
      <c r="J694" s="877">
        <v>41652</v>
      </c>
      <c r="K694" s="858">
        <v>10083331.5</v>
      </c>
      <c r="L694" s="859" t="s">
        <v>61</v>
      </c>
      <c r="M694" s="860" t="s">
        <v>39</v>
      </c>
      <c r="N694" s="860" t="s">
        <v>2127</v>
      </c>
      <c r="O694" s="860" t="s">
        <v>41</v>
      </c>
      <c r="P694" s="860" t="s">
        <v>42</v>
      </c>
      <c r="Q694" s="868"/>
    </row>
    <row r="695" spans="1:17" ht="324" x14ac:dyDescent="0.25">
      <c r="A695" s="578">
        <v>693</v>
      </c>
      <c r="B695" s="862" t="s">
        <v>34</v>
      </c>
      <c r="C695" s="862">
        <v>891180084</v>
      </c>
      <c r="D695" s="862">
        <v>2</v>
      </c>
      <c r="E695" s="908" t="s">
        <v>12205</v>
      </c>
      <c r="F695" s="909">
        <v>1075249274</v>
      </c>
      <c r="G695" s="910">
        <v>5</v>
      </c>
      <c r="H695" s="911" t="s">
        <v>12206</v>
      </c>
      <c r="I695" s="929" t="s">
        <v>12207</v>
      </c>
      <c r="J695" s="877">
        <v>41652</v>
      </c>
      <c r="K695" s="858">
        <f>6722221+9321480</f>
        <v>16043701</v>
      </c>
      <c r="L695" s="859" t="s">
        <v>61</v>
      </c>
      <c r="M695" s="860" t="s">
        <v>39</v>
      </c>
      <c r="N695" s="860" t="s">
        <v>2127</v>
      </c>
      <c r="O695" s="860" t="s">
        <v>41</v>
      </c>
      <c r="P695" s="860" t="s">
        <v>42</v>
      </c>
      <c r="Q695" s="861" t="s">
        <v>11941</v>
      </c>
    </row>
    <row r="696" spans="1:17" ht="156.75" x14ac:dyDescent="0.25">
      <c r="A696" s="578">
        <v>694</v>
      </c>
      <c r="B696" s="862" t="s">
        <v>34</v>
      </c>
      <c r="C696" s="862">
        <v>891180084</v>
      </c>
      <c r="D696" s="862">
        <v>2</v>
      </c>
      <c r="E696" s="940" t="s">
        <v>12208</v>
      </c>
      <c r="F696" s="941">
        <v>1075262201</v>
      </c>
      <c r="G696" s="942">
        <v>1</v>
      </c>
      <c r="H696" s="943" t="s">
        <v>12209</v>
      </c>
      <c r="I696" s="893" t="s">
        <v>12017</v>
      </c>
      <c r="J696" s="900">
        <v>41652</v>
      </c>
      <c r="K696" s="858">
        <v>6049999</v>
      </c>
      <c r="L696" s="859" t="s">
        <v>61</v>
      </c>
      <c r="M696" s="860" t="s">
        <v>39</v>
      </c>
      <c r="N696" s="860" t="s">
        <v>2127</v>
      </c>
      <c r="O696" s="860" t="s">
        <v>41</v>
      </c>
      <c r="P696" s="860" t="s">
        <v>42</v>
      </c>
      <c r="Q696" s="868"/>
    </row>
    <row r="697" spans="1:17" ht="204" x14ac:dyDescent="0.25">
      <c r="A697" s="578">
        <v>695</v>
      </c>
      <c r="B697" s="862" t="s">
        <v>34</v>
      </c>
      <c r="C697" s="862">
        <v>891180084</v>
      </c>
      <c r="D697" s="862">
        <v>2</v>
      </c>
      <c r="E697" s="944" t="s">
        <v>12210</v>
      </c>
      <c r="F697" s="945">
        <v>26423542</v>
      </c>
      <c r="G697" s="946">
        <v>0</v>
      </c>
      <c r="H697" s="947" t="s">
        <v>12211</v>
      </c>
      <c r="I697" s="948" t="s">
        <v>12212</v>
      </c>
      <c r="J697" s="949">
        <v>41652</v>
      </c>
      <c r="K697" s="858">
        <v>8738887.5</v>
      </c>
      <c r="L697" s="859" t="s">
        <v>61</v>
      </c>
      <c r="M697" s="860" t="s">
        <v>39</v>
      </c>
      <c r="N697" s="860" t="s">
        <v>2127</v>
      </c>
      <c r="O697" s="860" t="s">
        <v>41</v>
      </c>
      <c r="P697" s="860" t="s">
        <v>42</v>
      </c>
      <c r="Q697" s="868"/>
    </row>
    <row r="698" spans="1:17" ht="96" x14ac:dyDescent="0.25">
      <c r="A698" s="578">
        <v>696</v>
      </c>
      <c r="B698" s="862" t="s">
        <v>34</v>
      </c>
      <c r="C698" s="862">
        <v>891180084</v>
      </c>
      <c r="D698" s="862">
        <v>2</v>
      </c>
      <c r="E698" s="944" t="s">
        <v>12213</v>
      </c>
      <c r="F698" s="945">
        <v>7717201</v>
      </c>
      <c r="G698" s="946">
        <v>8</v>
      </c>
      <c r="H698" s="947" t="s">
        <v>12214</v>
      </c>
      <c r="I698" s="948" t="s">
        <v>12215</v>
      </c>
      <c r="J698" s="949">
        <v>41652</v>
      </c>
      <c r="K698" s="858">
        <v>8738887.5</v>
      </c>
      <c r="L698" s="859" t="s">
        <v>61</v>
      </c>
      <c r="M698" s="860" t="s">
        <v>39</v>
      </c>
      <c r="N698" s="860" t="s">
        <v>2127</v>
      </c>
      <c r="O698" s="860" t="s">
        <v>41</v>
      </c>
      <c r="P698" s="860" t="s">
        <v>42</v>
      </c>
      <c r="Q698" s="868"/>
    </row>
    <row r="699" spans="1:17" ht="288" x14ac:dyDescent="0.25">
      <c r="A699" s="578">
        <v>697</v>
      </c>
      <c r="B699" s="862" t="s">
        <v>34</v>
      </c>
      <c r="C699" s="862">
        <v>891180084</v>
      </c>
      <c r="D699" s="862">
        <v>2</v>
      </c>
      <c r="E699" s="944" t="s">
        <v>12216</v>
      </c>
      <c r="F699" s="945">
        <v>7726738</v>
      </c>
      <c r="G699" s="946">
        <v>9</v>
      </c>
      <c r="H699" s="947" t="s">
        <v>12217</v>
      </c>
      <c r="I699" s="948" t="s">
        <v>12218</v>
      </c>
      <c r="J699" s="949">
        <v>41652</v>
      </c>
      <c r="K699" s="858">
        <v>7394443</v>
      </c>
      <c r="L699" s="859" t="s">
        <v>61</v>
      </c>
      <c r="M699" s="860" t="s">
        <v>39</v>
      </c>
      <c r="N699" s="860" t="s">
        <v>2127</v>
      </c>
      <c r="O699" s="860" t="s">
        <v>41</v>
      </c>
      <c r="P699" s="860" t="s">
        <v>42</v>
      </c>
      <c r="Q699" s="868"/>
    </row>
    <row r="700" spans="1:17" ht="360" x14ac:dyDescent="0.25">
      <c r="A700" s="578">
        <v>698</v>
      </c>
      <c r="B700" s="862" t="s">
        <v>34</v>
      </c>
      <c r="C700" s="862">
        <v>891180084</v>
      </c>
      <c r="D700" s="862">
        <v>2</v>
      </c>
      <c r="E700" s="944" t="s">
        <v>12219</v>
      </c>
      <c r="F700" s="945">
        <v>7701836</v>
      </c>
      <c r="G700" s="946">
        <v>4</v>
      </c>
      <c r="H700" s="947" t="s">
        <v>12220</v>
      </c>
      <c r="I700" s="948" t="s">
        <v>12221</v>
      </c>
      <c r="J700" s="949">
        <v>41652</v>
      </c>
      <c r="K700" s="858">
        <v>15461108.5</v>
      </c>
      <c r="L700" s="859" t="s">
        <v>61</v>
      </c>
      <c r="M700" s="860" t="s">
        <v>39</v>
      </c>
      <c r="N700" s="860" t="s">
        <v>2127</v>
      </c>
      <c r="O700" s="860" t="s">
        <v>41</v>
      </c>
      <c r="P700" s="860" t="s">
        <v>42</v>
      </c>
      <c r="Q700" s="868"/>
    </row>
    <row r="701" spans="1:17" ht="276" x14ac:dyDescent="0.25">
      <c r="A701" s="578">
        <v>699</v>
      </c>
      <c r="B701" s="862" t="s">
        <v>34</v>
      </c>
      <c r="C701" s="862">
        <v>891180084</v>
      </c>
      <c r="D701" s="862">
        <v>2</v>
      </c>
      <c r="E701" s="944" t="s">
        <v>12222</v>
      </c>
      <c r="F701" s="945">
        <v>7699693</v>
      </c>
      <c r="G701" s="946">
        <v>1</v>
      </c>
      <c r="H701" s="947" t="s">
        <v>12223</v>
      </c>
      <c r="I701" s="948" t="s">
        <v>12224</v>
      </c>
      <c r="J701" s="949">
        <v>41652</v>
      </c>
      <c r="K701" s="858">
        <v>10083331.5</v>
      </c>
      <c r="L701" s="859" t="s">
        <v>61</v>
      </c>
      <c r="M701" s="860" t="s">
        <v>39</v>
      </c>
      <c r="N701" s="860" t="s">
        <v>2127</v>
      </c>
      <c r="O701" s="860" t="s">
        <v>41</v>
      </c>
      <c r="P701" s="860" t="s">
        <v>42</v>
      </c>
      <c r="Q701" s="868"/>
    </row>
    <row r="702" spans="1:17" ht="240" x14ac:dyDescent="0.25">
      <c r="A702" s="578">
        <v>700</v>
      </c>
      <c r="B702" s="862" t="s">
        <v>34</v>
      </c>
      <c r="C702" s="862">
        <v>891180084</v>
      </c>
      <c r="D702" s="862">
        <v>2</v>
      </c>
      <c r="E702" s="944" t="s">
        <v>12225</v>
      </c>
      <c r="F702" s="945">
        <v>55170475</v>
      </c>
      <c r="G702" s="946">
        <v>3</v>
      </c>
      <c r="H702" s="947" t="s">
        <v>12226</v>
      </c>
      <c r="I702" s="948" t="s">
        <v>12227</v>
      </c>
      <c r="J702" s="949">
        <v>41652</v>
      </c>
      <c r="K702" s="858">
        <v>10083331.5</v>
      </c>
      <c r="L702" s="859" t="s">
        <v>61</v>
      </c>
      <c r="M702" s="860" t="s">
        <v>39</v>
      </c>
      <c r="N702" s="860" t="s">
        <v>2127</v>
      </c>
      <c r="O702" s="860" t="s">
        <v>41</v>
      </c>
      <c r="P702" s="860" t="s">
        <v>42</v>
      </c>
      <c r="Q702" s="868"/>
    </row>
    <row r="703" spans="1:17" ht="240" x14ac:dyDescent="0.25">
      <c r="A703" s="578">
        <v>701</v>
      </c>
      <c r="B703" s="862" t="s">
        <v>34</v>
      </c>
      <c r="C703" s="862">
        <v>891180084</v>
      </c>
      <c r="D703" s="862">
        <v>2</v>
      </c>
      <c r="E703" s="944" t="s">
        <v>12228</v>
      </c>
      <c r="F703" s="945">
        <v>1075230312</v>
      </c>
      <c r="G703" s="946">
        <v>3</v>
      </c>
      <c r="H703" s="947" t="s">
        <v>12229</v>
      </c>
      <c r="I703" s="948" t="s">
        <v>12227</v>
      </c>
      <c r="J703" s="949">
        <v>41652</v>
      </c>
      <c r="K703" s="858">
        <v>8738887.5</v>
      </c>
      <c r="L703" s="859" t="s">
        <v>61</v>
      </c>
      <c r="M703" s="860" t="s">
        <v>39</v>
      </c>
      <c r="N703" s="860" t="s">
        <v>2127</v>
      </c>
      <c r="O703" s="860" t="s">
        <v>41</v>
      </c>
      <c r="P703" s="860" t="s">
        <v>42</v>
      </c>
      <c r="Q703" s="868"/>
    </row>
    <row r="704" spans="1:17" ht="240" x14ac:dyDescent="0.25">
      <c r="A704" s="578">
        <v>702</v>
      </c>
      <c r="B704" s="862" t="s">
        <v>34</v>
      </c>
      <c r="C704" s="862">
        <v>891180084</v>
      </c>
      <c r="D704" s="862">
        <v>2</v>
      </c>
      <c r="E704" s="944" t="s">
        <v>12230</v>
      </c>
      <c r="F704" s="945">
        <v>1075229037</v>
      </c>
      <c r="G704" s="946">
        <v>0</v>
      </c>
      <c r="H704" s="947" t="s">
        <v>12231</v>
      </c>
      <c r="I704" s="948" t="s">
        <v>12232</v>
      </c>
      <c r="J704" s="949">
        <v>41652</v>
      </c>
      <c r="K704" s="858">
        <v>10083331.5</v>
      </c>
      <c r="L704" s="859" t="s">
        <v>61</v>
      </c>
      <c r="M704" s="860" t="s">
        <v>39</v>
      </c>
      <c r="N704" s="860" t="s">
        <v>2127</v>
      </c>
      <c r="O704" s="860" t="s">
        <v>41</v>
      </c>
      <c r="P704" s="860" t="s">
        <v>42</v>
      </c>
      <c r="Q704" s="868"/>
    </row>
    <row r="705" spans="1:17" ht="180" x14ac:dyDescent="0.25">
      <c r="A705" s="578">
        <v>703</v>
      </c>
      <c r="B705" s="862" t="s">
        <v>34</v>
      </c>
      <c r="C705" s="862">
        <v>891180084</v>
      </c>
      <c r="D705" s="862">
        <v>2</v>
      </c>
      <c r="E705" s="950" t="s">
        <v>12233</v>
      </c>
      <c r="F705" s="951">
        <v>1075216629</v>
      </c>
      <c r="G705" s="946">
        <v>4</v>
      </c>
      <c r="H705" s="947" t="s">
        <v>12234</v>
      </c>
      <c r="I705" s="948" t="s">
        <v>12235</v>
      </c>
      <c r="J705" s="949">
        <v>41652</v>
      </c>
      <c r="K705" s="858">
        <v>6722221</v>
      </c>
      <c r="L705" s="859" t="s">
        <v>61</v>
      </c>
      <c r="M705" s="860" t="s">
        <v>39</v>
      </c>
      <c r="N705" s="860" t="s">
        <v>2127</v>
      </c>
      <c r="O705" s="860" t="s">
        <v>41</v>
      </c>
      <c r="P705" s="860" t="s">
        <v>42</v>
      </c>
      <c r="Q705" s="868"/>
    </row>
    <row r="706" spans="1:17" ht="409.5" x14ac:dyDescent="0.25">
      <c r="A706" s="578">
        <v>704</v>
      </c>
      <c r="B706" s="862" t="s">
        <v>34</v>
      </c>
      <c r="C706" s="862">
        <v>891180084</v>
      </c>
      <c r="D706" s="862">
        <v>2</v>
      </c>
      <c r="E706" s="950" t="s">
        <v>12236</v>
      </c>
      <c r="F706" s="951">
        <v>36180523</v>
      </c>
      <c r="G706" s="946">
        <v>2</v>
      </c>
      <c r="H706" s="947" t="s">
        <v>12237</v>
      </c>
      <c r="I706" s="948" t="s">
        <v>12238</v>
      </c>
      <c r="J706" s="949">
        <v>41652</v>
      </c>
      <c r="K706" s="858">
        <v>10083331.5</v>
      </c>
      <c r="L706" s="859" t="s">
        <v>61</v>
      </c>
      <c r="M706" s="860" t="s">
        <v>39</v>
      </c>
      <c r="N706" s="860" t="s">
        <v>2127</v>
      </c>
      <c r="O706" s="860" t="s">
        <v>41</v>
      </c>
      <c r="P706" s="860" t="s">
        <v>42</v>
      </c>
      <c r="Q706" s="868"/>
    </row>
    <row r="707" spans="1:17" ht="180" x14ac:dyDescent="0.25">
      <c r="A707" s="578">
        <v>705</v>
      </c>
      <c r="B707" s="862" t="s">
        <v>34</v>
      </c>
      <c r="C707" s="862">
        <v>891180084</v>
      </c>
      <c r="D707" s="862">
        <v>2</v>
      </c>
      <c r="E707" s="950" t="s">
        <v>12239</v>
      </c>
      <c r="F707" s="951">
        <v>1075236262</v>
      </c>
      <c r="G707" s="946">
        <v>0</v>
      </c>
      <c r="H707" s="947" t="s">
        <v>12240</v>
      </c>
      <c r="I707" s="948" t="s">
        <v>12241</v>
      </c>
      <c r="J707" s="949">
        <v>41652</v>
      </c>
      <c r="K707" s="858">
        <v>11000000</v>
      </c>
      <c r="L707" s="859" t="s">
        <v>61</v>
      </c>
      <c r="M707" s="860" t="s">
        <v>39</v>
      </c>
      <c r="N707" s="860" t="s">
        <v>2127</v>
      </c>
      <c r="O707" s="860" t="s">
        <v>41</v>
      </c>
      <c r="P707" s="860" t="s">
        <v>42</v>
      </c>
      <c r="Q707" s="868"/>
    </row>
    <row r="708" spans="1:17" ht="120" x14ac:dyDescent="0.25">
      <c r="A708" s="578">
        <v>706</v>
      </c>
      <c r="B708" s="862" t="s">
        <v>34</v>
      </c>
      <c r="C708" s="862">
        <v>891180084</v>
      </c>
      <c r="D708" s="862">
        <v>2</v>
      </c>
      <c r="E708" s="950" t="s">
        <v>12242</v>
      </c>
      <c r="F708" s="952">
        <v>8352925</v>
      </c>
      <c r="G708" s="946">
        <v>7</v>
      </c>
      <c r="H708" s="947" t="s">
        <v>12243</v>
      </c>
      <c r="I708" s="948" t="s">
        <v>12244</v>
      </c>
      <c r="J708" s="949">
        <v>41652</v>
      </c>
      <c r="K708" s="858">
        <v>18471024</v>
      </c>
      <c r="L708" s="859" t="s">
        <v>61</v>
      </c>
      <c r="M708" s="860" t="s">
        <v>39</v>
      </c>
      <c r="N708" s="860" t="s">
        <v>2127</v>
      </c>
      <c r="O708" s="860" t="s">
        <v>41</v>
      </c>
      <c r="P708" s="860" t="s">
        <v>42</v>
      </c>
      <c r="Q708" s="868"/>
    </row>
    <row r="709" spans="1:17" ht="120" x14ac:dyDescent="0.25">
      <c r="A709" s="578">
        <v>707</v>
      </c>
      <c r="B709" s="862" t="s">
        <v>34</v>
      </c>
      <c r="C709" s="862">
        <v>891180084</v>
      </c>
      <c r="D709" s="862">
        <v>2</v>
      </c>
      <c r="E709" s="953" t="s">
        <v>12245</v>
      </c>
      <c r="F709" s="952">
        <v>26428889</v>
      </c>
      <c r="G709" s="946">
        <v>3</v>
      </c>
      <c r="H709" s="947" t="s">
        <v>12246</v>
      </c>
      <c r="I709" s="948" t="s">
        <v>12244</v>
      </c>
      <c r="J709" s="949">
        <v>41652</v>
      </c>
      <c r="K709" s="858">
        <v>18471024</v>
      </c>
      <c r="L709" s="859" t="s">
        <v>61</v>
      </c>
      <c r="M709" s="860" t="s">
        <v>39</v>
      </c>
      <c r="N709" s="860" t="s">
        <v>2127</v>
      </c>
      <c r="O709" s="860" t="s">
        <v>41</v>
      </c>
      <c r="P709" s="860" t="s">
        <v>42</v>
      </c>
      <c r="Q709" s="868"/>
    </row>
    <row r="710" spans="1:17" ht="132" x14ac:dyDescent="0.25">
      <c r="A710" s="578">
        <v>708</v>
      </c>
      <c r="B710" s="862" t="s">
        <v>34</v>
      </c>
      <c r="C710" s="862">
        <v>891180084</v>
      </c>
      <c r="D710" s="862">
        <v>2</v>
      </c>
      <c r="E710" s="953" t="s">
        <v>12247</v>
      </c>
      <c r="F710" s="954">
        <v>79293938</v>
      </c>
      <c r="G710" s="946">
        <v>7</v>
      </c>
      <c r="H710" s="947" t="s">
        <v>12248</v>
      </c>
      <c r="I710" s="948" t="s">
        <v>12249</v>
      </c>
      <c r="J710" s="949">
        <v>41652</v>
      </c>
      <c r="K710" s="858">
        <v>18471024</v>
      </c>
      <c r="L710" s="859" t="s">
        <v>61</v>
      </c>
      <c r="M710" s="860" t="s">
        <v>39</v>
      </c>
      <c r="N710" s="860" t="s">
        <v>2127</v>
      </c>
      <c r="O710" s="860" t="s">
        <v>41</v>
      </c>
      <c r="P710" s="860" t="s">
        <v>42</v>
      </c>
      <c r="Q710" s="868"/>
    </row>
    <row r="711" spans="1:17" ht="144" x14ac:dyDescent="0.25">
      <c r="A711" s="578">
        <v>709</v>
      </c>
      <c r="B711" s="862" t="s">
        <v>34</v>
      </c>
      <c r="C711" s="862">
        <v>891180084</v>
      </c>
      <c r="D711" s="862">
        <v>2</v>
      </c>
      <c r="E711" s="955" t="s">
        <v>12250</v>
      </c>
      <c r="F711" s="956">
        <v>1075240615</v>
      </c>
      <c r="G711" s="871">
        <v>2</v>
      </c>
      <c r="H711" s="872" t="s">
        <v>12251</v>
      </c>
      <c r="I711" s="957" t="s">
        <v>9461</v>
      </c>
      <c r="J711" s="900">
        <v>41652</v>
      </c>
      <c r="K711" s="858">
        <v>6722221</v>
      </c>
      <c r="L711" s="859" t="s">
        <v>61</v>
      </c>
      <c r="M711" s="860" t="s">
        <v>39</v>
      </c>
      <c r="N711" s="860" t="s">
        <v>2127</v>
      </c>
      <c r="O711" s="860" t="s">
        <v>41</v>
      </c>
      <c r="P711" s="860" t="s">
        <v>42</v>
      </c>
      <c r="Q711" s="868"/>
    </row>
    <row r="712" spans="1:17" ht="45" x14ac:dyDescent="0.25">
      <c r="A712" s="578">
        <v>710</v>
      </c>
      <c r="B712" s="862"/>
      <c r="C712" s="862"/>
      <c r="D712" s="862"/>
      <c r="E712" s="958" t="s">
        <v>12252</v>
      </c>
      <c r="F712" s="870"/>
      <c r="G712" s="871"/>
      <c r="H712" s="959" t="s">
        <v>12253</v>
      </c>
      <c r="I712" s="960"/>
      <c r="J712" s="882"/>
      <c r="K712" s="858"/>
      <c r="L712" s="859"/>
      <c r="M712" s="860"/>
      <c r="N712" s="860"/>
      <c r="O712" s="860"/>
      <c r="P712" s="860"/>
      <c r="Q712" s="868"/>
    </row>
    <row r="713" spans="1:17" ht="372.75" x14ac:dyDescent="0.25">
      <c r="A713" s="578">
        <v>711</v>
      </c>
      <c r="B713" s="862" t="s">
        <v>34</v>
      </c>
      <c r="C713" s="862">
        <v>891180084</v>
      </c>
      <c r="D713" s="862">
        <v>2</v>
      </c>
      <c r="E713" s="869" t="s">
        <v>8653</v>
      </c>
      <c r="F713" s="870">
        <v>1075244297</v>
      </c>
      <c r="G713" s="871">
        <v>1</v>
      </c>
      <c r="H713" s="872" t="s">
        <v>12254</v>
      </c>
      <c r="I713" s="961" t="s">
        <v>12255</v>
      </c>
      <c r="J713" s="877">
        <v>41653</v>
      </c>
      <c r="K713" s="858">
        <v>5809983.2666666666</v>
      </c>
      <c r="L713" s="859" t="s">
        <v>61</v>
      </c>
      <c r="M713" s="860" t="s">
        <v>39</v>
      </c>
      <c r="N713" s="860" t="s">
        <v>2127</v>
      </c>
      <c r="O713" s="860" t="s">
        <v>41</v>
      </c>
      <c r="P713" s="860" t="s">
        <v>42</v>
      </c>
      <c r="Q713" s="868"/>
    </row>
    <row r="714" spans="1:17" ht="120.75" x14ac:dyDescent="0.25">
      <c r="A714" s="578">
        <v>712</v>
      </c>
      <c r="B714" s="862" t="s">
        <v>34</v>
      </c>
      <c r="C714" s="862">
        <v>891180084</v>
      </c>
      <c r="D714" s="862">
        <v>2</v>
      </c>
      <c r="E714" s="869" t="s">
        <v>12256</v>
      </c>
      <c r="F714" s="870">
        <v>1075211470</v>
      </c>
      <c r="G714" s="871">
        <v>8</v>
      </c>
      <c r="H714" s="872" t="s">
        <v>12257</v>
      </c>
      <c r="I714" s="961" t="s">
        <v>12258</v>
      </c>
      <c r="J714" s="877">
        <v>41653</v>
      </c>
      <c r="K714" s="858">
        <v>10022221.4</v>
      </c>
      <c r="L714" s="859" t="s">
        <v>61</v>
      </c>
      <c r="M714" s="860" t="s">
        <v>39</v>
      </c>
      <c r="N714" s="860" t="s">
        <v>2127</v>
      </c>
      <c r="O714" s="860" t="s">
        <v>41</v>
      </c>
      <c r="P714" s="860" t="s">
        <v>42</v>
      </c>
      <c r="Q714" s="868"/>
    </row>
    <row r="715" spans="1:17" ht="120.75" x14ac:dyDescent="0.25">
      <c r="A715" s="578">
        <v>713</v>
      </c>
      <c r="B715" s="862" t="s">
        <v>34</v>
      </c>
      <c r="C715" s="862">
        <v>891180084</v>
      </c>
      <c r="D715" s="862">
        <v>2</v>
      </c>
      <c r="E715" s="962" t="s">
        <v>12259</v>
      </c>
      <c r="F715" s="963">
        <v>1075236227</v>
      </c>
      <c r="G715" s="964">
        <v>2</v>
      </c>
      <c r="H715" s="872" t="s">
        <v>12260</v>
      </c>
      <c r="I715" s="961" t="s">
        <v>12258</v>
      </c>
      <c r="J715" s="877">
        <v>41653</v>
      </c>
      <c r="K715" s="858">
        <v>10022221.4</v>
      </c>
      <c r="L715" s="859" t="s">
        <v>61</v>
      </c>
      <c r="M715" s="860" t="s">
        <v>39</v>
      </c>
      <c r="N715" s="860" t="s">
        <v>2127</v>
      </c>
      <c r="O715" s="860" t="s">
        <v>41</v>
      </c>
      <c r="P715" s="860" t="s">
        <v>42</v>
      </c>
      <c r="Q715" s="868"/>
    </row>
    <row r="716" spans="1:17" ht="120.75" x14ac:dyDescent="0.25">
      <c r="A716" s="578">
        <v>714</v>
      </c>
      <c r="B716" s="862" t="s">
        <v>34</v>
      </c>
      <c r="C716" s="862">
        <v>891180084</v>
      </c>
      <c r="D716" s="862">
        <v>2</v>
      </c>
      <c r="E716" s="869" t="s">
        <v>12261</v>
      </c>
      <c r="F716" s="870">
        <v>1080361124</v>
      </c>
      <c r="G716" s="871">
        <v>5</v>
      </c>
      <c r="H716" s="872" t="s">
        <v>12262</v>
      </c>
      <c r="I716" s="961" t="s">
        <v>12258</v>
      </c>
      <c r="J716" s="877">
        <v>41653</v>
      </c>
      <c r="K716" s="858">
        <v>8746666.666666666</v>
      </c>
      <c r="L716" s="859" t="s">
        <v>61</v>
      </c>
      <c r="M716" s="860" t="s">
        <v>39</v>
      </c>
      <c r="N716" s="860" t="s">
        <v>2127</v>
      </c>
      <c r="O716" s="860" t="s">
        <v>41</v>
      </c>
      <c r="P716" s="860" t="s">
        <v>42</v>
      </c>
      <c r="Q716" s="868"/>
    </row>
    <row r="717" spans="1:17" ht="156.75" x14ac:dyDescent="0.25">
      <c r="A717" s="578">
        <v>715</v>
      </c>
      <c r="B717" s="862" t="s">
        <v>34</v>
      </c>
      <c r="C717" s="862">
        <v>891180084</v>
      </c>
      <c r="D717" s="862">
        <v>2</v>
      </c>
      <c r="E717" s="869" t="s">
        <v>3283</v>
      </c>
      <c r="F717" s="963">
        <v>1004075903</v>
      </c>
      <c r="G717" s="964">
        <v>3</v>
      </c>
      <c r="H717" s="872" t="s">
        <v>12263</v>
      </c>
      <c r="I717" s="961" t="s">
        <v>9459</v>
      </c>
      <c r="J717" s="877">
        <v>41653</v>
      </c>
      <c r="K717" s="858">
        <v>10022221.4</v>
      </c>
      <c r="L717" s="859" t="s">
        <v>61</v>
      </c>
      <c r="M717" s="860" t="s">
        <v>39</v>
      </c>
      <c r="N717" s="860" t="s">
        <v>2127</v>
      </c>
      <c r="O717" s="860" t="s">
        <v>41</v>
      </c>
      <c r="P717" s="860" t="s">
        <v>42</v>
      </c>
      <c r="Q717" s="868"/>
    </row>
    <row r="718" spans="1:17" ht="180.75" x14ac:dyDescent="0.25">
      <c r="A718" s="578">
        <v>716</v>
      </c>
      <c r="B718" s="862" t="s">
        <v>34</v>
      </c>
      <c r="C718" s="862">
        <v>891180084</v>
      </c>
      <c r="D718" s="862">
        <v>2</v>
      </c>
      <c r="E718" s="869" t="s">
        <v>12264</v>
      </c>
      <c r="F718" s="870">
        <v>55162919</v>
      </c>
      <c r="G718" s="871">
        <v>8</v>
      </c>
      <c r="H718" s="872" t="s">
        <v>12265</v>
      </c>
      <c r="I718" s="961" t="s">
        <v>9581</v>
      </c>
      <c r="J718" s="877">
        <v>41653</v>
      </c>
      <c r="K718" s="858">
        <v>10022221.4</v>
      </c>
      <c r="L718" s="859" t="s">
        <v>61</v>
      </c>
      <c r="M718" s="860" t="s">
        <v>39</v>
      </c>
      <c r="N718" s="860" t="s">
        <v>2127</v>
      </c>
      <c r="O718" s="860" t="s">
        <v>41</v>
      </c>
      <c r="P718" s="860" t="s">
        <v>42</v>
      </c>
      <c r="Q718" s="868"/>
    </row>
    <row r="719" spans="1:17" ht="168.75" x14ac:dyDescent="0.25">
      <c r="A719" s="578">
        <v>717</v>
      </c>
      <c r="B719" s="862" t="s">
        <v>34</v>
      </c>
      <c r="C719" s="862">
        <v>891180084</v>
      </c>
      <c r="D719" s="862">
        <v>2</v>
      </c>
      <c r="E719" s="869" t="s">
        <v>12266</v>
      </c>
      <c r="F719" s="870">
        <v>10529621</v>
      </c>
      <c r="G719" s="871">
        <v>2</v>
      </c>
      <c r="H719" s="872" t="s">
        <v>12267</v>
      </c>
      <c r="I719" s="961" t="s">
        <v>9585</v>
      </c>
      <c r="J719" s="877">
        <v>41653</v>
      </c>
      <c r="K719" s="858">
        <v>10022221.4</v>
      </c>
      <c r="L719" s="859" t="s">
        <v>61</v>
      </c>
      <c r="M719" s="860" t="s">
        <v>39</v>
      </c>
      <c r="N719" s="860" t="s">
        <v>2127</v>
      </c>
      <c r="O719" s="860" t="s">
        <v>41</v>
      </c>
      <c r="P719" s="860" t="s">
        <v>42</v>
      </c>
      <c r="Q719" s="868"/>
    </row>
    <row r="720" spans="1:17" ht="168.75" x14ac:dyDescent="0.25">
      <c r="A720" s="578">
        <v>718</v>
      </c>
      <c r="B720" s="862" t="s">
        <v>34</v>
      </c>
      <c r="C720" s="862">
        <v>891180084</v>
      </c>
      <c r="D720" s="862">
        <v>2</v>
      </c>
      <c r="E720" s="869" t="s">
        <v>12268</v>
      </c>
      <c r="F720" s="965">
        <v>1075222976</v>
      </c>
      <c r="G720" s="901">
        <v>1</v>
      </c>
      <c r="H720" s="872" t="s">
        <v>12269</v>
      </c>
      <c r="I720" s="961" t="s">
        <v>9898</v>
      </c>
      <c r="J720" s="877">
        <v>41653</v>
      </c>
      <c r="K720" s="858">
        <v>6681481.2666666666</v>
      </c>
      <c r="L720" s="859" t="s">
        <v>61</v>
      </c>
      <c r="M720" s="860" t="s">
        <v>39</v>
      </c>
      <c r="N720" s="860" t="s">
        <v>2127</v>
      </c>
      <c r="O720" s="860" t="s">
        <v>41</v>
      </c>
      <c r="P720" s="860" t="s">
        <v>42</v>
      </c>
      <c r="Q720" s="868"/>
    </row>
    <row r="721" spans="1:17" ht="372.75" x14ac:dyDescent="0.25">
      <c r="A721" s="578">
        <v>719</v>
      </c>
      <c r="B721" s="862" t="s">
        <v>34</v>
      </c>
      <c r="C721" s="862">
        <v>891180084</v>
      </c>
      <c r="D721" s="862">
        <v>2</v>
      </c>
      <c r="E721" s="869" t="s">
        <v>12270</v>
      </c>
      <c r="F721" s="870">
        <v>36184778</v>
      </c>
      <c r="G721" s="871">
        <v>1</v>
      </c>
      <c r="H721" s="872" t="s">
        <v>12271</v>
      </c>
      <c r="I721" s="893" t="s">
        <v>12272</v>
      </c>
      <c r="J721" s="877">
        <v>41653</v>
      </c>
      <c r="K721" s="858">
        <v>8685924.5333333332</v>
      </c>
      <c r="L721" s="859" t="s">
        <v>61</v>
      </c>
      <c r="M721" s="860" t="s">
        <v>39</v>
      </c>
      <c r="N721" s="860" t="s">
        <v>2127</v>
      </c>
      <c r="O721" s="860" t="s">
        <v>41</v>
      </c>
      <c r="P721" s="860" t="s">
        <v>42</v>
      </c>
      <c r="Q721" s="868"/>
    </row>
    <row r="722" spans="1:17" ht="384.75" x14ac:dyDescent="0.25">
      <c r="A722" s="578">
        <v>720</v>
      </c>
      <c r="B722" s="862" t="s">
        <v>34</v>
      </c>
      <c r="C722" s="862">
        <v>891180084</v>
      </c>
      <c r="D722" s="862">
        <v>2</v>
      </c>
      <c r="E722" s="908" t="s">
        <v>12273</v>
      </c>
      <c r="F722" s="909">
        <v>7556496</v>
      </c>
      <c r="G722" s="910">
        <v>1</v>
      </c>
      <c r="H722" s="872" t="s">
        <v>12274</v>
      </c>
      <c r="I722" s="961" t="s">
        <v>12275</v>
      </c>
      <c r="J722" s="877">
        <v>41653</v>
      </c>
      <c r="K722" s="858">
        <v>11513332.333333334</v>
      </c>
      <c r="L722" s="859" t="s">
        <v>61</v>
      </c>
      <c r="M722" s="860" t="s">
        <v>39</v>
      </c>
      <c r="N722" s="860" t="s">
        <v>2127</v>
      </c>
      <c r="O722" s="860" t="s">
        <v>41</v>
      </c>
      <c r="P722" s="860" t="s">
        <v>42</v>
      </c>
      <c r="Q722" s="868"/>
    </row>
    <row r="723" spans="1:17" ht="168.75" x14ac:dyDescent="0.25">
      <c r="A723" s="578">
        <v>721</v>
      </c>
      <c r="B723" s="862" t="s">
        <v>34</v>
      </c>
      <c r="C723" s="862">
        <v>891180084</v>
      </c>
      <c r="D723" s="862">
        <v>2</v>
      </c>
      <c r="E723" s="869" t="s">
        <v>6840</v>
      </c>
      <c r="F723" s="870">
        <v>55153933</v>
      </c>
      <c r="G723" s="966">
        <v>3</v>
      </c>
      <c r="H723" s="872" t="s">
        <v>12276</v>
      </c>
      <c r="I723" s="893" t="s">
        <v>12277</v>
      </c>
      <c r="J723" s="877">
        <v>41655</v>
      </c>
      <c r="K723" s="858">
        <v>9472221.5</v>
      </c>
      <c r="L723" s="859" t="s">
        <v>61</v>
      </c>
      <c r="M723" s="860" t="s">
        <v>39</v>
      </c>
      <c r="N723" s="860" t="s">
        <v>2127</v>
      </c>
      <c r="O723" s="860" t="s">
        <v>41</v>
      </c>
      <c r="P723" s="860" t="s">
        <v>42</v>
      </c>
      <c r="Q723" s="868"/>
    </row>
    <row r="724" spans="1:17" ht="210" x14ac:dyDescent="0.25">
      <c r="A724" s="578">
        <v>722</v>
      </c>
      <c r="B724" s="862" t="s">
        <v>34</v>
      </c>
      <c r="C724" s="862">
        <v>891180084</v>
      </c>
      <c r="D724" s="862">
        <v>2</v>
      </c>
      <c r="E724" s="908" t="s">
        <v>12278</v>
      </c>
      <c r="F724" s="909">
        <v>12114557</v>
      </c>
      <c r="G724" s="967">
        <v>4</v>
      </c>
      <c r="H724" s="911" t="s">
        <v>12279</v>
      </c>
      <c r="I724" s="968" t="s">
        <v>9565</v>
      </c>
      <c r="J724" s="877">
        <v>41655</v>
      </c>
      <c r="K724" s="858">
        <v>5939999</v>
      </c>
      <c r="L724" s="859" t="s">
        <v>61</v>
      </c>
      <c r="M724" s="860" t="s">
        <v>39</v>
      </c>
      <c r="N724" s="860" t="s">
        <v>2127</v>
      </c>
      <c r="O724" s="860" t="s">
        <v>41</v>
      </c>
      <c r="P724" s="860" t="s">
        <v>42</v>
      </c>
      <c r="Q724" s="868"/>
    </row>
    <row r="725" spans="1:17" ht="168.75" x14ac:dyDescent="0.25">
      <c r="A725" s="578">
        <v>723</v>
      </c>
      <c r="B725" s="862" t="s">
        <v>34</v>
      </c>
      <c r="C725" s="862">
        <v>891180084</v>
      </c>
      <c r="D725" s="862">
        <v>2</v>
      </c>
      <c r="E725" s="908" t="s">
        <v>12280</v>
      </c>
      <c r="F725" s="909">
        <v>7693520</v>
      </c>
      <c r="G725" s="967">
        <v>7</v>
      </c>
      <c r="H725" s="911" t="s">
        <v>12281</v>
      </c>
      <c r="I725" s="920" t="s">
        <v>9565</v>
      </c>
      <c r="J725" s="877">
        <v>41655</v>
      </c>
      <c r="K725" s="858">
        <v>5939999</v>
      </c>
      <c r="L725" s="859" t="s">
        <v>61</v>
      </c>
      <c r="M725" s="860" t="s">
        <v>39</v>
      </c>
      <c r="N725" s="860" t="s">
        <v>2127</v>
      </c>
      <c r="O725" s="860" t="s">
        <v>41</v>
      </c>
      <c r="P725" s="860" t="s">
        <v>42</v>
      </c>
      <c r="Q725" s="868"/>
    </row>
    <row r="726" spans="1:17" ht="243" x14ac:dyDescent="0.25">
      <c r="A726" s="578">
        <v>724</v>
      </c>
      <c r="B726" s="862" t="s">
        <v>34</v>
      </c>
      <c r="C726" s="862">
        <v>891180084</v>
      </c>
      <c r="D726" s="862">
        <v>2</v>
      </c>
      <c r="E726" s="962" t="s">
        <v>4343</v>
      </c>
      <c r="F726" s="963">
        <v>55167412</v>
      </c>
      <c r="G726" s="969">
        <v>9</v>
      </c>
      <c r="H726" s="970" t="s">
        <v>12282</v>
      </c>
      <c r="I726" s="971" t="s">
        <v>10028</v>
      </c>
      <c r="J726" s="972">
        <v>41656</v>
      </c>
      <c r="K726" s="858">
        <v>162962.93333333332</v>
      </c>
      <c r="L726" s="859" t="s">
        <v>61</v>
      </c>
      <c r="M726" s="860" t="s">
        <v>39</v>
      </c>
      <c r="N726" s="860" t="s">
        <v>2127</v>
      </c>
      <c r="O726" s="860" t="s">
        <v>41</v>
      </c>
      <c r="P726" s="860" t="s">
        <v>42</v>
      </c>
      <c r="Q726" s="861" t="s">
        <v>12036</v>
      </c>
    </row>
    <row r="727" spans="1:17" ht="120.75" x14ac:dyDescent="0.25">
      <c r="A727" s="578">
        <v>725</v>
      </c>
      <c r="B727" s="862" t="s">
        <v>34</v>
      </c>
      <c r="C727" s="862">
        <v>891180084</v>
      </c>
      <c r="D727" s="862">
        <v>2</v>
      </c>
      <c r="E727" s="869" t="s">
        <v>12283</v>
      </c>
      <c r="F727" s="870">
        <v>36313657</v>
      </c>
      <c r="G727" s="966">
        <v>3</v>
      </c>
      <c r="H727" s="872" t="s">
        <v>12284</v>
      </c>
      <c r="I727" s="893" t="s">
        <v>12285</v>
      </c>
      <c r="J727" s="972">
        <v>41656</v>
      </c>
      <c r="K727" s="858">
        <v>9227777.0999999996</v>
      </c>
      <c r="L727" s="859" t="s">
        <v>61</v>
      </c>
      <c r="M727" s="860" t="s">
        <v>39</v>
      </c>
      <c r="N727" s="860" t="s">
        <v>2127</v>
      </c>
      <c r="O727" s="860" t="s">
        <v>41</v>
      </c>
      <c r="P727" s="860" t="s">
        <v>42</v>
      </c>
      <c r="Q727" s="868"/>
    </row>
    <row r="728" spans="1:17" ht="156.75" x14ac:dyDescent="0.25">
      <c r="A728" s="578">
        <v>726</v>
      </c>
      <c r="B728" s="862" t="s">
        <v>34</v>
      </c>
      <c r="C728" s="862">
        <v>891180084</v>
      </c>
      <c r="D728" s="862">
        <v>2</v>
      </c>
      <c r="E728" s="869" t="s">
        <v>12286</v>
      </c>
      <c r="F728" s="870">
        <v>7713135</v>
      </c>
      <c r="G728" s="966">
        <v>1</v>
      </c>
      <c r="H728" s="872" t="s">
        <v>12287</v>
      </c>
      <c r="I728" s="893" t="s">
        <v>9671</v>
      </c>
      <c r="J728" s="972">
        <v>41656</v>
      </c>
      <c r="K728" s="858">
        <v>9227777.0999999996</v>
      </c>
      <c r="L728" s="859" t="s">
        <v>61</v>
      </c>
      <c r="M728" s="860" t="s">
        <v>39</v>
      </c>
      <c r="N728" s="860" t="s">
        <v>2127</v>
      </c>
      <c r="O728" s="860" t="s">
        <v>41</v>
      </c>
      <c r="P728" s="860" t="s">
        <v>42</v>
      </c>
      <c r="Q728" s="868"/>
    </row>
    <row r="729" spans="1:17" ht="144.75" x14ac:dyDescent="0.25">
      <c r="A729" s="578">
        <v>727</v>
      </c>
      <c r="B729" s="862" t="s">
        <v>34</v>
      </c>
      <c r="C729" s="862">
        <v>891180084</v>
      </c>
      <c r="D729" s="862">
        <v>2</v>
      </c>
      <c r="E729" s="869" t="s">
        <v>12288</v>
      </c>
      <c r="F729" s="870">
        <v>1075251297</v>
      </c>
      <c r="G729" s="966">
        <v>0</v>
      </c>
      <c r="H729" s="872" t="s">
        <v>12289</v>
      </c>
      <c r="I729" s="893" t="s">
        <v>12290</v>
      </c>
      <c r="J729" s="972">
        <v>41656</v>
      </c>
      <c r="K729" s="858">
        <v>6151850.7333333334</v>
      </c>
      <c r="L729" s="859" t="s">
        <v>61</v>
      </c>
      <c r="M729" s="860" t="s">
        <v>39</v>
      </c>
      <c r="N729" s="860" t="s">
        <v>2127</v>
      </c>
      <c r="O729" s="860" t="s">
        <v>41</v>
      </c>
      <c r="P729" s="860" t="s">
        <v>42</v>
      </c>
      <c r="Q729" s="868"/>
    </row>
    <row r="730" spans="1:17" ht="144.75" x14ac:dyDescent="0.25">
      <c r="A730" s="578">
        <v>728</v>
      </c>
      <c r="B730" s="862" t="s">
        <v>34</v>
      </c>
      <c r="C730" s="862">
        <v>891180084</v>
      </c>
      <c r="D730" s="862">
        <v>2</v>
      </c>
      <c r="E730" s="869" t="s">
        <v>12291</v>
      </c>
      <c r="F730" s="870">
        <v>1075249725</v>
      </c>
      <c r="G730" s="966">
        <v>5</v>
      </c>
      <c r="H730" s="872" t="s">
        <v>12292</v>
      </c>
      <c r="I730" s="893" t="s">
        <v>9574</v>
      </c>
      <c r="J730" s="972">
        <v>41656</v>
      </c>
      <c r="K730" s="858">
        <v>6151850.7333333334</v>
      </c>
      <c r="L730" s="859" t="s">
        <v>61</v>
      </c>
      <c r="M730" s="860" t="s">
        <v>39</v>
      </c>
      <c r="N730" s="860" t="s">
        <v>2127</v>
      </c>
      <c r="O730" s="860" t="s">
        <v>41</v>
      </c>
      <c r="P730" s="860" t="s">
        <v>42</v>
      </c>
      <c r="Q730" s="868"/>
    </row>
    <row r="731" spans="1:17" ht="276.75" x14ac:dyDescent="0.25">
      <c r="A731" s="578">
        <v>729</v>
      </c>
      <c r="B731" s="862" t="s">
        <v>34</v>
      </c>
      <c r="C731" s="862">
        <v>891180084</v>
      </c>
      <c r="D731" s="862">
        <v>2</v>
      </c>
      <c r="E731" s="869" t="s">
        <v>12293</v>
      </c>
      <c r="F731" s="870">
        <v>1024461220</v>
      </c>
      <c r="G731" s="966">
        <v>1</v>
      </c>
      <c r="H731" s="872" t="s">
        <v>12294</v>
      </c>
      <c r="I731" s="893" t="s">
        <v>12295</v>
      </c>
      <c r="J731" s="972">
        <v>41656</v>
      </c>
      <c r="K731" s="858">
        <v>14149256.699999999</v>
      </c>
      <c r="L731" s="859" t="s">
        <v>61</v>
      </c>
      <c r="M731" s="860" t="s">
        <v>39</v>
      </c>
      <c r="N731" s="860" t="s">
        <v>2127</v>
      </c>
      <c r="O731" s="860" t="s">
        <v>41</v>
      </c>
      <c r="P731" s="860" t="s">
        <v>42</v>
      </c>
      <c r="Q731" s="868"/>
    </row>
    <row r="732" spans="1:17" ht="192.75" x14ac:dyDescent="0.25">
      <c r="A732" s="578">
        <v>730</v>
      </c>
      <c r="B732" s="862" t="s">
        <v>34</v>
      </c>
      <c r="C732" s="862">
        <v>891180084</v>
      </c>
      <c r="D732" s="862">
        <v>2</v>
      </c>
      <c r="E732" s="869" t="s">
        <v>12296</v>
      </c>
      <c r="F732" s="870">
        <v>55171315</v>
      </c>
      <c r="G732" s="966">
        <v>8</v>
      </c>
      <c r="H732" s="872" t="s">
        <v>12297</v>
      </c>
      <c r="I732" s="893" t="s">
        <v>12298</v>
      </c>
      <c r="J732" s="972">
        <v>41656</v>
      </c>
      <c r="K732" s="858">
        <v>162962.93333333332</v>
      </c>
      <c r="L732" s="859" t="s">
        <v>61</v>
      </c>
      <c r="M732" s="860" t="s">
        <v>39</v>
      </c>
      <c r="N732" s="860" t="s">
        <v>2127</v>
      </c>
      <c r="O732" s="860" t="s">
        <v>41</v>
      </c>
      <c r="P732" s="860" t="s">
        <v>42</v>
      </c>
      <c r="Q732" s="861" t="s">
        <v>12036</v>
      </c>
    </row>
    <row r="733" spans="1:17" ht="120.75" x14ac:dyDescent="0.25">
      <c r="A733" s="578">
        <v>731</v>
      </c>
      <c r="B733" s="862" t="s">
        <v>34</v>
      </c>
      <c r="C733" s="862">
        <v>891180084</v>
      </c>
      <c r="D733" s="862">
        <v>2</v>
      </c>
      <c r="E733" s="869" t="s">
        <v>12299</v>
      </c>
      <c r="F733" s="870">
        <v>55171679</v>
      </c>
      <c r="G733" s="966">
        <v>3</v>
      </c>
      <c r="H733" s="973" t="s">
        <v>12300</v>
      </c>
      <c r="I733" s="893" t="s">
        <v>9544</v>
      </c>
      <c r="J733" s="972">
        <v>41656</v>
      </c>
      <c r="K733" s="858">
        <v>162962.93333333332</v>
      </c>
      <c r="L733" s="859" t="s">
        <v>61</v>
      </c>
      <c r="M733" s="860" t="s">
        <v>39</v>
      </c>
      <c r="N733" s="860" t="s">
        <v>2127</v>
      </c>
      <c r="O733" s="860" t="s">
        <v>41</v>
      </c>
      <c r="P733" s="860" t="s">
        <v>42</v>
      </c>
      <c r="Q733" s="861" t="s">
        <v>12036</v>
      </c>
    </row>
    <row r="734" spans="1:17" ht="204.75" x14ac:dyDescent="0.25">
      <c r="A734" s="578">
        <v>732</v>
      </c>
      <c r="B734" s="862" t="s">
        <v>34</v>
      </c>
      <c r="C734" s="862">
        <v>891180084</v>
      </c>
      <c r="D734" s="862">
        <v>2</v>
      </c>
      <c r="E734" s="869" t="s">
        <v>12301</v>
      </c>
      <c r="F734" s="870">
        <v>1082156241</v>
      </c>
      <c r="G734" s="966">
        <v>8</v>
      </c>
      <c r="H734" s="872" t="s">
        <v>12302</v>
      </c>
      <c r="I734" s="893" t="s">
        <v>9676</v>
      </c>
      <c r="J734" s="972">
        <v>41656</v>
      </c>
      <c r="K734" s="858">
        <v>5279999</v>
      </c>
      <c r="L734" s="859" t="s">
        <v>61</v>
      </c>
      <c r="M734" s="860" t="s">
        <v>39</v>
      </c>
      <c r="N734" s="860" t="s">
        <v>2127</v>
      </c>
      <c r="O734" s="860" t="s">
        <v>41</v>
      </c>
      <c r="P734" s="860" t="s">
        <v>42</v>
      </c>
      <c r="Q734" s="868"/>
    </row>
    <row r="735" spans="1:17" ht="216.75" x14ac:dyDescent="0.25">
      <c r="A735" s="578">
        <v>733</v>
      </c>
      <c r="B735" s="862" t="s">
        <v>34</v>
      </c>
      <c r="C735" s="862">
        <v>891180084</v>
      </c>
      <c r="D735" s="862">
        <v>2</v>
      </c>
      <c r="E735" s="869" t="s">
        <v>12303</v>
      </c>
      <c r="F735" s="870">
        <v>26543427</v>
      </c>
      <c r="G735" s="966">
        <v>6</v>
      </c>
      <c r="H735" s="872" t="s">
        <v>12304</v>
      </c>
      <c r="I735" s="893" t="s">
        <v>12305</v>
      </c>
      <c r="J735" s="972">
        <v>41656</v>
      </c>
      <c r="K735" s="858">
        <v>6151850.7333333334</v>
      </c>
      <c r="L735" s="859" t="s">
        <v>61</v>
      </c>
      <c r="M735" s="860" t="s">
        <v>39</v>
      </c>
      <c r="N735" s="860" t="s">
        <v>2127</v>
      </c>
      <c r="O735" s="860" t="s">
        <v>41</v>
      </c>
      <c r="P735" s="860" t="s">
        <v>42</v>
      </c>
      <c r="Q735" s="868"/>
    </row>
    <row r="736" spans="1:17" ht="192" x14ac:dyDescent="0.25">
      <c r="A736" s="578">
        <v>734</v>
      </c>
      <c r="B736" s="862" t="s">
        <v>34</v>
      </c>
      <c r="C736" s="862">
        <v>891180084</v>
      </c>
      <c r="D736" s="862">
        <v>2</v>
      </c>
      <c r="E736" s="869" t="s">
        <v>12306</v>
      </c>
      <c r="F736" s="870">
        <v>1075259729</v>
      </c>
      <c r="G736" s="966">
        <v>7</v>
      </c>
      <c r="H736" s="872" t="s">
        <v>12307</v>
      </c>
      <c r="I736" s="974" t="s">
        <v>12308</v>
      </c>
      <c r="J736" s="972">
        <v>41656</v>
      </c>
      <c r="K736" s="858">
        <v>6151850.7333333334</v>
      </c>
      <c r="L736" s="859" t="s">
        <v>61</v>
      </c>
      <c r="M736" s="860" t="s">
        <v>39</v>
      </c>
      <c r="N736" s="860" t="s">
        <v>2127</v>
      </c>
      <c r="O736" s="860" t="s">
        <v>41</v>
      </c>
      <c r="P736" s="860" t="s">
        <v>42</v>
      </c>
      <c r="Q736" s="868"/>
    </row>
    <row r="737" spans="1:17" ht="240.75" x14ac:dyDescent="0.25">
      <c r="A737" s="578">
        <v>735</v>
      </c>
      <c r="B737" s="862" t="s">
        <v>34</v>
      </c>
      <c r="C737" s="862">
        <v>891180084</v>
      </c>
      <c r="D737" s="862">
        <v>2</v>
      </c>
      <c r="E737" s="869" t="s">
        <v>12309</v>
      </c>
      <c r="F737" s="870">
        <v>36069942</v>
      </c>
      <c r="G737" s="966">
        <v>1</v>
      </c>
      <c r="H737" s="872" t="s">
        <v>12310</v>
      </c>
      <c r="I737" s="893" t="s">
        <v>9550</v>
      </c>
      <c r="J737" s="972">
        <v>41656</v>
      </c>
      <c r="K737" s="858">
        <v>6151850.7333333334</v>
      </c>
      <c r="L737" s="859" t="s">
        <v>61</v>
      </c>
      <c r="M737" s="860" t="s">
        <v>39</v>
      </c>
      <c r="N737" s="860" t="s">
        <v>2127</v>
      </c>
      <c r="O737" s="860" t="s">
        <v>41</v>
      </c>
      <c r="P737" s="860" t="s">
        <v>42</v>
      </c>
      <c r="Q737" s="868"/>
    </row>
    <row r="738" spans="1:17" ht="132.75" x14ac:dyDescent="0.25">
      <c r="A738" s="578">
        <v>736</v>
      </c>
      <c r="B738" s="862" t="s">
        <v>34</v>
      </c>
      <c r="C738" s="862">
        <v>891180084</v>
      </c>
      <c r="D738" s="862">
        <v>2</v>
      </c>
      <c r="E738" s="869" t="s">
        <v>12311</v>
      </c>
      <c r="F738" s="941">
        <v>55154378</v>
      </c>
      <c r="G738" s="966">
        <v>1</v>
      </c>
      <c r="H738" s="872" t="s">
        <v>12312</v>
      </c>
      <c r="I738" s="975" t="s">
        <v>10132</v>
      </c>
      <c r="J738" s="972">
        <v>41656</v>
      </c>
      <c r="K738" s="858">
        <v>14149256.699999999</v>
      </c>
      <c r="L738" s="859" t="s">
        <v>61</v>
      </c>
      <c r="M738" s="860" t="s">
        <v>39</v>
      </c>
      <c r="N738" s="860" t="s">
        <v>2127</v>
      </c>
      <c r="O738" s="860" t="s">
        <v>41</v>
      </c>
      <c r="P738" s="860" t="s">
        <v>42</v>
      </c>
      <c r="Q738" s="868"/>
    </row>
    <row r="739" spans="1:17" ht="192.75" x14ac:dyDescent="0.25">
      <c r="A739" s="578">
        <v>737</v>
      </c>
      <c r="B739" s="862" t="s">
        <v>34</v>
      </c>
      <c r="C739" s="862">
        <v>891180084</v>
      </c>
      <c r="D739" s="862">
        <v>2</v>
      </c>
      <c r="E739" s="976" t="s">
        <v>12313</v>
      </c>
      <c r="F739" s="977">
        <v>1010177424</v>
      </c>
      <c r="G739" s="978">
        <v>7</v>
      </c>
      <c r="H739" s="979" t="s">
        <v>12314</v>
      </c>
      <c r="I739" s="980" t="s">
        <v>12315</v>
      </c>
      <c r="J739" s="972">
        <v>41660</v>
      </c>
      <c r="K739" s="858">
        <v>9269333.333333334</v>
      </c>
      <c r="L739" s="859" t="s">
        <v>61</v>
      </c>
      <c r="M739" s="860" t="s">
        <v>39</v>
      </c>
      <c r="N739" s="860" t="s">
        <v>2127</v>
      </c>
      <c r="O739" s="860" t="s">
        <v>41</v>
      </c>
      <c r="P739" s="860" t="s">
        <v>42</v>
      </c>
      <c r="Q739" s="868"/>
    </row>
    <row r="740" spans="1:17" ht="192.75" x14ac:dyDescent="0.25">
      <c r="A740" s="578">
        <v>738</v>
      </c>
      <c r="B740" s="862" t="s">
        <v>34</v>
      </c>
      <c r="C740" s="862">
        <v>891180084</v>
      </c>
      <c r="D740" s="862">
        <v>2</v>
      </c>
      <c r="E740" s="976" t="s">
        <v>12316</v>
      </c>
      <c r="F740" s="977">
        <v>1079509363</v>
      </c>
      <c r="G740" s="978">
        <v>3</v>
      </c>
      <c r="H740" s="979" t="s">
        <v>12317</v>
      </c>
      <c r="I740" s="980" t="s">
        <v>12318</v>
      </c>
      <c r="J740" s="972">
        <v>41660</v>
      </c>
      <c r="K740" s="858">
        <v>4000000</v>
      </c>
      <c r="L740" s="859" t="s">
        <v>61</v>
      </c>
      <c r="M740" s="860" t="s">
        <v>39</v>
      </c>
      <c r="N740" s="860" t="s">
        <v>2127</v>
      </c>
      <c r="O740" s="860" t="s">
        <v>41</v>
      </c>
      <c r="P740" s="860" t="s">
        <v>42</v>
      </c>
      <c r="Q740" s="868"/>
    </row>
    <row r="741" spans="1:17" ht="204.75" x14ac:dyDescent="0.25">
      <c r="A741" s="578">
        <v>739</v>
      </c>
      <c r="B741" s="862" t="s">
        <v>34</v>
      </c>
      <c r="C741" s="862">
        <v>891180084</v>
      </c>
      <c r="D741" s="862">
        <v>2</v>
      </c>
      <c r="E741" s="981" t="s">
        <v>12319</v>
      </c>
      <c r="F741" s="956">
        <v>12135730</v>
      </c>
      <c r="G741" s="966">
        <v>2</v>
      </c>
      <c r="H741" s="979" t="s">
        <v>12320</v>
      </c>
      <c r="I741" s="980" t="s">
        <v>9956</v>
      </c>
      <c r="J741" s="972">
        <v>41661</v>
      </c>
      <c r="K741" s="858">
        <v>9105553.9000000004</v>
      </c>
      <c r="L741" s="859" t="s">
        <v>61</v>
      </c>
      <c r="M741" s="860" t="s">
        <v>39</v>
      </c>
      <c r="N741" s="860" t="s">
        <v>2127</v>
      </c>
      <c r="O741" s="860" t="s">
        <v>41</v>
      </c>
      <c r="P741" s="860" t="s">
        <v>42</v>
      </c>
      <c r="Q741" s="868"/>
    </row>
    <row r="742" spans="1:17" ht="192.75" x14ac:dyDescent="0.25">
      <c r="A742" s="578">
        <v>740</v>
      </c>
      <c r="B742" s="862" t="s">
        <v>34</v>
      </c>
      <c r="C742" s="862">
        <v>891180084</v>
      </c>
      <c r="D742" s="862">
        <v>2</v>
      </c>
      <c r="E742" s="982" t="s">
        <v>12321</v>
      </c>
      <c r="F742" s="983">
        <v>7725413</v>
      </c>
      <c r="G742" s="984">
        <v>6</v>
      </c>
      <c r="H742" s="985" t="s">
        <v>12322</v>
      </c>
      <c r="I742" s="986" t="s">
        <v>12323</v>
      </c>
      <c r="J742" s="987">
        <v>41663</v>
      </c>
      <c r="K742" s="858">
        <v>3000000</v>
      </c>
      <c r="L742" s="859" t="s">
        <v>61</v>
      </c>
      <c r="M742" s="860" t="s">
        <v>39</v>
      </c>
      <c r="N742" s="860" t="s">
        <v>2127</v>
      </c>
      <c r="O742" s="860" t="s">
        <v>41</v>
      </c>
      <c r="P742" s="860" t="s">
        <v>42</v>
      </c>
      <c r="Q742" s="868"/>
    </row>
    <row r="743" spans="1:17" ht="288" x14ac:dyDescent="0.25">
      <c r="A743" s="578">
        <v>741</v>
      </c>
      <c r="B743" s="862" t="s">
        <v>34</v>
      </c>
      <c r="C743" s="862">
        <v>891180084</v>
      </c>
      <c r="D743" s="862">
        <v>2</v>
      </c>
      <c r="E743" s="988" t="s">
        <v>3073</v>
      </c>
      <c r="F743" s="989">
        <v>12201284</v>
      </c>
      <c r="G743" s="990">
        <v>1</v>
      </c>
      <c r="H743" s="991" t="s">
        <v>12324</v>
      </c>
      <c r="I743" s="992" t="s">
        <v>12325</v>
      </c>
      <c r="J743" s="987">
        <v>41663</v>
      </c>
      <c r="K743" s="858">
        <v>3000000</v>
      </c>
      <c r="L743" s="859" t="s">
        <v>61</v>
      </c>
      <c r="M743" s="860" t="s">
        <v>39</v>
      </c>
      <c r="N743" s="860" t="s">
        <v>2127</v>
      </c>
      <c r="O743" s="860" t="s">
        <v>41</v>
      </c>
      <c r="P743" s="860" t="s">
        <v>42</v>
      </c>
      <c r="Q743" s="868"/>
    </row>
    <row r="744" spans="1:17" ht="204.75" x14ac:dyDescent="0.25">
      <c r="A744" s="578">
        <v>742</v>
      </c>
      <c r="B744" s="862" t="s">
        <v>34</v>
      </c>
      <c r="C744" s="862">
        <v>891180084</v>
      </c>
      <c r="D744" s="862">
        <v>2</v>
      </c>
      <c r="E744" s="988" t="s">
        <v>12326</v>
      </c>
      <c r="F744" s="989">
        <v>1075277060</v>
      </c>
      <c r="G744" s="990">
        <v>5</v>
      </c>
      <c r="H744" s="993" t="s">
        <v>12327</v>
      </c>
      <c r="I744" s="994" t="s">
        <v>12328</v>
      </c>
      <c r="J744" s="987">
        <v>41663</v>
      </c>
      <c r="K744" s="858">
        <v>3000000</v>
      </c>
      <c r="L744" s="859" t="s">
        <v>61</v>
      </c>
      <c r="M744" s="860" t="s">
        <v>39</v>
      </c>
      <c r="N744" s="860" t="s">
        <v>2127</v>
      </c>
      <c r="O744" s="860" t="s">
        <v>41</v>
      </c>
      <c r="P744" s="860" t="s">
        <v>42</v>
      </c>
      <c r="Q744" s="868"/>
    </row>
    <row r="745" spans="1:17" ht="409.6" x14ac:dyDescent="0.25">
      <c r="A745" s="578">
        <v>743</v>
      </c>
      <c r="B745" s="862" t="s">
        <v>34</v>
      </c>
      <c r="C745" s="862">
        <v>891180084</v>
      </c>
      <c r="D745" s="862">
        <v>2</v>
      </c>
      <c r="E745" s="988" t="s">
        <v>12329</v>
      </c>
      <c r="F745" s="989">
        <v>12141477</v>
      </c>
      <c r="G745" s="990">
        <v>8</v>
      </c>
      <c r="H745" s="995" t="s">
        <v>12330</v>
      </c>
      <c r="I745" s="996" t="s">
        <v>12331</v>
      </c>
      <c r="J745" s="987">
        <v>41663</v>
      </c>
      <c r="K745" s="858">
        <v>8433331.8000000007</v>
      </c>
      <c r="L745" s="859" t="s">
        <v>61</v>
      </c>
      <c r="M745" s="860" t="s">
        <v>39</v>
      </c>
      <c r="N745" s="860" t="s">
        <v>2127</v>
      </c>
      <c r="O745" s="860" t="s">
        <v>41</v>
      </c>
      <c r="P745" s="860" t="s">
        <v>42</v>
      </c>
      <c r="Q745" s="868"/>
    </row>
    <row r="746" spans="1:17" ht="168.75" x14ac:dyDescent="0.25">
      <c r="A746" s="578">
        <v>744</v>
      </c>
      <c r="B746" s="862" t="s">
        <v>34</v>
      </c>
      <c r="C746" s="862">
        <v>891180084</v>
      </c>
      <c r="D746" s="862">
        <v>2</v>
      </c>
      <c r="E746" s="988" t="s">
        <v>12332</v>
      </c>
      <c r="F746" s="989">
        <v>7708538</v>
      </c>
      <c r="G746" s="990">
        <v>6</v>
      </c>
      <c r="H746" s="995" t="s">
        <v>12333</v>
      </c>
      <c r="I746" s="996" t="s">
        <v>12334</v>
      </c>
      <c r="J746" s="987">
        <v>41663</v>
      </c>
      <c r="K746" s="858">
        <v>8861109.5</v>
      </c>
      <c r="L746" s="859" t="s">
        <v>61</v>
      </c>
      <c r="M746" s="860" t="s">
        <v>39</v>
      </c>
      <c r="N746" s="860" t="s">
        <v>2127</v>
      </c>
      <c r="O746" s="860" t="s">
        <v>41</v>
      </c>
      <c r="P746" s="860" t="s">
        <v>42</v>
      </c>
      <c r="Q746" s="868"/>
    </row>
    <row r="747" spans="1:17" ht="84.75" x14ac:dyDescent="0.25">
      <c r="A747" s="578">
        <v>745</v>
      </c>
      <c r="B747" s="862" t="s">
        <v>34</v>
      </c>
      <c r="C747" s="862">
        <v>891180084</v>
      </c>
      <c r="D747" s="862">
        <v>2</v>
      </c>
      <c r="E747" s="988" t="s">
        <v>12335</v>
      </c>
      <c r="F747" s="989">
        <v>1075232353</v>
      </c>
      <c r="G747" s="990">
        <v>4</v>
      </c>
      <c r="H747" s="995" t="s">
        <v>12336</v>
      </c>
      <c r="I747" s="996" t="s">
        <v>12337</v>
      </c>
      <c r="J747" s="987">
        <v>41663</v>
      </c>
      <c r="K747" s="858">
        <v>5907407.333333333</v>
      </c>
      <c r="L747" s="859" t="s">
        <v>61</v>
      </c>
      <c r="M747" s="860" t="s">
        <v>39</v>
      </c>
      <c r="N747" s="860" t="s">
        <v>2127</v>
      </c>
      <c r="O747" s="860" t="s">
        <v>41</v>
      </c>
      <c r="P747" s="860" t="s">
        <v>42</v>
      </c>
      <c r="Q747" s="868"/>
    </row>
    <row r="748" spans="1:17" ht="120.75" x14ac:dyDescent="0.25">
      <c r="A748" s="578">
        <v>746</v>
      </c>
      <c r="B748" s="862" t="s">
        <v>34</v>
      </c>
      <c r="C748" s="862">
        <v>891180084</v>
      </c>
      <c r="D748" s="862">
        <v>2</v>
      </c>
      <c r="E748" s="988" t="s">
        <v>12338</v>
      </c>
      <c r="F748" s="989">
        <v>1075213437</v>
      </c>
      <c r="G748" s="990">
        <v>3</v>
      </c>
      <c r="H748" s="995" t="s">
        <v>12339</v>
      </c>
      <c r="I748" s="996" t="s">
        <v>12340</v>
      </c>
      <c r="J748" s="987">
        <v>41663</v>
      </c>
      <c r="K748" s="858">
        <v>5907407.333333333</v>
      </c>
      <c r="L748" s="859" t="s">
        <v>61</v>
      </c>
      <c r="M748" s="860" t="s">
        <v>39</v>
      </c>
      <c r="N748" s="860" t="s">
        <v>2127</v>
      </c>
      <c r="O748" s="860" t="s">
        <v>41</v>
      </c>
      <c r="P748" s="860" t="s">
        <v>42</v>
      </c>
      <c r="Q748" s="868"/>
    </row>
    <row r="749" spans="1:17" ht="276" x14ac:dyDescent="0.25">
      <c r="A749" s="578">
        <v>747</v>
      </c>
      <c r="B749" s="862" t="s">
        <v>34</v>
      </c>
      <c r="C749" s="862">
        <v>891180084</v>
      </c>
      <c r="D749" s="862">
        <v>2</v>
      </c>
      <c r="E749" s="988" t="s">
        <v>12341</v>
      </c>
      <c r="F749" s="989">
        <v>12128667</v>
      </c>
      <c r="G749" s="990">
        <v>7</v>
      </c>
      <c r="H749" s="995" t="s">
        <v>12342</v>
      </c>
      <c r="I749" s="997" t="s">
        <v>9753</v>
      </c>
      <c r="J749" s="987">
        <v>41663</v>
      </c>
      <c r="K749" s="858">
        <v>6184444.4000000004</v>
      </c>
      <c r="L749" s="859" t="s">
        <v>61</v>
      </c>
      <c r="M749" s="860" t="s">
        <v>39</v>
      </c>
      <c r="N749" s="860" t="s">
        <v>2127</v>
      </c>
      <c r="O749" s="860" t="s">
        <v>41</v>
      </c>
      <c r="P749" s="860" t="s">
        <v>42</v>
      </c>
      <c r="Q749" s="868"/>
    </row>
    <row r="750" spans="1:17" ht="300" x14ac:dyDescent="0.25">
      <c r="A750" s="578">
        <v>748</v>
      </c>
      <c r="B750" s="862" t="s">
        <v>34</v>
      </c>
      <c r="C750" s="862">
        <v>891180084</v>
      </c>
      <c r="D750" s="862">
        <v>2</v>
      </c>
      <c r="E750" s="988" t="s">
        <v>12343</v>
      </c>
      <c r="F750" s="989">
        <v>11316106</v>
      </c>
      <c r="G750" s="990">
        <v>1</v>
      </c>
      <c r="H750" s="995" t="s">
        <v>12344</v>
      </c>
      <c r="I750" s="997" t="s">
        <v>12345</v>
      </c>
      <c r="J750" s="987">
        <v>41663</v>
      </c>
      <c r="K750" s="858">
        <v>6184444.4000000004</v>
      </c>
      <c r="L750" s="859" t="s">
        <v>61</v>
      </c>
      <c r="M750" s="860" t="s">
        <v>39</v>
      </c>
      <c r="N750" s="860" t="s">
        <v>2127</v>
      </c>
      <c r="O750" s="860" t="s">
        <v>41</v>
      </c>
      <c r="P750" s="860" t="s">
        <v>42</v>
      </c>
      <c r="Q750" s="868"/>
    </row>
    <row r="751" spans="1:17" ht="300" x14ac:dyDescent="0.25">
      <c r="A751" s="578">
        <v>749</v>
      </c>
      <c r="B751" s="862" t="s">
        <v>34</v>
      </c>
      <c r="C751" s="862">
        <v>891180084</v>
      </c>
      <c r="D751" s="862">
        <v>2</v>
      </c>
      <c r="E751" s="988" t="s">
        <v>12346</v>
      </c>
      <c r="F751" s="989">
        <v>12123227</v>
      </c>
      <c r="G751" s="990">
        <v>7</v>
      </c>
      <c r="H751" s="995" t="s">
        <v>12347</v>
      </c>
      <c r="I751" s="997" t="s">
        <v>12348</v>
      </c>
      <c r="J751" s="987">
        <v>41663</v>
      </c>
      <c r="K751" s="858">
        <v>6184444.4000000004</v>
      </c>
      <c r="L751" s="859" t="s">
        <v>61</v>
      </c>
      <c r="M751" s="860" t="s">
        <v>39</v>
      </c>
      <c r="N751" s="860" t="s">
        <v>2127</v>
      </c>
      <c r="O751" s="860" t="s">
        <v>41</v>
      </c>
      <c r="P751" s="860" t="s">
        <v>42</v>
      </c>
      <c r="Q751" s="868"/>
    </row>
    <row r="752" spans="1:17" ht="409.5" x14ac:dyDescent="0.25">
      <c r="A752" s="578">
        <v>750</v>
      </c>
      <c r="B752" s="862" t="s">
        <v>34</v>
      </c>
      <c r="C752" s="862">
        <v>891180084</v>
      </c>
      <c r="D752" s="862">
        <v>2</v>
      </c>
      <c r="E752" s="988" t="s">
        <v>12349</v>
      </c>
      <c r="F752" s="989">
        <v>55163730</v>
      </c>
      <c r="G752" s="990">
        <v>8</v>
      </c>
      <c r="H752" s="995" t="s">
        <v>12350</v>
      </c>
      <c r="I752" s="997" t="s">
        <v>12351</v>
      </c>
      <c r="J752" s="987">
        <v>41663</v>
      </c>
      <c r="K752" s="858">
        <v>6184444.4000000004</v>
      </c>
      <c r="L752" s="859" t="s">
        <v>61</v>
      </c>
      <c r="M752" s="860" t="s">
        <v>39</v>
      </c>
      <c r="N752" s="860" t="s">
        <v>2127</v>
      </c>
      <c r="O752" s="860" t="s">
        <v>41</v>
      </c>
      <c r="P752" s="860" t="s">
        <v>42</v>
      </c>
      <c r="Q752" s="868"/>
    </row>
    <row r="753" spans="1:17" ht="300" x14ac:dyDescent="0.25">
      <c r="A753" s="578">
        <v>751</v>
      </c>
      <c r="B753" s="862" t="s">
        <v>34</v>
      </c>
      <c r="C753" s="862">
        <v>891180084</v>
      </c>
      <c r="D753" s="862">
        <v>2</v>
      </c>
      <c r="E753" s="988" t="s">
        <v>12352</v>
      </c>
      <c r="F753" s="989">
        <v>7684965</v>
      </c>
      <c r="G753" s="990">
        <v>2</v>
      </c>
      <c r="H753" s="995" t="s">
        <v>12353</v>
      </c>
      <c r="I753" s="997" t="s">
        <v>12354</v>
      </c>
      <c r="J753" s="987">
        <v>41663</v>
      </c>
      <c r="K753" s="858">
        <v>6184444.4000000004</v>
      </c>
      <c r="L753" s="859" t="s">
        <v>61</v>
      </c>
      <c r="M753" s="860" t="s">
        <v>39</v>
      </c>
      <c r="N753" s="860" t="s">
        <v>2127</v>
      </c>
      <c r="O753" s="860" t="s">
        <v>41</v>
      </c>
      <c r="P753" s="860" t="s">
        <v>42</v>
      </c>
      <c r="Q753" s="868"/>
    </row>
    <row r="754" spans="1:17" ht="300" x14ac:dyDescent="0.25">
      <c r="A754" s="578">
        <v>752</v>
      </c>
      <c r="B754" s="862" t="s">
        <v>34</v>
      </c>
      <c r="C754" s="862">
        <v>891180084</v>
      </c>
      <c r="D754" s="862">
        <v>2</v>
      </c>
      <c r="E754" s="988" t="s">
        <v>12355</v>
      </c>
      <c r="F754" s="989">
        <v>1094880992</v>
      </c>
      <c r="G754" s="990">
        <v>9</v>
      </c>
      <c r="H754" s="995" t="s">
        <v>12356</v>
      </c>
      <c r="I754" s="997" t="s">
        <v>12345</v>
      </c>
      <c r="J754" s="987">
        <v>41663</v>
      </c>
      <c r="K754" s="858">
        <v>6184444.4000000004</v>
      </c>
      <c r="L754" s="859" t="s">
        <v>61</v>
      </c>
      <c r="M754" s="860" t="s">
        <v>39</v>
      </c>
      <c r="N754" s="860" t="s">
        <v>2127</v>
      </c>
      <c r="O754" s="860" t="s">
        <v>41</v>
      </c>
      <c r="P754" s="860" t="s">
        <v>42</v>
      </c>
      <c r="Q754" s="868"/>
    </row>
    <row r="755" spans="1:17" ht="300" x14ac:dyDescent="0.25">
      <c r="A755" s="578">
        <v>753</v>
      </c>
      <c r="B755" s="862" t="s">
        <v>34</v>
      </c>
      <c r="C755" s="862">
        <v>891180084</v>
      </c>
      <c r="D755" s="862">
        <v>2</v>
      </c>
      <c r="E755" s="988" t="s">
        <v>12357</v>
      </c>
      <c r="F755" s="989">
        <v>7717651</v>
      </c>
      <c r="G755" s="990">
        <v>9</v>
      </c>
      <c r="H755" s="995" t="s">
        <v>12358</v>
      </c>
      <c r="I755" s="997" t="s">
        <v>12359</v>
      </c>
      <c r="J755" s="987">
        <v>41663</v>
      </c>
      <c r="K755" s="858">
        <v>6184444.4000000004</v>
      </c>
      <c r="L755" s="859" t="s">
        <v>61</v>
      </c>
      <c r="M755" s="860" t="s">
        <v>39</v>
      </c>
      <c r="N755" s="860" t="s">
        <v>2127</v>
      </c>
      <c r="O755" s="860" t="s">
        <v>41</v>
      </c>
      <c r="P755" s="860" t="s">
        <v>42</v>
      </c>
      <c r="Q755" s="868"/>
    </row>
    <row r="756" spans="1:17" ht="300" x14ac:dyDescent="0.25">
      <c r="A756" s="578">
        <v>754</v>
      </c>
      <c r="B756" s="862" t="s">
        <v>34</v>
      </c>
      <c r="C756" s="862">
        <v>891180084</v>
      </c>
      <c r="D756" s="862">
        <v>2</v>
      </c>
      <c r="E756" s="988" t="s">
        <v>12360</v>
      </c>
      <c r="F756" s="989">
        <v>7701217</v>
      </c>
      <c r="G756" s="990">
        <v>5</v>
      </c>
      <c r="H756" s="995" t="s">
        <v>12361</v>
      </c>
      <c r="I756" s="997" t="s">
        <v>12362</v>
      </c>
      <c r="J756" s="987">
        <v>41663</v>
      </c>
      <c r="K756" s="858">
        <v>6184444.4000000004</v>
      </c>
      <c r="L756" s="859" t="s">
        <v>61</v>
      </c>
      <c r="M756" s="860" t="s">
        <v>39</v>
      </c>
      <c r="N756" s="860" t="s">
        <v>2127</v>
      </c>
      <c r="O756" s="860" t="s">
        <v>41</v>
      </c>
      <c r="P756" s="860" t="s">
        <v>42</v>
      </c>
      <c r="Q756" s="868"/>
    </row>
    <row r="757" spans="1:17" ht="300.75" x14ac:dyDescent="0.25">
      <c r="A757" s="578">
        <v>755</v>
      </c>
      <c r="B757" s="862" t="s">
        <v>34</v>
      </c>
      <c r="C757" s="862">
        <v>891180084</v>
      </c>
      <c r="D757" s="862">
        <v>2</v>
      </c>
      <c r="E757" s="988" t="s">
        <v>12363</v>
      </c>
      <c r="F757" s="989">
        <v>7697040</v>
      </c>
      <c r="G757" s="990">
        <v>1</v>
      </c>
      <c r="H757" s="995" t="s">
        <v>12364</v>
      </c>
      <c r="I757" s="996" t="s">
        <v>12365</v>
      </c>
      <c r="J757" s="987">
        <v>41663</v>
      </c>
      <c r="K757" s="858">
        <v>6184444.4000000004</v>
      </c>
      <c r="L757" s="859" t="s">
        <v>61</v>
      </c>
      <c r="M757" s="860" t="s">
        <v>39</v>
      </c>
      <c r="N757" s="860" t="s">
        <v>2127</v>
      </c>
      <c r="O757" s="860" t="s">
        <v>41</v>
      </c>
      <c r="P757" s="860" t="s">
        <v>42</v>
      </c>
      <c r="Q757" s="868"/>
    </row>
    <row r="758" spans="1:17" ht="252" x14ac:dyDescent="0.25">
      <c r="A758" s="578">
        <v>756</v>
      </c>
      <c r="B758" s="862" t="s">
        <v>34</v>
      </c>
      <c r="C758" s="862">
        <v>891180084</v>
      </c>
      <c r="D758" s="862">
        <v>2</v>
      </c>
      <c r="E758" s="998" t="s">
        <v>12366</v>
      </c>
      <c r="F758" s="999">
        <v>7709867</v>
      </c>
      <c r="G758" s="1000">
        <v>9</v>
      </c>
      <c r="H758" s="1001" t="s">
        <v>12367</v>
      </c>
      <c r="I758" s="1002" t="s">
        <v>9759</v>
      </c>
      <c r="J758" s="987">
        <v>41663</v>
      </c>
      <c r="K758" s="858">
        <v>6184444.4000000004</v>
      </c>
      <c r="L758" s="859" t="s">
        <v>61</v>
      </c>
      <c r="M758" s="860" t="s">
        <v>39</v>
      </c>
      <c r="N758" s="860" t="s">
        <v>2127</v>
      </c>
      <c r="O758" s="860" t="s">
        <v>41</v>
      </c>
      <c r="P758" s="860" t="s">
        <v>42</v>
      </c>
      <c r="Q758" s="868"/>
    </row>
    <row r="759" spans="1:17" ht="409.5" x14ac:dyDescent="0.25">
      <c r="A759" s="578">
        <v>757</v>
      </c>
      <c r="B759" s="862" t="s">
        <v>34</v>
      </c>
      <c r="C759" s="862">
        <v>891180084</v>
      </c>
      <c r="D759" s="862">
        <v>2</v>
      </c>
      <c r="E759" s="982" t="s">
        <v>12368</v>
      </c>
      <c r="F759" s="999">
        <v>12236864</v>
      </c>
      <c r="G759" s="1000">
        <v>4</v>
      </c>
      <c r="H759" s="1001" t="s">
        <v>12369</v>
      </c>
      <c r="I759" s="1002" t="s">
        <v>12370</v>
      </c>
      <c r="J759" s="987">
        <v>41663</v>
      </c>
      <c r="K759" s="858">
        <v>6184444.4000000004</v>
      </c>
      <c r="L759" s="859" t="s">
        <v>61</v>
      </c>
      <c r="M759" s="860" t="s">
        <v>39</v>
      </c>
      <c r="N759" s="860" t="s">
        <v>2127</v>
      </c>
      <c r="O759" s="860" t="s">
        <v>41</v>
      </c>
      <c r="P759" s="860" t="s">
        <v>42</v>
      </c>
      <c r="Q759" s="868"/>
    </row>
    <row r="760" spans="1:17" ht="216" x14ac:dyDescent="0.25">
      <c r="A760" s="578">
        <v>758</v>
      </c>
      <c r="B760" s="862" t="s">
        <v>34</v>
      </c>
      <c r="C760" s="862">
        <v>891180084</v>
      </c>
      <c r="D760" s="862">
        <v>2</v>
      </c>
      <c r="E760" s="988" t="s">
        <v>12371</v>
      </c>
      <c r="F760" s="989">
        <v>83040916</v>
      </c>
      <c r="G760" s="990">
        <v>4</v>
      </c>
      <c r="H760" s="995" t="s">
        <v>12372</v>
      </c>
      <c r="I760" s="997" t="s">
        <v>12373</v>
      </c>
      <c r="J760" s="987">
        <v>41663</v>
      </c>
      <c r="K760" s="858">
        <v>2362963</v>
      </c>
      <c r="L760" s="859" t="s">
        <v>61</v>
      </c>
      <c r="M760" s="860" t="s">
        <v>39</v>
      </c>
      <c r="N760" s="860" t="s">
        <v>2127</v>
      </c>
      <c r="O760" s="860" t="s">
        <v>41</v>
      </c>
      <c r="P760" s="860" t="s">
        <v>42</v>
      </c>
      <c r="Q760" s="861" t="s">
        <v>12036</v>
      </c>
    </row>
    <row r="761" spans="1:17" ht="276" x14ac:dyDescent="0.25">
      <c r="A761" s="578">
        <v>759</v>
      </c>
      <c r="B761" s="862" t="s">
        <v>34</v>
      </c>
      <c r="C761" s="862">
        <v>891180084</v>
      </c>
      <c r="D761" s="862">
        <v>2</v>
      </c>
      <c r="E761" s="982" t="s">
        <v>12374</v>
      </c>
      <c r="F761" s="999">
        <v>7730341</v>
      </c>
      <c r="G761" s="1000">
        <v>4</v>
      </c>
      <c r="H761" s="1001" t="s">
        <v>12375</v>
      </c>
      <c r="I761" s="1002" t="s">
        <v>12376</v>
      </c>
      <c r="J761" s="987">
        <v>41663</v>
      </c>
      <c r="K761" s="858">
        <v>5622221.2000000002</v>
      </c>
      <c r="L761" s="859" t="s">
        <v>61</v>
      </c>
      <c r="M761" s="860" t="s">
        <v>39</v>
      </c>
      <c r="N761" s="860" t="s">
        <v>2127</v>
      </c>
      <c r="O761" s="860" t="s">
        <v>41</v>
      </c>
      <c r="P761" s="860" t="s">
        <v>42</v>
      </c>
      <c r="Q761" s="868"/>
    </row>
    <row r="762" spans="1:17" ht="216" x14ac:dyDescent="0.25">
      <c r="A762" s="578">
        <v>760</v>
      </c>
      <c r="B762" s="862" t="s">
        <v>34</v>
      </c>
      <c r="C762" s="862">
        <v>891180084</v>
      </c>
      <c r="D762" s="862">
        <v>2</v>
      </c>
      <c r="E762" s="1003" t="s">
        <v>12377</v>
      </c>
      <c r="F762" s="1004">
        <v>12202684</v>
      </c>
      <c r="G762" s="1005">
        <v>9</v>
      </c>
      <c r="H762" s="1006" t="s">
        <v>12378</v>
      </c>
      <c r="I762" s="1007" t="s">
        <v>12379</v>
      </c>
      <c r="J762" s="987">
        <v>41663</v>
      </c>
      <c r="K762" s="858">
        <v>5622221.2000000002</v>
      </c>
      <c r="L762" s="859" t="s">
        <v>61</v>
      </c>
      <c r="M762" s="860" t="s">
        <v>39</v>
      </c>
      <c r="N762" s="860" t="s">
        <v>2127</v>
      </c>
      <c r="O762" s="860" t="s">
        <v>41</v>
      </c>
      <c r="P762" s="860" t="s">
        <v>42</v>
      </c>
      <c r="Q762" s="868"/>
    </row>
    <row r="763" spans="1:17" ht="276" x14ac:dyDescent="0.25">
      <c r="A763" s="578">
        <v>761</v>
      </c>
      <c r="B763" s="862" t="s">
        <v>34</v>
      </c>
      <c r="C763" s="862">
        <v>891180084</v>
      </c>
      <c r="D763" s="862">
        <v>2</v>
      </c>
      <c r="E763" s="988" t="s">
        <v>12380</v>
      </c>
      <c r="F763" s="989">
        <v>12143381</v>
      </c>
      <c r="G763" s="990">
        <v>9</v>
      </c>
      <c r="H763" s="995" t="s">
        <v>12381</v>
      </c>
      <c r="I763" s="997" t="s">
        <v>12382</v>
      </c>
      <c r="J763" s="987">
        <v>41663</v>
      </c>
      <c r="K763" s="858">
        <v>6184444.4000000004</v>
      </c>
      <c r="L763" s="859" t="s">
        <v>61</v>
      </c>
      <c r="M763" s="860" t="s">
        <v>39</v>
      </c>
      <c r="N763" s="860" t="s">
        <v>2127</v>
      </c>
      <c r="O763" s="860" t="s">
        <v>41</v>
      </c>
      <c r="P763" s="860" t="s">
        <v>42</v>
      </c>
      <c r="Q763" s="868"/>
    </row>
    <row r="764" spans="1:17" ht="180" x14ac:dyDescent="0.25">
      <c r="A764" s="578">
        <v>762</v>
      </c>
      <c r="B764" s="862" t="s">
        <v>34</v>
      </c>
      <c r="C764" s="862">
        <v>891180084</v>
      </c>
      <c r="D764" s="862">
        <v>2</v>
      </c>
      <c r="E764" s="982" t="s">
        <v>12383</v>
      </c>
      <c r="F764" s="999">
        <v>7711421</v>
      </c>
      <c r="G764" s="1000">
        <v>4</v>
      </c>
      <c r="H764" s="1001" t="s">
        <v>12384</v>
      </c>
      <c r="I764" s="1002" t="s">
        <v>12385</v>
      </c>
      <c r="J764" s="987">
        <v>41663</v>
      </c>
      <c r="K764" s="858">
        <v>5622221.2000000002</v>
      </c>
      <c r="L764" s="859" t="s">
        <v>61</v>
      </c>
      <c r="M764" s="860" t="s">
        <v>39</v>
      </c>
      <c r="N764" s="860" t="s">
        <v>2127</v>
      </c>
      <c r="O764" s="860" t="s">
        <v>41</v>
      </c>
      <c r="P764" s="860" t="s">
        <v>42</v>
      </c>
      <c r="Q764" s="868"/>
    </row>
    <row r="765" spans="1:17" ht="288.75" x14ac:dyDescent="0.25">
      <c r="A765" s="578">
        <v>763</v>
      </c>
      <c r="B765" s="862" t="s">
        <v>34</v>
      </c>
      <c r="C765" s="862">
        <v>891180084</v>
      </c>
      <c r="D765" s="862">
        <v>2</v>
      </c>
      <c r="E765" s="988" t="s">
        <v>12386</v>
      </c>
      <c r="F765" s="989">
        <v>36312973</v>
      </c>
      <c r="G765" s="990">
        <v>1</v>
      </c>
      <c r="H765" s="995" t="s">
        <v>12387</v>
      </c>
      <c r="I765" s="996" t="s">
        <v>12388</v>
      </c>
      <c r="J765" s="987">
        <v>41663</v>
      </c>
      <c r="K765" s="858">
        <v>5622221.2000000002</v>
      </c>
      <c r="L765" s="859" t="s">
        <v>61</v>
      </c>
      <c r="M765" s="860" t="s">
        <v>39</v>
      </c>
      <c r="N765" s="860" t="s">
        <v>2127</v>
      </c>
      <c r="O765" s="860" t="s">
        <v>41</v>
      </c>
      <c r="P765" s="860" t="s">
        <v>42</v>
      </c>
      <c r="Q765" s="868"/>
    </row>
    <row r="766" spans="1:17" ht="96" x14ac:dyDescent="0.25">
      <c r="A766" s="578">
        <v>764</v>
      </c>
      <c r="B766" s="862" t="s">
        <v>34</v>
      </c>
      <c r="C766" s="862">
        <v>891180084</v>
      </c>
      <c r="D766" s="862">
        <v>2</v>
      </c>
      <c r="E766" s="988" t="s">
        <v>12389</v>
      </c>
      <c r="F766" s="989">
        <v>7691673</v>
      </c>
      <c r="G766" s="990">
        <v>6</v>
      </c>
      <c r="H766" s="995" t="s">
        <v>12390</v>
      </c>
      <c r="I766" s="997" t="s">
        <v>12391</v>
      </c>
      <c r="J766" s="987">
        <v>41663</v>
      </c>
      <c r="K766" s="858">
        <v>5622221.2000000002</v>
      </c>
      <c r="L766" s="859" t="s">
        <v>61</v>
      </c>
      <c r="M766" s="860" t="s">
        <v>39</v>
      </c>
      <c r="N766" s="860" t="s">
        <v>2127</v>
      </c>
      <c r="O766" s="860" t="s">
        <v>41</v>
      </c>
      <c r="P766" s="860" t="s">
        <v>42</v>
      </c>
      <c r="Q766" s="868"/>
    </row>
    <row r="767" spans="1:17" ht="396.75" x14ac:dyDescent="0.25">
      <c r="A767" s="578">
        <v>765</v>
      </c>
      <c r="B767" s="862" t="s">
        <v>34</v>
      </c>
      <c r="C767" s="862">
        <v>891180084</v>
      </c>
      <c r="D767" s="862">
        <v>2</v>
      </c>
      <c r="E767" s="988" t="s">
        <v>12392</v>
      </c>
      <c r="F767" s="989">
        <v>7730121</v>
      </c>
      <c r="G767" s="990">
        <v>0</v>
      </c>
      <c r="H767" s="995" t="s">
        <v>12393</v>
      </c>
      <c r="I767" s="996" t="s">
        <v>9692</v>
      </c>
      <c r="J767" s="987">
        <v>41663</v>
      </c>
      <c r="K767" s="858">
        <v>7679629.166666667</v>
      </c>
      <c r="L767" s="859" t="s">
        <v>61</v>
      </c>
      <c r="M767" s="860" t="s">
        <v>39</v>
      </c>
      <c r="N767" s="860" t="s">
        <v>2127</v>
      </c>
      <c r="O767" s="860" t="s">
        <v>41</v>
      </c>
      <c r="P767" s="860" t="s">
        <v>42</v>
      </c>
      <c r="Q767" s="868"/>
    </row>
    <row r="768" spans="1:17" ht="120.75" x14ac:dyDescent="0.25">
      <c r="A768" s="578">
        <v>766</v>
      </c>
      <c r="B768" s="862" t="s">
        <v>34</v>
      </c>
      <c r="C768" s="862">
        <v>891180084</v>
      </c>
      <c r="D768" s="862">
        <v>2</v>
      </c>
      <c r="E768" s="1008" t="s">
        <v>12394</v>
      </c>
      <c r="F768" s="1009">
        <v>55160405</v>
      </c>
      <c r="G768" s="1010">
        <v>5</v>
      </c>
      <c r="H768" s="1001" t="s">
        <v>12395</v>
      </c>
      <c r="I768" s="1011" t="s">
        <v>12396</v>
      </c>
      <c r="J768" s="987">
        <v>41663</v>
      </c>
      <c r="K768" s="858">
        <v>8616666.0999999996</v>
      </c>
      <c r="L768" s="859" t="s">
        <v>61</v>
      </c>
      <c r="M768" s="860" t="s">
        <v>39</v>
      </c>
      <c r="N768" s="860" t="s">
        <v>2127</v>
      </c>
      <c r="O768" s="860" t="s">
        <v>41</v>
      </c>
      <c r="P768" s="860" t="s">
        <v>42</v>
      </c>
      <c r="Q768" s="868"/>
    </row>
    <row r="769" spans="1:17" ht="396.75" x14ac:dyDescent="0.25">
      <c r="A769" s="578">
        <v>767</v>
      </c>
      <c r="B769" s="862" t="s">
        <v>34</v>
      </c>
      <c r="C769" s="862">
        <v>891180084</v>
      </c>
      <c r="D769" s="862">
        <v>2</v>
      </c>
      <c r="E769" s="988" t="s">
        <v>12397</v>
      </c>
      <c r="F769" s="989">
        <v>7732994</v>
      </c>
      <c r="G769" s="990">
        <v>2</v>
      </c>
      <c r="H769" s="995" t="s">
        <v>12398</v>
      </c>
      <c r="I769" s="996" t="s">
        <v>9692</v>
      </c>
      <c r="J769" s="987">
        <v>41663</v>
      </c>
      <c r="K769" s="858">
        <v>7679629.166666667</v>
      </c>
      <c r="L769" s="859" t="s">
        <v>61</v>
      </c>
      <c r="M769" s="860" t="s">
        <v>39</v>
      </c>
      <c r="N769" s="860" t="s">
        <v>2127</v>
      </c>
      <c r="O769" s="860" t="s">
        <v>41</v>
      </c>
      <c r="P769" s="860" t="s">
        <v>42</v>
      </c>
      <c r="Q769" s="868"/>
    </row>
    <row r="770" spans="1:17" ht="396.75" x14ac:dyDescent="0.25">
      <c r="A770" s="578">
        <v>768</v>
      </c>
      <c r="B770" s="862" t="s">
        <v>34</v>
      </c>
      <c r="C770" s="862">
        <v>891180084</v>
      </c>
      <c r="D770" s="862">
        <v>2</v>
      </c>
      <c r="E770" s="988" t="s">
        <v>12399</v>
      </c>
      <c r="F770" s="989">
        <v>7725584</v>
      </c>
      <c r="G770" s="990">
        <v>7</v>
      </c>
      <c r="H770" s="995" t="s">
        <v>12400</v>
      </c>
      <c r="I770" s="996" t="s">
        <v>9692</v>
      </c>
      <c r="J770" s="987">
        <v>41663</v>
      </c>
      <c r="K770" s="858">
        <v>7679629.166666667</v>
      </c>
      <c r="L770" s="859" t="s">
        <v>61</v>
      </c>
      <c r="M770" s="860" t="s">
        <v>39</v>
      </c>
      <c r="N770" s="860" t="s">
        <v>2127</v>
      </c>
      <c r="O770" s="860" t="s">
        <v>41</v>
      </c>
      <c r="P770" s="860" t="s">
        <v>42</v>
      </c>
      <c r="Q770" s="868"/>
    </row>
    <row r="771" spans="1:17" ht="396.75" x14ac:dyDescent="0.25">
      <c r="A771" s="578">
        <v>769</v>
      </c>
      <c r="B771" s="862" t="s">
        <v>34</v>
      </c>
      <c r="C771" s="862">
        <v>891180084</v>
      </c>
      <c r="D771" s="862">
        <v>2</v>
      </c>
      <c r="E771" s="988" t="s">
        <v>12401</v>
      </c>
      <c r="F771" s="989">
        <v>7716547</v>
      </c>
      <c r="G771" s="990">
        <v>6</v>
      </c>
      <c r="H771" s="995" t="s">
        <v>12402</v>
      </c>
      <c r="I771" s="996" t="s">
        <v>9692</v>
      </c>
      <c r="J771" s="987">
        <v>41663</v>
      </c>
      <c r="K771" s="858">
        <v>7679625.333333333</v>
      </c>
      <c r="L771" s="859" t="s">
        <v>61</v>
      </c>
      <c r="M771" s="860" t="s">
        <v>39</v>
      </c>
      <c r="N771" s="860" t="s">
        <v>2127</v>
      </c>
      <c r="O771" s="860" t="s">
        <v>41</v>
      </c>
      <c r="P771" s="860" t="s">
        <v>42</v>
      </c>
      <c r="Q771" s="868"/>
    </row>
    <row r="772" spans="1:17" ht="324.75" x14ac:dyDescent="0.25">
      <c r="A772" s="578">
        <v>770</v>
      </c>
      <c r="B772" s="862" t="s">
        <v>34</v>
      </c>
      <c r="C772" s="862">
        <v>891180084</v>
      </c>
      <c r="D772" s="862">
        <v>2</v>
      </c>
      <c r="E772" s="988" t="s">
        <v>12403</v>
      </c>
      <c r="F772" s="989">
        <v>7731267</v>
      </c>
      <c r="G772" s="990">
        <v>1</v>
      </c>
      <c r="H772" s="995" t="s">
        <v>12404</v>
      </c>
      <c r="I772" s="996" t="s">
        <v>12405</v>
      </c>
      <c r="J772" s="987">
        <v>41663</v>
      </c>
      <c r="K772" s="858">
        <v>5907407.333333333</v>
      </c>
      <c r="L772" s="859" t="s">
        <v>61</v>
      </c>
      <c r="M772" s="860" t="s">
        <v>39</v>
      </c>
      <c r="N772" s="860" t="s">
        <v>2127</v>
      </c>
      <c r="O772" s="860" t="s">
        <v>41</v>
      </c>
      <c r="P772" s="860" t="s">
        <v>42</v>
      </c>
      <c r="Q772" s="868"/>
    </row>
    <row r="773" spans="1:17" ht="384.75" x14ac:dyDescent="0.25">
      <c r="A773" s="578">
        <v>771</v>
      </c>
      <c r="B773" s="862" t="s">
        <v>34</v>
      </c>
      <c r="C773" s="862">
        <v>891180084</v>
      </c>
      <c r="D773" s="862">
        <v>2</v>
      </c>
      <c r="E773" s="988" t="s">
        <v>12406</v>
      </c>
      <c r="F773" s="989">
        <v>26422263</v>
      </c>
      <c r="G773" s="990">
        <v>6</v>
      </c>
      <c r="H773" s="995" t="s">
        <v>12407</v>
      </c>
      <c r="I773" s="996" t="s">
        <v>12408</v>
      </c>
      <c r="J773" s="987">
        <v>41663</v>
      </c>
      <c r="K773" s="858">
        <v>5907406</v>
      </c>
      <c r="L773" s="859" t="s">
        <v>61</v>
      </c>
      <c r="M773" s="860" t="s">
        <v>39</v>
      </c>
      <c r="N773" s="860" t="s">
        <v>2127</v>
      </c>
      <c r="O773" s="860" t="s">
        <v>41</v>
      </c>
      <c r="P773" s="860" t="s">
        <v>42</v>
      </c>
      <c r="Q773" s="868"/>
    </row>
    <row r="774" spans="1:17" ht="132.75" x14ac:dyDescent="0.25">
      <c r="A774" s="578">
        <v>772</v>
      </c>
      <c r="B774" s="862" t="s">
        <v>34</v>
      </c>
      <c r="C774" s="862">
        <v>891180084</v>
      </c>
      <c r="D774" s="862">
        <v>2</v>
      </c>
      <c r="E774" s="982" t="s">
        <v>12409</v>
      </c>
      <c r="F774" s="983">
        <v>1075255781</v>
      </c>
      <c r="G774" s="984">
        <v>2</v>
      </c>
      <c r="H774" s="1001" t="s">
        <v>12410</v>
      </c>
      <c r="I774" s="1011" t="s">
        <v>9690</v>
      </c>
      <c r="J774" s="987">
        <v>41663</v>
      </c>
      <c r="K774" s="858">
        <v>7679629.166666667</v>
      </c>
      <c r="L774" s="859" t="s">
        <v>61</v>
      </c>
      <c r="M774" s="860" t="s">
        <v>39</v>
      </c>
      <c r="N774" s="860" t="s">
        <v>2127</v>
      </c>
      <c r="O774" s="860" t="s">
        <v>41</v>
      </c>
      <c r="P774" s="860" t="s">
        <v>42</v>
      </c>
      <c r="Q774" s="868"/>
    </row>
    <row r="775" spans="1:17" ht="144.75" x14ac:dyDescent="0.25">
      <c r="A775" s="578">
        <v>773</v>
      </c>
      <c r="B775" s="862" t="s">
        <v>34</v>
      </c>
      <c r="C775" s="862">
        <v>891180084</v>
      </c>
      <c r="D775" s="862">
        <v>2</v>
      </c>
      <c r="E775" s="982" t="s">
        <v>12411</v>
      </c>
      <c r="F775" s="999">
        <v>83058854</v>
      </c>
      <c r="G775" s="1000">
        <v>5</v>
      </c>
      <c r="H775" s="1001" t="s">
        <v>12412</v>
      </c>
      <c r="I775" s="1011" t="s">
        <v>12413</v>
      </c>
      <c r="J775" s="987">
        <v>41663</v>
      </c>
      <c r="K775" s="858">
        <v>5170308</v>
      </c>
      <c r="L775" s="859" t="s">
        <v>61</v>
      </c>
      <c r="M775" s="860" t="s">
        <v>39</v>
      </c>
      <c r="N775" s="860" t="s">
        <v>2127</v>
      </c>
      <c r="O775" s="860" t="s">
        <v>41</v>
      </c>
      <c r="P775" s="860" t="s">
        <v>42</v>
      </c>
      <c r="Q775" s="868"/>
    </row>
    <row r="776" spans="1:17" ht="204.75" x14ac:dyDescent="0.25">
      <c r="A776" s="578">
        <v>774</v>
      </c>
      <c r="B776" s="862" t="s">
        <v>34</v>
      </c>
      <c r="C776" s="862">
        <v>891180084</v>
      </c>
      <c r="D776" s="862">
        <v>2</v>
      </c>
      <c r="E776" s="982" t="s">
        <v>12414</v>
      </c>
      <c r="F776" s="983">
        <v>73130565</v>
      </c>
      <c r="G776" s="984">
        <v>2</v>
      </c>
      <c r="H776" s="1001" t="s">
        <v>12415</v>
      </c>
      <c r="I776" s="1011" t="s">
        <v>12416</v>
      </c>
      <c r="J776" s="987">
        <v>41663</v>
      </c>
      <c r="K776" s="858">
        <v>8005554.0999999996</v>
      </c>
      <c r="L776" s="859" t="s">
        <v>61</v>
      </c>
      <c r="M776" s="860" t="s">
        <v>39</v>
      </c>
      <c r="N776" s="860" t="s">
        <v>2127</v>
      </c>
      <c r="O776" s="860" t="s">
        <v>41</v>
      </c>
      <c r="P776" s="860" t="s">
        <v>42</v>
      </c>
      <c r="Q776" s="868"/>
    </row>
    <row r="777" spans="1:17" ht="204.75" x14ac:dyDescent="0.25">
      <c r="A777" s="578">
        <v>775</v>
      </c>
      <c r="B777" s="862" t="s">
        <v>34</v>
      </c>
      <c r="C777" s="862">
        <v>891180084</v>
      </c>
      <c r="D777" s="862">
        <v>2</v>
      </c>
      <c r="E777" s="982" t="s">
        <v>12417</v>
      </c>
      <c r="F777" s="999">
        <v>7722635</v>
      </c>
      <c r="G777" s="1000">
        <v>0</v>
      </c>
      <c r="H777" s="1001" t="s">
        <v>12418</v>
      </c>
      <c r="I777" s="1011" t="s">
        <v>12419</v>
      </c>
      <c r="J777" s="987">
        <v>41663</v>
      </c>
      <c r="K777" s="858">
        <v>10065651.366666667</v>
      </c>
      <c r="L777" s="859" t="s">
        <v>61</v>
      </c>
      <c r="M777" s="860" t="s">
        <v>39</v>
      </c>
      <c r="N777" s="860" t="s">
        <v>2127</v>
      </c>
      <c r="O777" s="860" t="s">
        <v>41</v>
      </c>
      <c r="P777" s="860" t="s">
        <v>42</v>
      </c>
      <c r="Q777" s="868"/>
    </row>
    <row r="778" spans="1:17" ht="180.75" x14ac:dyDescent="0.25">
      <c r="A778" s="578">
        <v>776</v>
      </c>
      <c r="B778" s="862" t="s">
        <v>34</v>
      </c>
      <c r="C778" s="862">
        <v>891180084</v>
      </c>
      <c r="D778" s="862">
        <v>2</v>
      </c>
      <c r="E778" s="982" t="s">
        <v>12420</v>
      </c>
      <c r="F778" s="983">
        <v>7723949</v>
      </c>
      <c r="G778" s="984">
        <v>2</v>
      </c>
      <c r="H778" s="1001" t="s">
        <v>12421</v>
      </c>
      <c r="I778" s="1011" t="s">
        <v>12422</v>
      </c>
      <c r="J778" s="987">
        <v>41663</v>
      </c>
      <c r="K778" s="858">
        <v>7679629.166666667</v>
      </c>
      <c r="L778" s="859" t="s">
        <v>61</v>
      </c>
      <c r="M778" s="860" t="s">
        <v>39</v>
      </c>
      <c r="N778" s="860" t="s">
        <v>2127</v>
      </c>
      <c r="O778" s="860" t="s">
        <v>41</v>
      </c>
      <c r="P778" s="860" t="s">
        <v>42</v>
      </c>
      <c r="Q778" s="868"/>
    </row>
    <row r="779" spans="1:17" ht="384" x14ac:dyDescent="0.25">
      <c r="A779" s="578">
        <v>777</v>
      </c>
      <c r="B779" s="862" t="s">
        <v>34</v>
      </c>
      <c r="C779" s="862">
        <v>891180084</v>
      </c>
      <c r="D779" s="862">
        <v>2</v>
      </c>
      <c r="E779" s="1012" t="s">
        <v>12423</v>
      </c>
      <c r="F779" s="989">
        <v>1094897723</v>
      </c>
      <c r="G779" s="990">
        <v>9</v>
      </c>
      <c r="H779" s="995" t="s">
        <v>12424</v>
      </c>
      <c r="I779" s="997" t="s">
        <v>12425</v>
      </c>
      <c r="J779" s="987">
        <v>41663</v>
      </c>
      <c r="K779" s="858">
        <v>8861109.5</v>
      </c>
      <c r="L779" s="859" t="s">
        <v>61</v>
      </c>
      <c r="M779" s="860" t="s">
        <v>39</v>
      </c>
      <c r="N779" s="860" t="s">
        <v>2127</v>
      </c>
      <c r="O779" s="860" t="s">
        <v>41</v>
      </c>
      <c r="P779" s="860" t="s">
        <v>42</v>
      </c>
      <c r="Q779" s="868"/>
    </row>
    <row r="780" spans="1:17" ht="192.75" x14ac:dyDescent="0.25">
      <c r="A780" s="578">
        <v>778</v>
      </c>
      <c r="B780" s="862" t="s">
        <v>34</v>
      </c>
      <c r="C780" s="862">
        <v>891180084</v>
      </c>
      <c r="D780" s="862">
        <v>2</v>
      </c>
      <c r="E780" s="1013" t="s">
        <v>12426</v>
      </c>
      <c r="F780" s="1014">
        <v>52492281</v>
      </c>
      <c r="G780" s="1014">
        <v>2</v>
      </c>
      <c r="H780" s="1015" t="s">
        <v>12427</v>
      </c>
      <c r="I780" s="1016" t="s">
        <v>12428</v>
      </c>
      <c r="J780" s="1017">
        <v>41663</v>
      </c>
      <c r="K780" s="858">
        <v>7733333.333333333</v>
      </c>
      <c r="L780" s="859" t="s">
        <v>61</v>
      </c>
      <c r="M780" s="860" t="s">
        <v>39</v>
      </c>
      <c r="N780" s="860" t="s">
        <v>2127</v>
      </c>
      <c r="O780" s="860" t="s">
        <v>41</v>
      </c>
      <c r="P780" s="860" t="s">
        <v>42</v>
      </c>
      <c r="Q780" s="868"/>
    </row>
    <row r="781" spans="1:17" ht="409.6" x14ac:dyDescent="0.25">
      <c r="A781" s="578">
        <v>779</v>
      </c>
      <c r="B781" s="862" t="s">
        <v>34</v>
      </c>
      <c r="C781" s="862">
        <v>891180084</v>
      </c>
      <c r="D781" s="862">
        <v>2</v>
      </c>
      <c r="E781" s="1013" t="s">
        <v>12429</v>
      </c>
      <c r="F781" s="1014">
        <v>1075247337</v>
      </c>
      <c r="G781" s="1014">
        <v>1</v>
      </c>
      <c r="H781" s="1015" t="s">
        <v>12430</v>
      </c>
      <c r="I781" s="1016" t="s">
        <v>12431</v>
      </c>
      <c r="J781" s="1017">
        <v>41663</v>
      </c>
      <c r="K781" s="858">
        <v>7679629.166666667</v>
      </c>
      <c r="L781" s="859" t="s">
        <v>61</v>
      </c>
      <c r="M781" s="860" t="s">
        <v>39</v>
      </c>
      <c r="N781" s="860" t="s">
        <v>2127</v>
      </c>
      <c r="O781" s="860" t="s">
        <v>41</v>
      </c>
      <c r="P781" s="860" t="s">
        <v>42</v>
      </c>
      <c r="Q781" s="868"/>
    </row>
    <row r="782" spans="1:17" ht="409.6" x14ac:dyDescent="0.25">
      <c r="A782" s="578">
        <v>780</v>
      </c>
      <c r="B782" s="862" t="s">
        <v>34</v>
      </c>
      <c r="C782" s="862">
        <v>891180084</v>
      </c>
      <c r="D782" s="862">
        <v>2</v>
      </c>
      <c r="E782" s="1013" t="s">
        <v>12432</v>
      </c>
      <c r="F782" s="1014">
        <v>1075263252</v>
      </c>
      <c r="G782" s="1014">
        <v>1</v>
      </c>
      <c r="H782" s="1015" t="s">
        <v>12433</v>
      </c>
      <c r="I782" s="1016" t="s">
        <v>12434</v>
      </c>
      <c r="J782" s="1017">
        <v>41663</v>
      </c>
      <c r="K782" s="858">
        <v>4194666.666666667</v>
      </c>
      <c r="L782" s="859" t="s">
        <v>61</v>
      </c>
      <c r="M782" s="860" t="s">
        <v>39</v>
      </c>
      <c r="N782" s="860" t="s">
        <v>2127</v>
      </c>
      <c r="O782" s="860" t="s">
        <v>41</v>
      </c>
      <c r="P782" s="860" t="s">
        <v>42</v>
      </c>
      <c r="Q782" s="868"/>
    </row>
    <row r="783" spans="1:17" ht="240.75" x14ac:dyDescent="0.25">
      <c r="A783" s="578">
        <v>781</v>
      </c>
      <c r="B783" s="862" t="s">
        <v>34</v>
      </c>
      <c r="C783" s="862">
        <v>891180084</v>
      </c>
      <c r="D783" s="862">
        <v>2</v>
      </c>
      <c r="E783" s="1013" t="s">
        <v>3320</v>
      </c>
      <c r="F783" s="1014">
        <v>19177173</v>
      </c>
      <c r="G783" s="1014">
        <v>5</v>
      </c>
      <c r="H783" s="1015" t="s">
        <v>12435</v>
      </c>
      <c r="I783" s="1016" t="s">
        <v>9908</v>
      </c>
      <c r="J783" s="1017">
        <v>41663</v>
      </c>
      <c r="K783" s="858">
        <v>14382665.666666666</v>
      </c>
      <c r="L783" s="859" t="s">
        <v>61</v>
      </c>
      <c r="M783" s="860" t="s">
        <v>39</v>
      </c>
      <c r="N783" s="860" t="s">
        <v>2127</v>
      </c>
      <c r="O783" s="860" t="s">
        <v>41</v>
      </c>
      <c r="P783" s="860" t="s">
        <v>42</v>
      </c>
      <c r="Q783" s="868"/>
    </row>
    <row r="784" spans="1:17" ht="409.6" x14ac:dyDescent="0.25">
      <c r="A784" s="578">
        <v>782</v>
      </c>
      <c r="B784" s="862" t="s">
        <v>34</v>
      </c>
      <c r="C784" s="862">
        <v>891180084</v>
      </c>
      <c r="D784" s="862">
        <v>2</v>
      </c>
      <c r="E784" s="1013" t="s">
        <v>8532</v>
      </c>
      <c r="F784" s="1014">
        <v>1075220001</v>
      </c>
      <c r="G784" s="1014">
        <v>5</v>
      </c>
      <c r="H784" s="1015" t="s">
        <v>12436</v>
      </c>
      <c r="I784" s="1016" t="s">
        <v>12437</v>
      </c>
      <c r="J784" s="1017">
        <v>41663</v>
      </c>
      <c r="K784" s="858">
        <v>8389333.333333334</v>
      </c>
      <c r="L784" s="859" t="s">
        <v>61</v>
      </c>
      <c r="M784" s="860" t="s">
        <v>39</v>
      </c>
      <c r="N784" s="860" t="s">
        <v>2127</v>
      </c>
      <c r="O784" s="860" t="s">
        <v>41</v>
      </c>
      <c r="P784" s="860" t="s">
        <v>42</v>
      </c>
      <c r="Q784" s="868"/>
    </row>
    <row r="785" spans="1:17" ht="288.75" x14ac:dyDescent="0.25">
      <c r="A785" s="578">
        <v>783</v>
      </c>
      <c r="B785" s="862" t="s">
        <v>34</v>
      </c>
      <c r="C785" s="862">
        <v>891180084</v>
      </c>
      <c r="D785" s="862">
        <v>2</v>
      </c>
      <c r="E785" s="988" t="s">
        <v>12438</v>
      </c>
      <c r="F785" s="990">
        <v>7711421</v>
      </c>
      <c r="G785" s="990">
        <v>4</v>
      </c>
      <c r="H785" s="1015" t="s">
        <v>12439</v>
      </c>
      <c r="I785" s="1016" t="s">
        <v>12440</v>
      </c>
      <c r="J785" s="1017">
        <v>41663</v>
      </c>
      <c r="K785" s="858">
        <v>9999946.666666666</v>
      </c>
      <c r="L785" s="859" t="s">
        <v>61</v>
      </c>
      <c r="M785" s="860" t="s">
        <v>39</v>
      </c>
      <c r="N785" s="860" t="s">
        <v>2127</v>
      </c>
      <c r="O785" s="860" t="s">
        <v>41</v>
      </c>
      <c r="P785" s="860" t="s">
        <v>42</v>
      </c>
      <c r="Q785" s="868"/>
    </row>
    <row r="786" spans="1:17" ht="409.6" x14ac:dyDescent="0.25">
      <c r="A786" s="578">
        <v>784</v>
      </c>
      <c r="B786" s="862" t="s">
        <v>34</v>
      </c>
      <c r="C786" s="862">
        <v>891180084</v>
      </c>
      <c r="D786" s="862">
        <v>2</v>
      </c>
      <c r="E786" s="1013" t="s">
        <v>12441</v>
      </c>
      <c r="F786" s="1014">
        <v>55153373</v>
      </c>
      <c r="G786" s="1014">
        <v>9</v>
      </c>
      <c r="H786" s="1015" t="s">
        <v>12442</v>
      </c>
      <c r="I786" s="1016" t="s">
        <v>12443</v>
      </c>
      <c r="J786" s="1017">
        <v>41663</v>
      </c>
      <c r="K786" s="858">
        <v>9599333.333333334</v>
      </c>
      <c r="L786" s="859" t="s">
        <v>61</v>
      </c>
      <c r="M786" s="860" t="s">
        <v>39</v>
      </c>
      <c r="N786" s="860" t="s">
        <v>2127</v>
      </c>
      <c r="O786" s="860" t="s">
        <v>41</v>
      </c>
      <c r="P786" s="860" t="s">
        <v>42</v>
      </c>
      <c r="Q786" s="868"/>
    </row>
    <row r="787" spans="1:17" ht="409.6" x14ac:dyDescent="0.25">
      <c r="A787" s="578">
        <v>785</v>
      </c>
      <c r="B787" s="862" t="s">
        <v>34</v>
      </c>
      <c r="C787" s="862">
        <v>891180084</v>
      </c>
      <c r="D787" s="862">
        <v>2</v>
      </c>
      <c r="E787" s="1013" t="s">
        <v>12414</v>
      </c>
      <c r="F787" s="1014">
        <v>73130565</v>
      </c>
      <c r="G787" s="1014">
        <v>2</v>
      </c>
      <c r="H787" s="1015" t="s">
        <v>12444</v>
      </c>
      <c r="I787" s="1016" t="s">
        <v>12445</v>
      </c>
      <c r="J787" s="1017">
        <v>41663</v>
      </c>
      <c r="K787" s="858">
        <v>6224833.333333333</v>
      </c>
      <c r="L787" s="859" t="s">
        <v>61</v>
      </c>
      <c r="M787" s="860" t="s">
        <v>39</v>
      </c>
      <c r="N787" s="860" t="s">
        <v>2127</v>
      </c>
      <c r="O787" s="860" t="s">
        <v>41</v>
      </c>
      <c r="P787" s="860" t="s">
        <v>42</v>
      </c>
      <c r="Q787" s="868"/>
    </row>
    <row r="788" spans="1:17" ht="409.6" x14ac:dyDescent="0.25">
      <c r="A788" s="578">
        <v>786</v>
      </c>
      <c r="B788" s="862" t="s">
        <v>34</v>
      </c>
      <c r="C788" s="862">
        <v>891180084</v>
      </c>
      <c r="D788" s="862">
        <v>2</v>
      </c>
      <c r="E788" s="988" t="s">
        <v>12446</v>
      </c>
      <c r="F788" s="990">
        <v>1075238460</v>
      </c>
      <c r="G788" s="990">
        <v>1</v>
      </c>
      <c r="H788" s="993" t="s">
        <v>12447</v>
      </c>
      <c r="I788" s="994" t="s">
        <v>12448</v>
      </c>
      <c r="J788" s="987">
        <v>41663</v>
      </c>
      <c r="K788" s="858">
        <v>17880000</v>
      </c>
      <c r="L788" s="859" t="s">
        <v>61</v>
      </c>
      <c r="M788" s="860" t="s">
        <v>39</v>
      </c>
      <c r="N788" s="860" t="s">
        <v>2127</v>
      </c>
      <c r="O788" s="860" t="s">
        <v>41</v>
      </c>
      <c r="P788" s="860" t="s">
        <v>42</v>
      </c>
      <c r="Q788" s="868"/>
    </row>
    <row r="789" spans="1:17" ht="360.75" x14ac:dyDescent="0.25">
      <c r="A789" s="578">
        <v>787</v>
      </c>
      <c r="B789" s="862" t="s">
        <v>34</v>
      </c>
      <c r="C789" s="862">
        <v>891180084</v>
      </c>
      <c r="D789" s="862">
        <v>2</v>
      </c>
      <c r="E789" s="988" t="s">
        <v>12449</v>
      </c>
      <c r="F789" s="990">
        <v>1075240106</v>
      </c>
      <c r="G789" s="990">
        <v>5</v>
      </c>
      <c r="H789" s="993" t="s">
        <v>12450</v>
      </c>
      <c r="I789" s="994" t="s">
        <v>12451</v>
      </c>
      <c r="J789" s="987">
        <v>41663</v>
      </c>
      <c r="K789" s="858">
        <v>5240000</v>
      </c>
      <c r="L789" s="859" t="s">
        <v>61</v>
      </c>
      <c r="M789" s="860" t="s">
        <v>39</v>
      </c>
      <c r="N789" s="860" t="s">
        <v>2127</v>
      </c>
      <c r="O789" s="860" t="s">
        <v>41</v>
      </c>
      <c r="P789" s="860" t="s">
        <v>42</v>
      </c>
      <c r="Q789" s="868"/>
    </row>
    <row r="790" spans="1:17" ht="300.75" x14ac:dyDescent="0.25">
      <c r="A790" s="578">
        <v>788</v>
      </c>
      <c r="B790" s="862" t="s">
        <v>34</v>
      </c>
      <c r="C790" s="862">
        <v>891180084</v>
      </c>
      <c r="D790" s="862">
        <v>2</v>
      </c>
      <c r="E790" s="988" t="s">
        <v>12452</v>
      </c>
      <c r="F790" s="990">
        <v>35198685</v>
      </c>
      <c r="G790" s="990">
        <v>2</v>
      </c>
      <c r="H790" s="993" t="s">
        <v>12453</v>
      </c>
      <c r="I790" s="994" t="s">
        <v>12454</v>
      </c>
      <c r="J790" s="987">
        <v>41663</v>
      </c>
      <c r="K790" s="858">
        <v>7860000</v>
      </c>
      <c r="L790" s="859" t="s">
        <v>61</v>
      </c>
      <c r="M790" s="860" t="s">
        <v>39</v>
      </c>
      <c r="N790" s="860" t="s">
        <v>2127</v>
      </c>
      <c r="O790" s="860" t="s">
        <v>41</v>
      </c>
      <c r="P790" s="860" t="s">
        <v>42</v>
      </c>
      <c r="Q790" s="868"/>
    </row>
    <row r="791" spans="1:17" ht="288.75" x14ac:dyDescent="0.25">
      <c r="A791" s="578">
        <v>789</v>
      </c>
      <c r="B791" s="862" t="s">
        <v>34</v>
      </c>
      <c r="C791" s="862">
        <v>891180084</v>
      </c>
      <c r="D791" s="862">
        <v>2</v>
      </c>
      <c r="E791" s="988" t="s">
        <v>7784</v>
      </c>
      <c r="F791" s="990">
        <v>1075239713</v>
      </c>
      <c r="G791" s="990">
        <v>4</v>
      </c>
      <c r="H791" s="993" t="s">
        <v>12455</v>
      </c>
      <c r="I791" s="994" t="s">
        <v>12456</v>
      </c>
      <c r="J791" s="987">
        <v>41663</v>
      </c>
      <c r="K791" s="858">
        <v>8700000</v>
      </c>
      <c r="L791" s="859" t="s">
        <v>61</v>
      </c>
      <c r="M791" s="860" t="s">
        <v>39</v>
      </c>
      <c r="N791" s="860" t="s">
        <v>2127</v>
      </c>
      <c r="O791" s="860" t="s">
        <v>41</v>
      </c>
      <c r="P791" s="860" t="s">
        <v>42</v>
      </c>
      <c r="Q791" s="868"/>
    </row>
    <row r="792" spans="1:17" ht="312.75" x14ac:dyDescent="0.25">
      <c r="A792" s="578">
        <v>790</v>
      </c>
      <c r="B792" s="862" t="s">
        <v>34</v>
      </c>
      <c r="C792" s="862">
        <v>891180084</v>
      </c>
      <c r="D792" s="862">
        <v>2</v>
      </c>
      <c r="E792" s="982" t="s">
        <v>12457</v>
      </c>
      <c r="F792" s="984">
        <v>7689999</v>
      </c>
      <c r="G792" s="984">
        <v>2</v>
      </c>
      <c r="H792" s="1001" t="s">
        <v>12458</v>
      </c>
      <c r="I792" s="1011" t="s">
        <v>12459</v>
      </c>
      <c r="J792" s="987">
        <v>41663</v>
      </c>
      <c r="K792" s="858">
        <v>2975000</v>
      </c>
      <c r="L792" s="859" t="s">
        <v>61</v>
      </c>
      <c r="M792" s="860" t="s">
        <v>39</v>
      </c>
      <c r="N792" s="860" t="s">
        <v>2127</v>
      </c>
      <c r="O792" s="860" t="s">
        <v>41</v>
      </c>
      <c r="P792" s="860" t="s">
        <v>42</v>
      </c>
      <c r="Q792" s="868"/>
    </row>
    <row r="793" spans="1:17" ht="409.6" x14ac:dyDescent="0.25">
      <c r="A793" s="578">
        <v>791</v>
      </c>
      <c r="B793" s="862" t="s">
        <v>34</v>
      </c>
      <c r="C793" s="862">
        <v>891180084</v>
      </c>
      <c r="D793" s="862">
        <v>2</v>
      </c>
      <c r="E793" s="988" t="s">
        <v>12460</v>
      </c>
      <c r="F793" s="990">
        <v>1075215698</v>
      </c>
      <c r="G793" s="990">
        <v>8</v>
      </c>
      <c r="H793" s="993" t="s">
        <v>12461</v>
      </c>
      <c r="I793" s="994" t="s">
        <v>12462</v>
      </c>
      <c r="J793" s="987">
        <v>41663</v>
      </c>
      <c r="K793" s="858">
        <v>7272220.9000000004</v>
      </c>
      <c r="L793" s="859" t="s">
        <v>61</v>
      </c>
      <c r="M793" s="860" t="s">
        <v>39</v>
      </c>
      <c r="N793" s="860" t="s">
        <v>2127</v>
      </c>
      <c r="O793" s="860" t="s">
        <v>41</v>
      </c>
      <c r="P793" s="860" t="s">
        <v>42</v>
      </c>
      <c r="Q793" s="868"/>
    </row>
    <row r="794" spans="1:17" ht="132.75" x14ac:dyDescent="0.25">
      <c r="A794" s="578">
        <v>792</v>
      </c>
      <c r="B794" s="862" t="s">
        <v>34</v>
      </c>
      <c r="C794" s="862">
        <v>891180084</v>
      </c>
      <c r="D794" s="862">
        <v>2</v>
      </c>
      <c r="E794" s="988" t="s">
        <v>12463</v>
      </c>
      <c r="F794" s="990">
        <v>26421805</v>
      </c>
      <c r="G794" s="990">
        <v>3</v>
      </c>
      <c r="H794" s="995" t="s">
        <v>12464</v>
      </c>
      <c r="I794" s="1018" t="s">
        <v>12465</v>
      </c>
      <c r="J794" s="1017">
        <v>41663</v>
      </c>
      <c r="K794" s="858">
        <f>4725925+1140740</f>
        <v>5866665</v>
      </c>
      <c r="L794" s="859" t="s">
        <v>61</v>
      </c>
      <c r="M794" s="860" t="s">
        <v>39</v>
      </c>
      <c r="N794" s="860" t="s">
        <v>2127</v>
      </c>
      <c r="O794" s="860" t="s">
        <v>41</v>
      </c>
      <c r="P794" s="860" t="s">
        <v>42</v>
      </c>
      <c r="Q794" s="861" t="s">
        <v>12466</v>
      </c>
    </row>
    <row r="795" spans="1:17" ht="228.75" x14ac:dyDescent="0.25">
      <c r="A795" s="578">
        <v>793</v>
      </c>
      <c r="B795" s="862" t="s">
        <v>34</v>
      </c>
      <c r="C795" s="862">
        <v>891180084</v>
      </c>
      <c r="D795" s="862">
        <v>2</v>
      </c>
      <c r="E795" s="988" t="s">
        <v>12467</v>
      </c>
      <c r="F795" s="990">
        <v>1075243958</v>
      </c>
      <c r="G795" s="990">
        <v>7</v>
      </c>
      <c r="H795" s="993" t="s">
        <v>12468</v>
      </c>
      <c r="I795" s="994" t="s">
        <v>12469</v>
      </c>
      <c r="J795" s="987">
        <v>41663</v>
      </c>
      <c r="K795" s="858">
        <v>3000000</v>
      </c>
      <c r="L795" s="859" t="s">
        <v>61</v>
      </c>
      <c r="M795" s="860" t="s">
        <v>39</v>
      </c>
      <c r="N795" s="860" t="s">
        <v>2127</v>
      </c>
      <c r="O795" s="860" t="s">
        <v>41</v>
      </c>
      <c r="P795" s="860" t="s">
        <v>42</v>
      </c>
      <c r="Q795" s="868"/>
    </row>
    <row r="796" spans="1:17" ht="312.75" x14ac:dyDescent="0.25">
      <c r="A796" s="578">
        <v>794</v>
      </c>
      <c r="B796" s="862" t="s">
        <v>34</v>
      </c>
      <c r="C796" s="862">
        <v>891180084</v>
      </c>
      <c r="D796" s="862">
        <v>2</v>
      </c>
      <c r="E796" s="988" t="s">
        <v>12470</v>
      </c>
      <c r="F796" s="1019">
        <v>7706199</v>
      </c>
      <c r="G796" s="990">
        <v>3</v>
      </c>
      <c r="H796" s="991" t="s">
        <v>12471</v>
      </c>
      <c r="I796" s="1020" t="s">
        <v>12472</v>
      </c>
      <c r="J796" s="987">
        <v>41663</v>
      </c>
      <c r="K796" s="858">
        <v>4766666</v>
      </c>
      <c r="L796" s="859" t="s">
        <v>61</v>
      </c>
      <c r="M796" s="860" t="s">
        <v>39</v>
      </c>
      <c r="N796" s="860" t="s">
        <v>2127</v>
      </c>
      <c r="O796" s="860" t="s">
        <v>41</v>
      </c>
      <c r="P796" s="860" t="s">
        <v>42</v>
      </c>
      <c r="Q796" s="861" t="s">
        <v>12036</v>
      </c>
    </row>
    <row r="797" spans="1:17" ht="409.6" x14ac:dyDescent="0.25">
      <c r="A797" s="578">
        <v>795</v>
      </c>
      <c r="B797" s="862" t="s">
        <v>34</v>
      </c>
      <c r="C797" s="862">
        <v>891180084</v>
      </c>
      <c r="D797" s="862">
        <v>2</v>
      </c>
      <c r="E797" s="988" t="s">
        <v>5091</v>
      </c>
      <c r="F797" s="989">
        <v>36303157</v>
      </c>
      <c r="G797" s="990">
        <v>1</v>
      </c>
      <c r="H797" s="991" t="s">
        <v>12473</v>
      </c>
      <c r="I797" s="994" t="s">
        <v>12474</v>
      </c>
      <c r="J797" s="987">
        <v>41663</v>
      </c>
      <c r="K797" s="858">
        <v>9200000</v>
      </c>
      <c r="L797" s="859" t="s">
        <v>61</v>
      </c>
      <c r="M797" s="860" t="s">
        <v>39</v>
      </c>
      <c r="N797" s="860" t="s">
        <v>2127</v>
      </c>
      <c r="O797" s="860" t="s">
        <v>41</v>
      </c>
      <c r="P797" s="860" t="s">
        <v>42</v>
      </c>
      <c r="Q797" s="868"/>
    </row>
    <row r="798" spans="1:17" ht="409.6" x14ac:dyDescent="0.25">
      <c r="A798" s="578">
        <v>796</v>
      </c>
      <c r="B798" s="862" t="s">
        <v>34</v>
      </c>
      <c r="C798" s="862">
        <v>891180084</v>
      </c>
      <c r="D798" s="862">
        <v>2</v>
      </c>
      <c r="E798" s="988" t="s">
        <v>473</v>
      </c>
      <c r="F798" s="989">
        <v>19188486</v>
      </c>
      <c r="G798" s="990">
        <v>2</v>
      </c>
      <c r="H798" s="991" t="s">
        <v>12475</v>
      </c>
      <c r="I798" s="994" t="s">
        <v>12474</v>
      </c>
      <c r="J798" s="987">
        <v>41663</v>
      </c>
      <c r="K798" s="858">
        <v>9200000</v>
      </c>
      <c r="L798" s="859" t="s">
        <v>61</v>
      </c>
      <c r="M798" s="860" t="s">
        <v>39</v>
      </c>
      <c r="N798" s="860" t="s">
        <v>2127</v>
      </c>
      <c r="O798" s="860" t="s">
        <v>41</v>
      </c>
      <c r="P798" s="860" t="s">
        <v>42</v>
      </c>
      <c r="Q798" s="868"/>
    </row>
    <row r="799" spans="1:17" ht="252.75" x14ac:dyDescent="0.25">
      <c r="A799" s="578">
        <v>797</v>
      </c>
      <c r="B799" s="862" t="s">
        <v>34</v>
      </c>
      <c r="C799" s="862">
        <v>891180084</v>
      </c>
      <c r="D799" s="862">
        <v>2</v>
      </c>
      <c r="E799" s="988" t="s">
        <v>12476</v>
      </c>
      <c r="F799" s="1019">
        <v>55159842</v>
      </c>
      <c r="G799" s="990">
        <v>9</v>
      </c>
      <c r="H799" s="991" t="s">
        <v>12477</v>
      </c>
      <c r="I799" s="1020" t="s">
        <v>12478</v>
      </c>
      <c r="J799" s="987">
        <v>41663</v>
      </c>
      <c r="K799" s="858">
        <v>4766665.8</v>
      </c>
      <c r="L799" s="859" t="s">
        <v>61</v>
      </c>
      <c r="M799" s="860" t="s">
        <v>39</v>
      </c>
      <c r="N799" s="860" t="s">
        <v>2127</v>
      </c>
      <c r="O799" s="860" t="s">
        <v>41</v>
      </c>
      <c r="P799" s="860" t="s">
        <v>42</v>
      </c>
      <c r="Q799" s="868"/>
    </row>
    <row r="800" spans="1:17" ht="120.75" x14ac:dyDescent="0.25">
      <c r="A800" s="578">
        <v>798</v>
      </c>
      <c r="B800" s="862" t="s">
        <v>34</v>
      </c>
      <c r="C800" s="862">
        <v>891180084</v>
      </c>
      <c r="D800" s="862">
        <v>2</v>
      </c>
      <c r="E800" s="988" t="s">
        <v>12479</v>
      </c>
      <c r="F800" s="990">
        <v>79380293</v>
      </c>
      <c r="G800" s="990">
        <v>8</v>
      </c>
      <c r="H800" s="1021" t="s">
        <v>12480</v>
      </c>
      <c r="I800" s="1022" t="s">
        <v>12481</v>
      </c>
      <c r="J800" s="987">
        <v>41663</v>
      </c>
      <c r="K800" s="858">
        <v>4766665.8</v>
      </c>
      <c r="L800" s="859" t="s">
        <v>61</v>
      </c>
      <c r="M800" s="860" t="s">
        <v>39</v>
      </c>
      <c r="N800" s="860" t="s">
        <v>2127</v>
      </c>
      <c r="O800" s="860" t="s">
        <v>41</v>
      </c>
      <c r="P800" s="860" t="s">
        <v>42</v>
      </c>
      <c r="Q800" s="868"/>
    </row>
    <row r="801" spans="1:17" ht="216.75" x14ac:dyDescent="0.25">
      <c r="A801" s="578">
        <v>799</v>
      </c>
      <c r="B801" s="862" t="s">
        <v>34</v>
      </c>
      <c r="C801" s="862">
        <v>891180084</v>
      </c>
      <c r="D801" s="862">
        <v>2</v>
      </c>
      <c r="E801" s="988" t="s">
        <v>12482</v>
      </c>
      <c r="F801" s="990">
        <v>7705767</v>
      </c>
      <c r="G801" s="990">
        <v>2</v>
      </c>
      <c r="H801" s="991" t="s">
        <v>12483</v>
      </c>
      <c r="I801" s="994" t="s">
        <v>12484</v>
      </c>
      <c r="J801" s="987">
        <v>41663</v>
      </c>
      <c r="K801" s="858">
        <v>4289999</v>
      </c>
      <c r="L801" s="859" t="s">
        <v>61</v>
      </c>
      <c r="M801" s="860" t="s">
        <v>39</v>
      </c>
      <c r="N801" s="860" t="s">
        <v>2127</v>
      </c>
      <c r="O801" s="860" t="s">
        <v>41</v>
      </c>
      <c r="P801" s="860" t="s">
        <v>42</v>
      </c>
      <c r="Q801" s="868"/>
    </row>
    <row r="802" spans="1:17" ht="288.75" x14ac:dyDescent="0.25">
      <c r="A802" s="578">
        <v>800</v>
      </c>
      <c r="B802" s="862" t="s">
        <v>34</v>
      </c>
      <c r="C802" s="862">
        <v>891180084</v>
      </c>
      <c r="D802" s="862">
        <v>2</v>
      </c>
      <c r="E802" s="982" t="s">
        <v>10827</v>
      </c>
      <c r="F802" s="984">
        <v>1075212450</v>
      </c>
      <c r="G802" s="984">
        <v>5</v>
      </c>
      <c r="H802" s="1023" t="s">
        <v>12485</v>
      </c>
      <c r="I802" s="1024" t="s">
        <v>12486</v>
      </c>
      <c r="J802" s="987">
        <v>41663</v>
      </c>
      <c r="K802" s="858">
        <v>7149998.7000000002</v>
      </c>
      <c r="L802" s="859" t="s">
        <v>61</v>
      </c>
      <c r="M802" s="860" t="s">
        <v>39</v>
      </c>
      <c r="N802" s="860" t="s">
        <v>2127</v>
      </c>
      <c r="O802" s="860" t="s">
        <v>41</v>
      </c>
      <c r="P802" s="860" t="s">
        <v>42</v>
      </c>
      <c r="Q802" s="868"/>
    </row>
    <row r="803" spans="1:17" ht="180.75" x14ac:dyDescent="0.25">
      <c r="A803" s="578">
        <v>801</v>
      </c>
      <c r="B803" s="862" t="s">
        <v>34</v>
      </c>
      <c r="C803" s="862">
        <v>891180084</v>
      </c>
      <c r="D803" s="862">
        <v>2</v>
      </c>
      <c r="E803" s="1025" t="s">
        <v>12487</v>
      </c>
      <c r="F803" s="1026">
        <v>1075242986</v>
      </c>
      <c r="G803" s="984">
        <v>9</v>
      </c>
      <c r="H803" s="985" t="s">
        <v>12488</v>
      </c>
      <c r="I803" s="994" t="s">
        <v>12489</v>
      </c>
      <c r="J803" s="987">
        <v>41663</v>
      </c>
      <c r="K803" s="858">
        <v>5243332.5999999996</v>
      </c>
      <c r="L803" s="859" t="s">
        <v>61</v>
      </c>
      <c r="M803" s="860" t="s">
        <v>39</v>
      </c>
      <c r="N803" s="860" t="s">
        <v>2127</v>
      </c>
      <c r="O803" s="860" t="s">
        <v>41</v>
      </c>
      <c r="P803" s="860" t="s">
        <v>42</v>
      </c>
      <c r="Q803" s="861" t="s">
        <v>12490</v>
      </c>
    </row>
    <row r="804" spans="1:17" ht="132.75" x14ac:dyDescent="0.25">
      <c r="A804" s="578">
        <v>802</v>
      </c>
      <c r="B804" s="862" t="s">
        <v>34</v>
      </c>
      <c r="C804" s="862">
        <v>891180084</v>
      </c>
      <c r="D804" s="862">
        <v>2</v>
      </c>
      <c r="E804" s="988" t="s">
        <v>12491</v>
      </c>
      <c r="F804" s="990">
        <v>55114443</v>
      </c>
      <c r="G804" s="990">
        <v>1</v>
      </c>
      <c r="H804" s="991" t="s">
        <v>12492</v>
      </c>
      <c r="I804" s="994" t="s">
        <v>12493</v>
      </c>
      <c r="J804" s="987">
        <v>41663</v>
      </c>
      <c r="K804" s="858">
        <v>4326665.666666667</v>
      </c>
      <c r="L804" s="859" t="s">
        <v>61</v>
      </c>
      <c r="M804" s="860" t="s">
        <v>39</v>
      </c>
      <c r="N804" s="860" t="s">
        <v>2127</v>
      </c>
      <c r="O804" s="860" t="s">
        <v>41</v>
      </c>
      <c r="P804" s="860" t="s">
        <v>42</v>
      </c>
      <c r="Q804" s="868"/>
    </row>
    <row r="805" spans="1:17" ht="120.75" x14ac:dyDescent="0.25">
      <c r="A805" s="578">
        <v>803</v>
      </c>
      <c r="B805" s="862" t="s">
        <v>34</v>
      </c>
      <c r="C805" s="862">
        <v>891180084</v>
      </c>
      <c r="D805" s="862">
        <v>2</v>
      </c>
      <c r="E805" s="988" t="s">
        <v>12494</v>
      </c>
      <c r="F805" s="990">
        <v>12127768</v>
      </c>
      <c r="G805" s="990">
        <v>8</v>
      </c>
      <c r="H805" s="991" t="s">
        <v>12495</v>
      </c>
      <c r="I805" s="994" t="s">
        <v>12496</v>
      </c>
      <c r="J805" s="987">
        <v>41663</v>
      </c>
      <c r="K805" s="858">
        <v>6249629.0666666664</v>
      </c>
      <c r="L805" s="859" t="s">
        <v>61</v>
      </c>
      <c r="M805" s="860" t="s">
        <v>39</v>
      </c>
      <c r="N805" s="860" t="s">
        <v>2127</v>
      </c>
      <c r="O805" s="860" t="s">
        <v>41</v>
      </c>
      <c r="P805" s="860" t="s">
        <v>42</v>
      </c>
      <c r="Q805" s="868"/>
    </row>
    <row r="806" spans="1:17" ht="132.75" x14ac:dyDescent="0.25">
      <c r="A806" s="578">
        <v>804</v>
      </c>
      <c r="B806" s="862" t="s">
        <v>34</v>
      </c>
      <c r="C806" s="862">
        <v>891180084</v>
      </c>
      <c r="D806" s="862">
        <v>2</v>
      </c>
      <c r="E806" s="988" t="s">
        <v>12497</v>
      </c>
      <c r="F806" s="990">
        <v>1075219469</v>
      </c>
      <c r="G806" s="990">
        <v>6</v>
      </c>
      <c r="H806" s="991" t="s">
        <v>12498</v>
      </c>
      <c r="I806" s="994" t="s">
        <v>12493</v>
      </c>
      <c r="J806" s="987">
        <v>41663</v>
      </c>
      <c r="K806" s="858">
        <v>4326665.666666667</v>
      </c>
      <c r="L806" s="859" t="s">
        <v>61</v>
      </c>
      <c r="M806" s="860" t="s">
        <v>39</v>
      </c>
      <c r="N806" s="860" t="s">
        <v>2127</v>
      </c>
      <c r="O806" s="860" t="s">
        <v>41</v>
      </c>
      <c r="P806" s="860" t="s">
        <v>42</v>
      </c>
      <c r="Q806" s="868"/>
    </row>
    <row r="807" spans="1:17" ht="132.75" x14ac:dyDescent="0.25">
      <c r="A807" s="578">
        <v>805</v>
      </c>
      <c r="B807" s="862" t="s">
        <v>34</v>
      </c>
      <c r="C807" s="862">
        <v>891180084</v>
      </c>
      <c r="D807" s="862">
        <v>2</v>
      </c>
      <c r="E807" s="988" t="s">
        <v>12499</v>
      </c>
      <c r="F807" s="990">
        <v>55070312</v>
      </c>
      <c r="G807" s="990">
        <v>2</v>
      </c>
      <c r="H807" s="1027" t="s">
        <v>12500</v>
      </c>
      <c r="I807" s="1024" t="s">
        <v>12493</v>
      </c>
      <c r="J807" s="987">
        <v>41663</v>
      </c>
      <c r="K807" s="858">
        <v>4326665.666666667</v>
      </c>
      <c r="L807" s="859" t="s">
        <v>61</v>
      </c>
      <c r="M807" s="860" t="s">
        <v>39</v>
      </c>
      <c r="N807" s="860" t="s">
        <v>2127</v>
      </c>
      <c r="O807" s="860" t="s">
        <v>41</v>
      </c>
      <c r="P807" s="860" t="s">
        <v>42</v>
      </c>
      <c r="Q807" s="868"/>
    </row>
    <row r="808" spans="1:17" ht="132.75" x14ac:dyDescent="0.25">
      <c r="A808" s="578">
        <v>806</v>
      </c>
      <c r="B808" s="862" t="s">
        <v>34</v>
      </c>
      <c r="C808" s="862">
        <v>891180084</v>
      </c>
      <c r="D808" s="862">
        <v>2</v>
      </c>
      <c r="E808" s="982" t="s">
        <v>12501</v>
      </c>
      <c r="F808" s="984">
        <v>1075221742</v>
      </c>
      <c r="G808" s="984">
        <v>9</v>
      </c>
      <c r="H808" s="985" t="s">
        <v>12502</v>
      </c>
      <c r="I808" s="986" t="s">
        <v>12493</v>
      </c>
      <c r="J808" s="987">
        <v>41663</v>
      </c>
      <c r="K808" s="858">
        <v>0</v>
      </c>
      <c r="L808" s="859" t="s">
        <v>61</v>
      </c>
      <c r="M808" s="860" t="s">
        <v>39</v>
      </c>
      <c r="N808" s="860" t="s">
        <v>2127</v>
      </c>
      <c r="O808" s="860" t="s">
        <v>41</v>
      </c>
      <c r="P808" s="860" t="s">
        <v>42</v>
      </c>
      <c r="Q808" s="861" t="s">
        <v>11962</v>
      </c>
    </row>
    <row r="809" spans="1:17" ht="132" x14ac:dyDescent="0.25">
      <c r="A809" s="578">
        <v>807</v>
      </c>
      <c r="B809" s="862" t="s">
        <v>34</v>
      </c>
      <c r="C809" s="862">
        <v>891180084</v>
      </c>
      <c r="D809" s="862">
        <v>2</v>
      </c>
      <c r="E809" s="988" t="s">
        <v>12503</v>
      </c>
      <c r="F809" s="990">
        <v>1085293746</v>
      </c>
      <c r="G809" s="990">
        <v>2</v>
      </c>
      <c r="H809" s="991" t="s">
        <v>12504</v>
      </c>
      <c r="I809" s="992" t="s">
        <v>12493</v>
      </c>
      <c r="J809" s="987">
        <v>41663</v>
      </c>
      <c r="K809" s="858">
        <v>4326665.666666667</v>
      </c>
      <c r="L809" s="859" t="s">
        <v>61</v>
      </c>
      <c r="M809" s="860" t="s">
        <v>39</v>
      </c>
      <c r="N809" s="860" t="s">
        <v>2127</v>
      </c>
      <c r="O809" s="860" t="s">
        <v>41</v>
      </c>
      <c r="P809" s="860" t="s">
        <v>42</v>
      </c>
      <c r="Q809" s="868"/>
    </row>
    <row r="810" spans="1:17" ht="132.75" x14ac:dyDescent="0.25">
      <c r="A810" s="578">
        <v>808</v>
      </c>
      <c r="B810" s="862" t="s">
        <v>34</v>
      </c>
      <c r="C810" s="862">
        <v>891180084</v>
      </c>
      <c r="D810" s="862">
        <v>2</v>
      </c>
      <c r="E810" s="988" t="s">
        <v>12505</v>
      </c>
      <c r="F810" s="990">
        <v>12136029</v>
      </c>
      <c r="G810" s="990">
        <v>1</v>
      </c>
      <c r="H810" s="991" t="s">
        <v>12506</v>
      </c>
      <c r="I810" s="994" t="s">
        <v>12493</v>
      </c>
      <c r="J810" s="987">
        <v>41663</v>
      </c>
      <c r="K810" s="858">
        <v>4326665.666666667</v>
      </c>
      <c r="L810" s="859" t="s">
        <v>61</v>
      </c>
      <c r="M810" s="860" t="s">
        <v>39</v>
      </c>
      <c r="N810" s="860" t="s">
        <v>2127</v>
      </c>
      <c r="O810" s="860" t="s">
        <v>41</v>
      </c>
      <c r="P810" s="860" t="s">
        <v>42</v>
      </c>
      <c r="Q810" s="868"/>
    </row>
    <row r="811" spans="1:17" ht="168.75" x14ac:dyDescent="0.25">
      <c r="A811" s="578">
        <v>809</v>
      </c>
      <c r="B811" s="862" t="s">
        <v>34</v>
      </c>
      <c r="C811" s="862">
        <v>891180084</v>
      </c>
      <c r="D811" s="862">
        <v>2</v>
      </c>
      <c r="E811" s="988" t="s">
        <v>3186</v>
      </c>
      <c r="F811" s="990">
        <v>1078777029</v>
      </c>
      <c r="G811" s="990">
        <v>3</v>
      </c>
      <c r="H811" s="991" t="s">
        <v>12507</v>
      </c>
      <c r="I811" s="994" t="s">
        <v>12508</v>
      </c>
      <c r="J811" s="987">
        <v>41663</v>
      </c>
      <c r="K811" s="858">
        <v>7149998.7000000002</v>
      </c>
      <c r="L811" s="859" t="s">
        <v>61</v>
      </c>
      <c r="M811" s="860" t="s">
        <v>39</v>
      </c>
      <c r="N811" s="860" t="s">
        <v>2127</v>
      </c>
      <c r="O811" s="860" t="s">
        <v>41</v>
      </c>
      <c r="P811" s="860" t="s">
        <v>42</v>
      </c>
      <c r="Q811" s="868"/>
    </row>
    <row r="812" spans="1:17" ht="192.75" x14ac:dyDescent="0.25">
      <c r="A812" s="578">
        <v>810</v>
      </c>
      <c r="B812" s="862" t="s">
        <v>34</v>
      </c>
      <c r="C812" s="862">
        <v>891180084</v>
      </c>
      <c r="D812" s="862">
        <v>2</v>
      </c>
      <c r="E812" s="982" t="s">
        <v>3167</v>
      </c>
      <c r="F812" s="984">
        <v>1075232282</v>
      </c>
      <c r="G812" s="984">
        <v>1</v>
      </c>
      <c r="H812" s="1028" t="s">
        <v>12509</v>
      </c>
      <c r="I812" s="1029" t="s">
        <v>12510</v>
      </c>
      <c r="J812" s="987">
        <v>41663</v>
      </c>
      <c r="K812" s="858">
        <v>4289999</v>
      </c>
      <c r="L812" s="859" t="s">
        <v>61</v>
      </c>
      <c r="M812" s="860" t="s">
        <v>39</v>
      </c>
      <c r="N812" s="860" t="s">
        <v>2127</v>
      </c>
      <c r="O812" s="860" t="s">
        <v>41</v>
      </c>
      <c r="P812" s="860" t="s">
        <v>42</v>
      </c>
      <c r="Q812" s="868"/>
    </row>
    <row r="813" spans="1:17" ht="168.75" x14ac:dyDescent="0.25">
      <c r="A813" s="578">
        <v>811</v>
      </c>
      <c r="B813" s="862" t="s">
        <v>34</v>
      </c>
      <c r="C813" s="862">
        <v>891180084</v>
      </c>
      <c r="D813" s="862">
        <v>2</v>
      </c>
      <c r="E813" s="988" t="s">
        <v>12511</v>
      </c>
      <c r="F813" s="990">
        <v>1075209464</v>
      </c>
      <c r="G813" s="990">
        <v>7</v>
      </c>
      <c r="H813" s="993" t="s">
        <v>12512</v>
      </c>
      <c r="I813" s="994" t="s">
        <v>12513</v>
      </c>
      <c r="J813" s="987">
        <v>41663</v>
      </c>
      <c r="K813" s="858">
        <v>4766665.8</v>
      </c>
      <c r="L813" s="859" t="s">
        <v>61</v>
      </c>
      <c r="M813" s="860" t="s">
        <v>39</v>
      </c>
      <c r="N813" s="860" t="s">
        <v>2127</v>
      </c>
      <c r="O813" s="860" t="s">
        <v>41</v>
      </c>
      <c r="P813" s="860" t="s">
        <v>42</v>
      </c>
      <c r="Q813" s="868"/>
    </row>
    <row r="814" spans="1:17" ht="180.75" x14ac:dyDescent="0.25">
      <c r="A814" s="578">
        <v>812</v>
      </c>
      <c r="B814" s="862" t="s">
        <v>34</v>
      </c>
      <c r="C814" s="862">
        <v>891180084</v>
      </c>
      <c r="D814" s="862">
        <v>2</v>
      </c>
      <c r="E814" s="988" t="s">
        <v>5186</v>
      </c>
      <c r="F814" s="990">
        <v>7710750</v>
      </c>
      <c r="G814" s="990">
        <v>8</v>
      </c>
      <c r="H814" s="993" t="s">
        <v>12514</v>
      </c>
      <c r="I814" s="994" t="s">
        <v>12515</v>
      </c>
      <c r="J814" s="987">
        <v>41663</v>
      </c>
      <c r="K814" s="858">
        <v>4766665.8</v>
      </c>
      <c r="L814" s="859" t="s">
        <v>61</v>
      </c>
      <c r="M814" s="860" t="s">
        <v>39</v>
      </c>
      <c r="N814" s="860" t="s">
        <v>2127</v>
      </c>
      <c r="O814" s="860" t="s">
        <v>41</v>
      </c>
      <c r="P814" s="860" t="s">
        <v>42</v>
      </c>
      <c r="Q814" s="868"/>
    </row>
    <row r="815" spans="1:17" ht="300.75" x14ac:dyDescent="0.25">
      <c r="A815" s="578">
        <v>813</v>
      </c>
      <c r="B815" s="862" t="s">
        <v>34</v>
      </c>
      <c r="C815" s="862">
        <v>891180084</v>
      </c>
      <c r="D815" s="862">
        <v>2</v>
      </c>
      <c r="E815" s="988" t="s">
        <v>12516</v>
      </c>
      <c r="F815" s="990">
        <v>26430871</v>
      </c>
      <c r="G815" s="990">
        <v>8</v>
      </c>
      <c r="H815" s="993" t="s">
        <v>12517</v>
      </c>
      <c r="I815" s="994" t="s">
        <v>12518</v>
      </c>
      <c r="J815" s="987">
        <v>41663</v>
      </c>
      <c r="K815" s="858">
        <v>6196667.0999999996</v>
      </c>
      <c r="L815" s="859" t="s">
        <v>61</v>
      </c>
      <c r="M815" s="860" t="s">
        <v>39</v>
      </c>
      <c r="N815" s="860" t="s">
        <v>2127</v>
      </c>
      <c r="O815" s="860" t="s">
        <v>41</v>
      </c>
      <c r="P815" s="860" t="s">
        <v>42</v>
      </c>
      <c r="Q815" s="868"/>
    </row>
    <row r="816" spans="1:17" ht="216.75" x14ac:dyDescent="0.25">
      <c r="A816" s="578">
        <v>814</v>
      </c>
      <c r="B816" s="862" t="s">
        <v>34</v>
      </c>
      <c r="C816" s="862">
        <v>891180084</v>
      </c>
      <c r="D816" s="862">
        <v>2</v>
      </c>
      <c r="E816" s="988" t="s">
        <v>12519</v>
      </c>
      <c r="F816" s="990">
        <v>1075223503</v>
      </c>
      <c r="G816" s="990">
        <v>4</v>
      </c>
      <c r="H816" s="993" t="s">
        <v>12520</v>
      </c>
      <c r="I816" s="994" t="s">
        <v>12521</v>
      </c>
      <c r="J816" s="987">
        <v>41663</v>
      </c>
      <c r="K816" s="858">
        <v>2879999.2</v>
      </c>
      <c r="L816" s="859" t="s">
        <v>61</v>
      </c>
      <c r="M816" s="860" t="s">
        <v>39</v>
      </c>
      <c r="N816" s="860" t="s">
        <v>2127</v>
      </c>
      <c r="O816" s="860" t="s">
        <v>41</v>
      </c>
      <c r="P816" s="860" t="s">
        <v>42</v>
      </c>
      <c r="Q816" s="868"/>
    </row>
    <row r="817" spans="1:17" ht="409.6" x14ac:dyDescent="0.25">
      <c r="A817" s="578">
        <v>815</v>
      </c>
      <c r="B817" s="862" t="s">
        <v>34</v>
      </c>
      <c r="C817" s="862">
        <v>891180084</v>
      </c>
      <c r="D817" s="862">
        <v>2</v>
      </c>
      <c r="E817" s="1030" t="s">
        <v>12522</v>
      </c>
      <c r="F817" s="1031">
        <v>1020434816</v>
      </c>
      <c r="G817" s="990">
        <v>1</v>
      </c>
      <c r="H817" s="993" t="s">
        <v>12523</v>
      </c>
      <c r="I817" s="1032" t="s">
        <v>12524</v>
      </c>
      <c r="J817" s="987">
        <v>41663</v>
      </c>
      <c r="K817" s="858">
        <v>6196666.0999999996</v>
      </c>
      <c r="L817" s="859" t="s">
        <v>61</v>
      </c>
      <c r="M817" s="860" t="s">
        <v>39</v>
      </c>
      <c r="N817" s="860" t="s">
        <v>2127</v>
      </c>
      <c r="O817" s="860" t="s">
        <v>41</v>
      </c>
      <c r="P817" s="860" t="s">
        <v>42</v>
      </c>
      <c r="Q817" s="868"/>
    </row>
    <row r="818" spans="1:17" ht="276.75" x14ac:dyDescent="0.25">
      <c r="A818" s="578">
        <v>816</v>
      </c>
      <c r="B818" s="862" t="s">
        <v>34</v>
      </c>
      <c r="C818" s="862">
        <v>891180084</v>
      </c>
      <c r="D818" s="862">
        <v>2</v>
      </c>
      <c r="E818" s="1030" t="s">
        <v>12525</v>
      </c>
      <c r="F818" s="1031">
        <v>7715536</v>
      </c>
      <c r="G818" s="924">
        <v>0</v>
      </c>
      <c r="H818" s="993" t="s">
        <v>12526</v>
      </c>
      <c r="I818" s="926" t="s">
        <v>9895</v>
      </c>
      <c r="J818" s="987">
        <v>41663</v>
      </c>
      <c r="K818" s="858">
        <v>4363333.333333333</v>
      </c>
      <c r="L818" s="859" t="s">
        <v>61</v>
      </c>
      <c r="M818" s="860" t="s">
        <v>39</v>
      </c>
      <c r="N818" s="860" t="s">
        <v>2127</v>
      </c>
      <c r="O818" s="860" t="s">
        <v>41</v>
      </c>
      <c r="P818" s="860" t="s">
        <v>42</v>
      </c>
      <c r="Q818" s="868"/>
    </row>
    <row r="819" spans="1:17" ht="276.75" x14ac:dyDescent="0.25">
      <c r="A819" s="578">
        <v>817</v>
      </c>
      <c r="B819" s="862" t="s">
        <v>34</v>
      </c>
      <c r="C819" s="862">
        <v>891180084</v>
      </c>
      <c r="D819" s="862">
        <v>2</v>
      </c>
      <c r="E819" s="1030" t="s">
        <v>12527</v>
      </c>
      <c r="F819" s="1031">
        <v>7721469</v>
      </c>
      <c r="G819" s="924">
        <v>1</v>
      </c>
      <c r="H819" s="993" t="s">
        <v>12528</v>
      </c>
      <c r="I819" s="926" t="s">
        <v>9895</v>
      </c>
      <c r="J819" s="987">
        <v>41663</v>
      </c>
      <c r="K819" s="858">
        <v>4363333.333333333</v>
      </c>
      <c r="L819" s="859" t="s">
        <v>61</v>
      </c>
      <c r="M819" s="860" t="s">
        <v>39</v>
      </c>
      <c r="N819" s="860" t="s">
        <v>2127</v>
      </c>
      <c r="O819" s="860" t="s">
        <v>41</v>
      </c>
      <c r="P819" s="860" t="s">
        <v>42</v>
      </c>
      <c r="Q819" s="868"/>
    </row>
    <row r="820" spans="1:17" ht="300.75" x14ac:dyDescent="0.25">
      <c r="A820" s="578">
        <v>818</v>
      </c>
      <c r="B820" s="862" t="s">
        <v>34</v>
      </c>
      <c r="C820" s="862">
        <v>891180084</v>
      </c>
      <c r="D820" s="862">
        <v>2</v>
      </c>
      <c r="E820" s="1030" t="s">
        <v>12529</v>
      </c>
      <c r="F820" s="1031">
        <v>36066041</v>
      </c>
      <c r="G820" s="924">
        <v>7</v>
      </c>
      <c r="H820" s="993" t="s">
        <v>12530</v>
      </c>
      <c r="I820" s="1032" t="s">
        <v>12531</v>
      </c>
      <c r="J820" s="987">
        <v>41663</v>
      </c>
      <c r="K820" s="858">
        <v>4363333.333333333</v>
      </c>
      <c r="L820" s="859" t="s">
        <v>61</v>
      </c>
      <c r="M820" s="860" t="s">
        <v>39</v>
      </c>
      <c r="N820" s="860" t="s">
        <v>2127</v>
      </c>
      <c r="O820" s="860" t="s">
        <v>41</v>
      </c>
      <c r="P820" s="860" t="s">
        <v>42</v>
      </c>
      <c r="Q820" s="868"/>
    </row>
    <row r="821" spans="1:17" ht="276.75" x14ac:dyDescent="0.25">
      <c r="A821" s="578">
        <v>819</v>
      </c>
      <c r="B821" s="862" t="s">
        <v>34</v>
      </c>
      <c r="C821" s="862">
        <v>891180084</v>
      </c>
      <c r="D821" s="862">
        <v>2</v>
      </c>
      <c r="E821" s="1030" t="s">
        <v>12532</v>
      </c>
      <c r="F821" s="1031">
        <v>55169923</v>
      </c>
      <c r="G821" s="1033">
        <v>1</v>
      </c>
      <c r="H821" s="993" t="s">
        <v>12533</v>
      </c>
      <c r="I821" s="1032" t="s">
        <v>12534</v>
      </c>
      <c r="J821" s="987">
        <v>41663</v>
      </c>
      <c r="K821" s="858">
        <v>4363333.333333333</v>
      </c>
      <c r="L821" s="859" t="s">
        <v>61</v>
      </c>
      <c r="M821" s="860" t="s">
        <v>39</v>
      </c>
      <c r="N821" s="860" t="s">
        <v>2127</v>
      </c>
      <c r="O821" s="860" t="s">
        <v>41</v>
      </c>
      <c r="P821" s="860" t="s">
        <v>42</v>
      </c>
      <c r="Q821" s="868"/>
    </row>
    <row r="822" spans="1:17" ht="168.75" x14ac:dyDescent="0.25">
      <c r="A822" s="578">
        <v>820</v>
      </c>
      <c r="B822" s="862" t="s">
        <v>34</v>
      </c>
      <c r="C822" s="862">
        <v>891180084</v>
      </c>
      <c r="D822" s="862">
        <v>2</v>
      </c>
      <c r="E822" s="988" t="s">
        <v>12535</v>
      </c>
      <c r="F822" s="989">
        <v>7725510</v>
      </c>
      <c r="G822" s="990">
        <v>2</v>
      </c>
      <c r="H822" s="991" t="s">
        <v>12536</v>
      </c>
      <c r="I822" s="1034" t="s">
        <v>12537</v>
      </c>
      <c r="J822" s="987">
        <v>41663</v>
      </c>
      <c r="K822" s="858">
        <v>2691000</v>
      </c>
      <c r="L822" s="859" t="s">
        <v>61</v>
      </c>
      <c r="M822" s="860" t="s">
        <v>39</v>
      </c>
      <c r="N822" s="860" t="s">
        <v>2127</v>
      </c>
      <c r="O822" s="860" t="s">
        <v>41</v>
      </c>
      <c r="P822" s="860" t="s">
        <v>42</v>
      </c>
      <c r="Q822" s="868"/>
    </row>
    <row r="823" spans="1:17" ht="168.75" x14ac:dyDescent="0.25">
      <c r="A823" s="578">
        <v>821</v>
      </c>
      <c r="B823" s="862" t="s">
        <v>34</v>
      </c>
      <c r="C823" s="862">
        <v>891180084</v>
      </c>
      <c r="D823" s="862">
        <v>2</v>
      </c>
      <c r="E823" s="988" t="s">
        <v>12538</v>
      </c>
      <c r="F823" s="989">
        <v>7732423</v>
      </c>
      <c r="G823" s="990">
        <v>9</v>
      </c>
      <c r="H823" s="991" t="s">
        <v>12539</v>
      </c>
      <c r="I823" s="1034" t="s">
        <v>12540</v>
      </c>
      <c r="J823" s="987">
        <v>41663</v>
      </c>
      <c r="K823" s="858">
        <v>2691000</v>
      </c>
      <c r="L823" s="859" t="s">
        <v>61</v>
      </c>
      <c r="M823" s="860" t="s">
        <v>39</v>
      </c>
      <c r="N823" s="860" t="s">
        <v>2127</v>
      </c>
      <c r="O823" s="860" t="s">
        <v>41</v>
      </c>
      <c r="P823" s="860" t="s">
        <v>42</v>
      </c>
      <c r="Q823" s="868"/>
    </row>
    <row r="824" spans="1:17" ht="168.75" x14ac:dyDescent="0.25">
      <c r="A824" s="578">
        <v>822</v>
      </c>
      <c r="B824" s="862" t="s">
        <v>34</v>
      </c>
      <c r="C824" s="862">
        <v>891180084</v>
      </c>
      <c r="D824" s="862">
        <v>2</v>
      </c>
      <c r="E824" s="988" t="s">
        <v>12541</v>
      </c>
      <c r="F824" s="989">
        <v>1075218482</v>
      </c>
      <c r="G824" s="990">
        <v>2</v>
      </c>
      <c r="H824" s="991" t="s">
        <v>12542</v>
      </c>
      <c r="I824" s="994" t="s">
        <v>12543</v>
      </c>
      <c r="J824" s="987">
        <v>41663</v>
      </c>
      <c r="K824" s="858">
        <v>2691000</v>
      </c>
      <c r="L824" s="859" t="s">
        <v>61</v>
      </c>
      <c r="M824" s="860" t="s">
        <v>39</v>
      </c>
      <c r="N824" s="860" t="s">
        <v>2127</v>
      </c>
      <c r="O824" s="860" t="s">
        <v>41</v>
      </c>
      <c r="P824" s="860" t="s">
        <v>42</v>
      </c>
      <c r="Q824" s="868"/>
    </row>
    <row r="825" spans="1:17" ht="180.75" x14ac:dyDescent="0.25">
      <c r="A825" s="578">
        <v>823</v>
      </c>
      <c r="B825" s="862" t="s">
        <v>34</v>
      </c>
      <c r="C825" s="862">
        <v>891180084</v>
      </c>
      <c r="D825" s="862">
        <v>2</v>
      </c>
      <c r="E825" s="982" t="s">
        <v>12544</v>
      </c>
      <c r="F825" s="983">
        <v>55058149</v>
      </c>
      <c r="G825" s="984">
        <v>9</v>
      </c>
      <c r="H825" s="991" t="s">
        <v>12545</v>
      </c>
      <c r="I825" s="1024" t="s">
        <v>12546</v>
      </c>
      <c r="J825" s="987">
        <v>41663</v>
      </c>
      <c r="K825" s="858">
        <v>3754980</v>
      </c>
      <c r="L825" s="859" t="s">
        <v>61</v>
      </c>
      <c r="M825" s="860" t="s">
        <v>39</v>
      </c>
      <c r="N825" s="860" t="s">
        <v>2127</v>
      </c>
      <c r="O825" s="860" t="s">
        <v>41</v>
      </c>
      <c r="P825" s="860" t="s">
        <v>42</v>
      </c>
      <c r="Q825" s="868"/>
    </row>
    <row r="826" spans="1:17" ht="180.75" x14ac:dyDescent="0.25">
      <c r="A826" s="578">
        <v>824</v>
      </c>
      <c r="B826" s="862" t="s">
        <v>34</v>
      </c>
      <c r="C826" s="862">
        <v>891180084</v>
      </c>
      <c r="D826" s="862">
        <v>2</v>
      </c>
      <c r="E826" s="982" t="s">
        <v>12547</v>
      </c>
      <c r="F826" s="983">
        <v>55130378</v>
      </c>
      <c r="G826" s="984">
        <v>6</v>
      </c>
      <c r="H826" s="991" t="s">
        <v>12548</v>
      </c>
      <c r="I826" s="994" t="s">
        <v>12549</v>
      </c>
      <c r="J826" s="987">
        <v>41663</v>
      </c>
      <c r="K826" s="858">
        <v>3754980</v>
      </c>
      <c r="L826" s="859" t="s">
        <v>61</v>
      </c>
      <c r="M826" s="860" t="s">
        <v>39</v>
      </c>
      <c r="N826" s="860" t="s">
        <v>2127</v>
      </c>
      <c r="O826" s="860" t="s">
        <v>41</v>
      </c>
      <c r="P826" s="860" t="s">
        <v>42</v>
      </c>
      <c r="Q826" s="868"/>
    </row>
    <row r="827" spans="1:17" ht="180.75" x14ac:dyDescent="0.25">
      <c r="A827" s="578">
        <v>825</v>
      </c>
      <c r="B827" s="862" t="s">
        <v>34</v>
      </c>
      <c r="C827" s="862">
        <v>891180084</v>
      </c>
      <c r="D827" s="862">
        <v>2</v>
      </c>
      <c r="E827" s="988" t="s">
        <v>12550</v>
      </c>
      <c r="F827" s="989">
        <v>67039418</v>
      </c>
      <c r="G827" s="990">
        <v>8</v>
      </c>
      <c r="H827" s="991" t="s">
        <v>12551</v>
      </c>
      <c r="I827" s="994" t="s">
        <v>12552</v>
      </c>
      <c r="J827" s="987">
        <v>41663</v>
      </c>
      <c r="K827" s="858">
        <v>3754980</v>
      </c>
      <c r="L827" s="859" t="s">
        <v>61</v>
      </c>
      <c r="M827" s="860" t="s">
        <v>39</v>
      </c>
      <c r="N827" s="860" t="s">
        <v>2127</v>
      </c>
      <c r="O827" s="860" t="s">
        <v>41</v>
      </c>
      <c r="P827" s="860" t="s">
        <v>42</v>
      </c>
      <c r="Q827" s="868"/>
    </row>
    <row r="828" spans="1:17" ht="180.75" x14ac:dyDescent="0.25">
      <c r="A828" s="578">
        <v>826</v>
      </c>
      <c r="B828" s="862" t="s">
        <v>34</v>
      </c>
      <c r="C828" s="862">
        <v>891180084</v>
      </c>
      <c r="D828" s="862">
        <v>2</v>
      </c>
      <c r="E828" s="988" t="s">
        <v>12553</v>
      </c>
      <c r="F828" s="989">
        <v>1075213633</v>
      </c>
      <c r="G828" s="990">
        <v>0</v>
      </c>
      <c r="H828" s="991" t="s">
        <v>12554</v>
      </c>
      <c r="I828" s="994" t="s">
        <v>12555</v>
      </c>
      <c r="J828" s="987">
        <v>41663</v>
      </c>
      <c r="K828" s="858">
        <v>2691000</v>
      </c>
      <c r="L828" s="859" t="s">
        <v>61</v>
      </c>
      <c r="M828" s="860" t="s">
        <v>39</v>
      </c>
      <c r="N828" s="860" t="s">
        <v>2127</v>
      </c>
      <c r="O828" s="860" t="s">
        <v>41</v>
      </c>
      <c r="P828" s="860" t="s">
        <v>42</v>
      </c>
      <c r="Q828" s="868"/>
    </row>
    <row r="829" spans="1:17" ht="180.75" x14ac:dyDescent="0.25">
      <c r="A829" s="578">
        <v>827</v>
      </c>
      <c r="B829" s="862" t="s">
        <v>34</v>
      </c>
      <c r="C829" s="862">
        <v>891180084</v>
      </c>
      <c r="D829" s="862">
        <v>2</v>
      </c>
      <c r="E829" s="988" t="s">
        <v>12556</v>
      </c>
      <c r="F829" s="989">
        <v>7706046</v>
      </c>
      <c r="G829" s="990">
        <v>5</v>
      </c>
      <c r="H829" s="991" t="s">
        <v>12557</v>
      </c>
      <c r="I829" s="994" t="s">
        <v>12558</v>
      </c>
      <c r="J829" s="987">
        <v>41663</v>
      </c>
      <c r="K829" s="858">
        <v>2691000</v>
      </c>
      <c r="L829" s="859" t="s">
        <v>61</v>
      </c>
      <c r="M829" s="860" t="s">
        <v>39</v>
      </c>
      <c r="N829" s="860" t="s">
        <v>2127</v>
      </c>
      <c r="O829" s="860" t="s">
        <v>41</v>
      </c>
      <c r="P829" s="860" t="s">
        <v>42</v>
      </c>
      <c r="Q829" s="868"/>
    </row>
    <row r="830" spans="1:17" ht="180.75" x14ac:dyDescent="0.25">
      <c r="A830" s="578">
        <v>828</v>
      </c>
      <c r="B830" s="862" t="s">
        <v>34</v>
      </c>
      <c r="C830" s="862">
        <v>891180084</v>
      </c>
      <c r="D830" s="862">
        <v>2</v>
      </c>
      <c r="E830" s="988" t="s">
        <v>12559</v>
      </c>
      <c r="F830" s="989">
        <v>36287487</v>
      </c>
      <c r="G830" s="990">
        <v>6</v>
      </c>
      <c r="H830" s="991" t="s">
        <v>12560</v>
      </c>
      <c r="I830" s="1024" t="s">
        <v>12561</v>
      </c>
      <c r="J830" s="987">
        <v>41663</v>
      </c>
      <c r="K830" s="858">
        <v>2691000</v>
      </c>
      <c r="L830" s="859" t="s">
        <v>61</v>
      </c>
      <c r="M830" s="860" t="s">
        <v>39</v>
      </c>
      <c r="N830" s="860" t="s">
        <v>2127</v>
      </c>
      <c r="O830" s="860" t="s">
        <v>41</v>
      </c>
      <c r="P830" s="860" t="s">
        <v>42</v>
      </c>
      <c r="Q830" s="868"/>
    </row>
    <row r="831" spans="1:17" ht="60" x14ac:dyDescent="0.25">
      <c r="A831" s="578">
        <v>829</v>
      </c>
      <c r="B831" s="862" t="s">
        <v>34</v>
      </c>
      <c r="C831" s="862">
        <v>891180084</v>
      </c>
      <c r="D831" s="862">
        <v>2</v>
      </c>
      <c r="E831" s="988" t="s">
        <v>12562</v>
      </c>
      <c r="F831" s="989">
        <v>1083881024</v>
      </c>
      <c r="G831" s="990">
        <v>9</v>
      </c>
      <c r="H831" s="995" t="s">
        <v>12563</v>
      </c>
      <c r="I831" s="997" t="s">
        <v>12564</v>
      </c>
      <c r="J831" s="987">
        <v>41663</v>
      </c>
      <c r="K831" s="858">
        <v>4803333</v>
      </c>
      <c r="L831" s="859" t="s">
        <v>61</v>
      </c>
      <c r="M831" s="860" t="s">
        <v>39</v>
      </c>
      <c r="N831" s="860" t="s">
        <v>2127</v>
      </c>
      <c r="O831" s="860" t="s">
        <v>41</v>
      </c>
      <c r="P831" s="860" t="s">
        <v>42</v>
      </c>
      <c r="Q831" s="868"/>
    </row>
    <row r="832" spans="1:17" ht="120.75" x14ac:dyDescent="0.25">
      <c r="A832" s="578">
        <v>830</v>
      </c>
      <c r="B832" s="862" t="s">
        <v>34</v>
      </c>
      <c r="C832" s="862">
        <v>891180084</v>
      </c>
      <c r="D832" s="862">
        <v>2</v>
      </c>
      <c r="E832" s="988" t="s">
        <v>12565</v>
      </c>
      <c r="F832" s="989">
        <v>36313258</v>
      </c>
      <c r="G832" s="990">
        <v>5</v>
      </c>
      <c r="H832" s="991" t="s">
        <v>12566</v>
      </c>
      <c r="I832" s="994" t="s">
        <v>12078</v>
      </c>
      <c r="J832" s="987">
        <v>41663</v>
      </c>
      <c r="K832" s="858">
        <v>6986666.666666667</v>
      </c>
      <c r="L832" s="859" t="s">
        <v>61</v>
      </c>
      <c r="M832" s="860" t="s">
        <v>39</v>
      </c>
      <c r="N832" s="860" t="s">
        <v>2127</v>
      </c>
      <c r="O832" s="860" t="s">
        <v>41</v>
      </c>
      <c r="P832" s="860" t="s">
        <v>42</v>
      </c>
      <c r="Q832" s="868"/>
    </row>
    <row r="833" spans="1:17" ht="120.75" x14ac:dyDescent="0.25">
      <c r="A833" s="578">
        <v>831</v>
      </c>
      <c r="B833" s="862" t="s">
        <v>34</v>
      </c>
      <c r="C833" s="862">
        <v>891180084</v>
      </c>
      <c r="D833" s="862">
        <v>2</v>
      </c>
      <c r="E833" s="1035" t="s">
        <v>12567</v>
      </c>
      <c r="F833" s="989">
        <v>1013608465</v>
      </c>
      <c r="G833" s="990">
        <v>0</v>
      </c>
      <c r="H833" s="991" t="s">
        <v>12568</v>
      </c>
      <c r="I833" s="1024" t="s">
        <v>12569</v>
      </c>
      <c r="J833" s="987">
        <v>41663</v>
      </c>
      <c r="K833" s="858">
        <v>4766665.8</v>
      </c>
      <c r="L833" s="859" t="s">
        <v>61</v>
      </c>
      <c r="M833" s="860" t="s">
        <v>39</v>
      </c>
      <c r="N833" s="860" t="s">
        <v>2127</v>
      </c>
      <c r="O833" s="860" t="s">
        <v>41</v>
      </c>
      <c r="P833" s="860" t="s">
        <v>42</v>
      </c>
      <c r="Q833" s="868"/>
    </row>
    <row r="834" spans="1:17" ht="132" x14ac:dyDescent="0.25">
      <c r="A834" s="578">
        <v>832</v>
      </c>
      <c r="B834" s="862" t="s">
        <v>34</v>
      </c>
      <c r="C834" s="862">
        <v>891180084</v>
      </c>
      <c r="D834" s="862">
        <v>2</v>
      </c>
      <c r="E834" s="988" t="s">
        <v>12570</v>
      </c>
      <c r="F834" s="989">
        <v>1075224451</v>
      </c>
      <c r="G834" s="990">
        <v>4</v>
      </c>
      <c r="H834" s="995" t="s">
        <v>12571</v>
      </c>
      <c r="I834" s="997" t="s">
        <v>12572</v>
      </c>
      <c r="J834" s="987">
        <v>41663</v>
      </c>
      <c r="K834" s="858">
        <v>6986666.666666667</v>
      </c>
      <c r="L834" s="859" t="s">
        <v>61</v>
      </c>
      <c r="M834" s="860" t="s">
        <v>39</v>
      </c>
      <c r="N834" s="860" t="s">
        <v>2127</v>
      </c>
      <c r="O834" s="860" t="s">
        <v>41</v>
      </c>
      <c r="P834" s="860" t="s">
        <v>42</v>
      </c>
      <c r="Q834" s="868"/>
    </row>
    <row r="835" spans="1:17" ht="156.75" x14ac:dyDescent="0.25">
      <c r="A835" s="578">
        <v>833</v>
      </c>
      <c r="B835" s="862" t="s">
        <v>34</v>
      </c>
      <c r="C835" s="862">
        <v>891180084</v>
      </c>
      <c r="D835" s="862">
        <v>2</v>
      </c>
      <c r="E835" s="869" t="s">
        <v>12573</v>
      </c>
      <c r="F835" s="870">
        <v>13828018</v>
      </c>
      <c r="G835" s="966">
        <v>4</v>
      </c>
      <c r="H835" s="872" t="s">
        <v>12574</v>
      </c>
      <c r="I835" s="893" t="s">
        <v>12575</v>
      </c>
      <c r="J835" s="987">
        <v>41663</v>
      </c>
      <c r="K835" s="858">
        <v>12275184.699999999</v>
      </c>
      <c r="L835" s="859" t="s">
        <v>61</v>
      </c>
      <c r="M835" s="860" t="s">
        <v>39</v>
      </c>
      <c r="N835" s="860" t="s">
        <v>2127</v>
      </c>
      <c r="O835" s="860" t="s">
        <v>41</v>
      </c>
      <c r="P835" s="860" t="s">
        <v>42</v>
      </c>
      <c r="Q835" s="868"/>
    </row>
    <row r="836" spans="1:17" ht="216.75" x14ac:dyDescent="0.25">
      <c r="A836" s="578">
        <v>834</v>
      </c>
      <c r="B836" s="862" t="s">
        <v>34</v>
      </c>
      <c r="C836" s="862">
        <v>891180084</v>
      </c>
      <c r="D836" s="862">
        <v>2</v>
      </c>
      <c r="E836" s="988" t="s">
        <v>12576</v>
      </c>
      <c r="F836" s="989">
        <v>51675233</v>
      </c>
      <c r="G836" s="990">
        <v>0</v>
      </c>
      <c r="H836" s="991" t="s">
        <v>12577</v>
      </c>
      <c r="I836" s="1024" t="s">
        <v>12578</v>
      </c>
      <c r="J836" s="987">
        <v>41663</v>
      </c>
      <c r="K836" s="858">
        <v>8005554.0999999996</v>
      </c>
      <c r="L836" s="859" t="s">
        <v>61</v>
      </c>
      <c r="M836" s="860" t="s">
        <v>39</v>
      </c>
      <c r="N836" s="860" t="s">
        <v>2127</v>
      </c>
      <c r="O836" s="860" t="s">
        <v>41</v>
      </c>
      <c r="P836" s="860" t="s">
        <v>42</v>
      </c>
      <c r="Q836" s="868"/>
    </row>
    <row r="837" spans="1:17" ht="372.75" x14ac:dyDescent="0.25">
      <c r="A837" s="578">
        <v>835</v>
      </c>
      <c r="B837" s="862" t="s">
        <v>34</v>
      </c>
      <c r="C837" s="862">
        <v>891180084</v>
      </c>
      <c r="D837" s="862">
        <v>2</v>
      </c>
      <c r="E837" s="1036" t="s">
        <v>12579</v>
      </c>
      <c r="F837" s="1037">
        <v>16730648</v>
      </c>
      <c r="G837" s="1038">
        <v>2</v>
      </c>
      <c r="H837" s="991" t="s">
        <v>12580</v>
      </c>
      <c r="I837" s="1024" t="s">
        <v>9844</v>
      </c>
      <c r="J837" s="987">
        <v>41663</v>
      </c>
      <c r="K837" s="858">
        <v>5999760</v>
      </c>
      <c r="L837" s="859" t="s">
        <v>61</v>
      </c>
      <c r="M837" s="860" t="s">
        <v>39</v>
      </c>
      <c r="N837" s="860" t="s">
        <v>2127</v>
      </c>
      <c r="O837" s="860" t="s">
        <v>41</v>
      </c>
      <c r="P837" s="860" t="s">
        <v>42</v>
      </c>
      <c r="Q837" s="868"/>
    </row>
    <row r="838" spans="1:17" ht="132.75" x14ac:dyDescent="0.25">
      <c r="A838" s="578">
        <v>836</v>
      </c>
      <c r="B838" s="862" t="s">
        <v>34</v>
      </c>
      <c r="C838" s="862">
        <v>891180084</v>
      </c>
      <c r="D838" s="862">
        <v>2</v>
      </c>
      <c r="E838" s="988" t="s">
        <v>12581</v>
      </c>
      <c r="F838" s="989">
        <v>17640712</v>
      </c>
      <c r="G838" s="990">
        <v>0</v>
      </c>
      <c r="H838" s="991" t="s">
        <v>12582</v>
      </c>
      <c r="I838" s="1024" t="s">
        <v>9959</v>
      </c>
      <c r="J838" s="987">
        <v>41663</v>
      </c>
      <c r="K838" s="858">
        <v>4766665.8</v>
      </c>
      <c r="L838" s="859" t="s">
        <v>61</v>
      </c>
      <c r="M838" s="860" t="s">
        <v>39</v>
      </c>
      <c r="N838" s="860" t="s">
        <v>2127</v>
      </c>
      <c r="O838" s="860" t="s">
        <v>41</v>
      </c>
      <c r="P838" s="860" t="s">
        <v>42</v>
      </c>
      <c r="Q838" s="868"/>
    </row>
    <row r="839" spans="1:17" ht="228.75" x14ac:dyDescent="0.25">
      <c r="A839" s="578">
        <v>837</v>
      </c>
      <c r="B839" s="862" t="s">
        <v>34</v>
      </c>
      <c r="C839" s="862">
        <v>891180084</v>
      </c>
      <c r="D839" s="862">
        <v>2</v>
      </c>
      <c r="E839" s="988" t="s">
        <v>8532</v>
      </c>
      <c r="F839" s="989">
        <v>1075220001</v>
      </c>
      <c r="G839" s="990">
        <v>5</v>
      </c>
      <c r="H839" s="991" t="s">
        <v>12583</v>
      </c>
      <c r="I839" s="994" t="s">
        <v>12584</v>
      </c>
      <c r="J839" s="987">
        <v>41663</v>
      </c>
      <c r="K839" s="858">
        <v>7860000</v>
      </c>
      <c r="L839" s="859" t="s">
        <v>61</v>
      </c>
      <c r="M839" s="860" t="s">
        <v>39</v>
      </c>
      <c r="N839" s="860" t="s">
        <v>2127</v>
      </c>
      <c r="O839" s="860" t="s">
        <v>41</v>
      </c>
      <c r="P839" s="860" t="s">
        <v>42</v>
      </c>
      <c r="Q839" s="868"/>
    </row>
    <row r="840" spans="1:17" ht="192.75" x14ac:dyDescent="0.25">
      <c r="A840" s="578">
        <v>838</v>
      </c>
      <c r="B840" s="862" t="s">
        <v>34</v>
      </c>
      <c r="C840" s="862">
        <v>891180084</v>
      </c>
      <c r="D840" s="862">
        <v>2</v>
      </c>
      <c r="E840" s="988" t="s">
        <v>12585</v>
      </c>
      <c r="F840" s="989">
        <v>36303309</v>
      </c>
      <c r="G840" s="990">
        <v>0</v>
      </c>
      <c r="H840" s="991" t="s">
        <v>12586</v>
      </c>
      <c r="I840" s="994" t="s">
        <v>12587</v>
      </c>
      <c r="J840" s="987">
        <v>41663</v>
      </c>
      <c r="K840" s="1039">
        <v>4766666</v>
      </c>
      <c r="L840" s="859" t="s">
        <v>61</v>
      </c>
      <c r="M840" s="860" t="s">
        <v>39</v>
      </c>
      <c r="N840" s="860" t="s">
        <v>2127</v>
      </c>
      <c r="O840" s="860" t="s">
        <v>41</v>
      </c>
      <c r="P840" s="860" t="s">
        <v>42</v>
      </c>
      <c r="Q840" s="868"/>
    </row>
    <row r="841" spans="1:17" ht="144.75" x14ac:dyDescent="0.25">
      <c r="A841" s="578">
        <v>839</v>
      </c>
      <c r="B841" s="862" t="s">
        <v>34</v>
      </c>
      <c r="C841" s="862">
        <v>891180084</v>
      </c>
      <c r="D841" s="862">
        <v>2</v>
      </c>
      <c r="E841" s="988" t="s">
        <v>10208</v>
      </c>
      <c r="F841" s="1040">
        <v>26433995</v>
      </c>
      <c r="G841" s="990">
        <v>6</v>
      </c>
      <c r="H841" s="991" t="s">
        <v>12588</v>
      </c>
      <c r="I841" s="994" t="s">
        <v>12589</v>
      </c>
      <c r="J841" s="987">
        <v>41663</v>
      </c>
      <c r="K841" s="858">
        <f>6938149+9533332</f>
        <v>16471481</v>
      </c>
      <c r="L841" s="859" t="s">
        <v>61</v>
      </c>
      <c r="M841" s="860" t="s">
        <v>39</v>
      </c>
      <c r="N841" s="860" t="s">
        <v>2127</v>
      </c>
      <c r="O841" s="860" t="s">
        <v>41</v>
      </c>
      <c r="P841" s="860" t="s">
        <v>42</v>
      </c>
      <c r="Q841" s="861" t="s">
        <v>11941</v>
      </c>
    </row>
    <row r="842" spans="1:17" ht="216.75" x14ac:dyDescent="0.25">
      <c r="A842" s="578">
        <v>840</v>
      </c>
      <c r="B842" s="862" t="s">
        <v>34</v>
      </c>
      <c r="C842" s="862">
        <v>891180084</v>
      </c>
      <c r="D842" s="862">
        <v>2</v>
      </c>
      <c r="E842" s="988" t="s">
        <v>12590</v>
      </c>
      <c r="F842" s="989">
        <v>1075242590</v>
      </c>
      <c r="G842" s="990">
        <v>6</v>
      </c>
      <c r="H842" s="991" t="s">
        <v>12591</v>
      </c>
      <c r="I842" s="994" t="s">
        <v>12592</v>
      </c>
      <c r="J842" s="987">
        <v>41663</v>
      </c>
      <c r="K842" s="858">
        <v>3000000</v>
      </c>
      <c r="L842" s="859" t="s">
        <v>61</v>
      </c>
      <c r="M842" s="860" t="s">
        <v>39</v>
      </c>
      <c r="N842" s="860" t="s">
        <v>2127</v>
      </c>
      <c r="O842" s="860" t="s">
        <v>41</v>
      </c>
      <c r="P842" s="860" t="s">
        <v>42</v>
      </c>
      <c r="Q842" s="868"/>
    </row>
    <row r="843" spans="1:17" ht="120.75" x14ac:dyDescent="0.25">
      <c r="A843" s="578">
        <v>841</v>
      </c>
      <c r="B843" s="862" t="s">
        <v>34</v>
      </c>
      <c r="C843" s="862">
        <v>891180084</v>
      </c>
      <c r="D843" s="862">
        <v>2</v>
      </c>
      <c r="E843" s="988" t="s">
        <v>12593</v>
      </c>
      <c r="F843" s="989">
        <v>1075247557</v>
      </c>
      <c r="G843" s="990">
        <v>5</v>
      </c>
      <c r="H843" s="991" t="s">
        <v>12594</v>
      </c>
      <c r="I843" s="994" t="s">
        <v>12595</v>
      </c>
      <c r="J843" s="987">
        <v>41663</v>
      </c>
      <c r="K843" s="858">
        <v>3000000</v>
      </c>
      <c r="L843" s="859" t="s">
        <v>61</v>
      </c>
      <c r="M843" s="860" t="s">
        <v>39</v>
      </c>
      <c r="N843" s="860" t="s">
        <v>2127</v>
      </c>
      <c r="O843" s="860" t="s">
        <v>41</v>
      </c>
      <c r="P843" s="860" t="s">
        <v>42</v>
      </c>
      <c r="Q843" s="868"/>
    </row>
    <row r="844" spans="1:17" ht="264.75" x14ac:dyDescent="0.25">
      <c r="A844" s="578">
        <v>842</v>
      </c>
      <c r="B844" s="862" t="s">
        <v>34</v>
      </c>
      <c r="C844" s="862">
        <v>891180084</v>
      </c>
      <c r="D844" s="862">
        <v>2</v>
      </c>
      <c r="E844" s="988" t="s">
        <v>6572</v>
      </c>
      <c r="F844" s="989">
        <v>1075224742</v>
      </c>
      <c r="G844" s="990">
        <v>2</v>
      </c>
      <c r="H844" s="991" t="s">
        <v>12596</v>
      </c>
      <c r="I844" s="994" t="s">
        <v>12597</v>
      </c>
      <c r="J844" s="987">
        <v>41663</v>
      </c>
      <c r="K844" s="858">
        <v>3000000</v>
      </c>
      <c r="L844" s="859" t="s">
        <v>61</v>
      </c>
      <c r="M844" s="860" t="s">
        <v>39</v>
      </c>
      <c r="N844" s="860" t="s">
        <v>2127</v>
      </c>
      <c r="O844" s="860" t="s">
        <v>41</v>
      </c>
      <c r="P844" s="860" t="s">
        <v>42</v>
      </c>
      <c r="Q844" s="868"/>
    </row>
    <row r="845" spans="1:17" ht="204.75" x14ac:dyDescent="0.25">
      <c r="A845" s="578">
        <v>843</v>
      </c>
      <c r="B845" s="862" t="s">
        <v>34</v>
      </c>
      <c r="C845" s="862">
        <v>891180084</v>
      </c>
      <c r="D845" s="862">
        <v>2</v>
      </c>
      <c r="E845" s="988" t="s">
        <v>11393</v>
      </c>
      <c r="F845" s="989">
        <v>1075254044</v>
      </c>
      <c r="G845" s="990">
        <v>8</v>
      </c>
      <c r="H845" s="991" t="s">
        <v>12598</v>
      </c>
      <c r="I845" s="994" t="s">
        <v>12599</v>
      </c>
      <c r="J845" s="987">
        <v>41663</v>
      </c>
      <c r="K845" s="858">
        <v>3000000</v>
      </c>
      <c r="L845" s="859" t="s">
        <v>61</v>
      </c>
      <c r="M845" s="860" t="s">
        <v>39</v>
      </c>
      <c r="N845" s="860" t="s">
        <v>2127</v>
      </c>
      <c r="O845" s="860" t="s">
        <v>41</v>
      </c>
      <c r="P845" s="860" t="s">
        <v>42</v>
      </c>
      <c r="Q845" s="868"/>
    </row>
  </sheetData>
  <mergeCells count="4">
    <mergeCell ref="B1:D1"/>
    <mergeCell ref="E1:G1"/>
    <mergeCell ref="H1:K1"/>
    <mergeCell ref="O1:P1"/>
  </mergeCells>
  <dataValidations count="4">
    <dataValidation type="textLength" allowBlank="1" showInputMessage="1" showErrorMessage="1" error="Escriba un texto " promptTitle="Cualquier contenido" prompt="_x000a_Registre COMPLETO nombres y apellidos del contratista si es persona natural, o razón social si es persona jurídica." sqref="E362">
      <formula1>0</formula1>
      <formula2>3500</formula2>
    </dataValidation>
    <dataValidation type="textLength" allowBlank="1" showInputMessage="1" showErrorMessage="1" error="Escriba un texto _x000a_Maximo 390 Caracteres" promptTitle="Cualquier contenido_x000a_Maximo 390 Caracteres" prompt="_x000a_Describa BREVEMENTE el objeto del contrato._x000a_(MÁX. 390 CARACTERES)." sqref="I362">
      <formula1>0</formula1>
      <formula2>390</formula2>
    </dataValidation>
    <dataValidation type="textLength" allowBlank="1" showInputMessage="1" showErrorMessage="1" error="Escriba un texto " promptTitle="Cualquier contenido" prompt="_x000a_Registre COMPLETO el número de identificación del contratista; si es NIT regístrelo SIN DÍGITO DE VERIFICACIÓN." sqref="F362">
      <formula1>0</formula1>
      <formula2>3500</formula2>
    </dataValidation>
    <dataValidation type="textLength" allowBlank="1" showInputMessage="1" showErrorMessage="1" error="Escriba un texto _x000a_Maximo 390 Caracteres" promptTitle="Cualquier contenido_x000a_Maximo 390 Caracteres" prompt="_x000a_Registre aspectos importantes a considerar, y que amplíen o aclaren la información registrada._x000a_(MÁX. 390 CARACTERES)" sqref="Q126 Q124">
      <formula1>0</formula1>
      <formula2>390</formula2>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748"/>
  <sheetViews>
    <sheetView topLeftCell="G1" workbookViewId="0">
      <selection activeCell="G1" sqref="A1:XFD1048576"/>
    </sheetView>
  </sheetViews>
  <sheetFormatPr baseColWidth="10" defaultRowHeight="15" x14ac:dyDescent="0.25"/>
  <cols>
    <col min="1" max="1" width="14.42578125" customWidth="1"/>
    <col min="2" max="2" width="20.140625" customWidth="1"/>
    <col min="3" max="3" width="15.42578125" customWidth="1"/>
    <col min="5" max="5" width="16.7109375" customWidth="1"/>
    <col min="8" max="8" width="15.5703125" customWidth="1"/>
    <col min="9" max="9" width="20.5703125" style="203" customWidth="1"/>
    <col min="10" max="10" width="17" customWidth="1"/>
    <col min="13" max="13" width="17" customWidth="1"/>
    <col min="14" max="14" width="14.28515625" customWidth="1"/>
    <col min="15" max="15" width="16" customWidth="1"/>
    <col min="16" max="16" width="14.7109375" customWidth="1"/>
    <col min="17" max="17" width="17.28515625" customWidth="1"/>
  </cols>
  <sheetData>
    <row r="1" spans="1:17" x14ac:dyDescent="0.25">
      <c r="A1" s="1041" t="s">
        <v>6655</v>
      </c>
      <c r="B1" s="1475">
        <v>1</v>
      </c>
      <c r="C1" s="1476"/>
      <c r="D1" s="1475"/>
      <c r="E1" s="1477">
        <v>2</v>
      </c>
      <c r="F1" s="1477"/>
      <c r="G1" s="1477"/>
      <c r="H1" s="1478">
        <v>3</v>
      </c>
      <c r="I1" s="1478"/>
      <c r="J1" s="1478"/>
      <c r="K1" s="1479"/>
      <c r="L1" s="1042">
        <v>4</v>
      </c>
      <c r="M1" s="1042">
        <v>5</v>
      </c>
      <c r="N1" s="1042">
        <v>6</v>
      </c>
      <c r="O1" s="1480">
        <v>7</v>
      </c>
      <c r="P1" s="1480"/>
      <c r="Q1" s="1042">
        <v>8</v>
      </c>
    </row>
    <row r="2" spans="1:17" ht="38.25" x14ac:dyDescent="0.25">
      <c r="A2" s="575" t="s">
        <v>18</v>
      </c>
      <c r="B2" s="575" t="s">
        <v>19</v>
      </c>
      <c r="C2" s="575" t="s">
        <v>20</v>
      </c>
      <c r="D2" s="575" t="s">
        <v>21</v>
      </c>
      <c r="E2" s="1043" t="s">
        <v>22</v>
      </c>
      <c r="F2" s="1043" t="s">
        <v>23</v>
      </c>
      <c r="G2" s="1043" t="s">
        <v>21</v>
      </c>
      <c r="H2" s="1044" t="s">
        <v>24</v>
      </c>
      <c r="I2" s="1044" t="s">
        <v>25</v>
      </c>
      <c r="J2" s="1044" t="s">
        <v>26</v>
      </c>
      <c r="K2" s="1045" t="s">
        <v>27</v>
      </c>
      <c r="L2" s="1046" t="s">
        <v>28</v>
      </c>
      <c r="M2" s="1046" t="s">
        <v>10565</v>
      </c>
      <c r="N2" s="1047" t="s">
        <v>8313</v>
      </c>
      <c r="O2" s="1046" t="s">
        <v>10566</v>
      </c>
      <c r="P2" s="1047" t="s">
        <v>10567</v>
      </c>
      <c r="Q2" s="1046" t="s">
        <v>33</v>
      </c>
    </row>
    <row r="3" spans="1:17" ht="123.75" x14ac:dyDescent="0.25">
      <c r="A3" s="1048">
        <v>1</v>
      </c>
      <c r="B3" s="1049" t="s">
        <v>11174</v>
      </c>
      <c r="C3" s="1050">
        <v>891180084</v>
      </c>
      <c r="D3" s="573">
        <v>2</v>
      </c>
      <c r="E3" s="1051" t="s">
        <v>11183</v>
      </c>
      <c r="F3" s="1052">
        <v>1082156241</v>
      </c>
      <c r="G3" s="1053">
        <v>8</v>
      </c>
      <c r="H3" s="1054" t="s">
        <v>12600</v>
      </c>
      <c r="I3" s="1055" t="s">
        <v>12601</v>
      </c>
      <c r="J3" s="1056">
        <v>41823</v>
      </c>
      <c r="K3" s="1057">
        <v>4632506</v>
      </c>
      <c r="L3" s="1058" t="s">
        <v>7238</v>
      </c>
      <c r="M3" s="1059" t="s">
        <v>3562</v>
      </c>
      <c r="N3" s="1042" t="s">
        <v>11361</v>
      </c>
      <c r="O3" s="1042" t="s">
        <v>41</v>
      </c>
      <c r="P3" s="1060" t="s">
        <v>42</v>
      </c>
      <c r="Q3" s="1061" t="s">
        <v>12602</v>
      </c>
    </row>
    <row r="4" spans="1:17" ht="90" x14ac:dyDescent="0.25">
      <c r="A4" s="1048">
        <v>2</v>
      </c>
      <c r="B4" s="1049" t="s">
        <v>11174</v>
      </c>
      <c r="C4" s="1050">
        <v>891180084</v>
      </c>
      <c r="D4" s="573">
        <v>2</v>
      </c>
      <c r="E4" s="1051" t="s">
        <v>6840</v>
      </c>
      <c r="F4" s="1052">
        <v>55153933</v>
      </c>
      <c r="G4" s="1053">
        <v>3</v>
      </c>
      <c r="H4" s="1054" t="s">
        <v>12603</v>
      </c>
      <c r="I4" s="1055" t="s">
        <v>12604</v>
      </c>
      <c r="J4" s="1056">
        <v>41823</v>
      </c>
      <c r="K4" s="1057">
        <v>2933774</v>
      </c>
      <c r="L4" s="1058" t="s">
        <v>7238</v>
      </c>
      <c r="M4" s="1059" t="s">
        <v>3562</v>
      </c>
      <c r="N4" s="1042" t="s">
        <v>11361</v>
      </c>
      <c r="O4" s="1042" t="s">
        <v>41</v>
      </c>
      <c r="P4" s="1060" t="s">
        <v>42</v>
      </c>
      <c r="Q4" s="1061" t="s">
        <v>12605</v>
      </c>
    </row>
    <row r="5" spans="1:17" ht="135" x14ac:dyDescent="0.25">
      <c r="A5" s="1048">
        <v>3</v>
      </c>
      <c r="B5" s="1049" t="s">
        <v>11174</v>
      </c>
      <c r="C5" s="1050">
        <v>891180084</v>
      </c>
      <c r="D5" s="573">
        <v>2</v>
      </c>
      <c r="E5" s="1051" t="s">
        <v>11190</v>
      </c>
      <c r="F5" s="1052">
        <v>1075263656</v>
      </c>
      <c r="G5" s="1053">
        <v>3</v>
      </c>
      <c r="H5" s="1054" t="s">
        <v>12606</v>
      </c>
      <c r="I5" s="1055" t="s">
        <v>12607</v>
      </c>
      <c r="J5" s="1056">
        <v>41823</v>
      </c>
      <c r="K5" s="1057">
        <v>6875000</v>
      </c>
      <c r="L5" s="1058" t="s">
        <v>7238</v>
      </c>
      <c r="M5" s="1059" t="s">
        <v>3562</v>
      </c>
      <c r="N5" s="1042" t="s">
        <v>11361</v>
      </c>
      <c r="O5" s="1042" t="s">
        <v>41</v>
      </c>
      <c r="P5" s="1060" t="s">
        <v>42</v>
      </c>
      <c r="Q5" s="1061" t="s">
        <v>12608</v>
      </c>
    </row>
    <row r="6" spans="1:17" ht="168.75" x14ac:dyDescent="0.25">
      <c r="A6" s="1048">
        <v>4</v>
      </c>
      <c r="B6" s="1049" t="s">
        <v>11174</v>
      </c>
      <c r="C6" s="1050">
        <v>891180084</v>
      </c>
      <c r="D6" s="573">
        <v>2</v>
      </c>
      <c r="E6" s="1051" t="s">
        <v>11183</v>
      </c>
      <c r="F6" s="1052">
        <v>1082156241</v>
      </c>
      <c r="G6" s="1053">
        <v>8</v>
      </c>
      <c r="H6" s="1054" t="s">
        <v>12609</v>
      </c>
      <c r="I6" s="1055" t="s">
        <v>12610</v>
      </c>
      <c r="J6" s="1056">
        <v>41823</v>
      </c>
      <c r="K6" s="1057">
        <v>2000000</v>
      </c>
      <c r="L6" s="1058" t="s">
        <v>1078</v>
      </c>
      <c r="M6" s="1059" t="s">
        <v>3562</v>
      </c>
      <c r="N6" s="1042" t="s">
        <v>11361</v>
      </c>
      <c r="O6" s="1042" t="s">
        <v>41</v>
      </c>
      <c r="P6" s="1060" t="s">
        <v>42</v>
      </c>
      <c r="Q6" s="1061" t="s">
        <v>12602</v>
      </c>
    </row>
    <row r="7" spans="1:17" ht="135" x14ac:dyDescent="0.25">
      <c r="A7" s="1048">
        <v>5</v>
      </c>
      <c r="B7" s="1049" t="s">
        <v>11174</v>
      </c>
      <c r="C7" s="1050">
        <v>891180084</v>
      </c>
      <c r="D7" s="573">
        <v>2</v>
      </c>
      <c r="E7" s="1051" t="s">
        <v>12611</v>
      </c>
      <c r="F7" s="1062">
        <v>900621681</v>
      </c>
      <c r="G7" s="1053">
        <v>5</v>
      </c>
      <c r="H7" s="1054" t="s">
        <v>12612</v>
      </c>
      <c r="I7" s="1055" t="s">
        <v>12613</v>
      </c>
      <c r="J7" s="1056">
        <v>41827</v>
      </c>
      <c r="K7" s="1057">
        <v>8860800</v>
      </c>
      <c r="L7" s="1058" t="s">
        <v>1133</v>
      </c>
      <c r="M7" s="1059" t="s">
        <v>3562</v>
      </c>
      <c r="N7" s="1042" t="s">
        <v>11361</v>
      </c>
      <c r="O7" s="1042" t="s">
        <v>41</v>
      </c>
      <c r="P7" s="1060" t="s">
        <v>42</v>
      </c>
      <c r="Q7" s="1061" t="s">
        <v>12614</v>
      </c>
    </row>
    <row r="8" spans="1:17" ht="90" x14ac:dyDescent="0.25">
      <c r="A8" s="1048">
        <v>6</v>
      </c>
      <c r="B8" s="1049" t="s">
        <v>11174</v>
      </c>
      <c r="C8" s="1050">
        <v>891180084</v>
      </c>
      <c r="D8" s="573">
        <v>2</v>
      </c>
      <c r="E8" s="1051" t="s">
        <v>11198</v>
      </c>
      <c r="F8" s="1052">
        <v>900513088</v>
      </c>
      <c r="G8" s="1053">
        <v>4</v>
      </c>
      <c r="H8" s="1054" t="s">
        <v>12615</v>
      </c>
      <c r="I8" s="1055" t="s">
        <v>12616</v>
      </c>
      <c r="J8" s="1056">
        <v>41828</v>
      </c>
      <c r="K8" s="1057">
        <v>22116200</v>
      </c>
      <c r="L8" s="1058" t="s">
        <v>1133</v>
      </c>
      <c r="M8" s="1059" t="s">
        <v>3562</v>
      </c>
      <c r="N8" s="1042" t="s">
        <v>11361</v>
      </c>
      <c r="O8" s="1042" t="s">
        <v>41</v>
      </c>
      <c r="P8" s="1060" t="s">
        <v>42</v>
      </c>
      <c r="Q8" s="1061" t="s">
        <v>12617</v>
      </c>
    </row>
    <row r="9" spans="1:17" ht="168.75" x14ac:dyDescent="0.25">
      <c r="A9" s="1048">
        <v>7</v>
      </c>
      <c r="B9" s="1049" t="s">
        <v>11174</v>
      </c>
      <c r="C9" s="1050">
        <v>891180084</v>
      </c>
      <c r="D9" s="573">
        <v>2</v>
      </c>
      <c r="E9" s="1051" t="s">
        <v>11208</v>
      </c>
      <c r="F9" s="1063">
        <v>51580461</v>
      </c>
      <c r="G9" s="1053">
        <v>5</v>
      </c>
      <c r="H9" s="1054" t="s">
        <v>12618</v>
      </c>
      <c r="I9" s="1055" t="s">
        <v>12619</v>
      </c>
      <c r="J9" s="1056">
        <v>41829</v>
      </c>
      <c r="K9" s="1057">
        <v>15461270</v>
      </c>
      <c r="L9" s="1058" t="s">
        <v>1133</v>
      </c>
      <c r="M9" s="1059" t="s">
        <v>3562</v>
      </c>
      <c r="N9" s="1042" t="s">
        <v>11361</v>
      </c>
      <c r="O9" s="1042" t="s">
        <v>41</v>
      </c>
      <c r="P9" s="1060" t="s">
        <v>42</v>
      </c>
      <c r="Q9" s="1061" t="s">
        <v>12620</v>
      </c>
    </row>
    <row r="10" spans="1:17" ht="123.75" x14ac:dyDescent="0.25">
      <c r="A10" s="1048">
        <v>8</v>
      </c>
      <c r="B10" s="1049" t="s">
        <v>11174</v>
      </c>
      <c r="C10" s="1050">
        <v>891180084</v>
      </c>
      <c r="D10" s="573">
        <v>2</v>
      </c>
      <c r="E10" s="1051" t="s">
        <v>8553</v>
      </c>
      <c r="F10" s="1062">
        <v>1075237797</v>
      </c>
      <c r="G10" s="1053">
        <v>3</v>
      </c>
      <c r="H10" s="1054" t="s">
        <v>12621</v>
      </c>
      <c r="I10" s="1055" t="s">
        <v>12622</v>
      </c>
      <c r="J10" s="1056">
        <v>41828</v>
      </c>
      <c r="K10" s="1057">
        <v>1371428</v>
      </c>
      <c r="L10" s="1058" t="s">
        <v>7238</v>
      </c>
      <c r="M10" s="1059" t="s">
        <v>3562</v>
      </c>
      <c r="N10" s="1042" t="s">
        <v>11361</v>
      </c>
      <c r="O10" s="1042" t="s">
        <v>41</v>
      </c>
      <c r="P10" s="1060" t="s">
        <v>42</v>
      </c>
      <c r="Q10" s="1061" t="s">
        <v>12623</v>
      </c>
    </row>
    <row r="11" spans="1:17" ht="168.75" x14ac:dyDescent="0.25">
      <c r="A11" s="1048">
        <v>9</v>
      </c>
      <c r="B11" s="1049" t="s">
        <v>11174</v>
      </c>
      <c r="C11" s="1050">
        <v>891180084</v>
      </c>
      <c r="D11" s="573">
        <v>2</v>
      </c>
      <c r="E11" s="1051" t="s">
        <v>11729</v>
      </c>
      <c r="F11" s="1062">
        <v>17192032</v>
      </c>
      <c r="G11" s="1053">
        <v>0</v>
      </c>
      <c r="H11" s="1054" t="s">
        <v>12624</v>
      </c>
      <c r="I11" s="1055" t="s">
        <v>12625</v>
      </c>
      <c r="J11" s="1056">
        <v>41830</v>
      </c>
      <c r="K11" s="1057">
        <v>2000000</v>
      </c>
      <c r="L11" s="1058" t="s">
        <v>1078</v>
      </c>
      <c r="M11" s="1059" t="s">
        <v>3562</v>
      </c>
      <c r="N11" s="1042" t="s">
        <v>11361</v>
      </c>
      <c r="O11" s="1042" t="s">
        <v>41</v>
      </c>
      <c r="P11" s="1060" t="s">
        <v>42</v>
      </c>
      <c r="Q11" s="1061" t="s">
        <v>12626</v>
      </c>
    </row>
    <row r="12" spans="1:17" ht="213.75" x14ac:dyDescent="0.25">
      <c r="A12" s="1048">
        <v>10</v>
      </c>
      <c r="B12" s="1049" t="s">
        <v>11174</v>
      </c>
      <c r="C12" s="1050">
        <v>891180084</v>
      </c>
      <c r="D12" s="573">
        <v>2</v>
      </c>
      <c r="E12" s="1051" t="s">
        <v>11179</v>
      </c>
      <c r="F12" s="1052">
        <v>55173787</v>
      </c>
      <c r="G12" s="1053">
        <v>1</v>
      </c>
      <c r="H12" s="1054" t="s">
        <v>12627</v>
      </c>
      <c r="I12" s="1055" t="s">
        <v>12628</v>
      </c>
      <c r="J12" s="1056">
        <v>41832</v>
      </c>
      <c r="K12" s="1057">
        <v>5934800</v>
      </c>
      <c r="L12" s="1058" t="s">
        <v>1133</v>
      </c>
      <c r="M12" s="1059" t="s">
        <v>3562</v>
      </c>
      <c r="N12" s="1042" t="s">
        <v>11361</v>
      </c>
      <c r="O12" s="1042" t="s">
        <v>41</v>
      </c>
      <c r="P12" s="1060" t="s">
        <v>42</v>
      </c>
      <c r="Q12" s="1061" t="s">
        <v>12629</v>
      </c>
    </row>
    <row r="13" spans="1:17" ht="180" x14ac:dyDescent="0.25">
      <c r="A13" s="1048">
        <v>11</v>
      </c>
      <c r="B13" s="1049" t="s">
        <v>11174</v>
      </c>
      <c r="C13" s="1050">
        <v>891180084</v>
      </c>
      <c r="D13" s="573">
        <v>2</v>
      </c>
      <c r="E13" s="1051" t="s">
        <v>3586</v>
      </c>
      <c r="F13" s="1062">
        <v>7709018</v>
      </c>
      <c r="G13" s="1053">
        <v>2</v>
      </c>
      <c r="H13" s="1054" t="s">
        <v>12630</v>
      </c>
      <c r="I13" s="1055" t="s">
        <v>12631</v>
      </c>
      <c r="J13" s="1056">
        <v>41831</v>
      </c>
      <c r="K13" s="1057">
        <v>1344000</v>
      </c>
      <c r="L13" s="1058" t="s">
        <v>1078</v>
      </c>
      <c r="M13" s="1059" t="s">
        <v>3562</v>
      </c>
      <c r="N13" s="1042" t="s">
        <v>11361</v>
      </c>
      <c r="O13" s="1042" t="s">
        <v>41</v>
      </c>
      <c r="P13" s="1060" t="s">
        <v>12632</v>
      </c>
      <c r="Q13" s="1061" t="s">
        <v>12633</v>
      </c>
    </row>
    <row r="14" spans="1:17" ht="191.25" x14ac:dyDescent="0.25">
      <c r="A14" s="1048">
        <v>12</v>
      </c>
      <c r="B14" s="1049" t="s">
        <v>11174</v>
      </c>
      <c r="C14" s="1050">
        <v>891180084</v>
      </c>
      <c r="D14" s="573">
        <v>2</v>
      </c>
      <c r="E14" s="1051" t="s">
        <v>12505</v>
      </c>
      <c r="F14" s="1062">
        <v>12136029</v>
      </c>
      <c r="G14" s="1053">
        <v>1</v>
      </c>
      <c r="H14" s="1054" t="s">
        <v>12634</v>
      </c>
      <c r="I14" s="1055" t="s">
        <v>12635</v>
      </c>
      <c r="J14" s="1056">
        <v>41843</v>
      </c>
      <c r="K14" s="1057">
        <v>2664000</v>
      </c>
      <c r="L14" s="1058" t="s">
        <v>1078</v>
      </c>
      <c r="M14" s="1059" t="s">
        <v>3562</v>
      </c>
      <c r="N14" s="1042" t="s">
        <v>11361</v>
      </c>
      <c r="O14" s="1042" t="s">
        <v>41</v>
      </c>
      <c r="P14" s="1060" t="s">
        <v>42</v>
      </c>
      <c r="Q14" s="1061" t="s">
        <v>12636</v>
      </c>
    </row>
    <row r="15" spans="1:17" ht="112.5" x14ac:dyDescent="0.25">
      <c r="A15" s="1048">
        <v>13</v>
      </c>
      <c r="B15" s="1049" t="s">
        <v>11174</v>
      </c>
      <c r="C15" s="1050">
        <v>891180084</v>
      </c>
      <c r="D15" s="573">
        <v>2</v>
      </c>
      <c r="E15" s="1051" t="s">
        <v>11204</v>
      </c>
      <c r="F15" s="1052">
        <v>36183257</v>
      </c>
      <c r="G15" s="1053">
        <v>1</v>
      </c>
      <c r="H15" s="1064" t="s">
        <v>12637</v>
      </c>
      <c r="I15" s="1055" t="s">
        <v>12638</v>
      </c>
      <c r="J15" s="1056">
        <v>41844</v>
      </c>
      <c r="K15" s="1065">
        <v>2099747</v>
      </c>
      <c r="L15" s="1058" t="s">
        <v>1133</v>
      </c>
      <c r="M15" s="1059" t="s">
        <v>3562</v>
      </c>
      <c r="N15" s="1042" t="s">
        <v>11361</v>
      </c>
      <c r="O15" s="1042" t="s">
        <v>41</v>
      </c>
      <c r="P15" s="1060" t="s">
        <v>42</v>
      </c>
      <c r="Q15" s="1061" t="s">
        <v>12639</v>
      </c>
    </row>
    <row r="16" spans="1:17" ht="101.25" x14ac:dyDescent="0.25">
      <c r="A16" s="1048">
        <v>14</v>
      </c>
      <c r="B16" s="1049" t="s">
        <v>11174</v>
      </c>
      <c r="C16" s="1050">
        <v>891180084</v>
      </c>
      <c r="D16" s="573">
        <v>2</v>
      </c>
      <c r="E16" s="1051" t="s">
        <v>11219</v>
      </c>
      <c r="F16" s="1063">
        <v>7694101</v>
      </c>
      <c r="G16" s="1053">
        <v>9</v>
      </c>
      <c r="H16" s="1054" t="s">
        <v>12640</v>
      </c>
      <c r="I16" s="1055" t="s">
        <v>12641</v>
      </c>
      <c r="J16" s="1056">
        <v>41848</v>
      </c>
      <c r="K16" s="1065">
        <v>510400</v>
      </c>
      <c r="L16" s="1058" t="s">
        <v>1133</v>
      </c>
      <c r="M16" s="1059" t="s">
        <v>3562</v>
      </c>
      <c r="N16" s="1042" t="s">
        <v>11361</v>
      </c>
      <c r="O16" s="1042" t="s">
        <v>41</v>
      </c>
      <c r="P16" s="1060" t="s">
        <v>42</v>
      </c>
      <c r="Q16" s="1061" t="s">
        <v>12642</v>
      </c>
    </row>
    <row r="17" spans="1:17" ht="225" x14ac:dyDescent="0.25">
      <c r="A17" s="1048">
        <v>15</v>
      </c>
      <c r="B17" s="1049" t="s">
        <v>11174</v>
      </c>
      <c r="C17" s="1050">
        <v>891180084</v>
      </c>
      <c r="D17" s="573">
        <v>2</v>
      </c>
      <c r="E17" s="1051" t="s">
        <v>12643</v>
      </c>
      <c r="F17" s="1052">
        <v>7708523</v>
      </c>
      <c r="G17" s="1053">
        <v>6</v>
      </c>
      <c r="H17" s="1054" t="s">
        <v>12644</v>
      </c>
      <c r="I17" s="1055" t="s">
        <v>12645</v>
      </c>
      <c r="J17" s="1056">
        <v>41848</v>
      </c>
      <c r="K17" s="1057">
        <v>3295000</v>
      </c>
      <c r="L17" s="1058" t="s">
        <v>1133</v>
      </c>
      <c r="M17" s="1059" t="s">
        <v>3562</v>
      </c>
      <c r="N17" s="1042" t="s">
        <v>11361</v>
      </c>
      <c r="O17" s="1042" t="s">
        <v>41</v>
      </c>
      <c r="P17" s="1060" t="s">
        <v>42</v>
      </c>
      <c r="Q17" s="1061" t="s">
        <v>12646</v>
      </c>
    </row>
    <row r="18" spans="1:17" ht="157.5" x14ac:dyDescent="0.25">
      <c r="A18" s="1048">
        <v>16</v>
      </c>
      <c r="B18" s="1049" t="s">
        <v>11174</v>
      </c>
      <c r="C18" s="1050">
        <v>891180084</v>
      </c>
      <c r="D18" s="573">
        <v>2</v>
      </c>
      <c r="E18" s="1051" t="s">
        <v>12647</v>
      </c>
      <c r="F18" s="1052">
        <v>26428435</v>
      </c>
      <c r="G18" s="1053">
        <v>3</v>
      </c>
      <c r="H18" s="1054" t="s">
        <v>12648</v>
      </c>
      <c r="I18" s="1055" t="s">
        <v>12649</v>
      </c>
      <c r="J18" s="1056">
        <v>41850</v>
      </c>
      <c r="K18" s="1057">
        <v>930800</v>
      </c>
      <c r="L18" s="1058" t="s">
        <v>1078</v>
      </c>
      <c r="M18" s="1059" t="s">
        <v>3562</v>
      </c>
      <c r="N18" s="1042" t="s">
        <v>11361</v>
      </c>
      <c r="O18" s="1042" t="s">
        <v>41</v>
      </c>
      <c r="P18" s="1060" t="s">
        <v>42</v>
      </c>
      <c r="Q18" s="1061" t="s">
        <v>12650</v>
      </c>
    </row>
    <row r="19" spans="1:17" ht="90" x14ac:dyDescent="0.25">
      <c r="A19" s="1048">
        <v>17</v>
      </c>
      <c r="B19" s="1049" t="s">
        <v>11174</v>
      </c>
      <c r="C19" s="1050">
        <v>891180084</v>
      </c>
      <c r="D19" s="573">
        <v>2</v>
      </c>
      <c r="E19" s="1051" t="s">
        <v>12651</v>
      </c>
      <c r="F19" s="1062">
        <v>26592698</v>
      </c>
      <c r="G19" s="1053">
        <v>4</v>
      </c>
      <c r="H19" s="1054" t="s">
        <v>12652</v>
      </c>
      <c r="I19" s="1055" t="s">
        <v>12653</v>
      </c>
      <c r="J19" s="1056">
        <v>41866</v>
      </c>
      <c r="K19" s="1057">
        <v>662000</v>
      </c>
      <c r="L19" s="1058" t="s">
        <v>1133</v>
      </c>
      <c r="M19" s="1059" t="s">
        <v>3562</v>
      </c>
      <c r="N19" s="1042" t="s">
        <v>11361</v>
      </c>
      <c r="O19" s="1042" t="s">
        <v>41</v>
      </c>
      <c r="P19" s="1060" t="s">
        <v>42</v>
      </c>
      <c r="Q19" s="1061" t="s">
        <v>12654</v>
      </c>
    </row>
    <row r="20" spans="1:17" ht="101.25" x14ac:dyDescent="0.25">
      <c r="A20" s="1048">
        <v>18</v>
      </c>
      <c r="B20" s="1049" t="s">
        <v>11174</v>
      </c>
      <c r="C20" s="1050">
        <v>891180084</v>
      </c>
      <c r="D20" s="573">
        <v>2</v>
      </c>
      <c r="E20" s="1051" t="s">
        <v>11330</v>
      </c>
      <c r="F20" s="1063">
        <v>36067387</v>
      </c>
      <c r="G20" s="1053">
        <v>4</v>
      </c>
      <c r="H20" s="1054" t="s">
        <v>12655</v>
      </c>
      <c r="I20" s="1055" t="s">
        <v>12656</v>
      </c>
      <c r="J20" s="1056">
        <v>41827</v>
      </c>
      <c r="K20" s="1057">
        <v>8100000</v>
      </c>
      <c r="L20" s="1058" t="s">
        <v>7238</v>
      </c>
      <c r="M20" s="1059" t="s">
        <v>3562</v>
      </c>
      <c r="N20" s="1042" t="s">
        <v>11361</v>
      </c>
      <c r="O20" s="1042" t="s">
        <v>41</v>
      </c>
      <c r="P20" s="1060" t="s">
        <v>42</v>
      </c>
      <c r="Q20" s="1066" t="s">
        <v>12657</v>
      </c>
    </row>
    <row r="21" spans="1:17" ht="168.75" x14ac:dyDescent="0.25">
      <c r="A21" s="1048">
        <v>19</v>
      </c>
      <c r="B21" s="1049" t="s">
        <v>11174</v>
      </c>
      <c r="C21" s="1050">
        <v>891180084</v>
      </c>
      <c r="D21" s="573">
        <v>2</v>
      </c>
      <c r="E21" s="1051" t="s">
        <v>12658</v>
      </c>
      <c r="F21" s="1052">
        <v>14441621</v>
      </c>
      <c r="G21" s="1053">
        <v>7</v>
      </c>
      <c r="H21" s="1054" t="s">
        <v>12659</v>
      </c>
      <c r="I21" s="1055" t="s">
        <v>12660</v>
      </c>
      <c r="J21" s="1056">
        <v>41834</v>
      </c>
      <c r="K21" s="1057">
        <v>5573430</v>
      </c>
      <c r="L21" s="1058" t="s">
        <v>12661</v>
      </c>
      <c r="M21" s="1059" t="s">
        <v>3562</v>
      </c>
      <c r="N21" s="1042" t="s">
        <v>11361</v>
      </c>
      <c r="O21" s="1042" t="s">
        <v>41</v>
      </c>
      <c r="P21" s="1060" t="s">
        <v>42</v>
      </c>
      <c r="Q21" s="1067" t="s">
        <v>12662</v>
      </c>
    </row>
    <row r="22" spans="1:17" ht="168.75" x14ac:dyDescent="0.25">
      <c r="A22" s="1048">
        <v>20</v>
      </c>
      <c r="B22" s="1049" t="s">
        <v>11174</v>
      </c>
      <c r="C22" s="1050">
        <v>891180084</v>
      </c>
      <c r="D22" s="573">
        <v>2</v>
      </c>
      <c r="E22" s="1051" t="s">
        <v>3604</v>
      </c>
      <c r="F22" s="1052">
        <v>14931673</v>
      </c>
      <c r="G22" s="1053">
        <v>2</v>
      </c>
      <c r="H22" s="1054" t="s">
        <v>12663</v>
      </c>
      <c r="I22" s="1055" t="s">
        <v>12664</v>
      </c>
      <c r="J22" s="1056">
        <v>41865</v>
      </c>
      <c r="K22" s="1057">
        <v>3715620</v>
      </c>
      <c r="L22" s="1058" t="s">
        <v>12661</v>
      </c>
      <c r="M22" s="1059" t="s">
        <v>3562</v>
      </c>
      <c r="N22" s="1042" t="s">
        <v>11361</v>
      </c>
      <c r="O22" s="1042" t="s">
        <v>41</v>
      </c>
      <c r="P22" s="1060" t="s">
        <v>42</v>
      </c>
      <c r="Q22" s="1068" t="s">
        <v>12665</v>
      </c>
    </row>
    <row r="23" spans="1:17" ht="135" x14ac:dyDescent="0.25">
      <c r="A23" s="1048">
        <v>21</v>
      </c>
      <c r="B23" s="1049" t="s">
        <v>11174</v>
      </c>
      <c r="C23" s="1050">
        <v>891180084</v>
      </c>
      <c r="D23" s="573">
        <v>2</v>
      </c>
      <c r="E23" s="1051" t="s">
        <v>8643</v>
      </c>
      <c r="F23" s="1063">
        <v>1075245370</v>
      </c>
      <c r="G23" s="1053">
        <v>6</v>
      </c>
      <c r="H23" s="1054" t="s">
        <v>12666</v>
      </c>
      <c r="I23" s="1055" t="s">
        <v>12667</v>
      </c>
      <c r="J23" s="1056">
        <v>41884</v>
      </c>
      <c r="K23" s="1057">
        <v>3300000</v>
      </c>
      <c r="L23" s="1058" t="s">
        <v>7238</v>
      </c>
      <c r="M23" s="1059" t="s">
        <v>3562</v>
      </c>
      <c r="N23" s="1042" t="s">
        <v>11361</v>
      </c>
      <c r="O23" s="1042" t="s">
        <v>41</v>
      </c>
      <c r="P23" s="1060" t="s">
        <v>42</v>
      </c>
      <c r="Q23" s="1066" t="s">
        <v>12668</v>
      </c>
    </row>
    <row r="24" spans="1:17" ht="112.5" x14ac:dyDescent="0.25">
      <c r="A24" s="1048">
        <v>22</v>
      </c>
      <c r="B24" s="1049" t="s">
        <v>11174</v>
      </c>
      <c r="C24" s="1050">
        <v>891180084</v>
      </c>
      <c r="D24" s="573">
        <v>2</v>
      </c>
      <c r="E24" s="1051" t="s">
        <v>12669</v>
      </c>
      <c r="F24" s="1062">
        <v>1016040622</v>
      </c>
      <c r="G24" s="1053">
        <v>1</v>
      </c>
      <c r="H24" s="1054" t="s">
        <v>12670</v>
      </c>
      <c r="I24" s="1055" t="s">
        <v>12671</v>
      </c>
      <c r="J24" s="1056">
        <v>41827</v>
      </c>
      <c r="K24" s="1057">
        <v>8050000</v>
      </c>
      <c r="L24" s="1058" t="s">
        <v>7238</v>
      </c>
      <c r="M24" s="1059" t="s">
        <v>3562</v>
      </c>
      <c r="N24" s="1042" t="s">
        <v>11361</v>
      </c>
      <c r="O24" s="1042" t="s">
        <v>41</v>
      </c>
      <c r="P24" s="1060" t="s">
        <v>42</v>
      </c>
      <c r="Q24" s="1066" t="s">
        <v>12672</v>
      </c>
    </row>
    <row r="25" spans="1:17" ht="191.25" x14ac:dyDescent="0.25">
      <c r="A25" s="1048">
        <v>23</v>
      </c>
      <c r="B25" s="1049" t="s">
        <v>11174</v>
      </c>
      <c r="C25" s="1050">
        <v>891180084</v>
      </c>
      <c r="D25" s="573">
        <v>2</v>
      </c>
      <c r="E25" s="1051" t="s">
        <v>11334</v>
      </c>
      <c r="F25" s="1062">
        <v>14225040</v>
      </c>
      <c r="G25" s="1053">
        <v>2</v>
      </c>
      <c r="H25" s="1054" t="s">
        <v>12673</v>
      </c>
      <c r="I25" s="1055" t="s">
        <v>12674</v>
      </c>
      <c r="J25" s="1056">
        <v>41828</v>
      </c>
      <c r="K25" s="1057">
        <v>6108624</v>
      </c>
      <c r="L25" s="1058" t="s">
        <v>12661</v>
      </c>
      <c r="M25" s="1059" t="s">
        <v>3562</v>
      </c>
      <c r="N25" s="1042" t="s">
        <v>11361</v>
      </c>
      <c r="O25" s="1042" t="s">
        <v>41</v>
      </c>
      <c r="P25" s="1060" t="s">
        <v>42</v>
      </c>
      <c r="Q25" s="1067" t="s">
        <v>12665</v>
      </c>
    </row>
    <row r="26" spans="1:17" ht="191.25" x14ac:dyDescent="0.25">
      <c r="A26" s="1048">
        <v>24</v>
      </c>
      <c r="B26" s="1049" t="s">
        <v>11174</v>
      </c>
      <c r="C26" s="1050">
        <v>891180084</v>
      </c>
      <c r="D26" s="573">
        <v>2</v>
      </c>
      <c r="E26" s="1051" t="s">
        <v>7320</v>
      </c>
      <c r="F26" s="1062">
        <v>19343690</v>
      </c>
      <c r="G26" s="1053">
        <v>3</v>
      </c>
      <c r="H26" s="1054" t="s">
        <v>12675</v>
      </c>
      <c r="I26" s="1055" t="s">
        <v>12676</v>
      </c>
      <c r="J26" s="1056">
        <v>41856</v>
      </c>
      <c r="K26" s="1057">
        <v>3963328</v>
      </c>
      <c r="L26" s="1058" t="s">
        <v>12661</v>
      </c>
      <c r="M26" s="1059" t="s">
        <v>3562</v>
      </c>
      <c r="N26" s="1042" t="s">
        <v>11361</v>
      </c>
      <c r="O26" s="1042" t="s">
        <v>41</v>
      </c>
      <c r="P26" s="1060" t="s">
        <v>42</v>
      </c>
      <c r="Q26" s="1066" t="s">
        <v>12677</v>
      </c>
    </row>
    <row r="27" spans="1:17" ht="191.25" x14ac:dyDescent="0.25">
      <c r="A27" s="1048">
        <v>25</v>
      </c>
      <c r="B27" s="1049" t="s">
        <v>11174</v>
      </c>
      <c r="C27" s="1050">
        <v>891180084</v>
      </c>
      <c r="D27" s="573">
        <v>2</v>
      </c>
      <c r="E27" s="1051" t="s">
        <v>7417</v>
      </c>
      <c r="F27" s="1062">
        <v>16585482</v>
      </c>
      <c r="G27" s="1053">
        <v>5</v>
      </c>
      <c r="H27" s="1054" t="s">
        <v>12678</v>
      </c>
      <c r="I27" s="1055" t="s">
        <v>12679</v>
      </c>
      <c r="J27" s="1056">
        <v>41857</v>
      </c>
      <c r="K27" s="1057">
        <v>3963328</v>
      </c>
      <c r="L27" s="1058" t="s">
        <v>12661</v>
      </c>
      <c r="M27" s="1059" t="s">
        <v>3562</v>
      </c>
      <c r="N27" s="1042" t="s">
        <v>11361</v>
      </c>
      <c r="O27" s="1042" t="s">
        <v>41</v>
      </c>
      <c r="P27" s="1060" t="s">
        <v>42</v>
      </c>
      <c r="Q27" s="1067" t="s">
        <v>12680</v>
      </c>
    </row>
    <row r="28" spans="1:17" ht="157.5" x14ac:dyDescent="0.25">
      <c r="A28" s="1048">
        <v>26</v>
      </c>
      <c r="B28" s="1049" t="s">
        <v>11174</v>
      </c>
      <c r="C28" s="1050">
        <v>891180084</v>
      </c>
      <c r="D28" s="573">
        <v>2</v>
      </c>
      <c r="E28" s="1051" t="s">
        <v>12681</v>
      </c>
      <c r="F28" s="1062">
        <v>30325160</v>
      </c>
      <c r="G28" s="1053">
        <v>5</v>
      </c>
      <c r="H28" s="1054" t="s">
        <v>12682</v>
      </c>
      <c r="I28" s="1055" t="s">
        <v>12683</v>
      </c>
      <c r="J28" s="1056">
        <v>41883</v>
      </c>
      <c r="K28" s="1057">
        <v>3963328</v>
      </c>
      <c r="L28" s="1058" t="s">
        <v>12661</v>
      </c>
      <c r="M28" s="1059" t="s">
        <v>3562</v>
      </c>
      <c r="N28" s="1042" t="s">
        <v>11361</v>
      </c>
      <c r="O28" s="1042" t="s">
        <v>41</v>
      </c>
      <c r="P28" s="1060" t="s">
        <v>42</v>
      </c>
      <c r="Q28" s="1067" t="s">
        <v>12680</v>
      </c>
    </row>
    <row r="29" spans="1:17" ht="101.25" x14ac:dyDescent="0.25">
      <c r="A29" s="1048">
        <v>27</v>
      </c>
      <c r="B29" s="1049" t="s">
        <v>11174</v>
      </c>
      <c r="C29" s="1050">
        <v>891180084</v>
      </c>
      <c r="D29" s="573">
        <v>2</v>
      </c>
      <c r="E29" s="1051" t="s">
        <v>7240</v>
      </c>
      <c r="F29" s="1063">
        <v>1123320534</v>
      </c>
      <c r="G29" s="1053">
        <v>1</v>
      </c>
      <c r="H29" s="1054" t="s">
        <v>12684</v>
      </c>
      <c r="I29" s="1055" t="s">
        <v>12685</v>
      </c>
      <c r="J29" s="1056">
        <v>41827</v>
      </c>
      <c r="K29" s="1057">
        <v>8050000</v>
      </c>
      <c r="L29" s="1058" t="s">
        <v>7238</v>
      </c>
      <c r="M29" s="1059" t="s">
        <v>3562</v>
      </c>
      <c r="N29" s="1042" t="s">
        <v>11361</v>
      </c>
      <c r="O29" s="1042" t="s">
        <v>41</v>
      </c>
      <c r="P29" s="1060" t="s">
        <v>42</v>
      </c>
      <c r="Q29" s="1066" t="s">
        <v>12686</v>
      </c>
    </row>
    <row r="30" spans="1:17" ht="123.75" x14ac:dyDescent="0.25">
      <c r="A30" s="1048">
        <v>28</v>
      </c>
      <c r="B30" s="1049" t="s">
        <v>11174</v>
      </c>
      <c r="C30" s="1050">
        <v>891180084</v>
      </c>
      <c r="D30" s="573">
        <v>2</v>
      </c>
      <c r="E30" s="1051" t="s">
        <v>12687</v>
      </c>
      <c r="F30" s="1062">
        <v>76311652</v>
      </c>
      <c r="G30" s="1053">
        <v>3</v>
      </c>
      <c r="H30" s="1054" t="s">
        <v>12688</v>
      </c>
      <c r="I30" s="1055" t="s">
        <v>12689</v>
      </c>
      <c r="J30" s="1056">
        <v>41844</v>
      </c>
      <c r="K30" s="1057">
        <f>5944800+150000</f>
        <v>6094800</v>
      </c>
      <c r="L30" s="1058" t="s">
        <v>12661</v>
      </c>
      <c r="M30" s="1059" t="s">
        <v>3562</v>
      </c>
      <c r="N30" s="1042" t="s">
        <v>11361</v>
      </c>
      <c r="O30" s="1042" t="s">
        <v>41</v>
      </c>
      <c r="P30" s="1060" t="s">
        <v>42</v>
      </c>
      <c r="Q30" s="1067" t="s">
        <v>12662</v>
      </c>
    </row>
    <row r="31" spans="1:17" ht="157.5" x14ac:dyDescent="0.25">
      <c r="A31" s="1048">
        <v>29</v>
      </c>
      <c r="B31" s="1049" t="s">
        <v>11174</v>
      </c>
      <c r="C31" s="1050">
        <v>891180084</v>
      </c>
      <c r="D31" s="573">
        <v>2</v>
      </c>
      <c r="E31" s="1051" t="s">
        <v>12690</v>
      </c>
      <c r="F31" s="1063">
        <v>13842684</v>
      </c>
      <c r="G31" s="1053">
        <v>8</v>
      </c>
      <c r="H31" s="1054" t="s">
        <v>12691</v>
      </c>
      <c r="I31" s="1055" t="s">
        <v>12692</v>
      </c>
      <c r="J31" s="1056">
        <v>41842</v>
      </c>
      <c r="K31" s="1057">
        <v>4063200</v>
      </c>
      <c r="L31" s="1058" t="s">
        <v>12661</v>
      </c>
      <c r="M31" s="1059" t="s">
        <v>3562</v>
      </c>
      <c r="N31" s="1042" t="s">
        <v>11361</v>
      </c>
      <c r="O31" s="1042" t="s">
        <v>41</v>
      </c>
      <c r="P31" s="1060" t="s">
        <v>42</v>
      </c>
      <c r="Q31" s="1067" t="s">
        <v>12662</v>
      </c>
    </row>
    <row r="32" spans="1:17" ht="123.75" x14ac:dyDescent="0.25">
      <c r="A32" s="1048">
        <v>30</v>
      </c>
      <c r="B32" s="1049" t="s">
        <v>11174</v>
      </c>
      <c r="C32" s="1050">
        <v>891180084</v>
      </c>
      <c r="D32" s="573">
        <v>2</v>
      </c>
      <c r="E32" s="1051" t="s">
        <v>12693</v>
      </c>
      <c r="F32" s="1063">
        <v>11432519</v>
      </c>
      <c r="G32" s="1053">
        <v>4</v>
      </c>
      <c r="H32" s="1054" t="s">
        <v>12694</v>
      </c>
      <c r="I32" s="1055" t="s">
        <v>12695</v>
      </c>
      <c r="J32" s="1056">
        <v>41892</v>
      </c>
      <c r="K32" s="1057">
        <v>4063200</v>
      </c>
      <c r="L32" s="1058" t="s">
        <v>12661</v>
      </c>
      <c r="M32" s="1059" t="s">
        <v>3562</v>
      </c>
      <c r="N32" s="1042" t="s">
        <v>11361</v>
      </c>
      <c r="O32" s="1042" t="s">
        <v>41</v>
      </c>
      <c r="P32" s="1060" t="s">
        <v>42</v>
      </c>
      <c r="Q32" s="1067" t="s">
        <v>12665</v>
      </c>
    </row>
    <row r="33" spans="1:17" ht="123.75" x14ac:dyDescent="0.25">
      <c r="A33" s="1048">
        <v>31</v>
      </c>
      <c r="B33" s="1049" t="s">
        <v>11174</v>
      </c>
      <c r="C33" s="1050">
        <v>891180084</v>
      </c>
      <c r="D33" s="573">
        <v>2</v>
      </c>
      <c r="E33" s="1051" t="s">
        <v>12696</v>
      </c>
      <c r="F33" s="1063">
        <v>12112476</v>
      </c>
      <c r="G33" s="1053">
        <v>7</v>
      </c>
      <c r="H33" s="1054" t="s">
        <v>12697</v>
      </c>
      <c r="I33" s="1055" t="s">
        <v>12698</v>
      </c>
      <c r="J33" s="1056">
        <v>41892</v>
      </c>
      <c r="K33" s="1057">
        <v>3963200</v>
      </c>
      <c r="L33" s="1058" t="s">
        <v>12661</v>
      </c>
      <c r="M33" s="1059" t="s">
        <v>3562</v>
      </c>
      <c r="N33" s="1042" t="s">
        <v>11361</v>
      </c>
      <c r="O33" s="1042" t="s">
        <v>41</v>
      </c>
      <c r="P33" s="1060" t="s">
        <v>42</v>
      </c>
      <c r="Q33" s="1067" t="s">
        <v>12680</v>
      </c>
    </row>
    <row r="34" spans="1:17" ht="168.75" x14ac:dyDescent="0.25">
      <c r="A34" s="1048">
        <v>32</v>
      </c>
      <c r="B34" s="1049" t="s">
        <v>11174</v>
      </c>
      <c r="C34" s="1050">
        <v>891180084</v>
      </c>
      <c r="D34" s="573">
        <v>2</v>
      </c>
      <c r="E34" s="1051" t="s">
        <v>11260</v>
      </c>
      <c r="F34" s="1063">
        <v>12113549</v>
      </c>
      <c r="G34" s="1053">
        <v>0</v>
      </c>
      <c r="H34" s="1054" t="s">
        <v>12699</v>
      </c>
      <c r="I34" s="1055" t="s">
        <v>12700</v>
      </c>
      <c r="J34" s="1056">
        <v>41885</v>
      </c>
      <c r="K34" s="1057">
        <v>2700000</v>
      </c>
      <c r="L34" s="1058" t="s">
        <v>1133</v>
      </c>
      <c r="M34" s="1059" t="s">
        <v>3562</v>
      </c>
      <c r="N34" s="1042" t="s">
        <v>11361</v>
      </c>
      <c r="O34" s="1042" t="s">
        <v>41</v>
      </c>
      <c r="P34" s="1060" t="s">
        <v>42</v>
      </c>
      <c r="Q34" s="1061" t="s">
        <v>12701</v>
      </c>
    </row>
    <row r="35" spans="1:17" ht="36" x14ac:dyDescent="0.25">
      <c r="A35" s="1048">
        <v>33</v>
      </c>
      <c r="B35" s="1069" t="s">
        <v>4826</v>
      </c>
      <c r="C35" s="1070">
        <v>891180084</v>
      </c>
      <c r="D35" s="1071">
        <v>2</v>
      </c>
      <c r="E35" s="1072" t="s">
        <v>12702</v>
      </c>
      <c r="F35" s="1073">
        <v>75227631</v>
      </c>
      <c r="G35" s="1073">
        <v>7</v>
      </c>
      <c r="H35" s="1074" t="s">
        <v>5142</v>
      </c>
      <c r="I35" s="1075" t="s">
        <v>12703</v>
      </c>
      <c r="J35" s="1076">
        <v>41821</v>
      </c>
      <c r="K35" s="1077">
        <v>1500000</v>
      </c>
      <c r="L35" s="1078" t="s">
        <v>10491</v>
      </c>
      <c r="M35" s="1079" t="s">
        <v>11440</v>
      </c>
      <c r="N35" s="1079" t="s">
        <v>12704</v>
      </c>
      <c r="O35" s="1079" t="s">
        <v>4963</v>
      </c>
      <c r="P35" s="1080" t="s">
        <v>5340</v>
      </c>
      <c r="Q35" s="1079" t="s">
        <v>4853</v>
      </c>
    </row>
    <row r="36" spans="1:17" ht="18" x14ac:dyDescent="0.25">
      <c r="A36" s="1081">
        <v>34</v>
      </c>
      <c r="B36" s="1069" t="s">
        <v>4826</v>
      </c>
      <c r="C36" s="1070">
        <v>891180084</v>
      </c>
      <c r="D36" s="1071">
        <v>2</v>
      </c>
      <c r="E36" s="1072" t="s">
        <v>356</v>
      </c>
      <c r="F36" s="1082">
        <v>7694101</v>
      </c>
      <c r="G36" s="1072">
        <v>9</v>
      </c>
      <c r="H36" s="1074" t="s">
        <v>5144</v>
      </c>
      <c r="I36" s="1075" t="s">
        <v>12705</v>
      </c>
      <c r="J36" s="1076">
        <v>41823</v>
      </c>
      <c r="K36" s="1077">
        <v>7482000</v>
      </c>
      <c r="L36" s="1078" t="s">
        <v>8037</v>
      </c>
      <c r="M36" s="1079" t="s">
        <v>11440</v>
      </c>
      <c r="N36" s="1079" t="s">
        <v>12704</v>
      </c>
      <c r="O36" s="1079" t="s">
        <v>4963</v>
      </c>
      <c r="P36" s="1080" t="s">
        <v>5340</v>
      </c>
      <c r="Q36" s="1079" t="s">
        <v>8162</v>
      </c>
    </row>
    <row r="37" spans="1:17" ht="136.5" x14ac:dyDescent="0.25">
      <c r="A37" s="1081">
        <v>35</v>
      </c>
      <c r="B37" s="1069" t="s">
        <v>4826</v>
      </c>
      <c r="C37" s="1070">
        <v>891180084</v>
      </c>
      <c r="D37" s="1083">
        <v>2</v>
      </c>
      <c r="E37" s="1072" t="s">
        <v>12706</v>
      </c>
      <c r="F37" s="1073">
        <v>36158427</v>
      </c>
      <c r="G37" s="1072">
        <v>1</v>
      </c>
      <c r="H37" s="1075" t="s">
        <v>8142</v>
      </c>
      <c r="I37" s="1084" t="s">
        <v>12707</v>
      </c>
      <c r="J37" s="1085">
        <v>41831</v>
      </c>
      <c r="K37" s="1077">
        <v>2197954</v>
      </c>
      <c r="L37" s="1086" t="s">
        <v>12708</v>
      </c>
      <c r="M37" s="1079" t="s">
        <v>11446</v>
      </c>
      <c r="N37" s="1079" t="s">
        <v>12704</v>
      </c>
      <c r="O37" s="1079" t="s">
        <v>41</v>
      </c>
      <c r="P37" s="1079" t="s">
        <v>4831</v>
      </c>
      <c r="Q37" s="1079" t="s">
        <v>4853</v>
      </c>
    </row>
    <row r="38" spans="1:17" ht="145.5" x14ac:dyDescent="0.25">
      <c r="A38" s="1081">
        <v>36</v>
      </c>
      <c r="B38" s="1069" t="s">
        <v>4826</v>
      </c>
      <c r="C38" s="1070">
        <v>891180084</v>
      </c>
      <c r="D38" s="1083">
        <v>2</v>
      </c>
      <c r="E38" s="1072" t="s">
        <v>4992</v>
      </c>
      <c r="F38" s="1073">
        <v>12138722</v>
      </c>
      <c r="G38" s="1072">
        <v>7</v>
      </c>
      <c r="H38" s="1075" t="s">
        <v>5149</v>
      </c>
      <c r="I38" s="1084" t="s">
        <v>12709</v>
      </c>
      <c r="J38" s="1085">
        <v>41832</v>
      </c>
      <c r="K38" s="1077">
        <v>1798326</v>
      </c>
      <c r="L38" s="1086" t="s">
        <v>12708</v>
      </c>
      <c r="M38" s="1079" t="s">
        <v>11446</v>
      </c>
      <c r="N38" s="1079" t="s">
        <v>12704</v>
      </c>
      <c r="O38" s="1079" t="s">
        <v>41</v>
      </c>
      <c r="P38" s="1079" t="s">
        <v>4831</v>
      </c>
      <c r="Q38" s="1079" t="s">
        <v>12710</v>
      </c>
    </row>
    <row r="39" spans="1:17" ht="127.5" x14ac:dyDescent="0.25">
      <c r="A39" s="1081">
        <v>37</v>
      </c>
      <c r="B39" s="1087" t="s">
        <v>4826</v>
      </c>
      <c r="C39" s="1088">
        <v>891180084</v>
      </c>
      <c r="D39" s="1089">
        <v>2</v>
      </c>
      <c r="E39" s="1090" t="s">
        <v>7135</v>
      </c>
      <c r="F39" s="1091">
        <v>36183257</v>
      </c>
      <c r="G39" s="1090">
        <v>1</v>
      </c>
      <c r="H39" s="1092" t="s">
        <v>5151</v>
      </c>
      <c r="I39" s="1084" t="s">
        <v>12711</v>
      </c>
      <c r="J39" s="1093">
        <v>41824</v>
      </c>
      <c r="K39" s="1094">
        <v>999609</v>
      </c>
      <c r="L39" s="1095" t="s">
        <v>1137</v>
      </c>
      <c r="M39" s="1096" t="s">
        <v>11446</v>
      </c>
      <c r="N39" s="1096" t="s">
        <v>12704</v>
      </c>
      <c r="O39" s="1096" t="s">
        <v>41</v>
      </c>
      <c r="P39" s="1096" t="s">
        <v>4831</v>
      </c>
      <c r="Q39" s="1096" t="s">
        <v>4853</v>
      </c>
    </row>
    <row r="40" spans="1:17" ht="109.5" x14ac:dyDescent="0.25">
      <c r="A40" s="1081">
        <v>38</v>
      </c>
      <c r="B40" s="1097" t="s">
        <v>4826</v>
      </c>
      <c r="C40" s="1098">
        <v>891180084</v>
      </c>
      <c r="D40" s="1099">
        <v>2</v>
      </c>
      <c r="E40" s="1100" t="s">
        <v>5392</v>
      </c>
      <c r="F40" s="1101">
        <v>7728828</v>
      </c>
      <c r="G40" s="1100">
        <v>2</v>
      </c>
      <c r="H40" s="1102" t="s">
        <v>5153</v>
      </c>
      <c r="I40" s="1084" t="s">
        <v>12712</v>
      </c>
      <c r="J40" s="1103">
        <v>41824</v>
      </c>
      <c r="K40" s="1104">
        <v>498554</v>
      </c>
      <c r="L40" s="1095" t="s">
        <v>1137</v>
      </c>
      <c r="M40" s="1105" t="s">
        <v>11446</v>
      </c>
      <c r="N40" s="1105" t="s">
        <v>12704</v>
      </c>
      <c r="O40" s="1105" t="s">
        <v>41</v>
      </c>
      <c r="P40" s="1105" t="s">
        <v>4831</v>
      </c>
      <c r="Q40" s="1096" t="s">
        <v>4853</v>
      </c>
    </row>
    <row r="41" spans="1:17" ht="145.5" x14ac:dyDescent="0.25">
      <c r="A41" s="1081">
        <v>39</v>
      </c>
      <c r="B41" s="1069" t="s">
        <v>4826</v>
      </c>
      <c r="C41" s="1070">
        <v>891180084</v>
      </c>
      <c r="D41" s="1071">
        <v>2</v>
      </c>
      <c r="E41" s="1072" t="s">
        <v>356</v>
      </c>
      <c r="F41" s="1073">
        <v>7694101</v>
      </c>
      <c r="G41" s="1073">
        <v>9</v>
      </c>
      <c r="H41" s="1074" t="s">
        <v>8159</v>
      </c>
      <c r="I41" s="1084" t="s">
        <v>12713</v>
      </c>
      <c r="J41" s="1076">
        <v>41824</v>
      </c>
      <c r="K41" s="1077">
        <v>5390000</v>
      </c>
      <c r="L41" s="1095" t="s">
        <v>1137</v>
      </c>
      <c r="M41" s="1079" t="s">
        <v>11440</v>
      </c>
      <c r="N41" s="1079" t="s">
        <v>12704</v>
      </c>
      <c r="O41" s="1079" t="s">
        <v>4963</v>
      </c>
      <c r="P41" s="1080" t="s">
        <v>5340</v>
      </c>
      <c r="Q41" s="1096" t="s">
        <v>4853</v>
      </c>
    </row>
    <row r="42" spans="1:17" ht="27" x14ac:dyDescent="0.25">
      <c r="A42" s="1081">
        <v>40</v>
      </c>
      <c r="B42" s="1069" t="s">
        <v>4826</v>
      </c>
      <c r="C42" s="1070">
        <v>891180084</v>
      </c>
      <c r="D42" s="1071">
        <v>2</v>
      </c>
      <c r="E42" s="1072" t="s">
        <v>12714</v>
      </c>
      <c r="F42" s="1106">
        <v>83226708</v>
      </c>
      <c r="G42" s="1072"/>
      <c r="H42" s="1074" t="s">
        <v>8163</v>
      </c>
      <c r="I42" s="1075" t="s">
        <v>12715</v>
      </c>
      <c r="J42" s="1076">
        <v>41824</v>
      </c>
      <c r="K42" s="1077">
        <v>250000</v>
      </c>
      <c r="L42" s="1078" t="s">
        <v>1078</v>
      </c>
      <c r="M42" s="1079" t="s">
        <v>11440</v>
      </c>
      <c r="N42" s="1079" t="s">
        <v>12704</v>
      </c>
      <c r="O42" s="1079" t="s">
        <v>4963</v>
      </c>
      <c r="P42" s="1080" t="s">
        <v>5340</v>
      </c>
      <c r="Q42" s="1079" t="s">
        <v>8162</v>
      </c>
    </row>
    <row r="43" spans="1:17" ht="55.5" x14ac:dyDescent="0.25">
      <c r="A43" s="1081">
        <v>41</v>
      </c>
      <c r="B43" s="1069" t="s">
        <v>4826</v>
      </c>
      <c r="C43" s="1070">
        <v>891180084</v>
      </c>
      <c r="D43" s="1083">
        <v>2</v>
      </c>
      <c r="E43" s="1072" t="s">
        <v>7580</v>
      </c>
      <c r="F43" s="1073" t="s">
        <v>12716</v>
      </c>
      <c r="G43" s="1072">
        <v>2</v>
      </c>
      <c r="H43" s="1075" t="s">
        <v>8166</v>
      </c>
      <c r="I43" s="1107" t="s">
        <v>12717</v>
      </c>
      <c r="J43" s="1085">
        <v>41837</v>
      </c>
      <c r="K43" s="1077">
        <v>4750000</v>
      </c>
      <c r="L43" s="1078" t="s">
        <v>61</v>
      </c>
      <c r="M43" s="1079" t="s">
        <v>11446</v>
      </c>
      <c r="N43" s="1079" t="s">
        <v>12704</v>
      </c>
      <c r="O43" s="1079" t="s">
        <v>41</v>
      </c>
      <c r="P43" s="1079" t="s">
        <v>4831</v>
      </c>
      <c r="Q43" s="1079" t="s">
        <v>12718</v>
      </c>
    </row>
    <row r="44" spans="1:17" ht="55.5" x14ac:dyDescent="0.25">
      <c r="A44" s="1081">
        <v>42</v>
      </c>
      <c r="B44" s="1069" t="s">
        <v>4826</v>
      </c>
      <c r="C44" s="1070">
        <v>891180084</v>
      </c>
      <c r="D44" s="1083">
        <v>2</v>
      </c>
      <c r="E44" s="1072" t="s">
        <v>12719</v>
      </c>
      <c r="F44" s="1073">
        <v>1075237649</v>
      </c>
      <c r="G44" s="1072">
        <v>1</v>
      </c>
      <c r="H44" s="1075" t="s">
        <v>5162</v>
      </c>
      <c r="I44" s="1107" t="s">
        <v>12720</v>
      </c>
      <c r="J44" s="1085">
        <v>41837</v>
      </c>
      <c r="K44" s="1077">
        <v>11480000</v>
      </c>
      <c r="L44" s="1086" t="s">
        <v>10491</v>
      </c>
      <c r="M44" s="1079" t="s">
        <v>11446</v>
      </c>
      <c r="N44" s="1079" t="s">
        <v>12704</v>
      </c>
      <c r="O44" s="1079" t="s">
        <v>41</v>
      </c>
      <c r="P44" s="1079" t="s">
        <v>4831</v>
      </c>
      <c r="Q44" s="1079" t="s">
        <v>12721</v>
      </c>
    </row>
    <row r="45" spans="1:17" ht="181.5" x14ac:dyDescent="0.25">
      <c r="A45" s="1081">
        <v>43</v>
      </c>
      <c r="B45" s="1087" t="s">
        <v>4826</v>
      </c>
      <c r="C45" s="1088">
        <v>891180084</v>
      </c>
      <c r="D45" s="1089">
        <v>2</v>
      </c>
      <c r="E45" s="1090" t="s">
        <v>12722</v>
      </c>
      <c r="F45" s="1091">
        <v>19164189</v>
      </c>
      <c r="G45" s="1090">
        <v>6</v>
      </c>
      <c r="H45" s="1092" t="s">
        <v>5165</v>
      </c>
      <c r="I45" s="1084" t="s">
        <v>12723</v>
      </c>
      <c r="J45" s="1093">
        <v>41838</v>
      </c>
      <c r="K45" s="1094">
        <v>2599392</v>
      </c>
      <c r="L45" s="1086" t="s">
        <v>12708</v>
      </c>
      <c r="M45" s="1096" t="s">
        <v>11446</v>
      </c>
      <c r="N45" s="1096" t="s">
        <v>12704</v>
      </c>
      <c r="O45" s="1096" t="s">
        <v>41</v>
      </c>
      <c r="P45" s="1096" t="s">
        <v>4831</v>
      </c>
      <c r="Q45" s="1096" t="s">
        <v>12718</v>
      </c>
    </row>
    <row r="46" spans="1:17" ht="55.5" x14ac:dyDescent="0.25">
      <c r="A46" s="1081">
        <v>44</v>
      </c>
      <c r="B46" s="1097" t="s">
        <v>4826</v>
      </c>
      <c r="C46" s="1098">
        <v>891180084</v>
      </c>
      <c r="D46" s="1099">
        <v>2</v>
      </c>
      <c r="E46" s="1108" t="s">
        <v>12724</v>
      </c>
      <c r="F46" s="1101">
        <v>1075227631</v>
      </c>
      <c r="G46" s="1100">
        <v>7</v>
      </c>
      <c r="H46" s="1102" t="s">
        <v>5168</v>
      </c>
      <c r="I46" s="1084" t="s">
        <v>12725</v>
      </c>
      <c r="J46" s="1103">
        <v>41838</v>
      </c>
      <c r="K46" s="1104">
        <v>1540000</v>
      </c>
      <c r="L46" s="1086" t="s">
        <v>12708</v>
      </c>
      <c r="M46" s="1105" t="s">
        <v>11446</v>
      </c>
      <c r="N46" s="1105" t="s">
        <v>12704</v>
      </c>
      <c r="O46" s="1105" t="s">
        <v>41</v>
      </c>
      <c r="P46" s="1105" t="s">
        <v>4831</v>
      </c>
      <c r="Q46" s="1105" t="s">
        <v>8162</v>
      </c>
    </row>
    <row r="47" spans="1:17" ht="54" x14ac:dyDescent="0.25">
      <c r="A47" s="1081">
        <v>45</v>
      </c>
      <c r="B47" s="1069" t="s">
        <v>4826</v>
      </c>
      <c r="C47" s="1070">
        <v>891180084</v>
      </c>
      <c r="D47" s="1071">
        <v>2</v>
      </c>
      <c r="E47" s="1072" t="s">
        <v>4922</v>
      </c>
      <c r="F47" s="1073">
        <v>55178602</v>
      </c>
      <c r="G47" s="1073">
        <v>9</v>
      </c>
      <c r="H47" s="1074" t="s">
        <v>5169</v>
      </c>
      <c r="I47" s="1109" t="s">
        <v>12726</v>
      </c>
      <c r="J47" s="1076">
        <v>41838</v>
      </c>
      <c r="K47" s="1077">
        <v>3080000</v>
      </c>
      <c r="L47" s="1086" t="s">
        <v>12708</v>
      </c>
      <c r="M47" s="1079" t="s">
        <v>11440</v>
      </c>
      <c r="N47" s="1079" t="s">
        <v>12704</v>
      </c>
      <c r="O47" s="1079" t="s">
        <v>4963</v>
      </c>
      <c r="P47" s="1080" t="s">
        <v>5340</v>
      </c>
      <c r="Q47" s="1079" t="s">
        <v>8162</v>
      </c>
    </row>
    <row r="48" spans="1:17" ht="54" x14ac:dyDescent="0.25">
      <c r="A48" s="1081">
        <v>46</v>
      </c>
      <c r="B48" s="1069" t="s">
        <v>4826</v>
      </c>
      <c r="C48" s="1070">
        <v>891180084</v>
      </c>
      <c r="D48" s="1071">
        <v>2</v>
      </c>
      <c r="E48" s="1110" t="s">
        <v>2374</v>
      </c>
      <c r="F48" s="1106">
        <v>26421468</v>
      </c>
      <c r="G48" s="1072">
        <v>4</v>
      </c>
      <c r="H48" s="1074" t="s">
        <v>5170</v>
      </c>
      <c r="I48" s="1109" t="s">
        <v>12725</v>
      </c>
      <c r="J48" s="1076">
        <v>41838</v>
      </c>
      <c r="K48" s="1077">
        <v>1540000</v>
      </c>
      <c r="L48" s="1086" t="s">
        <v>12708</v>
      </c>
      <c r="M48" s="1079" t="s">
        <v>11440</v>
      </c>
      <c r="N48" s="1079" t="s">
        <v>12704</v>
      </c>
      <c r="O48" s="1079" t="s">
        <v>4963</v>
      </c>
      <c r="P48" s="1080" t="s">
        <v>5340</v>
      </c>
      <c r="Q48" s="1079" t="s">
        <v>8162</v>
      </c>
    </row>
    <row r="49" spans="1:17" ht="54" x14ac:dyDescent="0.25">
      <c r="A49" s="1081">
        <v>47</v>
      </c>
      <c r="B49" s="1069" t="s">
        <v>4826</v>
      </c>
      <c r="C49" s="1070">
        <v>891180084</v>
      </c>
      <c r="D49" s="1083">
        <v>2</v>
      </c>
      <c r="E49" s="1110" t="s">
        <v>4864</v>
      </c>
      <c r="F49" s="1073">
        <v>36069290</v>
      </c>
      <c r="G49" s="1072">
        <v>8</v>
      </c>
      <c r="H49" s="1075" t="s">
        <v>5171</v>
      </c>
      <c r="I49" s="1109" t="s">
        <v>12726</v>
      </c>
      <c r="J49" s="1085">
        <v>41838</v>
      </c>
      <c r="K49" s="1077">
        <v>4200000</v>
      </c>
      <c r="L49" s="1086" t="s">
        <v>12708</v>
      </c>
      <c r="M49" s="1079" t="s">
        <v>11446</v>
      </c>
      <c r="N49" s="1079" t="s">
        <v>12704</v>
      </c>
      <c r="O49" s="1079" t="s">
        <v>41</v>
      </c>
      <c r="P49" s="1079" t="s">
        <v>4831</v>
      </c>
      <c r="Q49" s="1079" t="s">
        <v>8162</v>
      </c>
    </row>
    <row r="50" spans="1:17" ht="54" x14ac:dyDescent="0.25">
      <c r="A50" s="1081">
        <v>48</v>
      </c>
      <c r="B50" s="1069" t="s">
        <v>4826</v>
      </c>
      <c r="C50" s="1070">
        <v>891180084</v>
      </c>
      <c r="D50" s="1083">
        <v>2</v>
      </c>
      <c r="E50" s="1110" t="s">
        <v>4893</v>
      </c>
      <c r="F50" s="1073">
        <v>7697030</v>
      </c>
      <c r="G50" s="1072">
        <v>8</v>
      </c>
      <c r="H50" s="1075" t="s">
        <v>5172</v>
      </c>
      <c r="I50" s="1109" t="s">
        <v>12726</v>
      </c>
      <c r="J50" s="1085">
        <v>41838</v>
      </c>
      <c r="K50" s="1077">
        <v>1540000</v>
      </c>
      <c r="L50" s="1086" t="s">
        <v>12708</v>
      </c>
      <c r="M50" s="1079" t="s">
        <v>11446</v>
      </c>
      <c r="N50" s="1079" t="s">
        <v>12704</v>
      </c>
      <c r="O50" s="1079" t="s">
        <v>41</v>
      </c>
      <c r="P50" s="1079" t="s">
        <v>4831</v>
      </c>
      <c r="Q50" s="1079" t="s">
        <v>8162</v>
      </c>
    </row>
    <row r="51" spans="1:17" ht="54" x14ac:dyDescent="0.25">
      <c r="A51" s="1081">
        <v>49</v>
      </c>
      <c r="B51" s="1087" t="s">
        <v>4826</v>
      </c>
      <c r="C51" s="1088">
        <v>891180084</v>
      </c>
      <c r="D51" s="1089">
        <v>2</v>
      </c>
      <c r="E51" s="1111" t="s">
        <v>7497</v>
      </c>
      <c r="F51" s="1091">
        <v>36067028</v>
      </c>
      <c r="G51" s="1090">
        <v>5</v>
      </c>
      <c r="H51" s="1092" t="s">
        <v>5173</v>
      </c>
      <c r="I51" s="1109" t="s">
        <v>12727</v>
      </c>
      <c r="J51" s="1093">
        <v>41838</v>
      </c>
      <c r="K51" s="1094">
        <v>8400000</v>
      </c>
      <c r="L51" s="1086" t="s">
        <v>12708</v>
      </c>
      <c r="M51" s="1096" t="s">
        <v>11446</v>
      </c>
      <c r="N51" s="1096" t="s">
        <v>12704</v>
      </c>
      <c r="O51" s="1096" t="s">
        <v>41</v>
      </c>
      <c r="P51" s="1096" t="s">
        <v>4831</v>
      </c>
      <c r="Q51" s="1096" t="s">
        <v>11441</v>
      </c>
    </row>
    <row r="52" spans="1:17" ht="54" x14ac:dyDescent="0.25">
      <c r="A52" s="1081">
        <v>50</v>
      </c>
      <c r="B52" s="1097" t="s">
        <v>4826</v>
      </c>
      <c r="C52" s="1098">
        <v>891180084</v>
      </c>
      <c r="D52" s="1099">
        <v>2</v>
      </c>
      <c r="E52" s="1108" t="s">
        <v>12728</v>
      </c>
      <c r="F52" s="1101">
        <v>12975639</v>
      </c>
      <c r="G52" s="1100">
        <v>3</v>
      </c>
      <c r="H52" s="1102" t="s">
        <v>5174</v>
      </c>
      <c r="I52" s="1109" t="s">
        <v>12726</v>
      </c>
      <c r="J52" s="1103">
        <v>41838</v>
      </c>
      <c r="K52" s="1104">
        <v>3080000</v>
      </c>
      <c r="L52" s="1086" t="s">
        <v>12708</v>
      </c>
      <c r="M52" s="1105" t="s">
        <v>11446</v>
      </c>
      <c r="N52" s="1105" t="s">
        <v>12704</v>
      </c>
      <c r="O52" s="1105" t="s">
        <v>41</v>
      </c>
      <c r="P52" s="1105" t="s">
        <v>4831</v>
      </c>
      <c r="Q52" s="1105" t="s">
        <v>8162</v>
      </c>
    </row>
    <row r="53" spans="1:17" ht="54" x14ac:dyDescent="0.25">
      <c r="A53" s="1081">
        <v>51</v>
      </c>
      <c r="B53" s="1069" t="s">
        <v>4826</v>
      </c>
      <c r="C53" s="1070">
        <v>891180084</v>
      </c>
      <c r="D53" s="1071">
        <v>2</v>
      </c>
      <c r="E53" s="1110" t="s">
        <v>2641</v>
      </c>
      <c r="F53" s="1073">
        <v>7730600</v>
      </c>
      <c r="G53" s="1073">
        <v>7</v>
      </c>
      <c r="H53" s="1074" t="s">
        <v>5175</v>
      </c>
      <c r="I53" s="1109" t="s">
        <v>12726</v>
      </c>
      <c r="J53" s="1076">
        <v>41838</v>
      </c>
      <c r="K53" s="1077">
        <v>3080000</v>
      </c>
      <c r="L53" s="1086" t="s">
        <v>12708</v>
      </c>
      <c r="M53" s="1079" t="s">
        <v>11440</v>
      </c>
      <c r="N53" s="1079" t="s">
        <v>12704</v>
      </c>
      <c r="O53" s="1079" t="s">
        <v>4963</v>
      </c>
      <c r="P53" s="1080" t="s">
        <v>5340</v>
      </c>
      <c r="Q53" s="1079" t="s">
        <v>8162</v>
      </c>
    </row>
    <row r="54" spans="1:17" ht="54" x14ac:dyDescent="0.25">
      <c r="A54" s="1081">
        <v>52</v>
      </c>
      <c r="B54" s="1069" t="s">
        <v>4826</v>
      </c>
      <c r="C54" s="1070">
        <v>891180084</v>
      </c>
      <c r="D54" s="1071">
        <v>2</v>
      </c>
      <c r="E54" s="1110" t="s">
        <v>4891</v>
      </c>
      <c r="F54" s="1106">
        <v>55157227</v>
      </c>
      <c r="G54" s="1072">
        <v>1</v>
      </c>
      <c r="H54" s="1074" t="s">
        <v>5176</v>
      </c>
      <c r="I54" s="1109" t="s">
        <v>12725</v>
      </c>
      <c r="J54" s="1076">
        <v>41838</v>
      </c>
      <c r="K54" s="1077">
        <v>1540000</v>
      </c>
      <c r="L54" s="1086" t="s">
        <v>12708</v>
      </c>
      <c r="M54" s="1079" t="s">
        <v>11440</v>
      </c>
      <c r="N54" s="1079" t="s">
        <v>12704</v>
      </c>
      <c r="O54" s="1079" t="s">
        <v>4963</v>
      </c>
      <c r="P54" s="1080" t="s">
        <v>5340</v>
      </c>
      <c r="Q54" s="1079" t="s">
        <v>8162</v>
      </c>
    </row>
    <row r="55" spans="1:17" ht="54" x14ac:dyDescent="0.25">
      <c r="A55" s="1081">
        <v>53</v>
      </c>
      <c r="B55" s="1069" t="s">
        <v>4826</v>
      </c>
      <c r="C55" s="1070">
        <v>891180084</v>
      </c>
      <c r="D55" s="1083">
        <v>2</v>
      </c>
      <c r="E55" s="1110" t="s">
        <v>12729</v>
      </c>
      <c r="F55" s="1073">
        <v>1083873534</v>
      </c>
      <c r="G55" s="1072">
        <v>1</v>
      </c>
      <c r="H55" s="1075" t="s">
        <v>5179</v>
      </c>
      <c r="I55" s="1109" t="s">
        <v>12726</v>
      </c>
      <c r="J55" s="1085">
        <v>41838</v>
      </c>
      <c r="K55" s="1077">
        <v>3080000</v>
      </c>
      <c r="L55" s="1086" t="s">
        <v>12708</v>
      </c>
      <c r="M55" s="1079" t="s">
        <v>11446</v>
      </c>
      <c r="N55" s="1079" t="s">
        <v>12704</v>
      </c>
      <c r="O55" s="1079" t="s">
        <v>41</v>
      </c>
      <c r="P55" s="1079" t="s">
        <v>4831</v>
      </c>
      <c r="Q55" s="1079" t="s">
        <v>11441</v>
      </c>
    </row>
    <row r="56" spans="1:17" ht="54" x14ac:dyDescent="0.25">
      <c r="A56" s="1081">
        <v>54</v>
      </c>
      <c r="B56" s="1069" t="s">
        <v>4826</v>
      </c>
      <c r="C56" s="1070">
        <v>891180084</v>
      </c>
      <c r="D56" s="1083">
        <v>2</v>
      </c>
      <c r="E56" s="1110" t="s">
        <v>12730</v>
      </c>
      <c r="F56" s="1073">
        <v>1075230121</v>
      </c>
      <c r="G56" s="1072">
        <v>3</v>
      </c>
      <c r="H56" s="1075" t="s">
        <v>5181</v>
      </c>
      <c r="I56" s="1109" t="s">
        <v>12726</v>
      </c>
      <c r="J56" s="1085">
        <v>41838</v>
      </c>
      <c r="K56" s="1077">
        <v>3080000</v>
      </c>
      <c r="L56" s="1086" t="s">
        <v>12708</v>
      </c>
      <c r="M56" s="1079" t="s">
        <v>11446</v>
      </c>
      <c r="N56" s="1079" t="s">
        <v>12704</v>
      </c>
      <c r="O56" s="1079" t="s">
        <v>41</v>
      </c>
      <c r="P56" s="1079" t="s">
        <v>4831</v>
      </c>
      <c r="Q56" s="1079" t="s">
        <v>11441</v>
      </c>
    </row>
    <row r="57" spans="1:17" ht="54" x14ac:dyDescent="0.25">
      <c r="A57" s="1081">
        <v>55</v>
      </c>
      <c r="B57" s="1087" t="s">
        <v>4826</v>
      </c>
      <c r="C57" s="1088">
        <v>891180084</v>
      </c>
      <c r="D57" s="1089">
        <v>2</v>
      </c>
      <c r="E57" s="1111" t="s">
        <v>12731</v>
      </c>
      <c r="F57" s="1091">
        <v>7691589</v>
      </c>
      <c r="G57" s="1090">
        <v>5</v>
      </c>
      <c r="H57" s="1092" t="s">
        <v>5182</v>
      </c>
      <c r="I57" s="1109" t="s">
        <v>12726</v>
      </c>
      <c r="J57" s="1093">
        <v>41838</v>
      </c>
      <c r="K57" s="1094">
        <v>3080000</v>
      </c>
      <c r="L57" s="1086" t="s">
        <v>12708</v>
      </c>
      <c r="M57" s="1096" t="s">
        <v>11446</v>
      </c>
      <c r="N57" s="1096" t="s">
        <v>12704</v>
      </c>
      <c r="O57" s="1096" t="s">
        <v>41</v>
      </c>
      <c r="P57" s="1096" t="s">
        <v>4831</v>
      </c>
      <c r="Q57" s="1096" t="s">
        <v>11441</v>
      </c>
    </row>
    <row r="58" spans="1:17" ht="54" x14ac:dyDescent="0.25">
      <c r="A58" s="1081">
        <v>56</v>
      </c>
      <c r="B58" s="1097" t="s">
        <v>4826</v>
      </c>
      <c r="C58" s="1098">
        <v>891180084</v>
      </c>
      <c r="D58" s="1099">
        <v>2</v>
      </c>
      <c r="E58" s="1108" t="s">
        <v>4872</v>
      </c>
      <c r="F58" s="1101">
        <v>7696519</v>
      </c>
      <c r="G58" s="1100">
        <v>2</v>
      </c>
      <c r="H58" s="1102" t="s">
        <v>5183</v>
      </c>
      <c r="I58" s="1109" t="s">
        <v>12727</v>
      </c>
      <c r="J58" s="1103">
        <v>41838</v>
      </c>
      <c r="K58" s="1104">
        <v>6160000</v>
      </c>
      <c r="L58" s="1086" t="s">
        <v>12708</v>
      </c>
      <c r="M58" s="1105" t="s">
        <v>11446</v>
      </c>
      <c r="N58" s="1105" t="s">
        <v>12704</v>
      </c>
      <c r="O58" s="1105" t="s">
        <v>41</v>
      </c>
      <c r="P58" s="1105" t="s">
        <v>4831</v>
      </c>
      <c r="Q58" s="1096" t="s">
        <v>11441</v>
      </c>
    </row>
    <row r="59" spans="1:17" ht="54" x14ac:dyDescent="0.25">
      <c r="A59" s="1081">
        <v>57</v>
      </c>
      <c r="B59" s="1069" t="s">
        <v>4826</v>
      </c>
      <c r="C59" s="1070">
        <v>891180084</v>
      </c>
      <c r="D59" s="1071">
        <v>2</v>
      </c>
      <c r="E59" s="1110" t="s">
        <v>4916</v>
      </c>
      <c r="F59" s="1073">
        <v>1075224095</v>
      </c>
      <c r="G59" s="1073">
        <v>5</v>
      </c>
      <c r="H59" s="1074" t="s">
        <v>5185</v>
      </c>
      <c r="I59" s="1109" t="s">
        <v>12726</v>
      </c>
      <c r="J59" s="1076">
        <v>41838</v>
      </c>
      <c r="K59" s="1077">
        <v>3080000</v>
      </c>
      <c r="L59" s="1086" t="s">
        <v>12708</v>
      </c>
      <c r="M59" s="1079" t="s">
        <v>11440</v>
      </c>
      <c r="N59" s="1079" t="s">
        <v>12704</v>
      </c>
      <c r="O59" s="1079" t="s">
        <v>4963</v>
      </c>
      <c r="P59" s="1080" t="s">
        <v>5340</v>
      </c>
      <c r="Q59" s="1096" t="s">
        <v>11441</v>
      </c>
    </row>
    <row r="60" spans="1:17" ht="54" x14ac:dyDescent="0.25">
      <c r="A60" s="1081">
        <v>58</v>
      </c>
      <c r="B60" s="1069" t="s">
        <v>4826</v>
      </c>
      <c r="C60" s="1070">
        <v>891180084</v>
      </c>
      <c r="D60" s="1071">
        <v>2</v>
      </c>
      <c r="E60" s="1110" t="s">
        <v>4857</v>
      </c>
      <c r="F60" s="1106">
        <v>55180042</v>
      </c>
      <c r="G60" s="1072">
        <v>0</v>
      </c>
      <c r="H60" s="1074" t="s">
        <v>5187</v>
      </c>
      <c r="I60" s="1109" t="s">
        <v>12726</v>
      </c>
      <c r="J60" s="1076">
        <v>41841</v>
      </c>
      <c r="K60" s="1077">
        <v>4200000</v>
      </c>
      <c r="L60" s="1086" t="s">
        <v>12708</v>
      </c>
      <c r="M60" s="1079" t="s">
        <v>11440</v>
      </c>
      <c r="N60" s="1079" t="s">
        <v>12704</v>
      </c>
      <c r="O60" s="1079" t="s">
        <v>4963</v>
      </c>
      <c r="P60" s="1080" t="s">
        <v>5340</v>
      </c>
      <c r="Q60" s="1096" t="s">
        <v>11441</v>
      </c>
    </row>
    <row r="61" spans="1:17" ht="54" x14ac:dyDescent="0.25">
      <c r="A61" s="1081">
        <v>59</v>
      </c>
      <c r="B61" s="1069" t="s">
        <v>4826</v>
      </c>
      <c r="C61" s="1070">
        <v>891180084</v>
      </c>
      <c r="D61" s="1083">
        <v>2</v>
      </c>
      <c r="E61" s="1110" t="s">
        <v>12732</v>
      </c>
      <c r="F61" s="1073">
        <v>1075232956</v>
      </c>
      <c r="G61" s="1072">
        <v>5</v>
      </c>
      <c r="H61" s="1075" t="s">
        <v>5189</v>
      </c>
      <c r="I61" s="1109" t="s">
        <v>12726</v>
      </c>
      <c r="J61" s="1085">
        <v>41841</v>
      </c>
      <c r="K61" s="1077">
        <v>3080000</v>
      </c>
      <c r="L61" s="1086" t="s">
        <v>12708</v>
      </c>
      <c r="M61" s="1079" t="s">
        <v>11446</v>
      </c>
      <c r="N61" s="1079" t="s">
        <v>12704</v>
      </c>
      <c r="O61" s="1079" t="s">
        <v>41</v>
      </c>
      <c r="P61" s="1079" t="s">
        <v>4831</v>
      </c>
      <c r="Q61" s="1096" t="s">
        <v>11441</v>
      </c>
    </row>
    <row r="62" spans="1:17" ht="54" x14ac:dyDescent="0.25">
      <c r="A62" s="1081">
        <v>60</v>
      </c>
      <c r="B62" s="1069" t="s">
        <v>4826</v>
      </c>
      <c r="C62" s="1070">
        <v>891180084</v>
      </c>
      <c r="D62" s="1083">
        <v>2</v>
      </c>
      <c r="E62" s="1110" t="s">
        <v>4854</v>
      </c>
      <c r="F62" s="1073">
        <v>7718196</v>
      </c>
      <c r="G62" s="1072">
        <v>3</v>
      </c>
      <c r="H62" s="1075" t="s">
        <v>5191</v>
      </c>
      <c r="I62" s="1109" t="s">
        <v>12725</v>
      </c>
      <c r="J62" s="1085">
        <v>41841</v>
      </c>
      <c r="K62" s="1077">
        <v>1540000</v>
      </c>
      <c r="L62" s="1086" t="s">
        <v>12708</v>
      </c>
      <c r="M62" s="1079" t="s">
        <v>11446</v>
      </c>
      <c r="N62" s="1079" t="s">
        <v>12704</v>
      </c>
      <c r="O62" s="1079" t="s">
        <v>41</v>
      </c>
      <c r="P62" s="1079" t="s">
        <v>4831</v>
      </c>
      <c r="Q62" s="1079" t="s">
        <v>8162</v>
      </c>
    </row>
    <row r="63" spans="1:17" ht="54" x14ac:dyDescent="0.25">
      <c r="A63" s="1081">
        <v>61</v>
      </c>
      <c r="B63" s="1087" t="s">
        <v>4826</v>
      </c>
      <c r="C63" s="1088">
        <v>891180084</v>
      </c>
      <c r="D63" s="1089">
        <v>2</v>
      </c>
      <c r="E63" s="1111" t="s">
        <v>12733</v>
      </c>
      <c r="F63" s="1091">
        <v>1117494213</v>
      </c>
      <c r="G63" s="1090">
        <v>7</v>
      </c>
      <c r="H63" s="1092" t="s">
        <v>5193</v>
      </c>
      <c r="I63" s="1109" t="s">
        <v>12726</v>
      </c>
      <c r="J63" s="1093">
        <v>41841</v>
      </c>
      <c r="K63" s="1094">
        <v>3080000</v>
      </c>
      <c r="L63" s="1086" t="s">
        <v>12708</v>
      </c>
      <c r="M63" s="1096" t="s">
        <v>11446</v>
      </c>
      <c r="N63" s="1096" t="s">
        <v>12704</v>
      </c>
      <c r="O63" s="1096" t="s">
        <v>41</v>
      </c>
      <c r="P63" s="1096" t="s">
        <v>4831</v>
      </c>
      <c r="Q63" s="1096" t="s">
        <v>11441</v>
      </c>
    </row>
    <row r="64" spans="1:17" ht="46.5" x14ac:dyDescent="0.25">
      <c r="A64" s="1081">
        <v>62</v>
      </c>
      <c r="B64" s="1097" t="s">
        <v>4826</v>
      </c>
      <c r="C64" s="1098">
        <v>891180084</v>
      </c>
      <c r="D64" s="1099">
        <v>2</v>
      </c>
      <c r="E64" s="1108" t="s">
        <v>12734</v>
      </c>
      <c r="F64" s="1101" t="s">
        <v>12735</v>
      </c>
      <c r="G64" s="1100">
        <v>5</v>
      </c>
      <c r="H64" s="1102" t="s">
        <v>12736</v>
      </c>
      <c r="I64" s="1084" t="s">
        <v>12737</v>
      </c>
      <c r="J64" s="1103">
        <v>41842</v>
      </c>
      <c r="K64" s="1104" t="s">
        <v>12738</v>
      </c>
      <c r="L64" s="1086" t="s">
        <v>61</v>
      </c>
      <c r="M64" s="1105" t="s">
        <v>11446</v>
      </c>
      <c r="N64" s="1105" t="s">
        <v>12704</v>
      </c>
      <c r="O64" s="1105" t="s">
        <v>41</v>
      </c>
      <c r="P64" s="1105" t="s">
        <v>4831</v>
      </c>
      <c r="Q64" s="1105" t="s">
        <v>12721</v>
      </c>
    </row>
    <row r="65" spans="1:17" ht="127.5" x14ac:dyDescent="0.25">
      <c r="A65" s="1081">
        <v>63</v>
      </c>
      <c r="B65" s="1069" t="s">
        <v>4826</v>
      </c>
      <c r="C65" s="1070">
        <v>891180084</v>
      </c>
      <c r="D65" s="1071">
        <v>2</v>
      </c>
      <c r="E65" s="1110" t="s">
        <v>12739</v>
      </c>
      <c r="F65" s="1073">
        <v>7730329</v>
      </c>
      <c r="G65" s="1073">
        <v>5</v>
      </c>
      <c r="H65" s="1074" t="s">
        <v>12740</v>
      </c>
      <c r="I65" s="1084" t="s">
        <v>12741</v>
      </c>
      <c r="J65" s="1076">
        <v>41842</v>
      </c>
      <c r="K65" s="1104" t="s">
        <v>12742</v>
      </c>
      <c r="L65" s="1086" t="s">
        <v>10491</v>
      </c>
      <c r="M65" s="1079" t="s">
        <v>11440</v>
      </c>
      <c r="N65" s="1079" t="s">
        <v>12704</v>
      </c>
      <c r="O65" s="1079" t="s">
        <v>4963</v>
      </c>
      <c r="P65" s="1080" t="s">
        <v>5340</v>
      </c>
      <c r="Q65" s="1079" t="s">
        <v>11441</v>
      </c>
    </row>
    <row r="66" spans="1:17" ht="36" x14ac:dyDescent="0.25">
      <c r="A66" s="1081">
        <v>64</v>
      </c>
      <c r="B66" s="1069" t="s">
        <v>4826</v>
      </c>
      <c r="C66" s="1070">
        <v>891180084</v>
      </c>
      <c r="D66" s="1071">
        <v>2</v>
      </c>
      <c r="E66" s="1110" t="s">
        <v>12743</v>
      </c>
      <c r="F66" s="1082">
        <v>1075222309</v>
      </c>
      <c r="G66" s="1072">
        <v>7</v>
      </c>
      <c r="H66" s="1074" t="s">
        <v>5201</v>
      </c>
      <c r="I66" s="1075" t="s">
        <v>12744</v>
      </c>
      <c r="J66" s="1076">
        <v>41843</v>
      </c>
      <c r="K66" s="1077">
        <v>8818333</v>
      </c>
      <c r="L66" s="1078" t="s">
        <v>6521</v>
      </c>
      <c r="M66" s="1079" t="s">
        <v>11440</v>
      </c>
      <c r="N66" s="1079" t="s">
        <v>12704</v>
      </c>
      <c r="O66" s="1079" t="s">
        <v>4963</v>
      </c>
      <c r="P66" s="1080" t="s">
        <v>5340</v>
      </c>
      <c r="Q66" s="1079" t="s">
        <v>12721</v>
      </c>
    </row>
    <row r="67" spans="1:17" ht="136.5" x14ac:dyDescent="0.25">
      <c r="A67" s="1081">
        <v>65</v>
      </c>
      <c r="B67" s="1069" t="s">
        <v>4826</v>
      </c>
      <c r="C67" s="1070">
        <v>891180084</v>
      </c>
      <c r="D67" s="1083">
        <v>2</v>
      </c>
      <c r="E67" s="1110" t="s">
        <v>12745</v>
      </c>
      <c r="F67" s="1073">
        <v>12108047</v>
      </c>
      <c r="G67" s="1072">
        <v>5</v>
      </c>
      <c r="H67" s="1075" t="s">
        <v>5204</v>
      </c>
      <c r="I67" s="1084" t="s">
        <v>12746</v>
      </c>
      <c r="J67" s="1085">
        <v>41844</v>
      </c>
      <c r="K67" s="1077">
        <v>12500000</v>
      </c>
      <c r="L67" s="1078" t="s">
        <v>10491</v>
      </c>
      <c r="M67" s="1079" t="s">
        <v>11446</v>
      </c>
      <c r="N67" s="1079" t="s">
        <v>12704</v>
      </c>
      <c r="O67" s="1079" t="s">
        <v>41</v>
      </c>
      <c r="P67" s="1079" t="s">
        <v>4831</v>
      </c>
      <c r="Q67" s="1079" t="s">
        <v>11441</v>
      </c>
    </row>
    <row r="68" spans="1:17" ht="54" x14ac:dyDescent="0.25">
      <c r="A68" s="1081">
        <v>66</v>
      </c>
      <c r="B68" s="1069" t="s">
        <v>4826</v>
      </c>
      <c r="C68" s="1070">
        <v>891180084</v>
      </c>
      <c r="D68" s="1083">
        <v>2</v>
      </c>
      <c r="E68" s="1110" t="s">
        <v>4956</v>
      </c>
      <c r="F68" s="1073">
        <v>1075217097</v>
      </c>
      <c r="G68" s="1072">
        <v>0</v>
      </c>
      <c r="H68" s="1075" t="s">
        <v>5206</v>
      </c>
      <c r="I68" s="1109" t="s">
        <v>12725</v>
      </c>
      <c r="J68" s="1085">
        <v>41845</v>
      </c>
      <c r="K68" s="1077">
        <v>1540000</v>
      </c>
      <c r="L68" s="1086" t="s">
        <v>12708</v>
      </c>
      <c r="M68" s="1079" t="s">
        <v>11446</v>
      </c>
      <c r="N68" s="1079" t="s">
        <v>12704</v>
      </c>
      <c r="O68" s="1079" t="s">
        <v>41</v>
      </c>
      <c r="P68" s="1079" t="s">
        <v>4831</v>
      </c>
      <c r="Q68" s="1079" t="s">
        <v>11441</v>
      </c>
    </row>
    <row r="69" spans="1:17" ht="54" x14ac:dyDescent="0.25">
      <c r="A69" s="1081">
        <v>67</v>
      </c>
      <c r="B69" s="1087" t="s">
        <v>4826</v>
      </c>
      <c r="C69" s="1088">
        <v>891180084</v>
      </c>
      <c r="D69" s="1089">
        <v>2</v>
      </c>
      <c r="E69" s="1111" t="s">
        <v>11511</v>
      </c>
      <c r="F69" s="1091">
        <v>1075222016</v>
      </c>
      <c r="G69" s="1090">
        <v>4</v>
      </c>
      <c r="H69" s="1092" t="s">
        <v>12747</v>
      </c>
      <c r="I69" s="1109" t="s">
        <v>12725</v>
      </c>
      <c r="J69" s="1093">
        <v>41845</v>
      </c>
      <c r="K69" s="1094">
        <v>1540000</v>
      </c>
      <c r="L69" s="1086" t="s">
        <v>12708</v>
      </c>
      <c r="M69" s="1096" t="s">
        <v>11446</v>
      </c>
      <c r="N69" s="1096" t="s">
        <v>12704</v>
      </c>
      <c r="O69" s="1096" t="s">
        <v>41</v>
      </c>
      <c r="P69" s="1096" t="s">
        <v>4831</v>
      </c>
      <c r="Q69" s="1079" t="s">
        <v>11441</v>
      </c>
    </row>
    <row r="70" spans="1:17" ht="54" x14ac:dyDescent="0.25">
      <c r="A70" s="1081">
        <v>68</v>
      </c>
      <c r="B70" s="1097" t="s">
        <v>4826</v>
      </c>
      <c r="C70" s="1098">
        <v>891180084</v>
      </c>
      <c r="D70" s="1099">
        <v>2</v>
      </c>
      <c r="E70" s="1108" t="s">
        <v>12748</v>
      </c>
      <c r="F70" s="1101">
        <v>7710581</v>
      </c>
      <c r="G70" s="1100">
        <v>1</v>
      </c>
      <c r="H70" s="1102" t="s">
        <v>12749</v>
      </c>
      <c r="I70" s="1109" t="s">
        <v>12725</v>
      </c>
      <c r="J70" s="1103">
        <v>41845</v>
      </c>
      <c r="K70" s="1104">
        <v>1540000</v>
      </c>
      <c r="L70" s="1086" t="s">
        <v>12708</v>
      </c>
      <c r="M70" s="1105" t="s">
        <v>11446</v>
      </c>
      <c r="N70" s="1105" t="s">
        <v>12704</v>
      </c>
      <c r="O70" s="1105" t="s">
        <v>41</v>
      </c>
      <c r="P70" s="1105" t="s">
        <v>4831</v>
      </c>
      <c r="Q70" s="1079" t="s">
        <v>11441</v>
      </c>
    </row>
    <row r="71" spans="1:17" ht="54" x14ac:dyDescent="0.25">
      <c r="A71" s="1081">
        <v>69</v>
      </c>
      <c r="B71" s="1069" t="s">
        <v>4826</v>
      </c>
      <c r="C71" s="1070">
        <v>891180084</v>
      </c>
      <c r="D71" s="1071">
        <v>2</v>
      </c>
      <c r="E71" s="1110" t="s">
        <v>12750</v>
      </c>
      <c r="F71" s="1106">
        <v>7732070</v>
      </c>
      <c r="G71" s="1072">
        <v>2</v>
      </c>
      <c r="H71" s="1074" t="s">
        <v>12751</v>
      </c>
      <c r="I71" s="1109" t="s">
        <v>12725</v>
      </c>
      <c r="J71" s="1076">
        <v>41845</v>
      </c>
      <c r="K71" s="1077">
        <v>1540000</v>
      </c>
      <c r="L71" s="1086" t="s">
        <v>12708</v>
      </c>
      <c r="M71" s="1079" t="s">
        <v>11440</v>
      </c>
      <c r="N71" s="1079" t="s">
        <v>12704</v>
      </c>
      <c r="O71" s="1079" t="s">
        <v>4963</v>
      </c>
      <c r="P71" s="1080" t="s">
        <v>5340</v>
      </c>
      <c r="Q71" s="1079" t="s">
        <v>11441</v>
      </c>
    </row>
    <row r="72" spans="1:17" ht="54" x14ac:dyDescent="0.25">
      <c r="A72" s="1081">
        <v>70</v>
      </c>
      <c r="B72" s="1069" t="s">
        <v>4826</v>
      </c>
      <c r="C72" s="1070">
        <v>891180084</v>
      </c>
      <c r="D72" s="1083">
        <v>2</v>
      </c>
      <c r="E72" s="1110" t="s">
        <v>4889</v>
      </c>
      <c r="F72" s="1073">
        <v>36303137</v>
      </c>
      <c r="G72" s="1072">
        <v>2</v>
      </c>
      <c r="H72" s="1075" t="s">
        <v>12752</v>
      </c>
      <c r="I72" s="1109" t="s">
        <v>12725</v>
      </c>
      <c r="J72" s="1085">
        <v>41845</v>
      </c>
      <c r="K72" s="1077">
        <v>1540000</v>
      </c>
      <c r="L72" s="1086" t="s">
        <v>12708</v>
      </c>
      <c r="M72" s="1079" t="s">
        <v>11446</v>
      </c>
      <c r="N72" s="1079" t="s">
        <v>12704</v>
      </c>
      <c r="O72" s="1079" t="s">
        <v>41</v>
      </c>
      <c r="P72" s="1079" t="s">
        <v>4831</v>
      </c>
      <c r="Q72" s="1079" t="s">
        <v>11441</v>
      </c>
    </row>
    <row r="73" spans="1:17" ht="54" x14ac:dyDescent="0.25">
      <c r="A73" s="1081">
        <v>71</v>
      </c>
      <c r="B73" s="1069" t="s">
        <v>4826</v>
      </c>
      <c r="C73" s="1070">
        <v>891180084</v>
      </c>
      <c r="D73" s="1083">
        <v>2</v>
      </c>
      <c r="E73" s="1110" t="s">
        <v>7535</v>
      </c>
      <c r="F73" s="1073">
        <v>1075247344</v>
      </c>
      <c r="G73" s="1072">
        <v>3</v>
      </c>
      <c r="H73" s="1075" t="s">
        <v>12753</v>
      </c>
      <c r="I73" s="1109" t="s">
        <v>12725</v>
      </c>
      <c r="J73" s="1085">
        <v>41845</v>
      </c>
      <c r="K73" s="1077">
        <v>1540000</v>
      </c>
      <c r="L73" s="1086" t="s">
        <v>12708</v>
      </c>
      <c r="M73" s="1079" t="s">
        <v>11446</v>
      </c>
      <c r="N73" s="1079" t="s">
        <v>12704</v>
      </c>
      <c r="O73" s="1079" t="s">
        <v>41</v>
      </c>
      <c r="P73" s="1079" t="s">
        <v>4831</v>
      </c>
      <c r="Q73" s="1079" t="s">
        <v>11441</v>
      </c>
    </row>
    <row r="74" spans="1:17" ht="54" x14ac:dyDescent="0.25">
      <c r="A74" s="1081">
        <v>72</v>
      </c>
      <c r="B74" s="1087" t="s">
        <v>4826</v>
      </c>
      <c r="C74" s="1088">
        <v>891180084</v>
      </c>
      <c r="D74" s="1089">
        <v>2</v>
      </c>
      <c r="E74" s="1111" t="s">
        <v>4898</v>
      </c>
      <c r="F74" s="1091">
        <v>7713382</v>
      </c>
      <c r="G74" s="1090">
        <v>4</v>
      </c>
      <c r="H74" s="1092" t="s">
        <v>12754</v>
      </c>
      <c r="I74" s="1109" t="s">
        <v>12725</v>
      </c>
      <c r="J74" s="1093">
        <v>41845</v>
      </c>
      <c r="K74" s="1094">
        <v>1540000</v>
      </c>
      <c r="L74" s="1086" t="s">
        <v>12708</v>
      </c>
      <c r="M74" s="1096" t="s">
        <v>11446</v>
      </c>
      <c r="N74" s="1096" t="s">
        <v>12704</v>
      </c>
      <c r="O74" s="1096" t="s">
        <v>41</v>
      </c>
      <c r="P74" s="1096" t="s">
        <v>4831</v>
      </c>
      <c r="Q74" s="1079" t="s">
        <v>11441</v>
      </c>
    </row>
    <row r="75" spans="1:17" ht="54" x14ac:dyDescent="0.25">
      <c r="A75" s="1081">
        <v>73</v>
      </c>
      <c r="B75" s="1097" t="s">
        <v>4826</v>
      </c>
      <c r="C75" s="1098">
        <v>891180084</v>
      </c>
      <c r="D75" s="1099">
        <v>2</v>
      </c>
      <c r="E75" s="1108" t="s">
        <v>4887</v>
      </c>
      <c r="F75" s="1101">
        <v>36303083</v>
      </c>
      <c r="G75" s="1100">
        <v>3</v>
      </c>
      <c r="H75" s="1102" t="s">
        <v>12755</v>
      </c>
      <c r="I75" s="1109" t="s">
        <v>12725</v>
      </c>
      <c r="J75" s="1103">
        <v>41845</v>
      </c>
      <c r="K75" s="1104">
        <v>1540000</v>
      </c>
      <c r="L75" s="1086" t="s">
        <v>12708</v>
      </c>
      <c r="M75" s="1105" t="s">
        <v>11446</v>
      </c>
      <c r="N75" s="1105" t="s">
        <v>12704</v>
      </c>
      <c r="O75" s="1105" t="s">
        <v>41</v>
      </c>
      <c r="P75" s="1105" t="s">
        <v>4831</v>
      </c>
      <c r="Q75" s="1079" t="s">
        <v>11441</v>
      </c>
    </row>
    <row r="76" spans="1:17" ht="54" x14ac:dyDescent="0.25">
      <c r="A76" s="1081">
        <v>74</v>
      </c>
      <c r="B76" s="1069" t="s">
        <v>4826</v>
      </c>
      <c r="C76" s="1070">
        <v>891180084</v>
      </c>
      <c r="D76" s="1071">
        <v>2</v>
      </c>
      <c r="E76" s="1110" t="s">
        <v>4920</v>
      </c>
      <c r="F76" s="1073">
        <v>33750602</v>
      </c>
      <c r="G76" s="1073">
        <v>1</v>
      </c>
      <c r="H76" s="1074" t="s">
        <v>12756</v>
      </c>
      <c r="I76" s="1109" t="s">
        <v>12725</v>
      </c>
      <c r="J76" s="1076">
        <v>41845</v>
      </c>
      <c r="K76" s="1077">
        <v>1540000</v>
      </c>
      <c r="L76" s="1086" t="s">
        <v>12708</v>
      </c>
      <c r="M76" s="1079" t="s">
        <v>11440</v>
      </c>
      <c r="N76" s="1079" t="s">
        <v>12704</v>
      </c>
      <c r="O76" s="1079" t="s">
        <v>4963</v>
      </c>
      <c r="P76" s="1080" t="s">
        <v>5340</v>
      </c>
      <c r="Q76" s="1079" t="s">
        <v>11441</v>
      </c>
    </row>
    <row r="77" spans="1:17" ht="54" x14ac:dyDescent="0.25">
      <c r="A77" s="1081">
        <v>75</v>
      </c>
      <c r="B77" s="1069" t="s">
        <v>4826</v>
      </c>
      <c r="C77" s="1070">
        <v>891180084</v>
      </c>
      <c r="D77" s="1071">
        <v>2</v>
      </c>
      <c r="E77" s="1110" t="s">
        <v>11630</v>
      </c>
      <c r="F77" s="1106">
        <v>7732054</v>
      </c>
      <c r="G77" s="1072">
        <v>4</v>
      </c>
      <c r="H77" s="1074" t="s">
        <v>8224</v>
      </c>
      <c r="I77" s="1109" t="s">
        <v>12725</v>
      </c>
      <c r="J77" s="1076">
        <v>41845</v>
      </c>
      <c r="K77" s="1077">
        <v>1540000</v>
      </c>
      <c r="L77" s="1086" t="s">
        <v>12708</v>
      </c>
      <c r="M77" s="1079" t="s">
        <v>11440</v>
      </c>
      <c r="N77" s="1079" t="s">
        <v>12704</v>
      </c>
      <c r="O77" s="1079" t="s">
        <v>4963</v>
      </c>
      <c r="P77" s="1080" t="s">
        <v>5340</v>
      </c>
      <c r="Q77" s="1079" t="s">
        <v>11441</v>
      </c>
    </row>
    <row r="78" spans="1:17" ht="54" x14ac:dyDescent="0.25">
      <c r="A78" s="1081">
        <v>76</v>
      </c>
      <c r="B78" s="1069" t="s">
        <v>4826</v>
      </c>
      <c r="C78" s="1070">
        <v>891180084</v>
      </c>
      <c r="D78" s="1083">
        <v>2</v>
      </c>
      <c r="E78" s="1110" t="s">
        <v>4904</v>
      </c>
      <c r="F78" s="1073">
        <v>7726388</v>
      </c>
      <c r="G78" s="1072">
        <v>4</v>
      </c>
      <c r="H78" s="1075" t="s">
        <v>8227</v>
      </c>
      <c r="I78" s="1109" t="s">
        <v>12725</v>
      </c>
      <c r="J78" s="1085">
        <v>41845</v>
      </c>
      <c r="K78" s="1077">
        <v>1540000</v>
      </c>
      <c r="L78" s="1086" t="s">
        <v>12708</v>
      </c>
      <c r="M78" s="1079" t="s">
        <v>11446</v>
      </c>
      <c r="N78" s="1079" t="s">
        <v>12704</v>
      </c>
      <c r="O78" s="1079" t="s">
        <v>41</v>
      </c>
      <c r="P78" s="1079" t="s">
        <v>4831</v>
      </c>
      <c r="Q78" s="1079" t="s">
        <v>11441</v>
      </c>
    </row>
    <row r="79" spans="1:17" ht="54" x14ac:dyDescent="0.25">
      <c r="A79" s="1081">
        <v>77</v>
      </c>
      <c r="B79" s="1069" t="s">
        <v>4826</v>
      </c>
      <c r="C79" s="1070">
        <v>891180084</v>
      </c>
      <c r="D79" s="1083">
        <v>2</v>
      </c>
      <c r="E79" s="1110" t="s">
        <v>5069</v>
      </c>
      <c r="F79" s="1073">
        <v>1075220284</v>
      </c>
      <c r="G79" s="1072">
        <v>2</v>
      </c>
      <c r="H79" s="1075" t="s">
        <v>8230</v>
      </c>
      <c r="I79" s="1109" t="s">
        <v>12725</v>
      </c>
      <c r="J79" s="1085">
        <v>41845</v>
      </c>
      <c r="K79" s="1077">
        <v>1540000</v>
      </c>
      <c r="L79" s="1086" t="s">
        <v>12708</v>
      </c>
      <c r="M79" s="1079" t="s">
        <v>11446</v>
      </c>
      <c r="N79" s="1079" t="s">
        <v>12704</v>
      </c>
      <c r="O79" s="1079" t="s">
        <v>41</v>
      </c>
      <c r="P79" s="1079" t="s">
        <v>4831</v>
      </c>
      <c r="Q79" s="1079" t="s">
        <v>11441</v>
      </c>
    </row>
    <row r="80" spans="1:17" ht="54" x14ac:dyDescent="0.25">
      <c r="A80" s="1081">
        <v>78</v>
      </c>
      <c r="B80" s="1087" t="s">
        <v>4826</v>
      </c>
      <c r="C80" s="1088">
        <v>891180084</v>
      </c>
      <c r="D80" s="1089">
        <v>2</v>
      </c>
      <c r="E80" s="1111" t="s">
        <v>12757</v>
      </c>
      <c r="F80" s="1091">
        <v>55176689</v>
      </c>
      <c r="G80" s="1090">
        <v>1</v>
      </c>
      <c r="H80" s="1092" t="s">
        <v>8232</v>
      </c>
      <c r="I80" s="1109" t="s">
        <v>12725</v>
      </c>
      <c r="J80" s="1093">
        <v>41845</v>
      </c>
      <c r="K80" s="1094">
        <v>2100000</v>
      </c>
      <c r="L80" s="1086" t="s">
        <v>12708</v>
      </c>
      <c r="M80" s="1096" t="s">
        <v>11446</v>
      </c>
      <c r="N80" s="1096" t="s">
        <v>12704</v>
      </c>
      <c r="O80" s="1096" t="s">
        <v>41</v>
      </c>
      <c r="P80" s="1096" t="s">
        <v>4831</v>
      </c>
      <c r="Q80" s="1079" t="s">
        <v>11441</v>
      </c>
    </row>
    <row r="81" spans="1:17" ht="54" x14ac:dyDescent="0.25">
      <c r="A81" s="1081">
        <v>79</v>
      </c>
      <c r="B81" s="1097" t="s">
        <v>4826</v>
      </c>
      <c r="C81" s="1098">
        <v>891180084</v>
      </c>
      <c r="D81" s="1099">
        <v>2</v>
      </c>
      <c r="E81" s="1108" t="s">
        <v>12758</v>
      </c>
      <c r="F81" s="1101">
        <v>1075235410</v>
      </c>
      <c r="G81" s="1100">
        <v>1</v>
      </c>
      <c r="H81" s="1102" t="s">
        <v>8235</v>
      </c>
      <c r="I81" s="1109" t="s">
        <v>12725</v>
      </c>
      <c r="J81" s="1103">
        <v>41845</v>
      </c>
      <c r="K81" s="1104">
        <v>1540000</v>
      </c>
      <c r="L81" s="1086" t="s">
        <v>12708</v>
      </c>
      <c r="M81" s="1105" t="s">
        <v>11446</v>
      </c>
      <c r="N81" s="1105" t="s">
        <v>12704</v>
      </c>
      <c r="O81" s="1105" t="s">
        <v>41</v>
      </c>
      <c r="P81" s="1105" t="s">
        <v>4831</v>
      </c>
      <c r="Q81" s="1079" t="s">
        <v>11441</v>
      </c>
    </row>
    <row r="82" spans="1:17" ht="154.5" x14ac:dyDescent="0.25">
      <c r="A82" s="1081">
        <v>80</v>
      </c>
      <c r="B82" s="1069" t="s">
        <v>4826</v>
      </c>
      <c r="C82" s="1070">
        <v>891180084</v>
      </c>
      <c r="D82" s="1083">
        <v>2</v>
      </c>
      <c r="E82" s="1112" t="s">
        <v>4895</v>
      </c>
      <c r="F82" s="1073">
        <v>36314509</v>
      </c>
      <c r="G82" s="1072">
        <v>6</v>
      </c>
      <c r="H82" s="1075" t="s">
        <v>8237</v>
      </c>
      <c r="I82" s="1084" t="s">
        <v>12759</v>
      </c>
      <c r="J82" s="1085">
        <v>41846</v>
      </c>
      <c r="K82" s="1077">
        <v>1009080</v>
      </c>
      <c r="L82" s="1086" t="s">
        <v>12708</v>
      </c>
      <c r="M82" s="1079" t="s">
        <v>11446</v>
      </c>
      <c r="N82" s="1079" t="s">
        <v>12704</v>
      </c>
      <c r="O82" s="1079" t="s">
        <v>41</v>
      </c>
      <c r="P82" s="1079" t="s">
        <v>4831</v>
      </c>
      <c r="Q82" s="1096" t="s">
        <v>4853</v>
      </c>
    </row>
    <row r="83" spans="1:17" ht="226.5" x14ac:dyDescent="0.25">
      <c r="A83" s="1081">
        <v>81</v>
      </c>
      <c r="B83" s="1087" t="s">
        <v>4826</v>
      </c>
      <c r="C83" s="1088">
        <v>891180084</v>
      </c>
      <c r="D83" s="1089">
        <v>2</v>
      </c>
      <c r="E83" s="1113" t="s">
        <v>7806</v>
      </c>
      <c r="F83" s="1091">
        <v>36305802</v>
      </c>
      <c r="G83" s="1090">
        <v>1</v>
      </c>
      <c r="H83" s="1092" t="s">
        <v>8241</v>
      </c>
      <c r="I83" s="1084" t="s">
        <v>12760</v>
      </c>
      <c r="J83" s="1093">
        <v>41846</v>
      </c>
      <c r="K83" s="1094">
        <v>1633320</v>
      </c>
      <c r="L83" s="1086" t="s">
        <v>12708</v>
      </c>
      <c r="M83" s="1096" t="s">
        <v>11446</v>
      </c>
      <c r="N83" s="1096" t="s">
        <v>12704</v>
      </c>
      <c r="O83" s="1096" t="s">
        <v>41</v>
      </c>
      <c r="P83" s="1096" t="s">
        <v>4831</v>
      </c>
      <c r="Q83" s="1096" t="s">
        <v>4853</v>
      </c>
    </row>
    <row r="84" spans="1:17" ht="46.5" x14ac:dyDescent="0.25">
      <c r="A84" s="1081">
        <v>82</v>
      </c>
      <c r="B84" s="1097" t="s">
        <v>4826</v>
      </c>
      <c r="C84" s="1098">
        <v>891180084</v>
      </c>
      <c r="D84" s="1099">
        <v>2</v>
      </c>
      <c r="E84" s="1114" t="s">
        <v>12761</v>
      </c>
      <c r="F84" s="1101">
        <v>12222550</v>
      </c>
      <c r="G84" s="1100">
        <v>6</v>
      </c>
      <c r="H84" s="1102" t="s">
        <v>8246</v>
      </c>
      <c r="I84" s="1084" t="s">
        <v>12762</v>
      </c>
      <c r="J84" s="1103">
        <v>41848</v>
      </c>
      <c r="K84" s="1104">
        <v>2051905</v>
      </c>
      <c r="L84" s="1086" t="s">
        <v>12763</v>
      </c>
      <c r="M84" s="1105" t="s">
        <v>11446</v>
      </c>
      <c r="N84" s="1105" t="s">
        <v>12704</v>
      </c>
      <c r="O84" s="1105" t="s">
        <v>41</v>
      </c>
      <c r="P84" s="1105" t="s">
        <v>4831</v>
      </c>
      <c r="Q84" s="1105" t="s">
        <v>8162</v>
      </c>
    </row>
    <row r="85" spans="1:17" ht="45" x14ac:dyDescent="0.25">
      <c r="A85" s="1081">
        <v>83</v>
      </c>
      <c r="B85" s="1069" t="s">
        <v>4826</v>
      </c>
      <c r="C85" s="1070">
        <v>891180084</v>
      </c>
      <c r="D85" s="1071">
        <v>2</v>
      </c>
      <c r="E85" s="1112" t="s">
        <v>12764</v>
      </c>
      <c r="F85" s="1073">
        <v>891100954</v>
      </c>
      <c r="G85" s="1073">
        <v>3</v>
      </c>
      <c r="H85" s="1074" t="s">
        <v>8251</v>
      </c>
      <c r="I85" s="1075" t="s">
        <v>12765</v>
      </c>
      <c r="J85" s="1076">
        <v>41849</v>
      </c>
      <c r="K85" s="1077">
        <v>756000</v>
      </c>
      <c r="L85" s="1078" t="s">
        <v>1078</v>
      </c>
      <c r="M85" s="1079" t="s">
        <v>11440</v>
      </c>
      <c r="N85" s="1079" t="s">
        <v>12704</v>
      </c>
      <c r="O85" s="1079" t="s">
        <v>4963</v>
      </c>
      <c r="P85" s="1080" t="s">
        <v>5340</v>
      </c>
      <c r="Q85" s="1079" t="s">
        <v>8162</v>
      </c>
    </row>
    <row r="86" spans="1:17" ht="100.5" x14ac:dyDescent="0.25">
      <c r="A86" s="1081">
        <v>84</v>
      </c>
      <c r="B86" s="1069" t="s">
        <v>4826</v>
      </c>
      <c r="C86" s="1070">
        <v>891180084</v>
      </c>
      <c r="D86" s="1071">
        <v>2</v>
      </c>
      <c r="E86" s="1112" t="s">
        <v>1147</v>
      </c>
      <c r="F86" s="1091">
        <v>51580461</v>
      </c>
      <c r="G86" s="1072">
        <v>5</v>
      </c>
      <c r="H86" s="1074" t="s">
        <v>8255</v>
      </c>
      <c r="I86" s="1084" t="s">
        <v>12766</v>
      </c>
      <c r="J86" s="1093">
        <v>41849</v>
      </c>
      <c r="K86" s="1077">
        <v>1399970</v>
      </c>
      <c r="L86" s="1095" t="s">
        <v>7882</v>
      </c>
      <c r="M86" s="1079" t="s">
        <v>11440</v>
      </c>
      <c r="N86" s="1079" t="s">
        <v>12704</v>
      </c>
      <c r="O86" s="1079" t="s">
        <v>4963</v>
      </c>
      <c r="P86" s="1080" t="s">
        <v>5340</v>
      </c>
      <c r="Q86" s="1096" t="s">
        <v>4853</v>
      </c>
    </row>
    <row r="87" spans="1:17" ht="45" x14ac:dyDescent="0.25">
      <c r="A87" s="1081">
        <v>85</v>
      </c>
      <c r="B87" s="1069" t="s">
        <v>4826</v>
      </c>
      <c r="C87" s="1070">
        <v>891180084</v>
      </c>
      <c r="D87" s="1083">
        <v>2</v>
      </c>
      <c r="E87" s="1112" t="s">
        <v>12767</v>
      </c>
      <c r="F87" s="1073">
        <v>830514049</v>
      </c>
      <c r="G87" s="1072">
        <v>8</v>
      </c>
      <c r="H87" s="1075" t="s">
        <v>8260</v>
      </c>
      <c r="I87" s="1075" t="s">
        <v>12768</v>
      </c>
      <c r="J87" s="1085">
        <v>41849</v>
      </c>
      <c r="K87" s="1077">
        <v>1538400</v>
      </c>
      <c r="L87" s="1078" t="s">
        <v>12763</v>
      </c>
      <c r="M87" s="1079" t="s">
        <v>11446</v>
      </c>
      <c r="N87" s="1079" t="s">
        <v>12704</v>
      </c>
      <c r="O87" s="1079" t="s">
        <v>41</v>
      </c>
      <c r="P87" s="1079" t="s">
        <v>4831</v>
      </c>
      <c r="Q87" s="1079" t="s">
        <v>8162</v>
      </c>
    </row>
    <row r="88" spans="1:17" ht="91.5" x14ac:dyDescent="0.25">
      <c r="A88" s="1081">
        <v>86</v>
      </c>
      <c r="B88" s="1069" t="s">
        <v>4826</v>
      </c>
      <c r="C88" s="1070">
        <v>891180084</v>
      </c>
      <c r="D88" s="1083">
        <v>2</v>
      </c>
      <c r="E88" s="1112" t="s">
        <v>12769</v>
      </c>
      <c r="F88" s="1073" t="s">
        <v>12770</v>
      </c>
      <c r="G88" s="1072">
        <v>8</v>
      </c>
      <c r="H88" s="1075" t="s">
        <v>8262</v>
      </c>
      <c r="I88" s="1107" t="s">
        <v>12771</v>
      </c>
      <c r="J88" s="1085">
        <v>41849</v>
      </c>
      <c r="K88" s="1077">
        <v>12982500</v>
      </c>
      <c r="L88" s="1078" t="s">
        <v>12763</v>
      </c>
      <c r="M88" s="1079" t="s">
        <v>11446</v>
      </c>
      <c r="N88" s="1079" t="s">
        <v>12704</v>
      </c>
      <c r="O88" s="1079" t="s">
        <v>41</v>
      </c>
      <c r="P88" s="1079" t="s">
        <v>4831</v>
      </c>
      <c r="Q88" s="1079" t="s">
        <v>12721</v>
      </c>
    </row>
    <row r="89" spans="1:17" ht="37.5" x14ac:dyDescent="0.25">
      <c r="A89" s="1081">
        <v>87</v>
      </c>
      <c r="B89" s="1087" t="s">
        <v>4826</v>
      </c>
      <c r="C89" s="1088">
        <v>891180084</v>
      </c>
      <c r="D89" s="1089">
        <v>2</v>
      </c>
      <c r="E89" s="1113" t="s">
        <v>4833</v>
      </c>
      <c r="F89" s="1091">
        <v>26428426</v>
      </c>
      <c r="G89" s="1090">
        <v>7</v>
      </c>
      <c r="H89" s="1092" t="s">
        <v>8265</v>
      </c>
      <c r="I89" s="1107" t="s">
        <v>12772</v>
      </c>
      <c r="J89" s="1093">
        <v>41850</v>
      </c>
      <c r="K89" s="1094">
        <v>4950000</v>
      </c>
      <c r="L89" s="1078" t="s">
        <v>61</v>
      </c>
      <c r="M89" s="1096" t="s">
        <v>11446</v>
      </c>
      <c r="N89" s="1096" t="s">
        <v>12704</v>
      </c>
      <c r="O89" s="1096" t="s">
        <v>41</v>
      </c>
      <c r="P89" s="1096" t="s">
        <v>4831</v>
      </c>
      <c r="Q89" s="1079" t="s">
        <v>12721</v>
      </c>
    </row>
    <row r="90" spans="1:17" ht="37.5" x14ac:dyDescent="0.25">
      <c r="A90" s="1081">
        <v>88</v>
      </c>
      <c r="B90" s="1097" t="s">
        <v>4826</v>
      </c>
      <c r="C90" s="1098">
        <v>891180084</v>
      </c>
      <c r="D90" s="1099">
        <v>2</v>
      </c>
      <c r="E90" s="1114" t="s">
        <v>4837</v>
      </c>
      <c r="F90" s="1101">
        <v>36179246</v>
      </c>
      <c r="G90" s="1100">
        <v>5</v>
      </c>
      <c r="H90" s="1102" t="s">
        <v>8268</v>
      </c>
      <c r="I90" s="1107" t="s">
        <v>12772</v>
      </c>
      <c r="J90" s="1103">
        <v>41850</v>
      </c>
      <c r="K90" s="1104">
        <v>4950000</v>
      </c>
      <c r="L90" s="1078" t="s">
        <v>61</v>
      </c>
      <c r="M90" s="1105" t="s">
        <v>11446</v>
      </c>
      <c r="N90" s="1105" t="s">
        <v>12704</v>
      </c>
      <c r="O90" s="1105" t="s">
        <v>41</v>
      </c>
      <c r="P90" s="1105" t="s">
        <v>4831</v>
      </c>
      <c r="Q90" s="1079" t="s">
        <v>12721</v>
      </c>
    </row>
    <row r="91" spans="1:17" ht="55.5" x14ac:dyDescent="0.25">
      <c r="A91" s="1081">
        <v>89</v>
      </c>
      <c r="B91" s="1097" t="s">
        <v>4826</v>
      </c>
      <c r="C91" s="1098">
        <v>891180084</v>
      </c>
      <c r="D91" s="1099">
        <v>2</v>
      </c>
      <c r="E91" s="1114" t="s">
        <v>4835</v>
      </c>
      <c r="F91" s="1101">
        <v>26422914</v>
      </c>
      <c r="G91" s="1100">
        <v>2</v>
      </c>
      <c r="H91" s="1102" t="s">
        <v>8271</v>
      </c>
      <c r="I91" s="1084" t="s">
        <v>12773</v>
      </c>
      <c r="J91" s="1103">
        <v>41850</v>
      </c>
      <c r="K91" s="1104">
        <v>5550000</v>
      </c>
      <c r="L91" s="1078" t="s">
        <v>10491</v>
      </c>
      <c r="M91" s="1105" t="s">
        <v>11446</v>
      </c>
      <c r="N91" s="1105" t="s">
        <v>12704</v>
      </c>
      <c r="O91" s="1105" t="s">
        <v>41</v>
      </c>
      <c r="P91" s="1105" t="s">
        <v>4831</v>
      </c>
      <c r="Q91" s="1079" t="s">
        <v>12721</v>
      </c>
    </row>
    <row r="92" spans="1:17" ht="46.5" x14ac:dyDescent="0.25">
      <c r="A92" s="1081">
        <v>90</v>
      </c>
      <c r="B92" s="1069" t="s">
        <v>4826</v>
      </c>
      <c r="C92" s="1070">
        <v>891180084</v>
      </c>
      <c r="D92" s="1083">
        <v>2</v>
      </c>
      <c r="E92" s="1112" t="s">
        <v>4827</v>
      </c>
      <c r="F92" s="1073">
        <v>7708808</v>
      </c>
      <c r="G92" s="1072">
        <v>1</v>
      </c>
      <c r="H92" s="1075" t="s">
        <v>8275</v>
      </c>
      <c r="I92" s="1107" t="s">
        <v>12774</v>
      </c>
      <c r="J92" s="1085">
        <v>41850</v>
      </c>
      <c r="K92" s="1077">
        <v>5400000</v>
      </c>
      <c r="L92" s="1078" t="s">
        <v>10491</v>
      </c>
      <c r="M92" s="1079" t="s">
        <v>11446</v>
      </c>
      <c r="N92" s="1079" t="s">
        <v>12704</v>
      </c>
      <c r="O92" s="1079" t="s">
        <v>41</v>
      </c>
      <c r="P92" s="1079" t="s">
        <v>4831</v>
      </c>
      <c r="Q92" s="1079" t="s">
        <v>12721</v>
      </c>
    </row>
    <row r="93" spans="1:17" ht="46.5" x14ac:dyDescent="0.25">
      <c r="A93" s="1081">
        <v>91</v>
      </c>
      <c r="B93" s="1087" t="s">
        <v>4826</v>
      </c>
      <c r="C93" s="1088">
        <v>891180084</v>
      </c>
      <c r="D93" s="1089">
        <v>2</v>
      </c>
      <c r="E93" s="1113" t="s">
        <v>4839</v>
      </c>
      <c r="F93" s="1091">
        <v>7725777</v>
      </c>
      <c r="G93" s="1090">
        <v>1</v>
      </c>
      <c r="H93" s="1092" t="s">
        <v>8278</v>
      </c>
      <c r="I93" s="1115" t="s">
        <v>12775</v>
      </c>
      <c r="J93" s="1093">
        <v>41850</v>
      </c>
      <c r="K93" s="1094">
        <v>5550000</v>
      </c>
      <c r="L93" s="1078" t="s">
        <v>10491</v>
      </c>
      <c r="M93" s="1096" t="s">
        <v>11446</v>
      </c>
      <c r="N93" s="1096" t="s">
        <v>12704</v>
      </c>
      <c r="O93" s="1096" t="s">
        <v>41</v>
      </c>
      <c r="P93" s="1096" t="s">
        <v>4831</v>
      </c>
      <c r="Q93" s="1079" t="s">
        <v>12721</v>
      </c>
    </row>
    <row r="94" spans="1:17" ht="54" x14ac:dyDescent="0.25">
      <c r="A94" s="1081">
        <v>92</v>
      </c>
      <c r="B94" s="1097" t="s">
        <v>4826</v>
      </c>
      <c r="C94" s="1098">
        <v>891180084</v>
      </c>
      <c r="D94" s="1099">
        <v>2</v>
      </c>
      <c r="E94" s="1114" t="s">
        <v>12776</v>
      </c>
      <c r="F94" s="1101">
        <v>1075222187</v>
      </c>
      <c r="G94" s="1100">
        <v>5</v>
      </c>
      <c r="H94" s="1102" t="s">
        <v>8280</v>
      </c>
      <c r="I94" s="1109" t="s">
        <v>12725</v>
      </c>
      <c r="J94" s="1103">
        <v>41850</v>
      </c>
      <c r="K94" s="1104">
        <v>1540000</v>
      </c>
      <c r="L94" s="1086" t="s">
        <v>12708</v>
      </c>
      <c r="M94" s="1105" t="s">
        <v>11446</v>
      </c>
      <c r="N94" s="1105" t="s">
        <v>12704</v>
      </c>
      <c r="O94" s="1105" t="s">
        <v>41</v>
      </c>
      <c r="P94" s="1105" t="s">
        <v>4831</v>
      </c>
      <c r="Q94" s="1105" t="s">
        <v>4853</v>
      </c>
    </row>
    <row r="95" spans="1:17" ht="135" x14ac:dyDescent="0.25">
      <c r="A95" s="1081">
        <v>93</v>
      </c>
      <c r="B95" s="1069" t="s">
        <v>4826</v>
      </c>
      <c r="C95" s="1070">
        <v>891180084</v>
      </c>
      <c r="D95" s="1071">
        <v>2</v>
      </c>
      <c r="E95" s="1112" t="s">
        <v>11729</v>
      </c>
      <c r="F95" s="1073">
        <v>17192032</v>
      </c>
      <c r="G95" s="1073">
        <v>0</v>
      </c>
      <c r="H95" s="1074" t="s">
        <v>8282</v>
      </c>
      <c r="I95" s="1109" t="s">
        <v>12777</v>
      </c>
      <c r="J95" s="1076">
        <v>41851</v>
      </c>
      <c r="K95" s="1077">
        <v>1772800</v>
      </c>
      <c r="L95" s="1086" t="s">
        <v>12708</v>
      </c>
      <c r="M95" s="1079" t="s">
        <v>11440</v>
      </c>
      <c r="N95" s="1079" t="s">
        <v>12704</v>
      </c>
      <c r="O95" s="1079" t="s">
        <v>4963</v>
      </c>
      <c r="P95" s="1080" t="s">
        <v>5340</v>
      </c>
      <c r="Q95" s="1079" t="s">
        <v>4853</v>
      </c>
    </row>
    <row r="96" spans="1:17" ht="181.5" x14ac:dyDescent="0.25">
      <c r="A96" s="1081">
        <v>94</v>
      </c>
      <c r="B96" s="1069" t="s">
        <v>4826</v>
      </c>
      <c r="C96" s="1070">
        <v>891180084</v>
      </c>
      <c r="D96" s="1071">
        <v>2</v>
      </c>
      <c r="E96" s="1112" t="s">
        <v>12778</v>
      </c>
      <c r="F96" s="1101">
        <v>900545793</v>
      </c>
      <c r="G96" s="1072">
        <v>6</v>
      </c>
      <c r="H96" s="1074" t="s">
        <v>8283</v>
      </c>
      <c r="I96" s="1107" t="s">
        <v>12779</v>
      </c>
      <c r="J96" s="1076">
        <v>41851</v>
      </c>
      <c r="K96" s="1077">
        <v>4410094</v>
      </c>
      <c r="L96" s="1078" t="s">
        <v>1078</v>
      </c>
      <c r="M96" s="1079" t="s">
        <v>11440</v>
      </c>
      <c r="N96" s="1079" t="s">
        <v>12704</v>
      </c>
      <c r="O96" s="1079" t="s">
        <v>4963</v>
      </c>
      <c r="P96" s="1080" t="s">
        <v>5340</v>
      </c>
      <c r="Q96" s="1096" t="s">
        <v>4853</v>
      </c>
    </row>
    <row r="97" spans="1:17" ht="163.5" x14ac:dyDescent="0.25">
      <c r="A97" s="1081">
        <v>95</v>
      </c>
      <c r="B97" s="1087" t="s">
        <v>4826</v>
      </c>
      <c r="C97" s="1088">
        <v>891180084</v>
      </c>
      <c r="D97" s="1089">
        <v>2</v>
      </c>
      <c r="E97" s="1113" t="s">
        <v>7806</v>
      </c>
      <c r="F97" s="1091">
        <v>36305802</v>
      </c>
      <c r="G97" s="1090">
        <v>1</v>
      </c>
      <c r="H97" s="1092" t="s">
        <v>8285</v>
      </c>
      <c r="I97" s="1116" t="s">
        <v>12780</v>
      </c>
      <c r="J97" s="1093">
        <v>41852</v>
      </c>
      <c r="K97" s="1094">
        <v>2197954</v>
      </c>
      <c r="L97" s="1117" t="s">
        <v>12708</v>
      </c>
      <c r="M97" s="1096" t="s">
        <v>11446</v>
      </c>
      <c r="N97" s="1096" t="s">
        <v>12704</v>
      </c>
      <c r="O97" s="1096" t="s">
        <v>41</v>
      </c>
      <c r="P97" s="1096" t="s">
        <v>4831</v>
      </c>
      <c r="Q97" s="1096" t="s">
        <v>4853</v>
      </c>
    </row>
    <row r="98" spans="1:17" ht="109.5" x14ac:dyDescent="0.25">
      <c r="A98" s="1081">
        <v>96</v>
      </c>
      <c r="B98" s="1097" t="s">
        <v>4826</v>
      </c>
      <c r="C98" s="1098">
        <v>891180084</v>
      </c>
      <c r="D98" s="1099">
        <v>2</v>
      </c>
      <c r="E98" s="1114" t="s">
        <v>8211</v>
      </c>
      <c r="F98" s="1101">
        <v>1075245361</v>
      </c>
      <c r="G98" s="1100">
        <v>1</v>
      </c>
      <c r="H98" s="1102" t="s">
        <v>8287</v>
      </c>
      <c r="I98" s="1084" t="s">
        <v>12781</v>
      </c>
      <c r="J98" s="1103">
        <v>41852</v>
      </c>
      <c r="K98" s="1104">
        <v>7000000</v>
      </c>
      <c r="L98" s="1086" t="s">
        <v>12763</v>
      </c>
      <c r="M98" s="1105" t="s">
        <v>11446</v>
      </c>
      <c r="N98" s="1105" t="s">
        <v>12704</v>
      </c>
      <c r="O98" s="1105" t="s">
        <v>41</v>
      </c>
      <c r="P98" s="1105" t="s">
        <v>4831</v>
      </c>
      <c r="Q98" s="1105" t="s">
        <v>12718</v>
      </c>
    </row>
    <row r="99" spans="1:17" ht="145.5" x14ac:dyDescent="0.25">
      <c r="A99" s="1081">
        <v>97</v>
      </c>
      <c r="B99" s="1069" t="s">
        <v>4826</v>
      </c>
      <c r="C99" s="1070">
        <v>891180084</v>
      </c>
      <c r="D99" s="1071">
        <v>2</v>
      </c>
      <c r="E99" s="1072" t="s">
        <v>7769</v>
      </c>
      <c r="F99" s="1073">
        <v>7722226</v>
      </c>
      <c r="G99" s="1073">
        <v>1</v>
      </c>
      <c r="H99" s="1074" t="s">
        <v>8288</v>
      </c>
      <c r="I99" s="1084" t="s">
        <v>12782</v>
      </c>
      <c r="J99" s="1076">
        <v>41853</v>
      </c>
      <c r="K99" s="1077">
        <v>400000</v>
      </c>
      <c r="L99" s="1086" t="s">
        <v>12708</v>
      </c>
      <c r="M99" s="1079" t="s">
        <v>11440</v>
      </c>
      <c r="N99" s="1079" t="s">
        <v>12704</v>
      </c>
      <c r="O99" s="1079" t="s">
        <v>4963</v>
      </c>
      <c r="P99" s="1080" t="s">
        <v>5340</v>
      </c>
      <c r="Q99" s="1079" t="s">
        <v>12710</v>
      </c>
    </row>
    <row r="100" spans="1:17" ht="145.5" x14ac:dyDescent="0.25">
      <c r="A100" s="1081">
        <v>98</v>
      </c>
      <c r="B100" s="1069" t="s">
        <v>4826</v>
      </c>
      <c r="C100" s="1070">
        <v>891180084</v>
      </c>
      <c r="D100" s="1071">
        <v>2</v>
      </c>
      <c r="E100" s="1072" t="s">
        <v>7543</v>
      </c>
      <c r="F100" s="1073">
        <v>36311332</v>
      </c>
      <c r="G100" s="1072">
        <v>6</v>
      </c>
      <c r="H100" s="1074" t="s">
        <v>8289</v>
      </c>
      <c r="I100" s="1084" t="s">
        <v>12783</v>
      </c>
      <c r="J100" s="1076">
        <v>41853</v>
      </c>
      <c r="K100" s="1077">
        <v>400000</v>
      </c>
      <c r="L100" s="1086" t="s">
        <v>12708</v>
      </c>
      <c r="M100" s="1079" t="s">
        <v>11440</v>
      </c>
      <c r="N100" s="1079" t="s">
        <v>12704</v>
      </c>
      <c r="O100" s="1079" t="s">
        <v>4963</v>
      </c>
      <c r="P100" s="1080" t="s">
        <v>5340</v>
      </c>
      <c r="Q100" s="1079" t="s">
        <v>12710</v>
      </c>
    </row>
    <row r="101" spans="1:17" ht="145.5" x14ac:dyDescent="0.25">
      <c r="A101" s="1081">
        <v>99</v>
      </c>
      <c r="B101" s="1069" t="s">
        <v>4826</v>
      </c>
      <c r="C101" s="1070">
        <v>891180084</v>
      </c>
      <c r="D101" s="1083">
        <v>2</v>
      </c>
      <c r="E101" s="1072" t="s">
        <v>2180</v>
      </c>
      <c r="F101" s="1073">
        <v>24230438</v>
      </c>
      <c r="G101" s="1072">
        <v>6</v>
      </c>
      <c r="H101" s="1075" t="s">
        <v>8290</v>
      </c>
      <c r="I101" s="1084" t="s">
        <v>12784</v>
      </c>
      <c r="J101" s="1085">
        <v>41853</v>
      </c>
      <c r="K101" s="1077">
        <v>1798326</v>
      </c>
      <c r="L101" s="1086" t="s">
        <v>12708</v>
      </c>
      <c r="M101" s="1079" t="s">
        <v>11446</v>
      </c>
      <c r="N101" s="1079" t="s">
        <v>12704</v>
      </c>
      <c r="O101" s="1079" t="s">
        <v>41</v>
      </c>
      <c r="P101" s="1079" t="s">
        <v>4831</v>
      </c>
      <c r="Q101" s="1079" t="s">
        <v>12710</v>
      </c>
    </row>
    <row r="102" spans="1:17" ht="73.5" x14ac:dyDescent="0.25">
      <c r="A102" s="1081">
        <v>100</v>
      </c>
      <c r="B102" s="1069" t="s">
        <v>4826</v>
      </c>
      <c r="C102" s="1070">
        <v>891180084</v>
      </c>
      <c r="D102" s="1083">
        <v>2</v>
      </c>
      <c r="E102" s="1072" t="s">
        <v>5013</v>
      </c>
      <c r="F102" s="1073">
        <v>36180542</v>
      </c>
      <c r="G102" s="1072">
        <v>2</v>
      </c>
      <c r="H102" s="1075" t="s">
        <v>8292</v>
      </c>
      <c r="I102" s="1107" t="s">
        <v>12785</v>
      </c>
      <c r="J102" s="1085">
        <v>41852</v>
      </c>
      <c r="K102" s="1077">
        <v>800000</v>
      </c>
      <c r="L102" s="1086" t="s">
        <v>12708</v>
      </c>
      <c r="M102" s="1079" t="s">
        <v>11446</v>
      </c>
      <c r="N102" s="1079" t="s">
        <v>12704</v>
      </c>
      <c r="O102" s="1079" t="s">
        <v>41</v>
      </c>
      <c r="P102" s="1079" t="s">
        <v>4831</v>
      </c>
      <c r="Q102" s="1079" t="s">
        <v>12718</v>
      </c>
    </row>
    <row r="103" spans="1:17" ht="163.5" x14ac:dyDescent="0.25">
      <c r="A103" s="1081">
        <v>101</v>
      </c>
      <c r="B103" s="1087" t="s">
        <v>4826</v>
      </c>
      <c r="C103" s="1088">
        <v>891180084</v>
      </c>
      <c r="D103" s="1089">
        <v>2</v>
      </c>
      <c r="E103" s="1090" t="s">
        <v>7863</v>
      </c>
      <c r="F103" s="1091">
        <v>36181772</v>
      </c>
      <c r="G103" s="1090">
        <v>4</v>
      </c>
      <c r="H103" s="1092" t="s">
        <v>8294</v>
      </c>
      <c r="I103" s="1115" t="s">
        <v>12786</v>
      </c>
      <c r="J103" s="1093">
        <v>41852</v>
      </c>
      <c r="K103" s="1094">
        <v>549994</v>
      </c>
      <c r="L103" s="1095" t="s">
        <v>1137</v>
      </c>
      <c r="M103" s="1096" t="s">
        <v>11446</v>
      </c>
      <c r="N103" s="1096" t="s">
        <v>12704</v>
      </c>
      <c r="O103" s="1096" t="s">
        <v>41</v>
      </c>
      <c r="P103" s="1096" t="s">
        <v>4831</v>
      </c>
      <c r="Q103" s="1079" t="s">
        <v>12710</v>
      </c>
    </row>
    <row r="104" spans="1:17" ht="37.5" x14ac:dyDescent="0.25">
      <c r="A104" s="1081">
        <v>102</v>
      </c>
      <c r="B104" s="1097" t="s">
        <v>4826</v>
      </c>
      <c r="C104" s="1098">
        <v>891180084</v>
      </c>
      <c r="D104" s="1099">
        <v>2</v>
      </c>
      <c r="E104" s="1100" t="s">
        <v>12787</v>
      </c>
      <c r="F104" s="1101">
        <v>51580461</v>
      </c>
      <c r="G104" s="1100">
        <v>5</v>
      </c>
      <c r="H104" s="1102" t="s">
        <v>8296</v>
      </c>
      <c r="I104" s="1084" t="s">
        <v>12788</v>
      </c>
      <c r="J104" s="1103">
        <v>41856</v>
      </c>
      <c r="K104" s="1104">
        <v>1999965</v>
      </c>
      <c r="L104" s="1086" t="s">
        <v>2130</v>
      </c>
      <c r="M104" s="1105" t="s">
        <v>11446</v>
      </c>
      <c r="N104" s="1105" t="s">
        <v>12704</v>
      </c>
      <c r="O104" s="1105" t="s">
        <v>41</v>
      </c>
      <c r="P104" s="1105" t="s">
        <v>4831</v>
      </c>
      <c r="Q104" s="1105" t="s">
        <v>8162</v>
      </c>
    </row>
    <row r="105" spans="1:17" ht="126" x14ac:dyDescent="0.25">
      <c r="A105" s="1081">
        <v>103</v>
      </c>
      <c r="B105" s="1069" t="s">
        <v>4826</v>
      </c>
      <c r="C105" s="1070">
        <v>891180084</v>
      </c>
      <c r="D105" s="1071">
        <v>2</v>
      </c>
      <c r="E105" s="1072" t="s">
        <v>12789</v>
      </c>
      <c r="F105" s="1073">
        <v>860014923</v>
      </c>
      <c r="G105" s="1073">
        <v>4</v>
      </c>
      <c r="H105" s="1074" t="s">
        <v>8298</v>
      </c>
      <c r="I105" s="1075" t="s">
        <v>12790</v>
      </c>
      <c r="J105" s="1076">
        <v>41856</v>
      </c>
      <c r="K105" s="1077">
        <v>600000</v>
      </c>
      <c r="L105" s="1078" t="s">
        <v>12791</v>
      </c>
      <c r="M105" s="1079" t="s">
        <v>11440</v>
      </c>
      <c r="N105" s="1079" t="s">
        <v>12704</v>
      </c>
      <c r="O105" s="1079" t="s">
        <v>4963</v>
      </c>
      <c r="P105" s="1080" t="s">
        <v>5340</v>
      </c>
      <c r="Q105" s="1079" t="s">
        <v>8162</v>
      </c>
    </row>
    <row r="106" spans="1:17" ht="181.5" x14ac:dyDescent="0.25">
      <c r="A106" s="1081">
        <v>104</v>
      </c>
      <c r="B106" s="1069" t="s">
        <v>4826</v>
      </c>
      <c r="C106" s="1070">
        <v>891180084</v>
      </c>
      <c r="D106" s="1071">
        <v>2</v>
      </c>
      <c r="E106" s="1090" t="s">
        <v>12722</v>
      </c>
      <c r="F106" s="1091">
        <v>19164189</v>
      </c>
      <c r="G106" s="1090">
        <v>6</v>
      </c>
      <c r="H106" s="1074" t="s">
        <v>8300</v>
      </c>
      <c r="I106" s="1084" t="s">
        <v>12792</v>
      </c>
      <c r="J106" s="1076">
        <v>41874</v>
      </c>
      <c r="K106" s="1077">
        <v>2166160</v>
      </c>
      <c r="L106" s="1086" t="s">
        <v>12708</v>
      </c>
      <c r="M106" s="1079" t="s">
        <v>11440</v>
      </c>
      <c r="N106" s="1079" t="s">
        <v>12704</v>
      </c>
      <c r="O106" s="1079" t="s">
        <v>4963</v>
      </c>
      <c r="P106" s="1080" t="s">
        <v>5340</v>
      </c>
      <c r="Q106" s="1079" t="s">
        <v>12710</v>
      </c>
    </row>
    <row r="107" spans="1:17" ht="127.5" x14ac:dyDescent="0.25">
      <c r="A107" s="1081">
        <v>105</v>
      </c>
      <c r="B107" s="1069" t="s">
        <v>4826</v>
      </c>
      <c r="C107" s="1070">
        <v>891180084</v>
      </c>
      <c r="D107" s="1083">
        <v>2</v>
      </c>
      <c r="E107" s="1072" t="s">
        <v>12793</v>
      </c>
      <c r="F107" s="1073">
        <v>7713989</v>
      </c>
      <c r="G107" s="1072">
        <v>4</v>
      </c>
      <c r="H107" s="1075" t="s">
        <v>8301</v>
      </c>
      <c r="I107" s="1084" t="s">
        <v>12794</v>
      </c>
      <c r="J107" s="1085">
        <v>41874</v>
      </c>
      <c r="K107" s="1077">
        <v>400000</v>
      </c>
      <c r="L107" s="1086" t="s">
        <v>12708</v>
      </c>
      <c r="M107" s="1079" t="s">
        <v>11446</v>
      </c>
      <c r="N107" s="1079" t="s">
        <v>12704</v>
      </c>
      <c r="O107" s="1079" t="s">
        <v>41</v>
      </c>
      <c r="P107" s="1079" t="s">
        <v>4831</v>
      </c>
      <c r="Q107" s="1079" t="s">
        <v>12710</v>
      </c>
    </row>
    <row r="108" spans="1:17" ht="289.5" x14ac:dyDescent="0.25">
      <c r="A108" s="1081">
        <v>106</v>
      </c>
      <c r="B108" s="1069" t="s">
        <v>4826</v>
      </c>
      <c r="C108" s="1070">
        <v>891180084</v>
      </c>
      <c r="D108" s="1083">
        <v>2</v>
      </c>
      <c r="E108" s="1072" t="s">
        <v>4932</v>
      </c>
      <c r="F108" s="1073">
        <v>12114696</v>
      </c>
      <c r="G108" s="1072">
        <v>1</v>
      </c>
      <c r="H108" s="1075" t="s">
        <v>8302</v>
      </c>
      <c r="I108" s="1084" t="s">
        <v>12795</v>
      </c>
      <c r="J108" s="1085">
        <v>41867</v>
      </c>
      <c r="K108" s="1077">
        <v>800000</v>
      </c>
      <c r="L108" s="1086" t="s">
        <v>12708</v>
      </c>
      <c r="M108" s="1079" t="s">
        <v>11446</v>
      </c>
      <c r="N108" s="1079" t="s">
        <v>12704</v>
      </c>
      <c r="O108" s="1079" t="s">
        <v>41</v>
      </c>
      <c r="P108" s="1079" t="s">
        <v>4831</v>
      </c>
      <c r="Q108" s="1079" t="s">
        <v>12710</v>
      </c>
    </row>
    <row r="109" spans="1:17" ht="136.5" x14ac:dyDescent="0.25">
      <c r="A109" s="1081">
        <v>107</v>
      </c>
      <c r="B109" s="1087" t="s">
        <v>4826</v>
      </c>
      <c r="C109" s="1088">
        <v>891180084</v>
      </c>
      <c r="D109" s="1089">
        <v>2</v>
      </c>
      <c r="E109" s="1090" t="s">
        <v>5392</v>
      </c>
      <c r="F109" s="1091">
        <v>7728828</v>
      </c>
      <c r="G109" s="1090">
        <v>5</v>
      </c>
      <c r="H109" s="1092" t="s">
        <v>8304</v>
      </c>
      <c r="I109" s="1115" t="s">
        <v>12796</v>
      </c>
      <c r="J109" s="1093">
        <v>41866</v>
      </c>
      <c r="K109" s="1094">
        <v>476625</v>
      </c>
      <c r="L109" s="1078" t="s">
        <v>1137</v>
      </c>
      <c r="M109" s="1096" t="s">
        <v>11446</v>
      </c>
      <c r="N109" s="1096" t="s">
        <v>12704</v>
      </c>
      <c r="O109" s="1096" t="s">
        <v>41</v>
      </c>
      <c r="P109" s="1096" t="s">
        <v>4831</v>
      </c>
      <c r="Q109" s="1096" t="s">
        <v>12680</v>
      </c>
    </row>
    <row r="110" spans="1:17" ht="181.5" x14ac:dyDescent="0.25">
      <c r="A110" s="1081">
        <v>108</v>
      </c>
      <c r="B110" s="1097" t="s">
        <v>4826</v>
      </c>
      <c r="C110" s="1098">
        <v>891180084</v>
      </c>
      <c r="D110" s="1099">
        <v>2</v>
      </c>
      <c r="E110" s="1100" t="s">
        <v>12797</v>
      </c>
      <c r="F110" s="1101">
        <v>52430291</v>
      </c>
      <c r="G110" s="1100">
        <v>0</v>
      </c>
      <c r="H110" s="1102" t="s">
        <v>8305</v>
      </c>
      <c r="I110" s="1084" t="s">
        <v>12798</v>
      </c>
      <c r="J110" s="1103">
        <v>41870</v>
      </c>
      <c r="K110" s="1104">
        <v>1998989</v>
      </c>
      <c r="L110" s="1078" t="s">
        <v>1137</v>
      </c>
      <c r="M110" s="1105" t="s">
        <v>11446</v>
      </c>
      <c r="N110" s="1105" t="s">
        <v>12704</v>
      </c>
      <c r="O110" s="1105" t="s">
        <v>41</v>
      </c>
      <c r="P110" s="1105" t="s">
        <v>4831</v>
      </c>
      <c r="Q110" s="1105" t="s">
        <v>12680</v>
      </c>
    </row>
    <row r="111" spans="1:17" ht="72" x14ac:dyDescent="0.25">
      <c r="A111" s="1081">
        <v>109</v>
      </c>
      <c r="B111" s="1069" t="s">
        <v>4826</v>
      </c>
      <c r="C111" s="1070">
        <v>891180084</v>
      </c>
      <c r="D111" s="1071">
        <v>2</v>
      </c>
      <c r="E111" s="1110" t="s">
        <v>356</v>
      </c>
      <c r="F111" s="1073">
        <v>7694101</v>
      </c>
      <c r="G111" s="1073">
        <v>9</v>
      </c>
      <c r="H111" s="1074" t="s">
        <v>8306</v>
      </c>
      <c r="I111" s="1109" t="s">
        <v>12799</v>
      </c>
      <c r="J111" s="1076">
        <v>41871</v>
      </c>
      <c r="K111" s="1077">
        <v>6809200</v>
      </c>
      <c r="L111" s="1078" t="s">
        <v>1137</v>
      </c>
      <c r="M111" s="1079" t="s">
        <v>11440</v>
      </c>
      <c r="N111" s="1079" t="s">
        <v>12704</v>
      </c>
      <c r="O111" s="1079" t="s">
        <v>4963</v>
      </c>
      <c r="P111" s="1080" t="s">
        <v>5340</v>
      </c>
      <c r="Q111" s="1079" t="s">
        <v>4832</v>
      </c>
    </row>
    <row r="112" spans="1:17" ht="72" x14ac:dyDescent="0.25">
      <c r="A112" s="1081">
        <v>110</v>
      </c>
      <c r="B112" s="1069" t="s">
        <v>4826</v>
      </c>
      <c r="C112" s="1070">
        <v>891180084</v>
      </c>
      <c r="D112" s="1071">
        <v>2</v>
      </c>
      <c r="E112" s="1072" t="s">
        <v>3073</v>
      </c>
      <c r="F112" s="1073">
        <v>12201284</v>
      </c>
      <c r="G112" s="1072">
        <v>1</v>
      </c>
      <c r="H112" s="1074" t="s">
        <v>8308</v>
      </c>
      <c r="I112" s="1075" t="s">
        <v>12800</v>
      </c>
      <c r="J112" s="1076">
        <v>41871</v>
      </c>
      <c r="K112" s="1077">
        <v>7494167</v>
      </c>
      <c r="L112" s="1078" t="s">
        <v>6338</v>
      </c>
      <c r="M112" s="1079" t="s">
        <v>11440</v>
      </c>
      <c r="N112" s="1079" t="s">
        <v>12704</v>
      </c>
      <c r="O112" s="1079" t="s">
        <v>4963</v>
      </c>
      <c r="P112" s="1080" t="s">
        <v>5340</v>
      </c>
      <c r="Q112" s="1079" t="s">
        <v>12680</v>
      </c>
    </row>
    <row r="113" spans="1:17" ht="54" x14ac:dyDescent="0.25">
      <c r="A113" s="1081">
        <v>111</v>
      </c>
      <c r="B113" s="1069" t="s">
        <v>4826</v>
      </c>
      <c r="C113" s="1070">
        <v>891180084</v>
      </c>
      <c r="D113" s="1083">
        <v>2</v>
      </c>
      <c r="E113" s="1072" t="s">
        <v>8053</v>
      </c>
      <c r="F113" s="1073">
        <v>1075241226</v>
      </c>
      <c r="G113" s="1072">
        <v>1</v>
      </c>
      <c r="H113" s="1075" t="s">
        <v>8310</v>
      </c>
      <c r="I113" s="1075" t="s">
        <v>12801</v>
      </c>
      <c r="J113" s="1085">
        <v>41871</v>
      </c>
      <c r="K113" s="1077">
        <v>150000</v>
      </c>
      <c r="L113" s="1078" t="s">
        <v>7882</v>
      </c>
      <c r="M113" s="1079" t="s">
        <v>11446</v>
      </c>
      <c r="N113" s="1079" t="s">
        <v>12704</v>
      </c>
      <c r="O113" s="1079" t="s">
        <v>41</v>
      </c>
      <c r="P113" s="1079" t="s">
        <v>4831</v>
      </c>
      <c r="Q113" s="1079" t="s">
        <v>12680</v>
      </c>
    </row>
    <row r="114" spans="1:17" ht="306" x14ac:dyDescent="0.25">
      <c r="A114" s="1081">
        <v>112</v>
      </c>
      <c r="B114" s="1069" t="s">
        <v>4826</v>
      </c>
      <c r="C114" s="1070">
        <v>891180084</v>
      </c>
      <c r="D114" s="1083">
        <v>2</v>
      </c>
      <c r="E114" s="1072" t="s">
        <v>12802</v>
      </c>
      <c r="F114" s="1073">
        <v>93358380</v>
      </c>
      <c r="G114" s="1072">
        <v>1</v>
      </c>
      <c r="H114" s="1075" t="s">
        <v>8312</v>
      </c>
      <c r="I114" s="1075" t="s">
        <v>12803</v>
      </c>
      <c r="J114" s="1085">
        <v>41872</v>
      </c>
      <c r="K114" s="1077">
        <v>3010280</v>
      </c>
      <c r="L114" s="1086" t="s">
        <v>12708</v>
      </c>
      <c r="M114" s="1079" t="s">
        <v>11446</v>
      </c>
      <c r="N114" s="1079" t="s">
        <v>12704</v>
      </c>
      <c r="O114" s="1079" t="s">
        <v>41</v>
      </c>
      <c r="P114" s="1079" t="s">
        <v>4831</v>
      </c>
      <c r="Q114" s="1079" t="s">
        <v>4832</v>
      </c>
    </row>
    <row r="115" spans="1:17" ht="315" x14ac:dyDescent="0.25">
      <c r="A115" s="1081">
        <v>113</v>
      </c>
      <c r="B115" s="1087" t="s">
        <v>4826</v>
      </c>
      <c r="C115" s="1088">
        <v>891180084</v>
      </c>
      <c r="D115" s="1089">
        <v>2</v>
      </c>
      <c r="E115" s="1090" t="s">
        <v>12804</v>
      </c>
      <c r="F115" s="1091">
        <v>16642021</v>
      </c>
      <c r="G115" s="1090">
        <v>8</v>
      </c>
      <c r="H115" s="1092" t="s">
        <v>8315</v>
      </c>
      <c r="I115" s="1075" t="s">
        <v>12805</v>
      </c>
      <c r="J115" s="1093">
        <v>41873</v>
      </c>
      <c r="K115" s="1094">
        <v>3010280</v>
      </c>
      <c r="L115" s="1086" t="s">
        <v>12708</v>
      </c>
      <c r="M115" s="1096" t="s">
        <v>11446</v>
      </c>
      <c r="N115" s="1096" t="s">
        <v>12704</v>
      </c>
      <c r="O115" s="1096" t="s">
        <v>41</v>
      </c>
      <c r="P115" s="1096" t="s">
        <v>4831</v>
      </c>
      <c r="Q115" s="1096" t="s">
        <v>4832</v>
      </c>
    </row>
    <row r="116" spans="1:17" ht="162" x14ac:dyDescent="0.25">
      <c r="A116" s="1081">
        <v>114</v>
      </c>
      <c r="B116" s="1097" t="s">
        <v>4826</v>
      </c>
      <c r="C116" s="1098">
        <v>891180084</v>
      </c>
      <c r="D116" s="1099">
        <v>2</v>
      </c>
      <c r="E116" s="1100" t="s">
        <v>7540</v>
      </c>
      <c r="F116" s="1101">
        <v>12258496</v>
      </c>
      <c r="G116" s="1100">
        <v>1</v>
      </c>
      <c r="H116" s="1102" t="s">
        <v>8317</v>
      </c>
      <c r="I116" s="1075" t="s">
        <v>12806</v>
      </c>
      <c r="J116" s="1103">
        <v>41873</v>
      </c>
      <c r="K116" s="1104">
        <v>1200000</v>
      </c>
      <c r="L116" s="1086" t="s">
        <v>12708</v>
      </c>
      <c r="M116" s="1105" t="s">
        <v>11446</v>
      </c>
      <c r="N116" s="1105" t="s">
        <v>12704</v>
      </c>
      <c r="O116" s="1105" t="s">
        <v>41</v>
      </c>
      <c r="P116" s="1105" t="s">
        <v>4831</v>
      </c>
      <c r="Q116" s="1105" t="s">
        <v>12680</v>
      </c>
    </row>
    <row r="117" spans="1:17" ht="126" x14ac:dyDescent="0.25">
      <c r="A117" s="1081">
        <v>115</v>
      </c>
      <c r="B117" s="1069" t="s">
        <v>4826</v>
      </c>
      <c r="C117" s="1070">
        <v>891180084</v>
      </c>
      <c r="D117" s="1071">
        <v>2</v>
      </c>
      <c r="E117" s="1072" t="s">
        <v>12807</v>
      </c>
      <c r="F117" s="1073">
        <v>900481831</v>
      </c>
      <c r="G117" s="1073">
        <v>1</v>
      </c>
      <c r="H117" s="1074" t="s">
        <v>8318</v>
      </c>
      <c r="I117" s="1075" t="s">
        <v>12808</v>
      </c>
      <c r="J117" s="1076">
        <v>41873</v>
      </c>
      <c r="K117" s="1077">
        <v>1200000</v>
      </c>
      <c r="L117" s="1078" t="s">
        <v>8015</v>
      </c>
      <c r="M117" s="1079" t="s">
        <v>11440</v>
      </c>
      <c r="N117" s="1079" t="s">
        <v>12704</v>
      </c>
      <c r="O117" s="1079" t="s">
        <v>4963</v>
      </c>
      <c r="P117" s="1080" t="s">
        <v>5340</v>
      </c>
      <c r="Q117" s="1079" t="s">
        <v>12680</v>
      </c>
    </row>
    <row r="118" spans="1:17" ht="108" x14ac:dyDescent="0.25">
      <c r="A118" s="1081">
        <v>116</v>
      </c>
      <c r="B118" s="1069" t="s">
        <v>4826</v>
      </c>
      <c r="C118" s="1070">
        <v>891180084</v>
      </c>
      <c r="D118" s="1071">
        <v>2</v>
      </c>
      <c r="E118" s="1072" t="s">
        <v>11745</v>
      </c>
      <c r="F118" s="1106">
        <v>55131991</v>
      </c>
      <c r="G118" s="1072">
        <v>6</v>
      </c>
      <c r="H118" s="1074" t="s">
        <v>8320</v>
      </c>
      <c r="I118" s="1075" t="s">
        <v>12809</v>
      </c>
      <c r="J118" s="1076">
        <v>41873</v>
      </c>
      <c r="K118" s="1077">
        <v>6000000</v>
      </c>
      <c r="L118" s="1078" t="s">
        <v>7882</v>
      </c>
      <c r="M118" s="1079" t="s">
        <v>11440</v>
      </c>
      <c r="N118" s="1079" t="s">
        <v>12704</v>
      </c>
      <c r="O118" s="1079" t="s">
        <v>4963</v>
      </c>
      <c r="P118" s="1080" t="s">
        <v>5340</v>
      </c>
      <c r="Q118" s="1079" t="s">
        <v>12680</v>
      </c>
    </row>
    <row r="119" spans="1:17" ht="118.5" x14ac:dyDescent="0.25">
      <c r="A119" s="1081">
        <v>117</v>
      </c>
      <c r="B119" s="1069" t="s">
        <v>4826</v>
      </c>
      <c r="C119" s="1070">
        <v>891180084</v>
      </c>
      <c r="D119" s="1083">
        <v>2</v>
      </c>
      <c r="E119" s="1072" t="s">
        <v>7766</v>
      </c>
      <c r="F119" s="1073">
        <v>4924220</v>
      </c>
      <c r="G119" s="1072">
        <v>4</v>
      </c>
      <c r="H119" s="1075" t="s">
        <v>8322</v>
      </c>
      <c r="I119" s="1107" t="s">
        <v>12810</v>
      </c>
      <c r="J119" s="1085">
        <v>41873</v>
      </c>
      <c r="K119" s="1077">
        <v>1108800</v>
      </c>
      <c r="L119" s="1078" t="s">
        <v>12708</v>
      </c>
      <c r="M119" s="1079" t="s">
        <v>11446</v>
      </c>
      <c r="N119" s="1079" t="s">
        <v>12704</v>
      </c>
      <c r="O119" s="1079" t="s">
        <v>41</v>
      </c>
      <c r="P119" s="1079" t="s">
        <v>4831</v>
      </c>
      <c r="Q119" s="1079" t="s">
        <v>12680</v>
      </c>
    </row>
    <row r="120" spans="1:17" ht="82.5" x14ac:dyDescent="0.25">
      <c r="A120" s="1081">
        <v>118</v>
      </c>
      <c r="B120" s="1069" t="s">
        <v>4826</v>
      </c>
      <c r="C120" s="1070">
        <v>891180084</v>
      </c>
      <c r="D120" s="1083">
        <v>2</v>
      </c>
      <c r="E120" s="1072" t="s">
        <v>12811</v>
      </c>
      <c r="F120" s="1073">
        <v>900621681</v>
      </c>
      <c r="G120" s="1072">
        <v>5</v>
      </c>
      <c r="H120" s="1075" t="s">
        <v>8324</v>
      </c>
      <c r="I120" s="1107" t="s">
        <v>12812</v>
      </c>
      <c r="J120" s="1085">
        <v>41873</v>
      </c>
      <c r="K120" s="1077">
        <v>4396483</v>
      </c>
      <c r="L120" s="1078" t="s">
        <v>8015</v>
      </c>
      <c r="M120" s="1079" t="s">
        <v>11446</v>
      </c>
      <c r="N120" s="1079" t="s">
        <v>12704</v>
      </c>
      <c r="O120" s="1079" t="s">
        <v>41</v>
      </c>
      <c r="P120" s="1079" t="s">
        <v>4831</v>
      </c>
      <c r="Q120" s="1079" t="s">
        <v>12680</v>
      </c>
    </row>
    <row r="121" spans="1:17" ht="64.5" x14ac:dyDescent="0.25">
      <c r="A121" s="1081">
        <v>119</v>
      </c>
      <c r="B121" s="1087" t="s">
        <v>4826</v>
      </c>
      <c r="C121" s="1088">
        <v>891180084</v>
      </c>
      <c r="D121" s="1089">
        <v>2</v>
      </c>
      <c r="E121" s="1090" t="s">
        <v>5039</v>
      </c>
      <c r="F121" s="1091">
        <v>36156860</v>
      </c>
      <c r="G121" s="1090">
        <v>8</v>
      </c>
      <c r="H121" s="1092" t="s">
        <v>8327</v>
      </c>
      <c r="I121" s="1115" t="s">
        <v>12813</v>
      </c>
      <c r="J121" s="1093">
        <v>41873</v>
      </c>
      <c r="K121" s="1094">
        <v>600000</v>
      </c>
      <c r="L121" s="1095" t="s">
        <v>12708</v>
      </c>
      <c r="M121" s="1096" t="s">
        <v>11446</v>
      </c>
      <c r="N121" s="1096" t="s">
        <v>12704</v>
      </c>
      <c r="O121" s="1096" t="s">
        <v>41</v>
      </c>
      <c r="P121" s="1096" t="s">
        <v>4831</v>
      </c>
      <c r="Q121" s="1096" t="s">
        <v>12814</v>
      </c>
    </row>
    <row r="122" spans="1:17" ht="37.5" x14ac:dyDescent="0.25">
      <c r="A122" s="1081">
        <v>120</v>
      </c>
      <c r="B122" s="1097" t="s">
        <v>4826</v>
      </c>
      <c r="C122" s="1098">
        <v>891180084</v>
      </c>
      <c r="D122" s="1099">
        <v>2</v>
      </c>
      <c r="E122" s="1100" t="s">
        <v>2613</v>
      </c>
      <c r="F122" s="1101">
        <v>12094697</v>
      </c>
      <c r="G122" s="1100">
        <v>1</v>
      </c>
      <c r="H122" s="1102" t="s">
        <v>8329</v>
      </c>
      <c r="I122" s="1084" t="s">
        <v>12815</v>
      </c>
      <c r="J122" s="1103">
        <v>41876</v>
      </c>
      <c r="K122" s="1104">
        <v>1999964</v>
      </c>
      <c r="L122" s="1086" t="s">
        <v>1137</v>
      </c>
      <c r="M122" s="1105" t="s">
        <v>11446</v>
      </c>
      <c r="N122" s="1105" t="s">
        <v>12704</v>
      </c>
      <c r="O122" s="1105" t="s">
        <v>41</v>
      </c>
      <c r="P122" s="1105" t="s">
        <v>4831</v>
      </c>
      <c r="Q122" s="1105" t="s">
        <v>4832</v>
      </c>
    </row>
    <row r="123" spans="1:17" ht="54" x14ac:dyDescent="0.25">
      <c r="A123" s="1081">
        <v>121</v>
      </c>
      <c r="B123" s="1069" t="s">
        <v>4826</v>
      </c>
      <c r="C123" s="1070">
        <v>891180084</v>
      </c>
      <c r="D123" s="1071">
        <v>2</v>
      </c>
      <c r="E123" s="1072" t="s">
        <v>7580</v>
      </c>
      <c r="F123" s="1073">
        <v>1075229357</v>
      </c>
      <c r="G123" s="1073">
        <v>2</v>
      </c>
      <c r="H123" s="1074" t="s">
        <v>8331</v>
      </c>
      <c r="I123" s="1092" t="s">
        <v>12816</v>
      </c>
      <c r="J123" s="1076">
        <v>41876</v>
      </c>
      <c r="K123" s="1077">
        <v>4273500</v>
      </c>
      <c r="L123" s="1078" t="s">
        <v>61</v>
      </c>
      <c r="M123" s="1079" t="s">
        <v>11440</v>
      </c>
      <c r="N123" s="1079" t="s">
        <v>12704</v>
      </c>
      <c r="O123" s="1079" t="s">
        <v>4963</v>
      </c>
      <c r="P123" s="1080" t="s">
        <v>5340</v>
      </c>
      <c r="Q123" s="1079" t="s">
        <v>12718</v>
      </c>
    </row>
    <row r="124" spans="1:17" ht="63" x14ac:dyDescent="0.25">
      <c r="A124" s="1081">
        <v>122</v>
      </c>
      <c r="B124" s="1069" t="s">
        <v>4826</v>
      </c>
      <c r="C124" s="1070">
        <v>891180084</v>
      </c>
      <c r="D124" s="1071">
        <v>2</v>
      </c>
      <c r="E124" s="1072" t="s">
        <v>8053</v>
      </c>
      <c r="F124" s="1106">
        <v>1075241426</v>
      </c>
      <c r="G124" s="1072">
        <v>1</v>
      </c>
      <c r="H124" s="1118" t="s">
        <v>8334</v>
      </c>
      <c r="I124" s="1092" t="s">
        <v>12817</v>
      </c>
      <c r="J124" s="1119">
        <v>41878</v>
      </c>
      <c r="K124" s="1077">
        <v>1800000</v>
      </c>
      <c r="L124" s="1078" t="s">
        <v>7882</v>
      </c>
      <c r="M124" s="1079" t="s">
        <v>11440</v>
      </c>
      <c r="N124" s="1079" t="s">
        <v>12704</v>
      </c>
      <c r="O124" s="1079" t="s">
        <v>4963</v>
      </c>
      <c r="P124" s="1080" t="s">
        <v>5340</v>
      </c>
      <c r="Q124" s="1079" t="s">
        <v>12680</v>
      </c>
    </row>
    <row r="125" spans="1:17" ht="72" x14ac:dyDescent="0.25">
      <c r="A125" s="1081">
        <v>123</v>
      </c>
      <c r="B125" s="1069" t="s">
        <v>4826</v>
      </c>
      <c r="C125" s="1070">
        <v>891180084</v>
      </c>
      <c r="D125" s="1083">
        <v>2</v>
      </c>
      <c r="E125" s="1072" t="s">
        <v>334</v>
      </c>
      <c r="F125" s="1073">
        <v>12127303</v>
      </c>
      <c r="G125" s="1072">
        <v>7</v>
      </c>
      <c r="H125" s="1120" t="s">
        <v>8336</v>
      </c>
      <c r="I125" s="1092" t="s">
        <v>12818</v>
      </c>
      <c r="J125" s="1121">
        <v>41879</v>
      </c>
      <c r="K125" s="1077">
        <v>2000000</v>
      </c>
      <c r="L125" s="1086" t="s">
        <v>1137</v>
      </c>
      <c r="M125" s="1079" t="s">
        <v>11446</v>
      </c>
      <c r="N125" s="1079" t="s">
        <v>12704</v>
      </c>
      <c r="O125" s="1079" t="s">
        <v>41</v>
      </c>
      <c r="P125" s="1079" t="s">
        <v>4831</v>
      </c>
      <c r="Q125" s="1079" t="s">
        <v>12680</v>
      </c>
    </row>
    <row r="126" spans="1:17" ht="270" x14ac:dyDescent="0.25">
      <c r="A126" s="1081">
        <v>124</v>
      </c>
      <c r="B126" s="1069" t="s">
        <v>4826</v>
      </c>
      <c r="C126" s="1070">
        <v>891180084</v>
      </c>
      <c r="D126" s="1083">
        <v>2</v>
      </c>
      <c r="E126" s="1072" t="s">
        <v>12819</v>
      </c>
      <c r="F126" s="1073">
        <v>7538475</v>
      </c>
      <c r="G126" s="1072">
        <v>0</v>
      </c>
      <c r="H126" s="1075" t="s">
        <v>8338</v>
      </c>
      <c r="I126" s="1092" t="s">
        <v>12820</v>
      </c>
      <c r="J126" s="1085">
        <v>41879</v>
      </c>
      <c r="K126" s="1077">
        <v>3010280</v>
      </c>
      <c r="L126" s="1086" t="s">
        <v>12708</v>
      </c>
      <c r="M126" s="1079" t="s">
        <v>11446</v>
      </c>
      <c r="N126" s="1079" t="s">
        <v>12704</v>
      </c>
      <c r="O126" s="1079" t="s">
        <v>41</v>
      </c>
      <c r="P126" s="1079" t="s">
        <v>4831</v>
      </c>
      <c r="Q126" s="1079" t="s">
        <v>4832</v>
      </c>
    </row>
    <row r="127" spans="1:17" ht="153" x14ac:dyDescent="0.25">
      <c r="A127" s="1081">
        <v>125</v>
      </c>
      <c r="B127" s="1087" t="s">
        <v>4826</v>
      </c>
      <c r="C127" s="1088">
        <v>891180084</v>
      </c>
      <c r="D127" s="1089">
        <v>2</v>
      </c>
      <c r="E127" s="1090" t="s">
        <v>5096</v>
      </c>
      <c r="F127" s="1091">
        <v>41522255</v>
      </c>
      <c r="G127" s="1090">
        <v>0</v>
      </c>
      <c r="H127" s="1092" t="s">
        <v>8341</v>
      </c>
      <c r="I127" s="1092" t="s">
        <v>12821</v>
      </c>
      <c r="J127" s="1093">
        <v>41879</v>
      </c>
      <c r="K127" s="1094">
        <v>2269670</v>
      </c>
      <c r="L127" s="1086" t="s">
        <v>12708</v>
      </c>
      <c r="M127" s="1096" t="s">
        <v>11446</v>
      </c>
      <c r="N127" s="1096" t="s">
        <v>12704</v>
      </c>
      <c r="O127" s="1096" t="s">
        <v>41</v>
      </c>
      <c r="P127" s="1096" t="s">
        <v>4831</v>
      </c>
      <c r="Q127" s="1096" t="s">
        <v>4832</v>
      </c>
    </row>
    <row r="128" spans="1:17" ht="63" x14ac:dyDescent="0.25">
      <c r="A128" s="1081">
        <v>126</v>
      </c>
      <c r="B128" s="1097" t="s">
        <v>4826</v>
      </c>
      <c r="C128" s="1098">
        <v>891180084</v>
      </c>
      <c r="D128" s="1099">
        <v>2</v>
      </c>
      <c r="E128" s="1100" t="s">
        <v>12822</v>
      </c>
      <c r="F128" s="1101">
        <v>7706199</v>
      </c>
      <c r="G128" s="1100">
        <v>3</v>
      </c>
      <c r="H128" s="1102" t="s">
        <v>8343</v>
      </c>
      <c r="I128" s="1092" t="s">
        <v>12823</v>
      </c>
      <c r="J128" s="1103">
        <v>41879</v>
      </c>
      <c r="K128" s="1104">
        <v>3850000</v>
      </c>
      <c r="L128" s="1086" t="s">
        <v>12824</v>
      </c>
      <c r="M128" s="1105" t="s">
        <v>11446</v>
      </c>
      <c r="N128" s="1105" t="s">
        <v>12704</v>
      </c>
      <c r="O128" s="1105" t="s">
        <v>41</v>
      </c>
      <c r="P128" s="1105" t="s">
        <v>4831</v>
      </c>
      <c r="Q128" s="1105" t="s">
        <v>11441</v>
      </c>
    </row>
    <row r="129" spans="1:17" ht="108" x14ac:dyDescent="0.25">
      <c r="A129" s="1081">
        <v>127</v>
      </c>
      <c r="B129" s="1069" t="s">
        <v>4826</v>
      </c>
      <c r="C129" s="1070">
        <v>891180084</v>
      </c>
      <c r="D129" s="1071">
        <v>2</v>
      </c>
      <c r="E129" s="1072" t="s">
        <v>11745</v>
      </c>
      <c r="F129" s="1073">
        <v>55131991</v>
      </c>
      <c r="G129" s="1073">
        <v>6</v>
      </c>
      <c r="H129" s="1074" t="s">
        <v>8347</v>
      </c>
      <c r="I129" s="1092" t="s">
        <v>12825</v>
      </c>
      <c r="J129" s="1076">
        <v>41879</v>
      </c>
      <c r="K129" s="1077">
        <v>7000000</v>
      </c>
      <c r="L129" s="1078" t="s">
        <v>7882</v>
      </c>
      <c r="M129" s="1079" t="s">
        <v>11440</v>
      </c>
      <c r="N129" s="1079" t="s">
        <v>12704</v>
      </c>
      <c r="O129" s="1079" t="s">
        <v>4963</v>
      </c>
      <c r="P129" s="1080" t="s">
        <v>5340</v>
      </c>
      <c r="Q129" s="1079" t="s">
        <v>12680</v>
      </c>
    </row>
    <row r="130" spans="1:17" ht="72" x14ac:dyDescent="0.25">
      <c r="A130" s="1081">
        <v>128</v>
      </c>
      <c r="B130" s="1069" t="s">
        <v>4826</v>
      </c>
      <c r="C130" s="1070">
        <v>891180084</v>
      </c>
      <c r="D130" s="1071">
        <v>2</v>
      </c>
      <c r="E130" s="1072" t="s">
        <v>7135</v>
      </c>
      <c r="F130" s="1082">
        <v>36183257</v>
      </c>
      <c r="G130" s="1072">
        <v>1</v>
      </c>
      <c r="H130" s="1118" t="s">
        <v>8351</v>
      </c>
      <c r="I130" s="1092" t="s">
        <v>12826</v>
      </c>
      <c r="J130" s="1119">
        <v>41879</v>
      </c>
      <c r="K130" s="1077">
        <v>1489241</v>
      </c>
      <c r="L130" s="1086" t="s">
        <v>1137</v>
      </c>
      <c r="M130" s="1079" t="s">
        <v>11440</v>
      </c>
      <c r="N130" s="1079" t="s">
        <v>12704</v>
      </c>
      <c r="O130" s="1079" t="s">
        <v>4963</v>
      </c>
      <c r="P130" s="1080" t="s">
        <v>5340</v>
      </c>
      <c r="Q130" s="1079" t="s">
        <v>4853</v>
      </c>
    </row>
    <row r="131" spans="1:17" ht="63" x14ac:dyDescent="0.25">
      <c r="A131" s="1081">
        <v>129</v>
      </c>
      <c r="B131" s="1069" t="s">
        <v>4826</v>
      </c>
      <c r="C131" s="1070">
        <v>891180084</v>
      </c>
      <c r="D131" s="1071">
        <v>2</v>
      </c>
      <c r="E131" s="1072" t="s">
        <v>12827</v>
      </c>
      <c r="F131" s="1106">
        <v>1075231999</v>
      </c>
      <c r="G131" s="1072">
        <v>7</v>
      </c>
      <c r="H131" s="1118" t="s">
        <v>8354</v>
      </c>
      <c r="I131" s="1092" t="s">
        <v>12828</v>
      </c>
      <c r="J131" s="1119">
        <v>41879</v>
      </c>
      <c r="K131" s="1077">
        <v>4812500</v>
      </c>
      <c r="L131" s="1086" t="s">
        <v>10491</v>
      </c>
      <c r="M131" s="1079" t="s">
        <v>11440</v>
      </c>
      <c r="N131" s="1079" t="s">
        <v>12704</v>
      </c>
      <c r="O131" s="1079" t="s">
        <v>4963</v>
      </c>
      <c r="P131" s="1080" t="s">
        <v>5340</v>
      </c>
      <c r="Q131" s="1079" t="s">
        <v>12680</v>
      </c>
    </row>
    <row r="132" spans="1:17" ht="36" x14ac:dyDescent="0.25">
      <c r="A132" s="1081">
        <v>130</v>
      </c>
      <c r="B132" s="1069" t="s">
        <v>4826</v>
      </c>
      <c r="C132" s="1070">
        <v>891180084</v>
      </c>
      <c r="D132" s="1071">
        <v>2</v>
      </c>
      <c r="E132" s="1110" t="s">
        <v>12829</v>
      </c>
      <c r="F132" s="1073">
        <v>7728828</v>
      </c>
      <c r="G132" s="1073">
        <v>2</v>
      </c>
      <c r="H132" s="1074" t="s">
        <v>8357</v>
      </c>
      <c r="I132" s="1109" t="s">
        <v>12830</v>
      </c>
      <c r="J132" s="1076">
        <v>41884</v>
      </c>
      <c r="K132" s="1077">
        <v>499519</v>
      </c>
      <c r="L132" s="1078" t="s">
        <v>1137</v>
      </c>
      <c r="M132" s="1079" t="s">
        <v>11440</v>
      </c>
      <c r="N132" s="1079" t="s">
        <v>12704</v>
      </c>
      <c r="O132" s="1079" t="s">
        <v>4963</v>
      </c>
      <c r="P132" s="1080" t="s">
        <v>5340</v>
      </c>
      <c r="Q132" s="1079" t="s">
        <v>4832</v>
      </c>
    </row>
    <row r="133" spans="1:17" ht="55.5" x14ac:dyDescent="0.25">
      <c r="A133" s="1081">
        <v>131</v>
      </c>
      <c r="B133" s="1069" t="s">
        <v>4826</v>
      </c>
      <c r="C133" s="1070">
        <v>891180084</v>
      </c>
      <c r="D133" s="1071">
        <v>2</v>
      </c>
      <c r="E133" s="1110" t="s">
        <v>12831</v>
      </c>
      <c r="F133" s="1106">
        <v>12109451</v>
      </c>
      <c r="G133" s="1072">
        <v>2</v>
      </c>
      <c r="H133" s="1074" t="s">
        <v>8361</v>
      </c>
      <c r="I133" s="1122" t="s">
        <v>12832</v>
      </c>
      <c r="J133" s="1076">
        <v>41884</v>
      </c>
      <c r="K133" s="1077">
        <v>900000</v>
      </c>
      <c r="L133" s="1078" t="s">
        <v>8015</v>
      </c>
      <c r="M133" s="1079" t="s">
        <v>11440</v>
      </c>
      <c r="N133" s="1079" t="s">
        <v>12704</v>
      </c>
      <c r="O133" s="1079" t="s">
        <v>4963</v>
      </c>
      <c r="P133" s="1080" t="s">
        <v>5340</v>
      </c>
      <c r="Q133" s="1079" t="s">
        <v>4832</v>
      </c>
    </row>
    <row r="134" spans="1:17" ht="55.5" x14ac:dyDescent="0.25">
      <c r="A134" s="1081">
        <v>132</v>
      </c>
      <c r="B134" s="1069" t="s">
        <v>4826</v>
      </c>
      <c r="C134" s="1070">
        <v>891180084</v>
      </c>
      <c r="D134" s="1083">
        <v>2</v>
      </c>
      <c r="E134" s="1110" t="s">
        <v>334</v>
      </c>
      <c r="F134" s="1073">
        <v>12127303</v>
      </c>
      <c r="G134" s="1072">
        <v>7</v>
      </c>
      <c r="H134" s="1075" t="s">
        <v>8364</v>
      </c>
      <c r="I134" s="1122" t="s">
        <v>12833</v>
      </c>
      <c r="J134" s="1085">
        <v>41884</v>
      </c>
      <c r="K134" s="1077">
        <v>600000</v>
      </c>
      <c r="L134" s="1078" t="s">
        <v>1137</v>
      </c>
      <c r="M134" s="1079" t="s">
        <v>11446</v>
      </c>
      <c r="N134" s="1079" t="s">
        <v>12704</v>
      </c>
      <c r="O134" s="1079" t="s">
        <v>41</v>
      </c>
      <c r="P134" s="1079" t="s">
        <v>4831</v>
      </c>
      <c r="Q134" s="1079" t="s">
        <v>4832</v>
      </c>
    </row>
    <row r="135" spans="1:17" ht="64.5" x14ac:dyDescent="0.25">
      <c r="A135" s="1081">
        <v>133</v>
      </c>
      <c r="B135" s="1069" t="s">
        <v>4826</v>
      </c>
      <c r="C135" s="1070">
        <v>891180084</v>
      </c>
      <c r="D135" s="1083">
        <v>2</v>
      </c>
      <c r="E135" s="1110" t="s">
        <v>12834</v>
      </c>
      <c r="F135" s="1073">
        <v>73159878</v>
      </c>
      <c r="G135" s="1072">
        <v>9</v>
      </c>
      <c r="H135" s="1075" t="s">
        <v>8367</v>
      </c>
      <c r="I135" s="1122" t="s">
        <v>12835</v>
      </c>
      <c r="J135" s="1085">
        <v>41884</v>
      </c>
      <c r="K135" s="1077">
        <v>3000000</v>
      </c>
      <c r="L135" s="1078" t="s">
        <v>12836</v>
      </c>
      <c r="M135" s="1079" t="s">
        <v>11446</v>
      </c>
      <c r="N135" s="1079" t="s">
        <v>12704</v>
      </c>
      <c r="O135" s="1079" t="s">
        <v>41</v>
      </c>
      <c r="P135" s="1079" t="s">
        <v>4831</v>
      </c>
      <c r="Q135" s="1079" t="s">
        <v>12721</v>
      </c>
    </row>
    <row r="136" spans="1:17" ht="82.5" x14ac:dyDescent="0.25">
      <c r="A136" s="1081">
        <v>134</v>
      </c>
      <c r="B136" s="1087" t="s">
        <v>4826</v>
      </c>
      <c r="C136" s="1088">
        <v>891180084</v>
      </c>
      <c r="D136" s="1089">
        <v>2</v>
      </c>
      <c r="E136" s="1111" t="s">
        <v>12837</v>
      </c>
      <c r="F136" s="1091">
        <v>52430291</v>
      </c>
      <c r="G136" s="1090">
        <v>0</v>
      </c>
      <c r="H136" s="1092" t="s">
        <v>8371</v>
      </c>
      <c r="I136" s="1123" t="s">
        <v>12838</v>
      </c>
      <c r="J136" s="1093">
        <v>41885</v>
      </c>
      <c r="K136" s="1094">
        <v>500000</v>
      </c>
      <c r="L136" s="1095" t="s">
        <v>1137</v>
      </c>
      <c r="M136" s="1096" t="s">
        <v>11446</v>
      </c>
      <c r="N136" s="1096" t="s">
        <v>12704</v>
      </c>
      <c r="O136" s="1096" t="s">
        <v>41</v>
      </c>
      <c r="P136" s="1096" t="s">
        <v>4831</v>
      </c>
      <c r="Q136" s="1096" t="s">
        <v>12839</v>
      </c>
    </row>
    <row r="137" spans="1:17" ht="199.5" x14ac:dyDescent="0.25">
      <c r="A137" s="1081">
        <v>135</v>
      </c>
      <c r="B137" s="1097" t="s">
        <v>4826</v>
      </c>
      <c r="C137" s="1098">
        <v>891180084</v>
      </c>
      <c r="D137" s="1099">
        <v>2</v>
      </c>
      <c r="E137" s="1110" t="s">
        <v>12793</v>
      </c>
      <c r="F137" s="1073">
        <v>7713989</v>
      </c>
      <c r="G137" s="1072">
        <v>4</v>
      </c>
      <c r="H137" s="1102" t="s">
        <v>8373</v>
      </c>
      <c r="I137" s="1124" t="s">
        <v>12840</v>
      </c>
      <c r="J137" s="1103">
        <v>41923</v>
      </c>
      <c r="K137" s="1104">
        <v>999070</v>
      </c>
      <c r="L137" s="1086" t="s">
        <v>12708</v>
      </c>
      <c r="M137" s="1105" t="s">
        <v>11446</v>
      </c>
      <c r="N137" s="1105" t="s">
        <v>12704</v>
      </c>
      <c r="O137" s="1105" t="s">
        <v>41</v>
      </c>
      <c r="P137" s="1105" t="s">
        <v>4831</v>
      </c>
      <c r="Q137" s="1105" t="s">
        <v>12718</v>
      </c>
    </row>
    <row r="138" spans="1:17" ht="145.5" x14ac:dyDescent="0.25">
      <c r="A138" s="1081">
        <v>136</v>
      </c>
      <c r="B138" s="1069" t="s">
        <v>4826</v>
      </c>
      <c r="C138" s="1070">
        <v>891180084</v>
      </c>
      <c r="D138" s="1071">
        <v>2</v>
      </c>
      <c r="E138" s="1110" t="s">
        <v>12706</v>
      </c>
      <c r="F138" s="1073">
        <v>36158427</v>
      </c>
      <c r="G138" s="1072">
        <v>1</v>
      </c>
      <c r="H138" s="1074" t="s">
        <v>12841</v>
      </c>
      <c r="I138" s="1124" t="s">
        <v>12842</v>
      </c>
      <c r="J138" s="1076">
        <v>41938</v>
      </c>
      <c r="K138" s="1077">
        <v>1198884</v>
      </c>
      <c r="L138" s="1086" t="s">
        <v>12708</v>
      </c>
      <c r="M138" s="1079" t="s">
        <v>11440</v>
      </c>
      <c r="N138" s="1079" t="s">
        <v>12704</v>
      </c>
      <c r="O138" s="1079" t="s">
        <v>4963</v>
      </c>
      <c r="P138" s="1080" t="s">
        <v>5340</v>
      </c>
      <c r="Q138" s="1105" t="s">
        <v>12718</v>
      </c>
    </row>
    <row r="139" spans="1:17" ht="181.5" x14ac:dyDescent="0.25">
      <c r="A139" s="1081">
        <v>137</v>
      </c>
      <c r="B139" s="1069" t="s">
        <v>4826</v>
      </c>
      <c r="C139" s="1070">
        <v>891180084</v>
      </c>
      <c r="D139" s="1071">
        <v>2</v>
      </c>
      <c r="E139" s="1111" t="s">
        <v>12722</v>
      </c>
      <c r="F139" s="1091">
        <v>19164189</v>
      </c>
      <c r="G139" s="1090">
        <v>6</v>
      </c>
      <c r="H139" s="1074" t="s">
        <v>12843</v>
      </c>
      <c r="I139" s="1124" t="s">
        <v>12844</v>
      </c>
      <c r="J139" s="1076">
        <v>41915</v>
      </c>
      <c r="K139" s="1077">
        <v>2599392</v>
      </c>
      <c r="L139" s="1086" t="s">
        <v>12708</v>
      </c>
      <c r="M139" s="1079" t="s">
        <v>11440</v>
      </c>
      <c r="N139" s="1079" t="s">
        <v>12704</v>
      </c>
      <c r="O139" s="1079" t="s">
        <v>4963</v>
      </c>
      <c r="P139" s="1080" t="s">
        <v>5340</v>
      </c>
      <c r="Q139" s="1105" t="s">
        <v>12718</v>
      </c>
    </row>
    <row r="140" spans="1:17" ht="190.5" x14ac:dyDescent="0.25">
      <c r="A140" s="1081">
        <v>138</v>
      </c>
      <c r="B140" s="1069" t="s">
        <v>4826</v>
      </c>
      <c r="C140" s="1070">
        <v>891180084</v>
      </c>
      <c r="D140" s="1083">
        <v>2</v>
      </c>
      <c r="E140" s="1110" t="s">
        <v>12845</v>
      </c>
      <c r="F140" s="1073">
        <v>7694101</v>
      </c>
      <c r="G140" s="1072">
        <v>9</v>
      </c>
      <c r="H140" s="1075" t="s">
        <v>12846</v>
      </c>
      <c r="I140" s="1122" t="s">
        <v>12847</v>
      </c>
      <c r="J140" s="1085">
        <v>41885</v>
      </c>
      <c r="K140" s="1077">
        <v>6588800</v>
      </c>
      <c r="L140" s="1078" t="s">
        <v>1137</v>
      </c>
      <c r="M140" s="1079" t="s">
        <v>11446</v>
      </c>
      <c r="N140" s="1079" t="s">
        <v>12704</v>
      </c>
      <c r="O140" s="1079" t="s">
        <v>41</v>
      </c>
      <c r="P140" s="1079" t="s">
        <v>4831</v>
      </c>
      <c r="Q140" s="1079" t="s">
        <v>12721</v>
      </c>
    </row>
    <row r="141" spans="1:17" ht="55.5" x14ac:dyDescent="0.25">
      <c r="A141" s="1081">
        <v>139</v>
      </c>
      <c r="B141" s="1069" t="s">
        <v>4826</v>
      </c>
      <c r="C141" s="1070">
        <v>891180084</v>
      </c>
      <c r="D141" s="1083">
        <v>2</v>
      </c>
      <c r="E141" s="1110" t="s">
        <v>7987</v>
      </c>
      <c r="F141" s="1073">
        <v>890103197</v>
      </c>
      <c r="G141" s="1072">
        <v>4</v>
      </c>
      <c r="H141" s="1075" t="s">
        <v>12848</v>
      </c>
      <c r="I141" s="1122" t="s">
        <v>12832</v>
      </c>
      <c r="J141" s="1085">
        <v>41885</v>
      </c>
      <c r="K141" s="1077">
        <v>900000</v>
      </c>
      <c r="L141" s="1078" t="s">
        <v>8015</v>
      </c>
      <c r="M141" s="1079" t="s">
        <v>11446</v>
      </c>
      <c r="N141" s="1079" t="s">
        <v>12704</v>
      </c>
      <c r="O141" s="1079" t="s">
        <v>41</v>
      </c>
      <c r="P141" s="1079" t="s">
        <v>4831</v>
      </c>
      <c r="Q141" s="1079" t="s">
        <v>4832</v>
      </c>
    </row>
    <row r="142" spans="1:17" ht="55.5" x14ac:dyDescent="0.25">
      <c r="A142" s="1081">
        <v>140</v>
      </c>
      <c r="B142" s="1087" t="s">
        <v>4826</v>
      </c>
      <c r="C142" s="1088">
        <v>891180084</v>
      </c>
      <c r="D142" s="1089">
        <v>2</v>
      </c>
      <c r="E142" s="1111" t="s">
        <v>950</v>
      </c>
      <c r="F142" s="1091">
        <v>813013124</v>
      </c>
      <c r="G142" s="1090">
        <v>0</v>
      </c>
      <c r="H142" s="1092" t="s">
        <v>12849</v>
      </c>
      <c r="I142" s="1122" t="s">
        <v>12832</v>
      </c>
      <c r="J142" s="1093">
        <v>41885</v>
      </c>
      <c r="K142" s="1094">
        <v>900000</v>
      </c>
      <c r="L142" s="1078" t="s">
        <v>8015</v>
      </c>
      <c r="M142" s="1096" t="s">
        <v>11446</v>
      </c>
      <c r="N142" s="1096" t="s">
        <v>12704</v>
      </c>
      <c r="O142" s="1096" t="s">
        <v>41</v>
      </c>
      <c r="P142" s="1096" t="s">
        <v>4831</v>
      </c>
      <c r="Q142" s="1096" t="s">
        <v>4832</v>
      </c>
    </row>
    <row r="143" spans="1:17" ht="145.5" x14ac:dyDescent="0.25">
      <c r="A143" s="1081">
        <v>141</v>
      </c>
      <c r="B143" s="1097" t="s">
        <v>4826</v>
      </c>
      <c r="C143" s="1098">
        <v>891180084</v>
      </c>
      <c r="D143" s="1099">
        <v>2</v>
      </c>
      <c r="E143" s="1108" t="s">
        <v>5159</v>
      </c>
      <c r="F143" s="1101">
        <v>12116996</v>
      </c>
      <c r="G143" s="1100">
        <v>3</v>
      </c>
      <c r="H143" s="1102" t="s">
        <v>12850</v>
      </c>
      <c r="I143" s="1124" t="s">
        <v>12851</v>
      </c>
      <c r="J143" s="1103">
        <v>41979</v>
      </c>
      <c r="K143" s="1104">
        <v>1798326</v>
      </c>
      <c r="L143" s="1086" t="s">
        <v>12708</v>
      </c>
      <c r="M143" s="1105" t="s">
        <v>11446</v>
      </c>
      <c r="N143" s="1105" t="s">
        <v>12704</v>
      </c>
      <c r="O143" s="1105" t="s">
        <v>41</v>
      </c>
      <c r="P143" s="1105" t="s">
        <v>4831</v>
      </c>
      <c r="Q143" s="1105" t="s">
        <v>12718</v>
      </c>
    </row>
    <row r="144" spans="1:17" ht="235.5" x14ac:dyDescent="0.25">
      <c r="A144" s="1081">
        <v>142</v>
      </c>
      <c r="B144" s="1069" t="s">
        <v>4826</v>
      </c>
      <c r="C144" s="1070">
        <v>891180084</v>
      </c>
      <c r="D144" s="1071">
        <v>2</v>
      </c>
      <c r="E144" s="1110" t="s">
        <v>5039</v>
      </c>
      <c r="F144" s="1073">
        <v>40018522</v>
      </c>
      <c r="G144" s="1073">
        <v>8</v>
      </c>
      <c r="H144" s="1074" t="s">
        <v>12852</v>
      </c>
      <c r="I144" s="1124" t="s">
        <v>12853</v>
      </c>
      <c r="J144" s="1076">
        <v>41951</v>
      </c>
      <c r="K144" s="1077">
        <v>4196094</v>
      </c>
      <c r="L144" s="1086" t="s">
        <v>12708</v>
      </c>
      <c r="M144" s="1079" t="s">
        <v>11440</v>
      </c>
      <c r="N144" s="1079" t="s">
        <v>12704</v>
      </c>
      <c r="O144" s="1079" t="s">
        <v>4963</v>
      </c>
      <c r="P144" s="1080" t="s">
        <v>5340</v>
      </c>
      <c r="Q144" s="1105" t="s">
        <v>12718</v>
      </c>
    </row>
    <row r="145" spans="1:17" ht="127.5" x14ac:dyDescent="0.25">
      <c r="A145" s="1081">
        <v>143</v>
      </c>
      <c r="B145" s="1069" t="s">
        <v>4826</v>
      </c>
      <c r="C145" s="1070">
        <v>891180084</v>
      </c>
      <c r="D145" s="1071">
        <v>2</v>
      </c>
      <c r="E145" s="1110" t="s">
        <v>5110</v>
      </c>
      <c r="F145" s="1073">
        <v>12225412</v>
      </c>
      <c r="G145" s="1072">
        <v>1</v>
      </c>
      <c r="H145" s="1074" t="s">
        <v>12854</v>
      </c>
      <c r="I145" s="1124" t="s">
        <v>12855</v>
      </c>
      <c r="J145" s="1076">
        <v>41936</v>
      </c>
      <c r="K145" s="1077">
        <v>2318954</v>
      </c>
      <c r="L145" s="1086" t="s">
        <v>12708</v>
      </c>
      <c r="M145" s="1079" t="s">
        <v>11440</v>
      </c>
      <c r="N145" s="1079" t="s">
        <v>12704</v>
      </c>
      <c r="O145" s="1079" t="s">
        <v>4963</v>
      </c>
      <c r="P145" s="1080" t="s">
        <v>5340</v>
      </c>
      <c r="Q145" s="1105" t="s">
        <v>12718</v>
      </c>
    </row>
    <row r="146" spans="1:17" ht="154.5" x14ac:dyDescent="0.25">
      <c r="A146" s="1081">
        <v>144</v>
      </c>
      <c r="B146" s="1069" t="s">
        <v>4826</v>
      </c>
      <c r="C146" s="1070">
        <v>891180084</v>
      </c>
      <c r="D146" s="1083">
        <v>2</v>
      </c>
      <c r="E146" s="1110" t="s">
        <v>460</v>
      </c>
      <c r="F146" s="1073">
        <v>36178454</v>
      </c>
      <c r="G146" s="1072">
        <v>6</v>
      </c>
      <c r="H146" s="1075" t="s">
        <v>12856</v>
      </c>
      <c r="I146" s="1124" t="s">
        <v>12857</v>
      </c>
      <c r="J146" s="1085">
        <v>41936</v>
      </c>
      <c r="K146" s="1077">
        <v>2197954</v>
      </c>
      <c r="L146" s="1086" t="s">
        <v>12708</v>
      </c>
      <c r="M146" s="1079" t="s">
        <v>11446</v>
      </c>
      <c r="N146" s="1079" t="s">
        <v>12704</v>
      </c>
      <c r="O146" s="1079" t="s">
        <v>41</v>
      </c>
      <c r="P146" s="1079" t="s">
        <v>4831</v>
      </c>
      <c r="Q146" s="1105" t="s">
        <v>12718</v>
      </c>
    </row>
    <row r="147" spans="1:17" ht="91.5" x14ac:dyDescent="0.25">
      <c r="A147" s="1081">
        <v>145</v>
      </c>
      <c r="B147" s="1069" t="s">
        <v>4826</v>
      </c>
      <c r="C147" s="1070">
        <v>891180084</v>
      </c>
      <c r="D147" s="1083">
        <v>2</v>
      </c>
      <c r="E147" s="1110" t="s">
        <v>12858</v>
      </c>
      <c r="F147" s="1073">
        <v>1075213869</v>
      </c>
      <c r="G147" s="1072">
        <v>1</v>
      </c>
      <c r="H147" s="1075" t="s">
        <v>12859</v>
      </c>
      <c r="I147" s="1124" t="s">
        <v>12860</v>
      </c>
      <c r="J147" s="1085">
        <v>41886</v>
      </c>
      <c r="K147" s="1077">
        <v>3600000</v>
      </c>
      <c r="L147" s="1078" t="s">
        <v>2141</v>
      </c>
      <c r="M147" s="1079" t="s">
        <v>11446</v>
      </c>
      <c r="N147" s="1079" t="s">
        <v>12704</v>
      </c>
      <c r="O147" s="1079" t="s">
        <v>41</v>
      </c>
      <c r="P147" s="1079" t="s">
        <v>4831</v>
      </c>
      <c r="Q147" s="1079" t="s">
        <v>12721</v>
      </c>
    </row>
    <row r="148" spans="1:17" ht="127.5" x14ac:dyDescent="0.25">
      <c r="A148" s="1081">
        <v>146</v>
      </c>
      <c r="B148" s="1087" t="s">
        <v>4826</v>
      </c>
      <c r="C148" s="1088">
        <v>891180084</v>
      </c>
      <c r="D148" s="1089">
        <v>2</v>
      </c>
      <c r="E148" s="1111" t="s">
        <v>7612</v>
      </c>
      <c r="F148" s="1091">
        <v>41536335</v>
      </c>
      <c r="G148" s="1090">
        <v>2</v>
      </c>
      <c r="H148" s="1092" t="s">
        <v>12861</v>
      </c>
      <c r="I148" s="1124" t="s">
        <v>12862</v>
      </c>
      <c r="J148" s="1093">
        <v>41887</v>
      </c>
      <c r="K148" s="1094">
        <v>1772800</v>
      </c>
      <c r="L148" s="1078" t="s">
        <v>12708</v>
      </c>
      <c r="M148" s="1096" t="s">
        <v>11446</v>
      </c>
      <c r="N148" s="1096" t="s">
        <v>12704</v>
      </c>
      <c r="O148" s="1096" t="s">
        <v>41</v>
      </c>
      <c r="P148" s="1096" t="s">
        <v>4831</v>
      </c>
      <c r="Q148" s="1096" t="s">
        <v>12721</v>
      </c>
    </row>
    <row r="149" spans="1:17" ht="54" x14ac:dyDescent="0.25">
      <c r="A149" s="1081">
        <v>147</v>
      </c>
      <c r="B149" s="1097" t="s">
        <v>4826</v>
      </c>
      <c r="C149" s="1098">
        <v>891180084</v>
      </c>
      <c r="D149" s="1099">
        <v>2</v>
      </c>
      <c r="E149" s="1108" t="s">
        <v>12863</v>
      </c>
      <c r="F149" s="1101">
        <v>1081398026</v>
      </c>
      <c r="G149" s="1100">
        <v>5</v>
      </c>
      <c r="H149" s="1102" t="s">
        <v>12864</v>
      </c>
      <c r="I149" s="1109" t="s">
        <v>12865</v>
      </c>
      <c r="J149" s="1103">
        <v>41887</v>
      </c>
      <c r="K149" s="1104">
        <v>1100000</v>
      </c>
      <c r="L149" s="1078" t="s">
        <v>12708</v>
      </c>
      <c r="M149" s="1105" t="s">
        <v>11446</v>
      </c>
      <c r="N149" s="1105" t="s">
        <v>12704</v>
      </c>
      <c r="O149" s="1105" t="s">
        <v>41</v>
      </c>
      <c r="P149" s="1105" t="s">
        <v>4831</v>
      </c>
      <c r="Q149" s="1105" t="s">
        <v>12721</v>
      </c>
    </row>
    <row r="150" spans="1:17" ht="298.5" x14ac:dyDescent="0.25">
      <c r="A150" s="1081">
        <v>148</v>
      </c>
      <c r="B150" s="1069" t="s">
        <v>4826</v>
      </c>
      <c r="C150" s="1070">
        <v>891180084</v>
      </c>
      <c r="D150" s="1071">
        <v>2</v>
      </c>
      <c r="E150" s="1110" t="s">
        <v>11691</v>
      </c>
      <c r="F150" s="1073">
        <v>12226184</v>
      </c>
      <c r="G150" s="1073">
        <v>1</v>
      </c>
      <c r="H150" s="1074" t="s">
        <v>12866</v>
      </c>
      <c r="I150" s="1124" t="s">
        <v>12867</v>
      </c>
      <c r="J150" s="1076">
        <v>41887</v>
      </c>
      <c r="K150" s="1077">
        <v>3010280</v>
      </c>
      <c r="L150" s="1078" t="s">
        <v>12708</v>
      </c>
      <c r="M150" s="1079" t="s">
        <v>11440</v>
      </c>
      <c r="N150" s="1079" t="s">
        <v>12704</v>
      </c>
      <c r="O150" s="1079" t="s">
        <v>4963</v>
      </c>
      <c r="P150" s="1080" t="s">
        <v>5340</v>
      </c>
      <c r="Q150" s="1079" t="s">
        <v>12721</v>
      </c>
    </row>
    <row r="151" spans="1:17" ht="262.5" x14ac:dyDescent="0.25">
      <c r="A151" s="1081">
        <v>149</v>
      </c>
      <c r="B151" s="1069" t="s">
        <v>4826</v>
      </c>
      <c r="C151" s="1070">
        <v>891180084</v>
      </c>
      <c r="D151" s="1071">
        <v>2</v>
      </c>
      <c r="E151" s="1110" t="s">
        <v>12868</v>
      </c>
      <c r="F151" s="1073">
        <v>52083740</v>
      </c>
      <c r="G151" s="1072">
        <v>7</v>
      </c>
      <c r="H151" s="1074" t="s">
        <v>12869</v>
      </c>
      <c r="I151" s="1124" t="s">
        <v>12870</v>
      </c>
      <c r="J151" s="1076">
        <v>41887</v>
      </c>
      <c r="K151" s="1077">
        <v>3010280</v>
      </c>
      <c r="L151" s="1078" t="s">
        <v>12708</v>
      </c>
      <c r="M151" s="1079" t="s">
        <v>11440</v>
      </c>
      <c r="N151" s="1079" t="s">
        <v>12704</v>
      </c>
      <c r="O151" s="1079" t="s">
        <v>4963</v>
      </c>
      <c r="P151" s="1080" t="s">
        <v>5340</v>
      </c>
      <c r="Q151" s="1079" t="s">
        <v>12721</v>
      </c>
    </row>
    <row r="152" spans="1:17" ht="271.5" x14ac:dyDescent="0.25">
      <c r="A152" s="1081">
        <v>150</v>
      </c>
      <c r="B152" s="1069" t="s">
        <v>4826</v>
      </c>
      <c r="C152" s="1070">
        <v>891180084</v>
      </c>
      <c r="D152" s="1083">
        <v>2</v>
      </c>
      <c r="E152" s="1110" t="s">
        <v>12871</v>
      </c>
      <c r="F152" s="1073">
        <v>41454264</v>
      </c>
      <c r="G152" s="1072">
        <v>5</v>
      </c>
      <c r="H152" s="1075" t="s">
        <v>12872</v>
      </c>
      <c r="I152" s="1124" t="s">
        <v>12873</v>
      </c>
      <c r="J152" s="1085" t="s">
        <v>12874</v>
      </c>
      <c r="K152" s="1077">
        <v>2269670</v>
      </c>
      <c r="L152" s="1078" t="s">
        <v>12708</v>
      </c>
      <c r="M152" s="1079" t="s">
        <v>11446</v>
      </c>
      <c r="N152" s="1079" t="s">
        <v>12704</v>
      </c>
      <c r="O152" s="1079" t="s">
        <v>41</v>
      </c>
      <c r="P152" s="1079" t="s">
        <v>4831</v>
      </c>
      <c r="Q152" s="1079" t="s">
        <v>12721</v>
      </c>
    </row>
    <row r="153" spans="1:17" ht="163.5" x14ac:dyDescent="0.25">
      <c r="A153" s="1081">
        <v>151</v>
      </c>
      <c r="B153" s="1069" t="s">
        <v>4826</v>
      </c>
      <c r="C153" s="1070">
        <v>891180084</v>
      </c>
      <c r="D153" s="1083">
        <v>2</v>
      </c>
      <c r="E153" s="1110" t="s">
        <v>12875</v>
      </c>
      <c r="F153" s="1073">
        <v>26501489</v>
      </c>
      <c r="G153" s="1072">
        <v>2</v>
      </c>
      <c r="H153" s="1075" t="s">
        <v>12876</v>
      </c>
      <c r="I153" s="1124" t="s">
        <v>12877</v>
      </c>
      <c r="J153" s="1085">
        <v>41887</v>
      </c>
      <c r="K153" s="1077">
        <v>5318400</v>
      </c>
      <c r="L153" s="1078" t="s">
        <v>12708</v>
      </c>
      <c r="M153" s="1079" t="s">
        <v>11446</v>
      </c>
      <c r="N153" s="1079" t="s">
        <v>12704</v>
      </c>
      <c r="O153" s="1079" t="s">
        <v>41</v>
      </c>
      <c r="P153" s="1079" t="s">
        <v>4831</v>
      </c>
      <c r="Q153" s="1079" t="s">
        <v>12721</v>
      </c>
    </row>
    <row r="154" spans="1:17" ht="55.5" x14ac:dyDescent="0.25">
      <c r="A154" s="1081">
        <v>152</v>
      </c>
      <c r="B154" s="1087" t="s">
        <v>4826</v>
      </c>
      <c r="C154" s="1088">
        <v>891180084</v>
      </c>
      <c r="D154" s="1089">
        <v>2</v>
      </c>
      <c r="E154" s="1111" t="s">
        <v>12878</v>
      </c>
      <c r="F154" s="1091">
        <v>36311272</v>
      </c>
      <c r="G154" s="1090">
        <v>5</v>
      </c>
      <c r="H154" s="1092" t="s">
        <v>12879</v>
      </c>
      <c r="I154" s="1124" t="s">
        <v>12880</v>
      </c>
      <c r="J154" s="1093">
        <v>41887</v>
      </c>
      <c r="K154" s="1094">
        <v>1484400</v>
      </c>
      <c r="L154" s="1095" t="s">
        <v>8015</v>
      </c>
      <c r="M154" s="1096" t="s">
        <v>11446</v>
      </c>
      <c r="N154" s="1096" t="s">
        <v>12704</v>
      </c>
      <c r="O154" s="1096" t="s">
        <v>41</v>
      </c>
      <c r="P154" s="1096" t="s">
        <v>4831</v>
      </c>
      <c r="Q154" s="1096" t="s">
        <v>12721</v>
      </c>
    </row>
    <row r="155" spans="1:17" ht="190.5" x14ac:dyDescent="0.25">
      <c r="A155" s="1081">
        <v>153</v>
      </c>
      <c r="B155" s="1097" t="s">
        <v>4826</v>
      </c>
      <c r="C155" s="1098">
        <v>891180084</v>
      </c>
      <c r="D155" s="1099">
        <v>2</v>
      </c>
      <c r="E155" s="1108" t="s">
        <v>12881</v>
      </c>
      <c r="F155" s="1101">
        <v>52058419</v>
      </c>
      <c r="G155" s="1100">
        <v>7</v>
      </c>
      <c r="H155" s="1102" t="s">
        <v>12882</v>
      </c>
      <c r="I155" s="1124" t="s">
        <v>12883</v>
      </c>
      <c r="J155" s="1103">
        <v>41892</v>
      </c>
      <c r="K155" s="1104">
        <v>13300000</v>
      </c>
      <c r="L155" s="1078" t="s">
        <v>1137</v>
      </c>
      <c r="M155" s="1105" t="s">
        <v>11446</v>
      </c>
      <c r="N155" s="1105" t="s">
        <v>12704</v>
      </c>
      <c r="O155" s="1105" t="s">
        <v>41</v>
      </c>
      <c r="P155" s="1105" t="s">
        <v>4831</v>
      </c>
      <c r="Q155" s="1105" t="s">
        <v>12721</v>
      </c>
    </row>
    <row r="156" spans="1:17" ht="90" x14ac:dyDescent="0.25">
      <c r="A156" s="1081">
        <v>154</v>
      </c>
      <c r="B156" s="1069" t="s">
        <v>4826</v>
      </c>
      <c r="C156" s="1070">
        <v>891180084</v>
      </c>
      <c r="D156" s="1071">
        <v>2</v>
      </c>
      <c r="E156" s="1110" t="s">
        <v>334</v>
      </c>
      <c r="F156" s="1073">
        <v>12127303</v>
      </c>
      <c r="G156" s="1073">
        <v>7</v>
      </c>
      <c r="H156" s="1074" t="s">
        <v>12884</v>
      </c>
      <c r="I156" s="1125" t="s">
        <v>12885</v>
      </c>
      <c r="J156" s="1076">
        <v>41892</v>
      </c>
      <c r="K156" s="1077">
        <v>2801000</v>
      </c>
      <c r="L156" s="1078" t="s">
        <v>7882</v>
      </c>
      <c r="M156" s="1079" t="s">
        <v>11440</v>
      </c>
      <c r="N156" s="1079" t="s">
        <v>12704</v>
      </c>
      <c r="O156" s="1079" t="s">
        <v>4963</v>
      </c>
      <c r="P156" s="1080" t="s">
        <v>5340</v>
      </c>
      <c r="Q156" s="1079" t="s">
        <v>12721</v>
      </c>
    </row>
    <row r="157" spans="1:17" ht="117" x14ac:dyDescent="0.25">
      <c r="A157" s="1081">
        <v>155</v>
      </c>
      <c r="B157" s="1069" t="s">
        <v>4826</v>
      </c>
      <c r="C157" s="1070">
        <v>891180084</v>
      </c>
      <c r="D157" s="1071">
        <v>2</v>
      </c>
      <c r="E157" s="1110" t="s">
        <v>7794</v>
      </c>
      <c r="F157" s="1082">
        <v>51606049</v>
      </c>
      <c r="G157" s="1072">
        <v>8</v>
      </c>
      <c r="H157" s="1118" t="s">
        <v>12886</v>
      </c>
      <c r="I157" s="1125" t="s">
        <v>12887</v>
      </c>
      <c r="J157" s="1119">
        <v>41893</v>
      </c>
      <c r="K157" s="1077">
        <v>4203180</v>
      </c>
      <c r="L157" s="1086" t="s">
        <v>12708</v>
      </c>
      <c r="M157" s="1079" t="s">
        <v>11440</v>
      </c>
      <c r="N157" s="1079" t="s">
        <v>12704</v>
      </c>
      <c r="O157" s="1079" t="s">
        <v>4963</v>
      </c>
      <c r="P157" s="1080" t="s">
        <v>5340</v>
      </c>
      <c r="Q157" s="1079" t="s">
        <v>12721</v>
      </c>
    </row>
    <row r="158" spans="1:17" ht="117" x14ac:dyDescent="0.25">
      <c r="A158" s="1081">
        <v>156</v>
      </c>
      <c r="B158" s="1069" t="s">
        <v>4826</v>
      </c>
      <c r="C158" s="1070">
        <v>891180084</v>
      </c>
      <c r="D158" s="1083">
        <v>2</v>
      </c>
      <c r="E158" s="1110" t="s">
        <v>12888</v>
      </c>
      <c r="F158" s="1073">
        <v>19369016</v>
      </c>
      <c r="G158" s="1072">
        <v>1</v>
      </c>
      <c r="H158" s="1120" t="s">
        <v>12889</v>
      </c>
      <c r="I158" s="1125" t="s">
        <v>12890</v>
      </c>
      <c r="J158" s="1121">
        <v>41894</v>
      </c>
      <c r="K158" s="1077">
        <v>1868080</v>
      </c>
      <c r="L158" s="1086" t="s">
        <v>12708</v>
      </c>
      <c r="M158" s="1079" t="s">
        <v>11446</v>
      </c>
      <c r="N158" s="1079" t="s">
        <v>12704</v>
      </c>
      <c r="O158" s="1079" t="s">
        <v>41</v>
      </c>
      <c r="P158" s="1079" t="s">
        <v>5340</v>
      </c>
      <c r="Q158" s="1079" t="s">
        <v>12721</v>
      </c>
    </row>
    <row r="159" spans="1:17" ht="135" x14ac:dyDescent="0.25">
      <c r="A159" s="1081">
        <v>157</v>
      </c>
      <c r="B159" s="1069" t="s">
        <v>4826</v>
      </c>
      <c r="C159" s="1070">
        <v>891180084</v>
      </c>
      <c r="D159" s="1083">
        <v>2</v>
      </c>
      <c r="E159" s="1110" t="s">
        <v>7644</v>
      </c>
      <c r="F159" s="1073">
        <v>12290014</v>
      </c>
      <c r="G159" s="1072">
        <v>5</v>
      </c>
      <c r="H159" s="1075" t="s">
        <v>12891</v>
      </c>
      <c r="I159" s="1125" t="s">
        <v>12892</v>
      </c>
      <c r="J159" s="1085">
        <v>41894</v>
      </c>
      <c r="K159" s="1077">
        <v>2659200</v>
      </c>
      <c r="L159" s="1086" t="s">
        <v>12708</v>
      </c>
      <c r="M159" s="1079" t="s">
        <v>11446</v>
      </c>
      <c r="N159" s="1079" t="s">
        <v>12704</v>
      </c>
      <c r="O159" s="1079" t="s">
        <v>41</v>
      </c>
      <c r="P159" s="1079" t="s">
        <v>4831</v>
      </c>
      <c r="Q159" s="1079" t="s">
        <v>12721</v>
      </c>
    </row>
    <row r="160" spans="1:17" ht="126" x14ac:dyDescent="0.25">
      <c r="A160" s="1081">
        <v>158</v>
      </c>
      <c r="B160" s="1087" t="s">
        <v>4826</v>
      </c>
      <c r="C160" s="1088">
        <v>891180084</v>
      </c>
      <c r="D160" s="1089">
        <v>2</v>
      </c>
      <c r="E160" s="1111" t="s">
        <v>7504</v>
      </c>
      <c r="F160" s="1091">
        <v>1075219171</v>
      </c>
      <c r="G160" s="1090">
        <v>7</v>
      </c>
      <c r="H160" s="1092" t="s">
        <v>12893</v>
      </c>
      <c r="I160" s="1125" t="s">
        <v>12894</v>
      </c>
      <c r="J160" s="1093">
        <v>41894</v>
      </c>
      <c r="K160" s="1094">
        <v>1772800</v>
      </c>
      <c r="L160" s="1086" t="s">
        <v>12708</v>
      </c>
      <c r="M160" s="1096" t="s">
        <v>11446</v>
      </c>
      <c r="N160" s="1096" t="s">
        <v>12704</v>
      </c>
      <c r="O160" s="1096" t="s">
        <v>41</v>
      </c>
      <c r="P160" s="1096" t="s">
        <v>4831</v>
      </c>
      <c r="Q160" s="1096" t="s">
        <v>12721</v>
      </c>
    </row>
    <row r="161" spans="1:17" ht="72" x14ac:dyDescent="0.25">
      <c r="A161" s="1081">
        <v>159</v>
      </c>
      <c r="B161" s="1097" t="s">
        <v>4826</v>
      </c>
      <c r="C161" s="1098">
        <v>891180084</v>
      </c>
      <c r="D161" s="1099">
        <v>2</v>
      </c>
      <c r="E161" s="1108" t="s">
        <v>12895</v>
      </c>
      <c r="F161" s="1101">
        <v>36311272</v>
      </c>
      <c r="G161" s="1100">
        <v>5</v>
      </c>
      <c r="H161" s="1102" t="s">
        <v>12896</v>
      </c>
      <c r="I161" s="1126" t="s">
        <v>12897</v>
      </c>
      <c r="J161" s="1103">
        <v>41894</v>
      </c>
      <c r="K161" s="1104">
        <v>1628160</v>
      </c>
      <c r="L161" s="1086" t="s">
        <v>7882</v>
      </c>
      <c r="M161" s="1105" t="s">
        <v>11446</v>
      </c>
      <c r="N161" s="1105" t="s">
        <v>12704</v>
      </c>
      <c r="O161" s="1105" t="s">
        <v>41</v>
      </c>
      <c r="P161" s="1105" t="s">
        <v>4831</v>
      </c>
      <c r="Q161" s="1105" t="s">
        <v>12721</v>
      </c>
    </row>
    <row r="162" spans="1:17" ht="117" x14ac:dyDescent="0.25">
      <c r="A162" s="1081">
        <v>160</v>
      </c>
      <c r="B162" s="1069" t="s">
        <v>4826</v>
      </c>
      <c r="C162" s="1070">
        <v>891180084</v>
      </c>
      <c r="D162" s="1071">
        <v>2</v>
      </c>
      <c r="E162" s="1110" t="s">
        <v>12898</v>
      </c>
      <c r="F162" s="1073">
        <v>76311561</v>
      </c>
      <c r="G162" s="1073">
        <v>1</v>
      </c>
      <c r="H162" s="1074" t="s">
        <v>12899</v>
      </c>
      <c r="I162" s="1109" t="s">
        <v>12900</v>
      </c>
      <c r="J162" s="1076">
        <v>41894</v>
      </c>
      <c r="K162" s="1077">
        <v>4670200</v>
      </c>
      <c r="L162" s="1086" t="s">
        <v>12708</v>
      </c>
      <c r="M162" s="1079" t="s">
        <v>11440</v>
      </c>
      <c r="N162" s="1079" t="s">
        <v>12704</v>
      </c>
      <c r="O162" s="1079" t="s">
        <v>4963</v>
      </c>
      <c r="P162" s="1080" t="s">
        <v>5340</v>
      </c>
      <c r="Q162" s="1079" t="s">
        <v>12721</v>
      </c>
    </row>
    <row r="163" spans="1:17" ht="45" x14ac:dyDescent="0.25">
      <c r="A163" s="1081">
        <v>161</v>
      </c>
      <c r="B163" s="1069" t="s">
        <v>4826</v>
      </c>
      <c r="C163" s="1070">
        <v>891180084</v>
      </c>
      <c r="D163" s="1071">
        <v>2</v>
      </c>
      <c r="E163" s="1110" t="s">
        <v>12901</v>
      </c>
      <c r="F163" s="1106">
        <v>12127303</v>
      </c>
      <c r="G163" s="1072">
        <v>7</v>
      </c>
      <c r="H163" s="1074" t="s">
        <v>12902</v>
      </c>
      <c r="I163" s="1125" t="s">
        <v>12903</v>
      </c>
      <c r="J163" s="1076">
        <v>41897</v>
      </c>
      <c r="K163" s="1077">
        <v>900000</v>
      </c>
      <c r="L163" s="1078" t="s">
        <v>1137</v>
      </c>
      <c r="M163" s="1079" t="s">
        <v>11440</v>
      </c>
      <c r="N163" s="1079" t="s">
        <v>12704</v>
      </c>
      <c r="O163" s="1079" t="s">
        <v>4963</v>
      </c>
      <c r="P163" s="1080" t="s">
        <v>5340</v>
      </c>
      <c r="Q163" s="1079" t="s">
        <v>12721</v>
      </c>
    </row>
    <row r="164" spans="1:17" ht="99" x14ac:dyDescent="0.25">
      <c r="A164" s="1081">
        <v>162</v>
      </c>
      <c r="B164" s="1069" t="s">
        <v>4826</v>
      </c>
      <c r="C164" s="1070">
        <v>891180084</v>
      </c>
      <c r="D164" s="1071">
        <v>2</v>
      </c>
      <c r="E164" s="1127" t="s">
        <v>12904</v>
      </c>
      <c r="F164" s="1073">
        <v>36310492</v>
      </c>
      <c r="G164" s="1073">
        <v>1</v>
      </c>
      <c r="H164" s="1118" t="s">
        <v>12905</v>
      </c>
      <c r="I164" s="1125" t="s">
        <v>12906</v>
      </c>
      <c r="J164" s="1119">
        <v>41900</v>
      </c>
      <c r="K164" s="1077">
        <v>1200000</v>
      </c>
      <c r="L164" s="1086" t="s">
        <v>12708</v>
      </c>
      <c r="M164" s="1079" t="s">
        <v>11440</v>
      </c>
      <c r="N164" s="1079" t="s">
        <v>12704</v>
      </c>
      <c r="O164" s="1079" t="s">
        <v>4963</v>
      </c>
      <c r="P164" s="1080" t="s">
        <v>5340</v>
      </c>
      <c r="Q164" s="1079" t="s">
        <v>12721</v>
      </c>
    </row>
    <row r="165" spans="1:17" ht="99" x14ac:dyDescent="0.25">
      <c r="A165" s="1081">
        <v>163</v>
      </c>
      <c r="B165" s="1069" t="s">
        <v>4826</v>
      </c>
      <c r="C165" s="1070">
        <v>891180084</v>
      </c>
      <c r="D165" s="1071">
        <v>2</v>
      </c>
      <c r="E165" s="1127" t="s">
        <v>7540</v>
      </c>
      <c r="F165" s="1106">
        <v>12258496</v>
      </c>
      <c r="G165" s="1072">
        <v>1</v>
      </c>
      <c r="H165" s="1118" t="s">
        <v>12907</v>
      </c>
      <c r="I165" s="1125" t="s">
        <v>12908</v>
      </c>
      <c r="J165" s="1119">
        <v>41900</v>
      </c>
      <c r="K165" s="1077">
        <v>1200000</v>
      </c>
      <c r="L165" s="1086" t="s">
        <v>12708</v>
      </c>
      <c r="M165" s="1079" t="s">
        <v>11440</v>
      </c>
      <c r="N165" s="1079" t="s">
        <v>12704</v>
      </c>
      <c r="O165" s="1079" t="s">
        <v>4963</v>
      </c>
      <c r="P165" s="1080" t="s">
        <v>5340</v>
      </c>
      <c r="Q165" s="1079" t="s">
        <v>12721</v>
      </c>
    </row>
    <row r="166" spans="1:17" ht="99" x14ac:dyDescent="0.25">
      <c r="A166" s="1081">
        <v>164</v>
      </c>
      <c r="B166" s="1069" t="s">
        <v>4826</v>
      </c>
      <c r="C166" s="1070">
        <v>891180084</v>
      </c>
      <c r="D166" s="1083">
        <v>2</v>
      </c>
      <c r="E166" s="1127" t="s">
        <v>12909</v>
      </c>
      <c r="F166" s="1073">
        <v>33750334</v>
      </c>
      <c r="G166" s="1072">
        <v>6</v>
      </c>
      <c r="H166" s="1120" t="s">
        <v>12910</v>
      </c>
      <c r="I166" s="1126" t="s">
        <v>12906</v>
      </c>
      <c r="J166" s="1121">
        <v>41900</v>
      </c>
      <c r="K166" s="1077">
        <v>1200000</v>
      </c>
      <c r="L166" s="1086" t="s">
        <v>12708</v>
      </c>
      <c r="M166" s="1079" t="s">
        <v>11446</v>
      </c>
      <c r="N166" s="1079" t="s">
        <v>12704</v>
      </c>
      <c r="O166" s="1079" t="s">
        <v>41</v>
      </c>
      <c r="P166" s="1079" t="s">
        <v>4831</v>
      </c>
      <c r="Q166" s="1079" t="s">
        <v>12721</v>
      </c>
    </row>
    <row r="167" spans="1:17" ht="118.5" x14ac:dyDescent="0.25">
      <c r="A167" s="1081">
        <v>165</v>
      </c>
      <c r="B167" s="1069" t="s">
        <v>4826</v>
      </c>
      <c r="C167" s="1070">
        <v>891180084</v>
      </c>
      <c r="D167" s="1083">
        <v>2</v>
      </c>
      <c r="E167" s="1127" t="s">
        <v>7644</v>
      </c>
      <c r="F167" s="1073">
        <v>12290014</v>
      </c>
      <c r="G167" s="1072">
        <v>5</v>
      </c>
      <c r="H167" s="1075" t="s">
        <v>12911</v>
      </c>
      <c r="I167" s="1128" t="s">
        <v>12912</v>
      </c>
      <c r="J167" s="1085">
        <v>41900</v>
      </c>
      <c r="K167" s="1077">
        <v>1772800</v>
      </c>
      <c r="L167" s="1086" t="s">
        <v>12708</v>
      </c>
      <c r="M167" s="1079" t="s">
        <v>11446</v>
      </c>
      <c r="N167" s="1079" t="s">
        <v>12704</v>
      </c>
      <c r="O167" s="1079" t="s">
        <v>41</v>
      </c>
      <c r="P167" s="1079" t="s">
        <v>4831</v>
      </c>
      <c r="Q167" s="1079" t="s">
        <v>12721</v>
      </c>
    </row>
    <row r="168" spans="1:17" ht="37.5" x14ac:dyDescent="0.25">
      <c r="A168" s="1081">
        <v>166</v>
      </c>
      <c r="B168" s="1087" t="s">
        <v>4826</v>
      </c>
      <c r="C168" s="1088">
        <v>891180084</v>
      </c>
      <c r="D168" s="1089">
        <v>2</v>
      </c>
      <c r="E168" s="1111" t="s">
        <v>12913</v>
      </c>
      <c r="F168" s="1091">
        <v>1075234619</v>
      </c>
      <c r="G168" s="1090">
        <v>7</v>
      </c>
      <c r="H168" s="1092" t="s">
        <v>12914</v>
      </c>
      <c r="I168" s="1123" t="s">
        <v>12915</v>
      </c>
      <c r="J168" s="1093">
        <v>41900</v>
      </c>
      <c r="K168" s="1094">
        <v>4899000</v>
      </c>
      <c r="L168" s="1095" t="s">
        <v>12916</v>
      </c>
      <c r="M168" s="1096" t="s">
        <v>11446</v>
      </c>
      <c r="N168" s="1096" t="s">
        <v>12704</v>
      </c>
      <c r="O168" s="1096" t="s">
        <v>41</v>
      </c>
      <c r="P168" s="1096" t="s">
        <v>4831</v>
      </c>
      <c r="Q168" s="1096" t="s">
        <v>12721</v>
      </c>
    </row>
    <row r="169" spans="1:17" ht="127.5" x14ac:dyDescent="0.25">
      <c r="A169" s="1081">
        <v>167</v>
      </c>
      <c r="B169" s="1097" t="s">
        <v>4826</v>
      </c>
      <c r="C169" s="1098">
        <v>891180084</v>
      </c>
      <c r="D169" s="1099">
        <v>2</v>
      </c>
      <c r="E169" s="1108" t="s">
        <v>12845</v>
      </c>
      <c r="F169" s="1101">
        <v>7694101</v>
      </c>
      <c r="G169" s="1100">
        <v>9</v>
      </c>
      <c r="H169" s="1102" t="s">
        <v>12917</v>
      </c>
      <c r="I169" s="1124" t="s">
        <v>12918</v>
      </c>
      <c r="J169" s="1103">
        <v>41900</v>
      </c>
      <c r="K169" s="1104">
        <v>57740520</v>
      </c>
      <c r="L169" s="1086" t="s">
        <v>12919</v>
      </c>
      <c r="M169" s="1105" t="s">
        <v>11446</v>
      </c>
      <c r="N169" s="1105" t="s">
        <v>12704</v>
      </c>
      <c r="O169" s="1105" t="s">
        <v>41</v>
      </c>
      <c r="P169" s="1105" t="s">
        <v>4831</v>
      </c>
      <c r="Q169" s="1105" t="s">
        <v>12721</v>
      </c>
    </row>
    <row r="170" spans="1:17" ht="45" x14ac:dyDescent="0.25">
      <c r="A170" s="1081">
        <v>168</v>
      </c>
      <c r="B170" s="1069" t="s">
        <v>4826</v>
      </c>
      <c r="C170" s="1070">
        <v>891180084</v>
      </c>
      <c r="D170" s="1071">
        <v>2</v>
      </c>
      <c r="E170" s="1110" t="s">
        <v>12920</v>
      </c>
      <c r="F170" s="1073">
        <v>41510692</v>
      </c>
      <c r="G170" s="1073">
        <v>4</v>
      </c>
      <c r="H170" s="1074" t="s">
        <v>12921</v>
      </c>
      <c r="I170" s="1109" t="s">
        <v>12922</v>
      </c>
      <c r="J170" s="1076">
        <v>41900</v>
      </c>
      <c r="K170" s="1077">
        <v>2500000</v>
      </c>
      <c r="L170" s="1086" t="s">
        <v>12708</v>
      </c>
      <c r="M170" s="1079" t="s">
        <v>11440</v>
      </c>
      <c r="N170" s="1079" t="s">
        <v>12704</v>
      </c>
      <c r="O170" s="1079" t="s">
        <v>4963</v>
      </c>
      <c r="P170" s="1080" t="s">
        <v>5340</v>
      </c>
      <c r="Q170" s="1079" t="s">
        <v>8162</v>
      </c>
    </row>
    <row r="171" spans="1:17" ht="54" x14ac:dyDescent="0.25">
      <c r="A171" s="1081">
        <v>169</v>
      </c>
      <c r="B171" s="1069" t="s">
        <v>4826</v>
      </c>
      <c r="C171" s="1070">
        <v>891180084</v>
      </c>
      <c r="D171" s="1071">
        <v>2</v>
      </c>
      <c r="E171" s="1110" t="s">
        <v>12871</v>
      </c>
      <c r="F171" s="1101">
        <v>41454264</v>
      </c>
      <c r="G171" s="1072">
        <v>5</v>
      </c>
      <c r="H171" s="1074" t="s">
        <v>12923</v>
      </c>
      <c r="I171" s="1109" t="s">
        <v>12924</v>
      </c>
      <c r="J171" s="1076">
        <v>41900</v>
      </c>
      <c r="K171" s="1077">
        <v>5000000</v>
      </c>
      <c r="L171" s="1086" t="s">
        <v>12708</v>
      </c>
      <c r="M171" s="1079" t="s">
        <v>11440</v>
      </c>
      <c r="N171" s="1079" t="s">
        <v>12704</v>
      </c>
      <c r="O171" s="1079" t="s">
        <v>4963</v>
      </c>
      <c r="P171" s="1080" t="s">
        <v>5340</v>
      </c>
      <c r="Q171" s="1079" t="s">
        <v>12721</v>
      </c>
    </row>
    <row r="172" spans="1:17" ht="168" x14ac:dyDescent="0.25">
      <c r="A172" s="1081">
        <v>170</v>
      </c>
      <c r="B172" s="1129" t="s">
        <v>6081</v>
      </c>
      <c r="C172" s="1130">
        <v>891180084</v>
      </c>
      <c r="D172" s="1131">
        <v>2</v>
      </c>
      <c r="E172" s="1132" t="s">
        <v>12925</v>
      </c>
      <c r="F172" s="1133">
        <v>830034233</v>
      </c>
      <c r="G172" s="1132">
        <v>7</v>
      </c>
      <c r="H172" s="1134" t="s">
        <v>12926</v>
      </c>
      <c r="I172" s="1135" t="s">
        <v>12927</v>
      </c>
      <c r="J172" s="1136">
        <v>41834</v>
      </c>
      <c r="K172" s="1137">
        <v>23977200</v>
      </c>
      <c r="L172" s="1138" t="s">
        <v>113</v>
      </c>
      <c r="M172" s="1138" t="s">
        <v>39</v>
      </c>
      <c r="N172" s="1138" t="s">
        <v>12928</v>
      </c>
      <c r="O172" s="1138" t="s">
        <v>41</v>
      </c>
      <c r="P172" s="1139" t="s">
        <v>42</v>
      </c>
      <c r="Q172" s="1140" t="s">
        <v>4832</v>
      </c>
    </row>
    <row r="173" spans="1:17" ht="112.5" x14ac:dyDescent="0.25">
      <c r="A173" s="1081">
        <v>171</v>
      </c>
      <c r="B173" s="1129" t="s">
        <v>6081</v>
      </c>
      <c r="C173" s="1130">
        <v>891180084</v>
      </c>
      <c r="D173" s="1131">
        <v>2</v>
      </c>
      <c r="E173" s="1132" t="s">
        <v>12929</v>
      </c>
      <c r="F173" s="1133">
        <v>800177588</v>
      </c>
      <c r="G173" s="1132">
        <v>0</v>
      </c>
      <c r="H173" s="1134" t="s">
        <v>12930</v>
      </c>
      <c r="I173" s="1141" t="s">
        <v>12931</v>
      </c>
      <c r="J173" s="1136">
        <v>41834</v>
      </c>
      <c r="K173" s="1137">
        <v>29225040</v>
      </c>
      <c r="L173" s="1138" t="s">
        <v>113</v>
      </c>
      <c r="M173" s="1138" t="s">
        <v>39</v>
      </c>
      <c r="N173" s="1138" t="s">
        <v>12932</v>
      </c>
      <c r="O173" s="1138" t="s">
        <v>41</v>
      </c>
      <c r="P173" s="1139" t="s">
        <v>42</v>
      </c>
      <c r="Q173" s="1140" t="s">
        <v>4832</v>
      </c>
    </row>
    <row r="174" spans="1:17" ht="108" x14ac:dyDescent="0.25">
      <c r="A174" s="1081">
        <v>172</v>
      </c>
      <c r="B174" s="1129" t="s">
        <v>6081</v>
      </c>
      <c r="C174" s="1130">
        <v>891180084</v>
      </c>
      <c r="D174" s="1131">
        <v>2</v>
      </c>
      <c r="E174" s="1132" t="s">
        <v>5991</v>
      </c>
      <c r="F174" s="1133">
        <v>830007414</v>
      </c>
      <c r="G174" s="1132">
        <v>9</v>
      </c>
      <c r="H174" s="1134" t="s">
        <v>12933</v>
      </c>
      <c r="I174" s="1135" t="s">
        <v>12934</v>
      </c>
      <c r="J174" s="1136">
        <v>41834</v>
      </c>
      <c r="K174" s="1137">
        <v>49996856</v>
      </c>
      <c r="L174" s="1138" t="s">
        <v>113</v>
      </c>
      <c r="M174" s="1138" t="s">
        <v>39</v>
      </c>
      <c r="N174" s="1138" t="s">
        <v>12935</v>
      </c>
      <c r="O174" s="1138" t="s">
        <v>41</v>
      </c>
      <c r="P174" s="1139" t="s">
        <v>42</v>
      </c>
      <c r="Q174" s="1140" t="s">
        <v>6090</v>
      </c>
    </row>
    <row r="175" spans="1:17" ht="132" x14ac:dyDescent="0.25">
      <c r="A175" s="1081">
        <v>173</v>
      </c>
      <c r="B175" s="1129" t="s">
        <v>6081</v>
      </c>
      <c r="C175" s="1130">
        <v>891180084</v>
      </c>
      <c r="D175" s="1131">
        <v>2</v>
      </c>
      <c r="E175" s="1132" t="s">
        <v>12936</v>
      </c>
      <c r="F175" s="1133">
        <v>860001911</v>
      </c>
      <c r="G175" s="1132">
        <v>1</v>
      </c>
      <c r="H175" s="1134" t="s">
        <v>12937</v>
      </c>
      <c r="I175" s="1135" t="s">
        <v>12938</v>
      </c>
      <c r="J175" s="1136">
        <v>41841</v>
      </c>
      <c r="K175" s="1137">
        <v>92321152</v>
      </c>
      <c r="L175" s="1138" t="s">
        <v>113</v>
      </c>
      <c r="M175" s="1138" t="s">
        <v>39</v>
      </c>
      <c r="N175" s="1138" t="s">
        <v>12939</v>
      </c>
      <c r="O175" s="1138" t="s">
        <v>41</v>
      </c>
      <c r="P175" s="1139" t="s">
        <v>42</v>
      </c>
      <c r="Q175" s="1140" t="s">
        <v>6090</v>
      </c>
    </row>
    <row r="176" spans="1:17" ht="120" x14ac:dyDescent="0.25">
      <c r="A176" s="1081">
        <v>174</v>
      </c>
      <c r="B176" s="1129" t="s">
        <v>6081</v>
      </c>
      <c r="C176" s="1130">
        <v>891180084</v>
      </c>
      <c r="D176" s="1131">
        <v>2</v>
      </c>
      <c r="E176" s="1132" t="s">
        <v>6230</v>
      </c>
      <c r="F176" s="1133">
        <v>71739665</v>
      </c>
      <c r="G176" s="1132">
        <v>9</v>
      </c>
      <c r="H176" s="1134" t="s">
        <v>12940</v>
      </c>
      <c r="I176" s="1135" t="s">
        <v>12941</v>
      </c>
      <c r="J176" s="1136">
        <v>41841</v>
      </c>
      <c r="K176" s="1137">
        <v>25886560</v>
      </c>
      <c r="L176" s="1138" t="s">
        <v>113</v>
      </c>
      <c r="M176" s="1138" t="s">
        <v>39</v>
      </c>
      <c r="N176" s="1138" t="s">
        <v>12942</v>
      </c>
      <c r="O176" s="1138" t="s">
        <v>41</v>
      </c>
      <c r="P176" s="1139" t="s">
        <v>42</v>
      </c>
      <c r="Q176" s="1140" t="s">
        <v>6090</v>
      </c>
    </row>
    <row r="177" spans="1:17" ht="144" x14ac:dyDescent="0.25">
      <c r="A177" s="1081">
        <v>175</v>
      </c>
      <c r="B177" s="1129" t="s">
        <v>6081</v>
      </c>
      <c r="C177" s="1130">
        <v>891180084</v>
      </c>
      <c r="D177" s="1131">
        <v>2</v>
      </c>
      <c r="E177" s="1132" t="s">
        <v>12943</v>
      </c>
      <c r="F177" s="1133">
        <v>800224833</v>
      </c>
      <c r="G177" s="1132">
        <v>2</v>
      </c>
      <c r="H177" s="1134" t="s">
        <v>12944</v>
      </c>
      <c r="I177" s="1135" t="s">
        <v>12945</v>
      </c>
      <c r="J177" s="1136">
        <v>41841</v>
      </c>
      <c r="K177" s="1137">
        <v>18827380</v>
      </c>
      <c r="L177" s="1138" t="s">
        <v>113</v>
      </c>
      <c r="M177" s="1138" t="s">
        <v>39</v>
      </c>
      <c r="N177" s="1138" t="s">
        <v>12946</v>
      </c>
      <c r="O177" s="1138" t="s">
        <v>41</v>
      </c>
      <c r="P177" s="1139" t="s">
        <v>42</v>
      </c>
      <c r="Q177" s="1140" t="s">
        <v>6090</v>
      </c>
    </row>
    <row r="178" spans="1:17" ht="312" x14ac:dyDescent="0.25">
      <c r="A178" s="1081">
        <v>176</v>
      </c>
      <c r="B178" s="1131" t="s">
        <v>6081</v>
      </c>
      <c r="C178" s="1130">
        <v>891180084</v>
      </c>
      <c r="D178" s="1131">
        <v>2</v>
      </c>
      <c r="E178" s="1132" t="s">
        <v>12947</v>
      </c>
      <c r="F178" s="1133">
        <v>55153221</v>
      </c>
      <c r="G178" s="1132">
        <v>8</v>
      </c>
      <c r="H178" s="1134" t="s">
        <v>12948</v>
      </c>
      <c r="I178" s="1135" t="s">
        <v>12949</v>
      </c>
      <c r="J178" s="1136">
        <v>41843</v>
      </c>
      <c r="K178" s="1142">
        <v>27863200</v>
      </c>
      <c r="L178" s="1138" t="s">
        <v>6116</v>
      </c>
      <c r="M178" s="1138" t="s">
        <v>39</v>
      </c>
      <c r="N178" s="1138" t="s">
        <v>12950</v>
      </c>
      <c r="O178" s="1138" t="s">
        <v>41</v>
      </c>
      <c r="P178" s="1139" t="s">
        <v>42</v>
      </c>
      <c r="Q178" s="1140" t="s">
        <v>6090</v>
      </c>
    </row>
    <row r="179" spans="1:17" ht="156" x14ac:dyDescent="0.25">
      <c r="A179" s="1081">
        <v>177</v>
      </c>
      <c r="B179" s="1131" t="s">
        <v>6081</v>
      </c>
      <c r="C179" s="1130">
        <v>891180084</v>
      </c>
      <c r="D179" s="1131">
        <v>2</v>
      </c>
      <c r="E179" s="1132" t="s">
        <v>6242</v>
      </c>
      <c r="F179" s="1133">
        <v>900255113</v>
      </c>
      <c r="G179" s="1132">
        <v>3</v>
      </c>
      <c r="H179" s="1134" t="s">
        <v>12951</v>
      </c>
      <c r="I179" s="1135" t="s">
        <v>12952</v>
      </c>
      <c r="J179" s="1136">
        <v>41844</v>
      </c>
      <c r="K179" s="1142">
        <v>34348600</v>
      </c>
      <c r="L179" s="1138" t="s">
        <v>113</v>
      </c>
      <c r="M179" s="1138" t="s">
        <v>39</v>
      </c>
      <c r="N179" s="1138" t="s">
        <v>12953</v>
      </c>
      <c r="O179" s="1138" t="s">
        <v>41</v>
      </c>
      <c r="P179" s="1139" t="s">
        <v>42</v>
      </c>
      <c r="Q179" s="1140" t="s">
        <v>6090</v>
      </c>
    </row>
    <row r="180" spans="1:17" ht="120" x14ac:dyDescent="0.25">
      <c r="A180" s="1081">
        <v>178</v>
      </c>
      <c r="B180" s="1131" t="s">
        <v>6081</v>
      </c>
      <c r="C180" s="1130">
        <v>891180084</v>
      </c>
      <c r="D180" s="1131">
        <v>2</v>
      </c>
      <c r="E180" s="1132" t="s">
        <v>1134</v>
      </c>
      <c r="F180" s="1133">
        <v>17627558</v>
      </c>
      <c r="G180" s="1132">
        <v>1</v>
      </c>
      <c r="H180" s="1134" t="s">
        <v>12954</v>
      </c>
      <c r="I180" s="1135" t="s">
        <v>12955</v>
      </c>
      <c r="J180" s="1136">
        <v>41852</v>
      </c>
      <c r="K180" s="1142">
        <v>82900000</v>
      </c>
      <c r="L180" s="1138" t="s">
        <v>1925</v>
      </c>
      <c r="M180" s="1138" t="s">
        <v>39</v>
      </c>
      <c r="N180" s="1138" t="s">
        <v>12956</v>
      </c>
      <c r="O180" s="1138" t="s">
        <v>41</v>
      </c>
      <c r="P180" s="1139" t="s">
        <v>42</v>
      </c>
      <c r="Q180" s="1138" t="s">
        <v>6090</v>
      </c>
    </row>
    <row r="181" spans="1:17" ht="264" x14ac:dyDescent="0.25">
      <c r="A181" s="1081">
        <v>179</v>
      </c>
      <c r="B181" s="1131" t="s">
        <v>6081</v>
      </c>
      <c r="C181" s="1130">
        <v>891180084</v>
      </c>
      <c r="D181" s="1131">
        <v>2</v>
      </c>
      <c r="E181" s="1132" t="s">
        <v>12957</v>
      </c>
      <c r="F181" s="1133">
        <v>55154535</v>
      </c>
      <c r="G181" s="1132">
        <v>1</v>
      </c>
      <c r="H181" s="1134" t="s">
        <v>12958</v>
      </c>
      <c r="I181" s="1135" t="s">
        <v>12959</v>
      </c>
      <c r="J181" s="1136">
        <v>41855</v>
      </c>
      <c r="K181" s="1142">
        <v>50969177</v>
      </c>
      <c r="L181" s="1138" t="s">
        <v>113</v>
      </c>
      <c r="M181" s="1138" t="s">
        <v>39</v>
      </c>
      <c r="N181" s="1138" t="s">
        <v>12960</v>
      </c>
      <c r="O181" s="1138" t="s">
        <v>41</v>
      </c>
      <c r="P181" s="1139" t="s">
        <v>42</v>
      </c>
      <c r="Q181" s="1138" t="s">
        <v>6090</v>
      </c>
    </row>
    <row r="182" spans="1:17" ht="132" x14ac:dyDescent="0.25">
      <c r="A182" s="1081">
        <v>180</v>
      </c>
      <c r="B182" s="1131" t="s">
        <v>6081</v>
      </c>
      <c r="C182" s="1130">
        <v>891180084</v>
      </c>
      <c r="D182" s="1131">
        <v>2</v>
      </c>
      <c r="E182" s="1132" t="s">
        <v>356</v>
      </c>
      <c r="F182" s="1133">
        <v>7694101</v>
      </c>
      <c r="G182" s="1132">
        <v>9</v>
      </c>
      <c r="H182" s="1134" t="s">
        <v>12961</v>
      </c>
      <c r="I182" s="1135" t="s">
        <v>12962</v>
      </c>
      <c r="J182" s="1136">
        <v>41855</v>
      </c>
      <c r="K182" s="1142">
        <v>14152000</v>
      </c>
      <c r="L182" s="1138" t="s">
        <v>113</v>
      </c>
      <c r="M182" s="1138" t="s">
        <v>39</v>
      </c>
      <c r="N182" s="1138" t="s">
        <v>12963</v>
      </c>
      <c r="O182" s="1138" t="s">
        <v>41</v>
      </c>
      <c r="P182" s="1139" t="s">
        <v>42</v>
      </c>
      <c r="Q182" s="1138" t="s">
        <v>6090</v>
      </c>
    </row>
    <row r="183" spans="1:17" ht="228" x14ac:dyDescent="0.25">
      <c r="A183" s="1081">
        <v>181</v>
      </c>
      <c r="B183" s="1131" t="s">
        <v>6081</v>
      </c>
      <c r="C183" s="1130">
        <v>891180084</v>
      </c>
      <c r="D183" s="1131">
        <v>2</v>
      </c>
      <c r="E183" s="1132" t="s">
        <v>12964</v>
      </c>
      <c r="F183" s="1133">
        <v>826002964</v>
      </c>
      <c r="G183" s="1132">
        <v>0</v>
      </c>
      <c r="H183" s="1134" t="s">
        <v>12965</v>
      </c>
      <c r="I183" s="1135" t="s">
        <v>12966</v>
      </c>
      <c r="J183" s="1136">
        <v>41876</v>
      </c>
      <c r="K183" s="1142">
        <v>53960300</v>
      </c>
      <c r="L183" s="1138" t="s">
        <v>1925</v>
      </c>
      <c r="M183" s="1138" t="s">
        <v>39</v>
      </c>
      <c r="N183" s="1138" t="s">
        <v>12967</v>
      </c>
      <c r="O183" s="1138" t="s">
        <v>41</v>
      </c>
      <c r="P183" s="1139" t="s">
        <v>42</v>
      </c>
      <c r="Q183" s="1138" t="s">
        <v>6090</v>
      </c>
    </row>
    <row r="184" spans="1:17" ht="216" x14ac:dyDescent="0.25">
      <c r="A184" s="1081">
        <v>182</v>
      </c>
      <c r="B184" s="1131" t="s">
        <v>6081</v>
      </c>
      <c r="C184" s="1130">
        <v>891180084</v>
      </c>
      <c r="D184" s="1131">
        <v>2</v>
      </c>
      <c r="E184" s="1132" t="s">
        <v>12968</v>
      </c>
      <c r="F184" s="1133">
        <v>900275146</v>
      </c>
      <c r="G184" s="1132">
        <v>1</v>
      </c>
      <c r="H184" s="1134" t="s">
        <v>12969</v>
      </c>
      <c r="I184" s="1135" t="s">
        <v>12970</v>
      </c>
      <c r="J184" s="1136">
        <v>41872</v>
      </c>
      <c r="K184" s="1142">
        <v>78996000</v>
      </c>
      <c r="L184" s="1138" t="s">
        <v>1925</v>
      </c>
      <c r="M184" s="1138" t="s">
        <v>39</v>
      </c>
      <c r="N184" s="1138" t="s">
        <v>12967</v>
      </c>
      <c r="O184" s="1138" t="s">
        <v>41</v>
      </c>
      <c r="P184" s="1139" t="s">
        <v>42</v>
      </c>
      <c r="Q184" s="1138" t="s">
        <v>6090</v>
      </c>
    </row>
    <row r="185" spans="1:17" ht="108" x14ac:dyDescent="0.25">
      <c r="A185" s="1081">
        <v>183</v>
      </c>
      <c r="B185" s="1131" t="s">
        <v>6081</v>
      </c>
      <c r="C185" s="1130">
        <v>891180084</v>
      </c>
      <c r="D185" s="1131">
        <v>2</v>
      </c>
      <c r="E185" s="1132" t="s">
        <v>12971</v>
      </c>
      <c r="F185" s="1133">
        <v>860065280</v>
      </c>
      <c r="G185" s="1132">
        <v>5</v>
      </c>
      <c r="H185" s="1134" t="s">
        <v>12972</v>
      </c>
      <c r="I185" s="1135" t="s">
        <v>12973</v>
      </c>
      <c r="J185" s="1136">
        <v>41891</v>
      </c>
      <c r="K185" s="1142">
        <v>95285668</v>
      </c>
      <c r="L185" s="1138" t="s">
        <v>113</v>
      </c>
      <c r="M185" s="1138" t="s">
        <v>39</v>
      </c>
      <c r="N185" s="1138" t="s">
        <v>12974</v>
      </c>
      <c r="O185" s="1138" t="s">
        <v>41</v>
      </c>
      <c r="P185" s="1139" t="s">
        <v>42</v>
      </c>
      <c r="Q185" s="1138" t="s">
        <v>6090</v>
      </c>
    </row>
    <row r="186" spans="1:17" ht="84" x14ac:dyDescent="0.25">
      <c r="A186" s="1081">
        <v>184</v>
      </c>
      <c r="B186" s="1131" t="str">
        <f>B185</f>
        <v>UNIVERSIDAD SURCOLOBIANA</v>
      </c>
      <c r="C186" s="1130">
        <f>C185</f>
        <v>891180084</v>
      </c>
      <c r="D186" s="1131">
        <f>D185</f>
        <v>2</v>
      </c>
      <c r="E186" s="1132" t="s">
        <v>12975</v>
      </c>
      <c r="F186" s="1133">
        <v>813003616</v>
      </c>
      <c r="G186" s="1132">
        <v>1</v>
      </c>
      <c r="H186" s="1143" t="s">
        <v>12976</v>
      </c>
      <c r="I186" s="1135" t="s">
        <v>12977</v>
      </c>
      <c r="J186" s="1136">
        <v>41891</v>
      </c>
      <c r="K186" s="1142">
        <v>52214309</v>
      </c>
      <c r="L186" s="1138" t="s">
        <v>12978</v>
      </c>
      <c r="M186" s="1138" t="s">
        <v>39</v>
      </c>
      <c r="N186" s="1138" t="s">
        <v>12979</v>
      </c>
      <c r="O186" s="1138" t="str">
        <f t="shared" ref="O186:P188" si="0">O185</f>
        <v>HUILA</v>
      </c>
      <c r="P186" s="1138" t="str">
        <f t="shared" si="0"/>
        <v>NEIVA</v>
      </c>
      <c r="Q186" s="1138" t="s">
        <v>12680</v>
      </c>
    </row>
    <row r="187" spans="1:17" ht="180" x14ac:dyDescent="0.25">
      <c r="A187" s="1081">
        <v>185</v>
      </c>
      <c r="B187" s="1131" t="str">
        <f t="shared" ref="B187:D188" si="1">B186</f>
        <v>UNIVERSIDAD SURCOLOBIANA</v>
      </c>
      <c r="C187" s="1130">
        <f t="shared" si="1"/>
        <v>891180084</v>
      </c>
      <c r="D187" s="1131">
        <f t="shared" si="1"/>
        <v>2</v>
      </c>
      <c r="E187" s="1132" t="s">
        <v>12980</v>
      </c>
      <c r="F187" s="1133">
        <v>900660748</v>
      </c>
      <c r="G187" s="1132">
        <v>6</v>
      </c>
      <c r="H187" s="1143" t="s">
        <v>12981</v>
      </c>
      <c r="I187" s="1135" t="s">
        <v>12982</v>
      </c>
      <c r="J187" s="1136">
        <v>41898</v>
      </c>
      <c r="K187" s="1142">
        <v>14964000</v>
      </c>
      <c r="L187" s="1138" t="s">
        <v>113</v>
      </c>
      <c r="M187" s="1138" t="s">
        <v>39</v>
      </c>
      <c r="N187" s="1138" t="s">
        <v>12983</v>
      </c>
      <c r="O187" s="1138" t="str">
        <f t="shared" si="0"/>
        <v>HUILA</v>
      </c>
      <c r="P187" s="1138" t="str">
        <f t="shared" si="0"/>
        <v>NEIVA</v>
      </c>
      <c r="Q187" s="1138" t="str">
        <f>Q186</f>
        <v>EN EJECUCIÓN</v>
      </c>
    </row>
    <row r="188" spans="1:17" ht="228" x14ac:dyDescent="0.25">
      <c r="A188" s="1081">
        <v>186</v>
      </c>
      <c r="B188" s="1131" t="str">
        <f t="shared" si="1"/>
        <v>UNIVERSIDAD SURCOLOBIANA</v>
      </c>
      <c r="C188" s="1130">
        <f t="shared" si="1"/>
        <v>891180084</v>
      </c>
      <c r="D188" s="1131">
        <f t="shared" si="1"/>
        <v>2</v>
      </c>
      <c r="E188" s="1132" t="s">
        <v>12984</v>
      </c>
      <c r="F188" s="1133">
        <v>19229812</v>
      </c>
      <c r="G188" s="1132">
        <v>8</v>
      </c>
      <c r="H188" s="1143" t="s">
        <v>12985</v>
      </c>
      <c r="I188" s="1135" t="s">
        <v>12986</v>
      </c>
      <c r="J188" s="1136">
        <v>41900</v>
      </c>
      <c r="K188" s="1142">
        <v>648092000</v>
      </c>
      <c r="L188" s="1138" t="s">
        <v>113</v>
      </c>
      <c r="M188" s="1138" t="s">
        <v>39</v>
      </c>
      <c r="N188" s="1138" t="s">
        <v>12987</v>
      </c>
      <c r="O188" s="1138" t="str">
        <f t="shared" si="0"/>
        <v>HUILA</v>
      </c>
      <c r="P188" s="1138" t="str">
        <f t="shared" si="0"/>
        <v>NEIVA</v>
      </c>
      <c r="Q188" s="1138" t="str">
        <f>Q187</f>
        <v>EN EJECUCIÓN</v>
      </c>
    </row>
    <row r="189" spans="1:17" ht="140.25" x14ac:dyDescent="0.25">
      <c r="A189" s="1081">
        <v>187</v>
      </c>
      <c r="B189" s="1144" t="s">
        <v>34</v>
      </c>
      <c r="C189" s="6">
        <v>891180084</v>
      </c>
      <c r="D189" s="137">
        <v>2</v>
      </c>
      <c r="E189" s="1145" t="s">
        <v>10925</v>
      </c>
      <c r="F189" s="1145">
        <v>7732565</v>
      </c>
      <c r="G189" s="151">
        <v>6</v>
      </c>
      <c r="H189" s="1146" t="s">
        <v>12988</v>
      </c>
      <c r="I189" s="1147" t="s">
        <v>10927</v>
      </c>
      <c r="J189" s="1148">
        <v>41827</v>
      </c>
      <c r="K189" s="1149">
        <v>6299944</v>
      </c>
      <c r="L189" s="1150" t="s">
        <v>10491</v>
      </c>
      <c r="M189" s="1151" t="s">
        <v>39</v>
      </c>
      <c r="N189" s="1151" t="s">
        <v>2127</v>
      </c>
      <c r="O189" s="1152" t="s">
        <v>41</v>
      </c>
      <c r="P189" s="1151" t="s">
        <v>42</v>
      </c>
      <c r="Q189" s="1151" t="s">
        <v>12989</v>
      </c>
    </row>
    <row r="190" spans="1:17" ht="153" x14ac:dyDescent="0.25">
      <c r="A190" s="1081">
        <v>188</v>
      </c>
      <c r="B190" s="1144" t="s">
        <v>34</v>
      </c>
      <c r="C190" s="6">
        <v>891180084</v>
      </c>
      <c r="D190" s="137">
        <v>2</v>
      </c>
      <c r="E190" s="1145" t="s">
        <v>4835</v>
      </c>
      <c r="F190" s="1145">
        <v>26422914</v>
      </c>
      <c r="G190" s="151">
        <v>2</v>
      </c>
      <c r="H190" s="1146" t="s">
        <v>12990</v>
      </c>
      <c r="I190" s="1147" t="s">
        <v>10933</v>
      </c>
      <c r="J190" s="1148">
        <v>41827</v>
      </c>
      <c r="K190" s="1149">
        <v>17639946</v>
      </c>
      <c r="L190" s="1150" t="s">
        <v>10491</v>
      </c>
      <c r="M190" s="1151" t="s">
        <v>39</v>
      </c>
      <c r="N190" s="1151" t="s">
        <v>2127</v>
      </c>
      <c r="O190" s="1152" t="s">
        <v>41</v>
      </c>
      <c r="P190" s="1151" t="s">
        <v>42</v>
      </c>
      <c r="Q190" s="1151" t="s">
        <v>12989</v>
      </c>
    </row>
    <row r="191" spans="1:17" ht="382.5" x14ac:dyDescent="0.25">
      <c r="A191" s="1081">
        <v>189</v>
      </c>
      <c r="B191" s="1144" t="s">
        <v>34</v>
      </c>
      <c r="C191" s="6">
        <v>891180084</v>
      </c>
      <c r="D191" s="137">
        <v>2</v>
      </c>
      <c r="E191" s="1145" t="s">
        <v>10974</v>
      </c>
      <c r="F191" s="1145">
        <v>1082866317</v>
      </c>
      <c r="G191" s="151">
        <v>5</v>
      </c>
      <c r="H191" s="1146" t="s">
        <v>12991</v>
      </c>
      <c r="I191" s="1147" t="s">
        <v>10975</v>
      </c>
      <c r="J191" s="1148">
        <v>41659</v>
      </c>
      <c r="K191" s="1149">
        <v>15119904</v>
      </c>
      <c r="L191" s="1151" t="s">
        <v>10491</v>
      </c>
      <c r="M191" s="1151" t="s">
        <v>39</v>
      </c>
      <c r="N191" s="1151" t="s">
        <v>2127</v>
      </c>
      <c r="O191" s="1152" t="s">
        <v>41</v>
      </c>
      <c r="P191" s="1151" t="s">
        <v>42</v>
      </c>
      <c r="Q191" s="1151" t="s">
        <v>12989</v>
      </c>
    </row>
    <row r="192" spans="1:17" ht="204" x14ac:dyDescent="0.25">
      <c r="A192" s="1081">
        <v>190</v>
      </c>
      <c r="B192" s="1144" t="s">
        <v>34</v>
      </c>
      <c r="C192" s="6">
        <v>891180084</v>
      </c>
      <c r="D192" s="137">
        <v>2</v>
      </c>
      <c r="E192" s="1145" t="s">
        <v>10377</v>
      </c>
      <c r="F192" s="1145">
        <v>1126449179</v>
      </c>
      <c r="G192" s="151">
        <v>6</v>
      </c>
      <c r="H192" s="1146" t="s">
        <v>12992</v>
      </c>
      <c r="I192" s="1147" t="s">
        <v>10937</v>
      </c>
      <c r="J192" s="1148">
        <v>41827</v>
      </c>
      <c r="K192" s="1149">
        <v>11339928</v>
      </c>
      <c r="L192" s="1150" t="s">
        <v>10491</v>
      </c>
      <c r="M192" s="1151" t="s">
        <v>39</v>
      </c>
      <c r="N192" s="1151" t="s">
        <v>2127</v>
      </c>
      <c r="O192" s="1152" t="s">
        <v>41</v>
      </c>
      <c r="P192" s="1151" t="s">
        <v>42</v>
      </c>
      <c r="Q192" s="1151" t="s">
        <v>12989</v>
      </c>
    </row>
    <row r="193" spans="1:17" ht="344.25" x14ac:dyDescent="0.25">
      <c r="A193" s="1081">
        <v>191</v>
      </c>
      <c r="B193" s="1144" t="s">
        <v>34</v>
      </c>
      <c r="C193" s="6">
        <v>891180084</v>
      </c>
      <c r="D193" s="137">
        <v>2</v>
      </c>
      <c r="E193" s="1145" t="s">
        <v>10976</v>
      </c>
      <c r="F193" s="1145">
        <v>52696895</v>
      </c>
      <c r="G193" s="151">
        <v>0</v>
      </c>
      <c r="H193" s="1146" t="s">
        <v>12993</v>
      </c>
      <c r="I193" s="1147" t="s">
        <v>10977</v>
      </c>
      <c r="J193" s="1148">
        <v>41827</v>
      </c>
      <c r="K193" s="1149">
        <v>18900054</v>
      </c>
      <c r="L193" s="1151" t="s">
        <v>10491</v>
      </c>
      <c r="M193" s="1151" t="s">
        <v>39</v>
      </c>
      <c r="N193" s="1151" t="s">
        <v>2127</v>
      </c>
      <c r="O193" s="1152" t="s">
        <v>41</v>
      </c>
      <c r="P193" s="1151" t="s">
        <v>42</v>
      </c>
      <c r="Q193" s="1151" t="s">
        <v>12989</v>
      </c>
    </row>
    <row r="194" spans="1:17" ht="382.5" x14ac:dyDescent="0.25">
      <c r="A194" s="1081">
        <v>192</v>
      </c>
      <c r="B194" s="1144" t="s">
        <v>34</v>
      </c>
      <c r="C194" s="6">
        <v>891180084</v>
      </c>
      <c r="D194" s="137">
        <v>2</v>
      </c>
      <c r="E194" s="1145" t="s">
        <v>10380</v>
      </c>
      <c r="F194" s="1145">
        <v>84459239</v>
      </c>
      <c r="G194" s="151">
        <v>1</v>
      </c>
      <c r="H194" s="1146" t="s">
        <v>12994</v>
      </c>
      <c r="I194" s="1147" t="s">
        <v>10955</v>
      </c>
      <c r="J194" s="1148">
        <v>41827</v>
      </c>
      <c r="K194" s="1149">
        <v>18899880</v>
      </c>
      <c r="L194" s="1150" t="s">
        <v>10491</v>
      </c>
      <c r="M194" s="1151" t="s">
        <v>39</v>
      </c>
      <c r="N194" s="1151" t="s">
        <v>2127</v>
      </c>
      <c r="O194" s="1152" t="s">
        <v>41</v>
      </c>
      <c r="P194" s="1151" t="s">
        <v>42</v>
      </c>
      <c r="Q194" s="1151" t="s">
        <v>12989</v>
      </c>
    </row>
    <row r="195" spans="1:17" ht="204" x14ac:dyDescent="0.25">
      <c r="A195" s="1081">
        <v>193</v>
      </c>
      <c r="B195" s="1144" t="s">
        <v>34</v>
      </c>
      <c r="C195" s="6">
        <v>891180084</v>
      </c>
      <c r="D195" s="137">
        <v>2</v>
      </c>
      <c r="E195" s="1145" t="s">
        <v>10510</v>
      </c>
      <c r="F195" s="1145">
        <v>1075254887</v>
      </c>
      <c r="G195" s="151">
        <v>1</v>
      </c>
      <c r="H195" s="1146" t="s">
        <v>12995</v>
      </c>
      <c r="I195" s="1147" t="s">
        <v>10937</v>
      </c>
      <c r="J195" s="1148">
        <v>41827</v>
      </c>
      <c r="K195" s="1149">
        <v>11339928</v>
      </c>
      <c r="L195" s="1150" t="s">
        <v>10491</v>
      </c>
      <c r="M195" s="1151" t="s">
        <v>39</v>
      </c>
      <c r="N195" s="1151" t="s">
        <v>2127</v>
      </c>
      <c r="O195" s="1152" t="s">
        <v>41</v>
      </c>
      <c r="P195" s="1151" t="s">
        <v>42</v>
      </c>
      <c r="Q195" s="1151" t="s">
        <v>12989</v>
      </c>
    </row>
    <row r="196" spans="1:17" ht="409.5" x14ac:dyDescent="0.25">
      <c r="A196" s="1081">
        <v>194</v>
      </c>
      <c r="B196" s="1144" t="s">
        <v>34</v>
      </c>
      <c r="C196" s="6">
        <v>891180084</v>
      </c>
      <c r="D196" s="137">
        <v>2</v>
      </c>
      <c r="E196" s="1145" t="s">
        <v>10371</v>
      </c>
      <c r="F196" s="1145">
        <v>1038100536</v>
      </c>
      <c r="G196" s="151">
        <v>4</v>
      </c>
      <c r="H196" s="1146" t="s">
        <v>12996</v>
      </c>
      <c r="I196" s="1147" t="s">
        <v>10943</v>
      </c>
      <c r="J196" s="1148">
        <v>41827</v>
      </c>
      <c r="K196" s="1149">
        <v>12600000</v>
      </c>
      <c r="L196" s="1150" t="s">
        <v>10491</v>
      </c>
      <c r="M196" s="1151" t="s">
        <v>39</v>
      </c>
      <c r="N196" s="1151" t="s">
        <v>2127</v>
      </c>
      <c r="O196" s="1152" t="s">
        <v>41</v>
      </c>
      <c r="P196" s="1151" t="s">
        <v>42</v>
      </c>
      <c r="Q196" s="1151" t="s">
        <v>12989</v>
      </c>
    </row>
    <row r="197" spans="1:17" ht="409.5" x14ac:dyDescent="0.25">
      <c r="A197" s="1081">
        <v>195</v>
      </c>
      <c r="B197" s="1144" t="s">
        <v>34</v>
      </c>
      <c r="C197" s="6">
        <v>891180084</v>
      </c>
      <c r="D197" s="137">
        <v>2</v>
      </c>
      <c r="E197" s="1145" t="s">
        <v>10365</v>
      </c>
      <c r="F197" s="1145">
        <v>1110477298</v>
      </c>
      <c r="G197" s="151">
        <v>5</v>
      </c>
      <c r="H197" s="1146" t="s">
        <v>12997</v>
      </c>
      <c r="I197" s="1147" t="s">
        <v>10941</v>
      </c>
      <c r="J197" s="1148">
        <v>41827</v>
      </c>
      <c r="K197" s="1149">
        <v>17639946</v>
      </c>
      <c r="L197" s="1150" t="s">
        <v>10491</v>
      </c>
      <c r="M197" s="1151" t="s">
        <v>39</v>
      </c>
      <c r="N197" s="1151" t="s">
        <v>2127</v>
      </c>
      <c r="O197" s="1152" t="s">
        <v>41</v>
      </c>
      <c r="P197" s="1151" t="s">
        <v>42</v>
      </c>
      <c r="Q197" s="1151" t="s">
        <v>12989</v>
      </c>
    </row>
    <row r="198" spans="1:17" ht="409.5" x14ac:dyDescent="0.25">
      <c r="A198" s="1081">
        <v>196</v>
      </c>
      <c r="B198" s="1144" t="s">
        <v>34</v>
      </c>
      <c r="C198" s="6">
        <v>891180084</v>
      </c>
      <c r="D198" s="137">
        <v>2</v>
      </c>
      <c r="E198" s="1145" t="s">
        <v>8406</v>
      </c>
      <c r="F198" s="1145">
        <v>80779575</v>
      </c>
      <c r="G198" s="151">
        <v>8</v>
      </c>
      <c r="H198" s="1146" t="s">
        <v>12998</v>
      </c>
      <c r="I198" s="1147" t="s">
        <v>12999</v>
      </c>
      <c r="J198" s="1148">
        <v>41827</v>
      </c>
      <c r="K198" s="1149">
        <v>17999778</v>
      </c>
      <c r="L198" s="1150" t="s">
        <v>10491</v>
      </c>
      <c r="M198" s="1151" t="s">
        <v>39</v>
      </c>
      <c r="N198" s="1151" t="s">
        <v>2127</v>
      </c>
      <c r="O198" s="1152" t="s">
        <v>41</v>
      </c>
      <c r="P198" s="1151" t="s">
        <v>42</v>
      </c>
      <c r="Q198" s="1151" t="s">
        <v>13000</v>
      </c>
    </row>
    <row r="199" spans="1:17" ht="153" x14ac:dyDescent="0.25">
      <c r="A199" s="1081">
        <v>197</v>
      </c>
      <c r="B199" s="1144" t="s">
        <v>34</v>
      </c>
      <c r="C199" s="6">
        <v>891180084</v>
      </c>
      <c r="D199" s="137">
        <v>2</v>
      </c>
      <c r="E199" s="1145" t="s">
        <v>11010</v>
      </c>
      <c r="F199" s="1145">
        <v>52998183</v>
      </c>
      <c r="G199" s="151">
        <v>1</v>
      </c>
      <c r="H199" s="1146" t="s">
        <v>13001</v>
      </c>
      <c r="I199" s="1147" t="s">
        <v>13002</v>
      </c>
      <c r="J199" s="1148">
        <v>41827</v>
      </c>
      <c r="K199" s="1149">
        <v>13199988</v>
      </c>
      <c r="L199" s="1151" t="s">
        <v>10491</v>
      </c>
      <c r="M199" s="1151" t="s">
        <v>39</v>
      </c>
      <c r="N199" s="1151" t="s">
        <v>2127</v>
      </c>
      <c r="O199" s="1152" t="s">
        <v>41</v>
      </c>
      <c r="P199" s="1151" t="s">
        <v>42</v>
      </c>
      <c r="Q199" s="1151" t="s">
        <v>12989</v>
      </c>
    </row>
    <row r="200" spans="1:17" ht="369.75" x14ac:dyDescent="0.25">
      <c r="A200" s="1081">
        <v>198</v>
      </c>
      <c r="B200" s="1144" t="s">
        <v>34</v>
      </c>
      <c r="C200" s="6">
        <v>891180084</v>
      </c>
      <c r="D200" s="137">
        <v>2</v>
      </c>
      <c r="E200" s="1145" t="s">
        <v>10386</v>
      </c>
      <c r="F200" s="1145">
        <v>1106768140</v>
      </c>
      <c r="G200" s="151">
        <v>5</v>
      </c>
      <c r="H200" s="1146" t="s">
        <v>13003</v>
      </c>
      <c r="I200" s="1147" t="s">
        <v>10951</v>
      </c>
      <c r="J200" s="1148">
        <v>41827</v>
      </c>
      <c r="K200" s="1149">
        <v>11339928</v>
      </c>
      <c r="L200" s="1150" t="s">
        <v>10491</v>
      </c>
      <c r="M200" s="1151" t="s">
        <v>39</v>
      </c>
      <c r="N200" s="1151" t="s">
        <v>2127</v>
      </c>
      <c r="O200" s="1152" t="s">
        <v>41</v>
      </c>
      <c r="P200" s="1151" t="s">
        <v>42</v>
      </c>
      <c r="Q200" s="1151" t="s">
        <v>12989</v>
      </c>
    </row>
    <row r="201" spans="1:17" ht="140.25" x14ac:dyDescent="0.25">
      <c r="A201" s="1081">
        <v>199</v>
      </c>
      <c r="B201" s="1144" t="s">
        <v>34</v>
      </c>
      <c r="C201" s="6">
        <v>891180084</v>
      </c>
      <c r="D201" s="137">
        <v>2</v>
      </c>
      <c r="E201" s="1145" t="s">
        <v>10395</v>
      </c>
      <c r="F201" s="1145">
        <v>1075215122</v>
      </c>
      <c r="G201" s="151">
        <v>8</v>
      </c>
      <c r="H201" s="1146" t="s">
        <v>13004</v>
      </c>
      <c r="I201" s="1147" t="s">
        <v>10956</v>
      </c>
      <c r="J201" s="1148">
        <v>41827</v>
      </c>
      <c r="K201" s="1149">
        <v>9449940</v>
      </c>
      <c r="L201" s="1150" t="s">
        <v>10491</v>
      </c>
      <c r="M201" s="1151" t="s">
        <v>39</v>
      </c>
      <c r="N201" s="1151" t="s">
        <v>2127</v>
      </c>
      <c r="O201" s="1152" t="s">
        <v>41</v>
      </c>
      <c r="P201" s="1151" t="s">
        <v>42</v>
      </c>
      <c r="Q201" s="1151" t="s">
        <v>12989</v>
      </c>
    </row>
    <row r="202" spans="1:17" ht="369.75" x14ac:dyDescent="0.25">
      <c r="A202" s="1081">
        <v>200</v>
      </c>
      <c r="B202" s="1144" t="s">
        <v>34</v>
      </c>
      <c r="C202" s="6">
        <v>891180084</v>
      </c>
      <c r="D202" s="137">
        <v>2</v>
      </c>
      <c r="E202" s="1145" t="s">
        <v>4124</v>
      </c>
      <c r="F202" s="1145">
        <v>7684102</v>
      </c>
      <c r="G202" s="151">
        <v>3</v>
      </c>
      <c r="H202" s="1146" t="s">
        <v>13005</v>
      </c>
      <c r="I202" s="1147" t="s">
        <v>10939</v>
      </c>
      <c r="J202" s="1148">
        <v>41827</v>
      </c>
      <c r="K202" s="1149">
        <v>9449940</v>
      </c>
      <c r="L202" s="1150" t="s">
        <v>10491</v>
      </c>
      <c r="M202" s="1151" t="s">
        <v>39</v>
      </c>
      <c r="N202" s="1151" t="s">
        <v>2127</v>
      </c>
      <c r="O202" s="1152" t="s">
        <v>41</v>
      </c>
      <c r="P202" s="1151" t="s">
        <v>42</v>
      </c>
      <c r="Q202" s="1151" t="s">
        <v>12989</v>
      </c>
    </row>
    <row r="203" spans="1:17" ht="409.5" x14ac:dyDescent="0.25">
      <c r="A203" s="1081">
        <v>201</v>
      </c>
      <c r="B203" s="1144" t="s">
        <v>34</v>
      </c>
      <c r="C203" s="6">
        <v>891180084</v>
      </c>
      <c r="D203" s="137">
        <v>2</v>
      </c>
      <c r="E203" s="1145" t="s">
        <v>10952</v>
      </c>
      <c r="F203" s="1145">
        <v>38364342</v>
      </c>
      <c r="G203" s="151">
        <v>4</v>
      </c>
      <c r="H203" s="1146" t="s">
        <v>13006</v>
      </c>
      <c r="I203" s="1147" t="s">
        <v>10953</v>
      </c>
      <c r="J203" s="1148">
        <v>41827</v>
      </c>
      <c r="K203" s="1149">
        <v>18899880</v>
      </c>
      <c r="L203" s="1150" t="s">
        <v>10491</v>
      </c>
      <c r="M203" s="1151" t="s">
        <v>39</v>
      </c>
      <c r="N203" s="1151" t="s">
        <v>2127</v>
      </c>
      <c r="O203" s="1152" t="s">
        <v>41</v>
      </c>
      <c r="P203" s="1151" t="s">
        <v>42</v>
      </c>
      <c r="Q203" s="1151" t="s">
        <v>12989</v>
      </c>
    </row>
    <row r="204" spans="1:17" ht="357" x14ac:dyDescent="0.25">
      <c r="A204" s="1081">
        <v>202</v>
      </c>
      <c r="B204" s="1144" t="s">
        <v>34</v>
      </c>
      <c r="C204" s="6">
        <v>891180084</v>
      </c>
      <c r="D204" s="137">
        <v>2</v>
      </c>
      <c r="E204" s="1145" t="s">
        <v>10392</v>
      </c>
      <c r="F204" s="1145">
        <v>52267288</v>
      </c>
      <c r="G204" s="151">
        <v>1</v>
      </c>
      <c r="H204" s="1146" t="s">
        <v>13007</v>
      </c>
      <c r="I204" s="1147" t="s">
        <v>10935</v>
      </c>
      <c r="J204" s="1148">
        <v>41649</v>
      </c>
      <c r="K204" s="1149">
        <v>28979874</v>
      </c>
      <c r="L204" s="1150" t="s">
        <v>10491</v>
      </c>
      <c r="M204" s="1151" t="s">
        <v>39</v>
      </c>
      <c r="N204" s="1151" t="s">
        <v>2127</v>
      </c>
      <c r="O204" s="1152" t="s">
        <v>41</v>
      </c>
      <c r="P204" s="1151" t="s">
        <v>42</v>
      </c>
      <c r="Q204" s="1151" t="s">
        <v>12989</v>
      </c>
    </row>
    <row r="205" spans="1:17" ht="395.25" x14ac:dyDescent="0.25">
      <c r="A205" s="1081">
        <v>203</v>
      </c>
      <c r="B205" s="1144" t="s">
        <v>34</v>
      </c>
      <c r="C205" s="6">
        <v>891180084</v>
      </c>
      <c r="D205" s="137">
        <v>2</v>
      </c>
      <c r="E205" s="1145" t="s">
        <v>13008</v>
      </c>
      <c r="F205" s="1145">
        <v>7715383</v>
      </c>
      <c r="G205" s="151">
        <v>0</v>
      </c>
      <c r="H205" s="1146" t="s">
        <v>13009</v>
      </c>
      <c r="I205" s="1147" t="s">
        <v>13010</v>
      </c>
      <c r="J205" s="1148">
        <v>41827</v>
      </c>
      <c r="K205" s="1149">
        <v>18899880</v>
      </c>
      <c r="L205" s="1150" t="s">
        <v>10491</v>
      </c>
      <c r="M205" s="1151" t="s">
        <v>39</v>
      </c>
      <c r="N205" s="1151" t="s">
        <v>2127</v>
      </c>
      <c r="O205" s="1152" t="s">
        <v>41</v>
      </c>
      <c r="P205" s="1151" t="s">
        <v>42</v>
      </c>
      <c r="Q205" s="1151" t="s">
        <v>12989</v>
      </c>
    </row>
    <row r="206" spans="1:17" ht="191.25" x14ac:dyDescent="0.25">
      <c r="A206" s="1081">
        <v>204</v>
      </c>
      <c r="B206" s="1144" t="s">
        <v>34</v>
      </c>
      <c r="C206" s="6">
        <v>891180084</v>
      </c>
      <c r="D206" s="137">
        <v>2</v>
      </c>
      <c r="E206" s="1145" t="s">
        <v>13011</v>
      </c>
      <c r="F206" s="1145">
        <v>1075246267</v>
      </c>
      <c r="G206" s="151">
        <v>1</v>
      </c>
      <c r="H206" s="1146" t="s">
        <v>13012</v>
      </c>
      <c r="I206" s="1147" t="s">
        <v>10379</v>
      </c>
      <c r="J206" s="1148">
        <v>41827</v>
      </c>
      <c r="K206" s="1149">
        <v>10799832</v>
      </c>
      <c r="L206" s="1150" t="s">
        <v>10491</v>
      </c>
      <c r="M206" s="1151" t="s">
        <v>39</v>
      </c>
      <c r="N206" s="1151" t="s">
        <v>2127</v>
      </c>
      <c r="O206" s="1152" t="s">
        <v>41</v>
      </c>
      <c r="P206" s="1151" t="s">
        <v>42</v>
      </c>
      <c r="Q206" s="1151" t="s">
        <v>13013</v>
      </c>
    </row>
    <row r="207" spans="1:17" ht="409.5" x14ac:dyDescent="0.25">
      <c r="A207" s="1081">
        <v>205</v>
      </c>
      <c r="B207" s="1144" t="s">
        <v>34</v>
      </c>
      <c r="C207" s="6">
        <v>891180084</v>
      </c>
      <c r="D207" s="137">
        <v>2</v>
      </c>
      <c r="E207" s="1145" t="s">
        <v>13014</v>
      </c>
      <c r="F207" s="1145">
        <v>7728201</v>
      </c>
      <c r="G207" s="151">
        <v>1</v>
      </c>
      <c r="H207" s="1146" t="s">
        <v>13015</v>
      </c>
      <c r="I207" s="1147" t="s">
        <v>13016</v>
      </c>
      <c r="J207" s="1148">
        <v>41827</v>
      </c>
      <c r="K207" s="1149">
        <v>10799832</v>
      </c>
      <c r="L207" s="1150" t="s">
        <v>10491</v>
      </c>
      <c r="M207" s="1151" t="s">
        <v>39</v>
      </c>
      <c r="N207" s="1151" t="s">
        <v>2127</v>
      </c>
      <c r="O207" s="1152" t="s">
        <v>41</v>
      </c>
      <c r="P207" s="1151" t="s">
        <v>42</v>
      </c>
      <c r="Q207" s="1151" t="s">
        <v>12989</v>
      </c>
    </row>
    <row r="208" spans="1:17" ht="357" x14ac:dyDescent="0.25">
      <c r="A208" s="1081">
        <v>206</v>
      </c>
      <c r="B208" s="1144" t="s">
        <v>34</v>
      </c>
      <c r="C208" s="6">
        <v>891180084</v>
      </c>
      <c r="D208" s="137">
        <v>2</v>
      </c>
      <c r="E208" s="1145" t="s">
        <v>10964</v>
      </c>
      <c r="F208" s="1145">
        <v>36312845</v>
      </c>
      <c r="G208" s="151">
        <v>7</v>
      </c>
      <c r="H208" s="1146" t="s">
        <v>13017</v>
      </c>
      <c r="I208" s="1147" t="s">
        <v>10961</v>
      </c>
      <c r="J208" s="1148">
        <v>41827</v>
      </c>
      <c r="K208" s="1149">
        <v>5669964</v>
      </c>
      <c r="L208" s="1150" t="s">
        <v>6521</v>
      </c>
      <c r="M208" s="1151" t="s">
        <v>39</v>
      </c>
      <c r="N208" s="1151" t="s">
        <v>2127</v>
      </c>
      <c r="O208" s="1152" t="s">
        <v>41</v>
      </c>
      <c r="P208" s="1151" t="s">
        <v>42</v>
      </c>
      <c r="Q208" s="1151" t="s">
        <v>12989</v>
      </c>
    </row>
    <row r="209" spans="1:17" ht="357" x14ac:dyDescent="0.25">
      <c r="A209" s="1081">
        <v>207</v>
      </c>
      <c r="B209" s="1144" t="s">
        <v>34</v>
      </c>
      <c r="C209" s="6">
        <v>891180084</v>
      </c>
      <c r="D209" s="137">
        <v>2</v>
      </c>
      <c r="E209" s="1145" t="s">
        <v>13018</v>
      </c>
      <c r="F209" s="1145">
        <v>1077860987</v>
      </c>
      <c r="G209" s="151">
        <v>4</v>
      </c>
      <c r="H209" s="1146" t="s">
        <v>13019</v>
      </c>
      <c r="I209" s="1147" t="s">
        <v>10961</v>
      </c>
      <c r="J209" s="1148">
        <v>41827</v>
      </c>
      <c r="K209" s="1149">
        <v>5669964</v>
      </c>
      <c r="L209" s="1150" t="s">
        <v>6521</v>
      </c>
      <c r="M209" s="1151" t="s">
        <v>39</v>
      </c>
      <c r="N209" s="1151" t="s">
        <v>2127</v>
      </c>
      <c r="O209" s="1152" t="s">
        <v>41</v>
      </c>
      <c r="P209" s="1151" t="s">
        <v>42</v>
      </c>
      <c r="Q209" s="1153" t="s">
        <v>12989</v>
      </c>
    </row>
    <row r="210" spans="1:17" ht="357" x14ac:dyDescent="0.25">
      <c r="A210" s="1081">
        <v>208</v>
      </c>
      <c r="B210" s="1144" t="s">
        <v>34</v>
      </c>
      <c r="C210" s="6">
        <v>891180084</v>
      </c>
      <c r="D210" s="137">
        <v>2</v>
      </c>
      <c r="E210" s="1145" t="s">
        <v>10508</v>
      </c>
      <c r="F210" s="1145">
        <v>1080180310</v>
      </c>
      <c r="G210" s="151">
        <v>1</v>
      </c>
      <c r="H210" s="1146" t="s">
        <v>13020</v>
      </c>
      <c r="I210" s="1147" t="s">
        <v>10961</v>
      </c>
      <c r="J210" s="1148">
        <v>41827</v>
      </c>
      <c r="K210" s="1149">
        <v>5669964</v>
      </c>
      <c r="L210" s="1151" t="s">
        <v>6521</v>
      </c>
      <c r="M210" s="1151" t="s">
        <v>39</v>
      </c>
      <c r="N210" s="1151" t="s">
        <v>2127</v>
      </c>
      <c r="O210" s="1152" t="s">
        <v>41</v>
      </c>
      <c r="P210" s="1151" t="s">
        <v>42</v>
      </c>
      <c r="Q210" s="1153" t="s">
        <v>12989</v>
      </c>
    </row>
    <row r="211" spans="1:17" ht="357" x14ac:dyDescent="0.25">
      <c r="A211" s="1081">
        <v>209</v>
      </c>
      <c r="B211" s="1144" t="s">
        <v>34</v>
      </c>
      <c r="C211" s="6">
        <v>891180084</v>
      </c>
      <c r="D211" s="137">
        <v>2</v>
      </c>
      <c r="E211" s="1145" t="s">
        <v>10454</v>
      </c>
      <c r="F211" s="1145">
        <v>19350764</v>
      </c>
      <c r="G211" s="151">
        <v>9</v>
      </c>
      <c r="H211" s="1146" t="s">
        <v>13021</v>
      </c>
      <c r="I211" s="1147" t="s">
        <v>10961</v>
      </c>
      <c r="J211" s="1148">
        <v>41827</v>
      </c>
      <c r="K211" s="1149">
        <v>5669964</v>
      </c>
      <c r="L211" s="1150" t="s">
        <v>10491</v>
      </c>
      <c r="M211" s="1151" t="s">
        <v>39</v>
      </c>
      <c r="N211" s="1151" t="s">
        <v>2127</v>
      </c>
      <c r="O211" s="1152" t="s">
        <v>41</v>
      </c>
      <c r="P211" s="1151" t="s">
        <v>42</v>
      </c>
      <c r="Q211" s="1153" t="s">
        <v>12989</v>
      </c>
    </row>
    <row r="212" spans="1:17" ht="357" x14ac:dyDescent="0.25">
      <c r="A212" s="1081">
        <v>210</v>
      </c>
      <c r="B212" s="1144" t="s">
        <v>34</v>
      </c>
      <c r="C212" s="6">
        <v>891180084</v>
      </c>
      <c r="D212" s="137">
        <v>2</v>
      </c>
      <c r="E212" s="1145" t="s">
        <v>13022</v>
      </c>
      <c r="F212" s="1145">
        <v>12207069</v>
      </c>
      <c r="G212" s="151">
        <v>1</v>
      </c>
      <c r="H212" s="1146" t="s">
        <v>13023</v>
      </c>
      <c r="I212" s="1147" t="s">
        <v>10961</v>
      </c>
      <c r="J212" s="1148">
        <v>41828</v>
      </c>
      <c r="K212" s="1149">
        <v>5637378</v>
      </c>
      <c r="L212" s="1150" t="s">
        <v>10491</v>
      </c>
      <c r="M212" s="1151" t="s">
        <v>39</v>
      </c>
      <c r="N212" s="1151" t="s">
        <v>2127</v>
      </c>
      <c r="O212" s="1152" t="s">
        <v>41</v>
      </c>
      <c r="P212" s="1151" t="s">
        <v>42</v>
      </c>
      <c r="Q212" s="1153" t="s">
        <v>12989</v>
      </c>
    </row>
    <row r="213" spans="1:17" ht="409.5" x14ac:dyDescent="0.25">
      <c r="A213" s="1081">
        <v>211</v>
      </c>
      <c r="B213" s="1144" t="s">
        <v>34</v>
      </c>
      <c r="C213" s="6">
        <v>891180084</v>
      </c>
      <c r="D213" s="137">
        <v>2</v>
      </c>
      <c r="E213" s="1145" t="s">
        <v>2394</v>
      </c>
      <c r="F213" s="1145">
        <v>7709049</v>
      </c>
      <c r="G213" s="151">
        <v>0</v>
      </c>
      <c r="H213" s="1146" t="s">
        <v>13024</v>
      </c>
      <c r="I213" s="1147" t="s">
        <v>13025</v>
      </c>
      <c r="J213" s="1148">
        <v>41828</v>
      </c>
      <c r="K213" s="1149">
        <v>17999958</v>
      </c>
      <c r="L213" s="1150" t="s">
        <v>10491</v>
      </c>
      <c r="M213" s="1151" t="s">
        <v>39</v>
      </c>
      <c r="N213" s="1151" t="s">
        <v>2127</v>
      </c>
      <c r="O213" s="1152" t="s">
        <v>41</v>
      </c>
      <c r="P213" s="1151" t="s">
        <v>42</v>
      </c>
      <c r="Q213" s="1154" t="s">
        <v>4853</v>
      </c>
    </row>
    <row r="214" spans="1:17" ht="382.5" x14ac:dyDescent="0.25">
      <c r="A214" s="1081">
        <v>212</v>
      </c>
      <c r="B214" s="1144" t="s">
        <v>34</v>
      </c>
      <c r="C214" s="6">
        <v>891180084</v>
      </c>
      <c r="D214" s="137">
        <v>2</v>
      </c>
      <c r="E214" s="1145" t="s">
        <v>11023</v>
      </c>
      <c r="F214" s="1145">
        <v>63546106</v>
      </c>
      <c r="G214" s="151">
        <v>5</v>
      </c>
      <c r="H214" s="1146" t="s">
        <v>13026</v>
      </c>
      <c r="I214" s="1147" t="s">
        <v>11025</v>
      </c>
      <c r="J214" s="1148">
        <v>41828</v>
      </c>
      <c r="K214" s="1149">
        <v>11999972</v>
      </c>
      <c r="L214" s="1151" t="s">
        <v>10491</v>
      </c>
      <c r="M214" s="1151" t="s">
        <v>39</v>
      </c>
      <c r="N214" s="1151" t="s">
        <v>2127</v>
      </c>
      <c r="O214" s="1152" t="s">
        <v>41</v>
      </c>
      <c r="P214" s="1151" t="s">
        <v>42</v>
      </c>
      <c r="Q214" s="1154" t="s">
        <v>4853</v>
      </c>
    </row>
    <row r="215" spans="1:17" ht="178.5" x14ac:dyDescent="0.25">
      <c r="A215" s="1081">
        <v>213</v>
      </c>
      <c r="B215" s="1144" t="s">
        <v>34</v>
      </c>
      <c r="C215" s="6">
        <v>891180084</v>
      </c>
      <c r="D215" s="137">
        <v>2</v>
      </c>
      <c r="E215" s="1145" t="s">
        <v>10991</v>
      </c>
      <c r="F215" s="1145">
        <v>800071708</v>
      </c>
      <c r="G215" s="151">
        <v>1</v>
      </c>
      <c r="H215" s="1146" t="s">
        <v>13027</v>
      </c>
      <c r="I215" s="1147" t="s">
        <v>10993</v>
      </c>
      <c r="J215" s="1148">
        <v>41829</v>
      </c>
      <c r="K215" s="1149">
        <v>8816000</v>
      </c>
      <c r="L215" s="1151" t="s">
        <v>8015</v>
      </c>
      <c r="M215" s="1151" t="s">
        <v>39</v>
      </c>
      <c r="N215" s="1151" t="s">
        <v>2127</v>
      </c>
      <c r="O215" s="1152" t="s">
        <v>41</v>
      </c>
      <c r="P215" s="1151" t="s">
        <v>42</v>
      </c>
      <c r="Q215" s="1154" t="s">
        <v>7572</v>
      </c>
    </row>
    <row r="216" spans="1:17" ht="178.5" x14ac:dyDescent="0.25">
      <c r="A216" s="1081">
        <v>214</v>
      </c>
      <c r="B216" s="1144" t="s">
        <v>34</v>
      </c>
      <c r="C216" s="6">
        <v>891180084</v>
      </c>
      <c r="D216" s="137">
        <v>2</v>
      </c>
      <c r="E216" s="1145" t="s">
        <v>10972</v>
      </c>
      <c r="F216" s="1145">
        <v>26500375</v>
      </c>
      <c r="G216" s="151">
        <v>7</v>
      </c>
      <c r="H216" s="1146" t="s">
        <v>13028</v>
      </c>
      <c r="I216" s="1147" t="s">
        <v>10973</v>
      </c>
      <c r="J216" s="1148">
        <v>41835</v>
      </c>
      <c r="K216" s="1149">
        <v>49600000</v>
      </c>
      <c r="L216" s="1151" t="s">
        <v>8015</v>
      </c>
      <c r="M216" s="1151" t="s">
        <v>39</v>
      </c>
      <c r="N216" s="1151" t="s">
        <v>2127</v>
      </c>
      <c r="O216" s="1152" t="s">
        <v>41</v>
      </c>
      <c r="P216" s="1151" t="s">
        <v>42</v>
      </c>
      <c r="Q216" s="1154" t="s">
        <v>7572</v>
      </c>
    </row>
    <row r="217" spans="1:17" ht="255" x14ac:dyDescent="0.25">
      <c r="A217" s="1081">
        <v>215</v>
      </c>
      <c r="B217" s="1144" t="s">
        <v>34</v>
      </c>
      <c r="C217" s="6">
        <v>891180084</v>
      </c>
      <c r="D217" s="137">
        <v>2</v>
      </c>
      <c r="E217" s="1145" t="s">
        <v>13029</v>
      </c>
      <c r="F217" s="1145">
        <v>1077848986</v>
      </c>
      <c r="G217" s="151">
        <v>8</v>
      </c>
      <c r="H217" s="1146" t="s">
        <v>13030</v>
      </c>
      <c r="I217" s="1147" t="s">
        <v>13031</v>
      </c>
      <c r="J217" s="1148">
        <v>41836</v>
      </c>
      <c r="K217" s="1149">
        <v>20264000</v>
      </c>
      <c r="L217" s="1151" t="s">
        <v>8015</v>
      </c>
      <c r="M217" s="1151" t="s">
        <v>39</v>
      </c>
      <c r="N217" s="1151" t="s">
        <v>2127</v>
      </c>
      <c r="O217" s="1152" t="s">
        <v>41</v>
      </c>
      <c r="P217" s="1151" t="s">
        <v>42</v>
      </c>
      <c r="Q217" s="1154" t="s">
        <v>7572</v>
      </c>
    </row>
    <row r="218" spans="1:17" ht="191.25" x14ac:dyDescent="0.25">
      <c r="A218" s="1081">
        <v>216</v>
      </c>
      <c r="B218" s="1144" t="s">
        <v>34</v>
      </c>
      <c r="C218" s="6">
        <v>891180084</v>
      </c>
      <c r="D218" s="137">
        <v>2</v>
      </c>
      <c r="E218" s="1145" t="s">
        <v>10995</v>
      </c>
      <c r="F218" s="1145">
        <v>900127670</v>
      </c>
      <c r="G218" s="151">
        <v>6</v>
      </c>
      <c r="H218" s="1146" t="s">
        <v>13032</v>
      </c>
      <c r="I218" s="1147" t="s">
        <v>10997</v>
      </c>
      <c r="J218" s="1148">
        <v>41837</v>
      </c>
      <c r="K218" s="1149">
        <v>2227200</v>
      </c>
      <c r="L218" s="1151" t="s">
        <v>8015</v>
      </c>
      <c r="M218" s="1151" t="s">
        <v>39</v>
      </c>
      <c r="N218" s="1151" t="s">
        <v>2127</v>
      </c>
      <c r="O218" s="1152" t="s">
        <v>41</v>
      </c>
      <c r="P218" s="1151" t="s">
        <v>42</v>
      </c>
      <c r="Q218" s="1154" t="s">
        <v>7572</v>
      </c>
    </row>
    <row r="219" spans="1:17" ht="178.5" x14ac:dyDescent="0.25">
      <c r="A219" s="1081">
        <v>217</v>
      </c>
      <c r="B219" s="1144" t="s">
        <v>34</v>
      </c>
      <c r="C219" s="6">
        <v>891180084</v>
      </c>
      <c r="D219" s="137">
        <v>2</v>
      </c>
      <c r="E219" s="1145" t="s">
        <v>10985</v>
      </c>
      <c r="F219" s="1145">
        <v>800179073</v>
      </c>
      <c r="G219" s="151">
        <v>9</v>
      </c>
      <c r="H219" s="1146" t="s">
        <v>13033</v>
      </c>
      <c r="I219" s="1147" t="s">
        <v>10987</v>
      </c>
      <c r="J219" s="1148">
        <v>41837</v>
      </c>
      <c r="K219" s="1149">
        <v>20237360</v>
      </c>
      <c r="L219" s="1151" t="s">
        <v>8015</v>
      </c>
      <c r="M219" s="1151" t="s">
        <v>39</v>
      </c>
      <c r="N219" s="1151" t="s">
        <v>2127</v>
      </c>
      <c r="O219" s="1152" t="s">
        <v>41</v>
      </c>
      <c r="P219" s="1151" t="s">
        <v>42</v>
      </c>
      <c r="Q219" s="1154" t="s">
        <v>7572</v>
      </c>
    </row>
    <row r="220" spans="1:17" ht="293.25" x14ac:dyDescent="0.25">
      <c r="A220" s="1081">
        <v>218</v>
      </c>
      <c r="B220" s="1144" t="s">
        <v>34</v>
      </c>
      <c r="C220" s="6">
        <v>891180084</v>
      </c>
      <c r="D220" s="137">
        <v>2</v>
      </c>
      <c r="E220" s="1145" t="s">
        <v>11042</v>
      </c>
      <c r="F220" s="1145">
        <v>891101201</v>
      </c>
      <c r="G220" s="151">
        <v>0</v>
      </c>
      <c r="H220" s="1146" t="s">
        <v>13034</v>
      </c>
      <c r="I220" s="1147" t="s">
        <v>11044</v>
      </c>
      <c r="J220" s="1148">
        <v>41841</v>
      </c>
      <c r="K220" s="1149">
        <v>60346440</v>
      </c>
      <c r="L220" s="1151" t="s">
        <v>8015</v>
      </c>
      <c r="M220" s="1151" t="s">
        <v>39</v>
      </c>
      <c r="N220" s="1151" t="s">
        <v>2127</v>
      </c>
      <c r="O220" s="1152" t="s">
        <v>41</v>
      </c>
      <c r="P220" s="1151" t="s">
        <v>42</v>
      </c>
      <c r="Q220" s="1154" t="s">
        <v>4853</v>
      </c>
    </row>
    <row r="221" spans="1:17" ht="204" x14ac:dyDescent="0.25">
      <c r="A221" s="1081">
        <v>219</v>
      </c>
      <c r="B221" s="1144" t="s">
        <v>34</v>
      </c>
      <c r="C221" s="6">
        <v>891180084</v>
      </c>
      <c r="D221" s="137">
        <v>2</v>
      </c>
      <c r="E221" s="1145" t="s">
        <v>11037</v>
      </c>
      <c r="F221" s="1145">
        <v>51792768</v>
      </c>
      <c r="G221" s="151">
        <v>0</v>
      </c>
      <c r="H221" s="1146" t="s">
        <v>13035</v>
      </c>
      <c r="I221" s="1147" t="s">
        <v>11039</v>
      </c>
      <c r="J221" s="1148">
        <v>41841</v>
      </c>
      <c r="K221" s="1149">
        <v>15600000</v>
      </c>
      <c r="L221" s="1151" t="s">
        <v>8015</v>
      </c>
      <c r="M221" s="1151" t="s">
        <v>39</v>
      </c>
      <c r="N221" s="1151" t="s">
        <v>2127</v>
      </c>
      <c r="O221" s="1152" t="s">
        <v>41</v>
      </c>
      <c r="P221" s="1151" t="s">
        <v>42</v>
      </c>
      <c r="Q221" s="1154" t="s">
        <v>4853</v>
      </c>
    </row>
    <row r="222" spans="1:17" ht="216.75" x14ac:dyDescent="0.25">
      <c r="A222" s="1081">
        <v>220</v>
      </c>
      <c r="B222" s="1144" t="s">
        <v>34</v>
      </c>
      <c r="C222" s="6">
        <v>891180084</v>
      </c>
      <c r="D222" s="137">
        <v>2</v>
      </c>
      <c r="E222" s="1145" t="s">
        <v>10351</v>
      </c>
      <c r="F222" s="1145">
        <v>900173178</v>
      </c>
      <c r="G222" s="151">
        <v>9</v>
      </c>
      <c r="H222" s="1146" t="s">
        <v>13036</v>
      </c>
      <c r="I222" s="1147" t="s">
        <v>13037</v>
      </c>
      <c r="J222" s="1148">
        <v>41845</v>
      </c>
      <c r="K222" s="1149">
        <v>3295000</v>
      </c>
      <c r="L222" s="1151" t="s">
        <v>8015</v>
      </c>
      <c r="M222" s="1151" t="s">
        <v>39</v>
      </c>
      <c r="N222" s="1151" t="s">
        <v>2127</v>
      </c>
      <c r="O222" s="1152" t="s">
        <v>41</v>
      </c>
      <c r="P222" s="1151" t="s">
        <v>42</v>
      </c>
      <c r="Q222" s="1154" t="s">
        <v>4853</v>
      </c>
    </row>
    <row r="223" spans="1:17" ht="280.5" x14ac:dyDescent="0.25">
      <c r="A223" s="1081">
        <v>221</v>
      </c>
      <c r="B223" s="1144" t="s">
        <v>34</v>
      </c>
      <c r="C223" s="6">
        <v>891180084</v>
      </c>
      <c r="D223" s="137">
        <v>2</v>
      </c>
      <c r="E223" s="1145" t="s">
        <v>13038</v>
      </c>
      <c r="F223" s="1145">
        <v>1053775440</v>
      </c>
      <c r="G223" s="151">
        <v>7</v>
      </c>
      <c r="H223" s="1146" t="s">
        <v>13039</v>
      </c>
      <c r="I223" s="1147" t="s">
        <v>13040</v>
      </c>
      <c r="J223" s="1148">
        <v>41850</v>
      </c>
      <c r="K223" s="1149">
        <v>17500000</v>
      </c>
      <c r="L223" s="1151" t="s">
        <v>8015</v>
      </c>
      <c r="M223" s="1151" t="s">
        <v>39</v>
      </c>
      <c r="N223" s="1151" t="s">
        <v>2127</v>
      </c>
      <c r="O223" s="1152" t="s">
        <v>41</v>
      </c>
      <c r="P223" s="1151" t="s">
        <v>42</v>
      </c>
      <c r="Q223" s="1154" t="s">
        <v>7572</v>
      </c>
    </row>
    <row r="224" spans="1:17" ht="318.75" x14ac:dyDescent="0.25">
      <c r="A224" s="1081">
        <v>222</v>
      </c>
      <c r="B224" s="1144" t="s">
        <v>34</v>
      </c>
      <c r="C224" s="6">
        <v>891180084</v>
      </c>
      <c r="D224" s="137">
        <v>2</v>
      </c>
      <c r="E224" s="1145" t="s">
        <v>13041</v>
      </c>
      <c r="F224" s="1145">
        <v>1075262639</v>
      </c>
      <c r="G224" s="151">
        <v>3</v>
      </c>
      <c r="H224" s="1146" t="s">
        <v>13042</v>
      </c>
      <c r="I224" s="1147" t="s">
        <v>13043</v>
      </c>
      <c r="J224" s="1148">
        <v>41852</v>
      </c>
      <c r="K224" s="1149">
        <v>2400000</v>
      </c>
      <c r="L224" s="1151" t="s">
        <v>8015</v>
      </c>
      <c r="M224" s="1151" t="s">
        <v>39</v>
      </c>
      <c r="N224" s="1151" t="s">
        <v>2127</v>
      </c>
      <c r="O224" s="1152" t="s">
        <v>41</v>
      </c>
      <c r="P224" s="1151" t="s">
        <v>42</v>
      </c>
      <c r="Q224" s="1154" t="s">
        <v>7572</v>
      </c>
    </row>
    <row r="225" spans="1:17" ht="165.75" x14ac:dyDescent="0.25">
      <c r="A225" s="1081">
        <v>223</v>
      </c>
      <c r="B225" s="1144" t="s">
        <v>34</v>
      </c>
      <c r="C225" s="6">
        <v>891180084</v>
      </c>
      <c r="D225" s="137">
        <v>2</v>
      </c>
      <c r="E225" s="1145" t="s">
        <v>10998</v>
      </c>
      <c r="F225" s="1145">
        <v>900304743</v>
      </c>
      <c r="G225" s="151">
        <v>4</v>
      </c>
      <c r="H225" s="1146" t="s">
        <v>13044</v>
      </c>
      <c r="I225" s="1147" t="s">
        <v>13045</v>
      </c>
      <c r="J225" s="1148">
        <v>41855</v>
      </c>
      <c r="K225" s="1149">
        <v>1560200</v>
      </c>
      <c r="L225" s="1151" t="s">
        <v>8015</v>
      </c>
      <c r="M225" s="1151" t="s">
        <v>39</v>
      </c>
      <c r="N225" s="1151" t="s">
        <v>2127</v>
      </c>
      <c r="O225" s="1152" t="s">
        <v>41</v>
      </c>
      <c r="P225" s="1151" t="s">
        <v>42</v>
      </c>
      <c r="Q225" s="1154" t="s">
        <v>7572</v>
      </c>
    </row>
    <row r="226" spans="1:17" ht="191.25" x14ac:dyDescent="0.25">
      <c r="A226" s="1081">
        <v>224</v>
      </c>
      <c r="B226" s="1144" t="s">
        <v>34</v>
      </c>
      <c r="C226" s="6">
        <v>891180084</v>
      </c>
      <c r="D226" s="137">
        <v>2</v>
      </c>
      <c r="E226" s="1145" t="s">
        <v>13046</v>
      </c>
      <c r="F226" s="1145">
        <v>1078776933</v>
      </c>
      <c r="G226" s="151">
        <v>1</v>
      </c>
      <c r="H226" s="1146" t="s">
        <v>13047</v>
      </c>
      <c r="I226" s="1147" t="s">
        <v>10379</v>
      </c>
      <c r="J226" s="1148">
        <v>41857</v>
      </c>
      <c r="K226" s="1149">
        <v>8700000</v>
      </c>
      <c r="L226" s="1151" t="s">
        <v>8015</v>
      </c>
      <c r="M226" s="1151" t="s">
        <v>39</v>
      </c>
      <c r="N226" s="1151" t="s">
        <v>2127</v>
      </c>
      <c r="O226" s="1152" t="s">
        <v>41</v>
      </c>
      <c r="P226" s="1151" t="s">
        <v>42</v>
      </c>
      <c r="Q226" s="1154" t="s">
        <v>7572</v>
      </c>
    </row>
    <row r="227" spans="1:17" ht="280.5" x14ac:dyDescent="0.25">
      <c r="A227" s="1081">
        <v>225</v>
      </c>
      <c r="B227" s="1144" t="s">
        <v>34</v>
      </c>
      <c r="C227" s="6">
        <v>891180084</v>
      </c>
      <c r="D227" s="137">
        <v>2</v>
      </c>
      <c r="E227" s="1145" t="s">
        <v>11005</v>
      </c>
      <c r="F227" s="1145">
        <v>800224833</v>
      </c>
      <c r="G227" s="151">
        <v>2</v>
      </c>
      <c r="H227" s="1146" t="s">
        <v>13048</v>
      </c>
      <c r="I227" s="1147" t="s">
        <v>13049</v>
      </c>
      <c r="J227" s="1148">
        <v>41859</v>
      </c>
      <c r="K227" s="1149">
        <v>9725440</v>
      </c>
      <c r="L227" s="1151" t="s">
        <v>1137</v>
      </c>
      <c r="M227" s="1151" t="s">
        <v>39</v>
      </c>
      <c r="N227" s="1151" t="s">
        <v>2127</v>
      </c>
      <c r="O227" s="1152" t="s">
        <v>41</v>
      </c>
      <c r="P227" s="1151" t="s">
        <v>42</v>
      </c>
      <c r="Q227" s="1154" t="s">
        <v>7572</v>
      </c>
    </row>
    <row r="228" spans="1:17" ht="242.25" x14ac:dyDescent="0.25">
      <c r="A228" s="1081">
        <v>226</v>
      </c>
      <c r="B228" s="1144" t="s">
        <v>34</v>
      </c>
      <c r="C228" s="6">
        <v>891180084</v>
      </c>
      <c r="D228" s="137">
        <v>2</v>
      </c>
      <c r="E228" s="1145" t="s">
        <v>2613</v>
      </c>
      <c r="F228" s="1145">
        <v>12094697</v>
      </c>
      <c r="G228" s="151">
        <v>1</v>
      </c>
      <c r="H228" s="1146" t="s">
        <v>13050</v>
      </c>
      <c r="I228" s="1147" t="s">
        <v>10981</v>
      </c>
      <c r="J228" s="1148">
        <v>41877</v>
      </c>
      <c r="K228" s="1149">
        <v>13344704</v>
      </c>
      <c r="L228" s="1151" t="s">
        <v>1137</v>
      </c>
      <c r="M228" s="1151" t="s">
        <v>39</v>
      </c>
      <c r="N228" s="1151" t="s">
        <v>2127</v>
      </c>
      <c r="O228" s="1152" t="s">
        <v>41</v>
      </c>
      <c r="P228" s="1151" t="s">
        <v>42</v>
      </c>
      <c r="Q228" s="1154" t="s">
        <v>7572</v>
      </c>
    </row>
    <row r="229" spans="1:17" ht="165.75" x14ac:dyDescent="0.25">
      <c r="A229" s="1081">
        <v>227</v>
      </c>
      <c r="B229" s="1144" t="s">
        <v>34</v>
      </c>
      <c r="C229" s="6">
        <v>891180084</v>
      </c>
      <c r="D229" s="137">
        <v>2</v>
      </c>
      <c r="E229" s="1145" t="s">
        <v>2452</v>
      </c>
      <c r="F229" s="1145">
        <v>830083397</v>
      </c>
      <c r="G229" s="151">
        <v>5</v>
      </c>
      <c r="H229" s="1146" t="s">
        <v>13051</v>
      </c>
      <c r="I229" s="1147" t="s">
        <v>10980</v>
      </c>
      <c r="J229" s="1148">
        <v>41873</v>
      </c>
      <c r="K229" s="1149">
        <v>2728262</v>
      </c>
      <c r="L229" s="1151" t="s">
        <v>1137</v>
      </c>
      <c r="M229" s="1151" t="s">
        <v>39</v>
      </c>
      <c r="N229" s="1151" t="s">
        <v>2127</v>
      </c>
      <c r="O229" s="1152" t="s">
        <v>41</v>
      </c>
      <c r="P229" s="1151" t="s">
        <v>42</v>
      </c>
      <c r="Q229" s="1154" t="s">
        <v>7572</v>
      </c>
    </row>
    <row r="230" spans="1:17" ht="255" x14ac:dyDescent="0.25">
      <c r="A230" s="1081">
        <v>228</v>
      </c>
      <c r="B230" s="1144" t="s">
        <v>34</v>
      </c>
      <c r="C230" s="6">
        <v>891180084</v>
      </c>
      <c r="D230" s="137">
        <v>2</v>
      </c>
      <c r="E230" s="1145" t="s">
        <v>9111</v>
      </c>
      <c r="F230" s="1145">
        <v>71739665</v>
      </c>
      <c r="G230" s="151">
        <v>9</v>
      </c>
      <c r="H230" s="1146" t="s">
        <v>13052</v>
      </c>
      <c r="I230" s="1147" t="s">
        <v>13053</v>
      </c>
      <c r="J230" s="1148">
        <v>41873</v>
      </c>
      <c r="K230" s="1149">
        <v>20652060</v>
      </c>
      <c r="L230" s="1151" t="s">
        <v>1137</v>
      </c>
      <c r="M230" s="1151" t="s">
        <v>39</v>
      </c>
      <c r="N230" s="1151" t="s">
        <v>2127</v>
      </c>
      <c r="O230" s="1152" t="s">
        <v>41</v>
      </c>
      <c r="P230" s="1151" t="s">
        <v>42</v>
      </c>
      <c r="Q230" s="1154" t="s">
        <v>4853</v>
      </c>
    </row>
    <row r="231" spans="1:17" ht="255" x14ac:dyDescent="0.25">
      <c r="A231" s="1081">
        <v>229</v>
      </c>
      <c r="B231" s="1144" t="s">
        <v>34</v>
      </c>
      <c r="C231" s="6">
        <v>891180084</v>
      </c>
      <c r="D231" s="137">
        <v>2</v>
      </c>
      <c r="E231" s="1145" t="s">
        <v>13054</v>
      </c>
      <c r="F231" s="1145">
        <v>800221308</v>
      </c>
      <c r="G231" s="151">
        <v>3</v>
      </c>
      <c r="H231" s="1146" t="s">
        <v>13055</v>
      </c>
      <c r="I231" s="1147" t="s">
        <v>13056</v>
      </c>
      <c r="J231" s="1148">
        <v>41897</v>
      </c>
      <c r="K231" s="1149">
        <v>5454900</v>
      </c>
      <c r="L231" s="1151" t="s">
        <v>1137</v>
      </c>
      <c r="M231" s="1151" t="s">
        <v>39</v>
      </c>
      <c r="N231" s="1151" t="s">
        <v>2127</v>
      </c>
      <c r="O231" s="1152" t="s">
        <v>41</v>
      </c>
      <c r="P231" s="1151" t="s">
        <v>42</v>
      </c>
      <c r="Q231" s="1154" t="s">
        <v>7572</v>
      </c>
    </row>
    <row r="232" spans="1:17" ht="153" x14ac:dyDescent="0.25">
      <c r="A232" s="1081">
        <v>230</v>
      </c>
      <c r="B232" s="1144" t="s">
        <v>34</v>
      </c>
      <c r="C232" s="6">
        <v>891180084</v>
      </c>
      <c r="D232" s="137">
        <v>2</v>
      </c>
      <c r="E232" s="1145" t="s">
        <v>1721</v>
      </c>
      <c r="F232" s="1145">
        <v>900254643</v>
      </c>
      <c r="G232" s="151">
        <v>0</v>
      </c>
      <c r="H232" s="1146" t="s">
        <v>13057</v>
      </c>
      <c r="I232" s="1147" t="s">
        <v>13058</v>
      </c>
      <c r="J232" s="1148">
        <v>41898</v>
      </c>
      <c r="K232" s="1149">
        <v>24934140</v>
      </c>
      <c r="L232" s="1151" t="s">
        <v>1137</v>
      </c>
      <c r="M232" s="1151" t="s">
        <v>39</v>
      </c>
      <c r="N232" s="1151" t="s">
        <v>2127</v>
      </c>
      <c r="O232" s="1152" t="s">
        <v>41</v>
      </c>
      <c r="P232" s="1151" t="s">
        <v>42</v>
      </c>
      <c r="Q232" s="1154" t="s">
        <v>7572</v>
      </c>
    </row>
    <row r="233" spans="1:17" ht="153" x14ac:dyDescent="0.25">
      <c r="A233" s="1081">
        <v>231</v>
      </c>
      <c r="B233" s="1155" t="s">
        <v>34</v>
      </c>
      <c r="C233" s="6">
        <v>891180084</v>
      </c>
      <c r="D233" s="137">
        <v>2</v>
      </c>
      <c r="E233" s="1145" t="s">
        <v>5760</v>
      </c>
      <c r="F233" s="1145">
        <v>55151659</v>
      </c>
      <c r="G233" s="151">
        <v>0</v>
      </c>
      <c r="H233" s="1146" t="s">
        <v>13059</v>
      </c>
      <c r="I233" s="1147" t="s">
        <v>13060</v>
      </c>
      <c r="J233" s="1148">
        <v>41900</v>
      </c>
      <c r="K233" s="1149">
        <v>4408000</v>
      </c>
      <c r="L233" s="1151" t="s">
        <v>8015</v>
      </c>
      <c r="M233" s="1151" t="s">
        <v>39</v>
      </c>
      <c r="N233" s="1151" t="s">
        <v>2127</v>
      </c>
      <c r="O233" s="1152" t="s">
        <v>41</v>
      </c>
      <c r="P233" s="1151" t="s">
        <v>42</v>
      </c>
      <c r="Q233" s="1154" t="s">
        <v>7572</v>
      </c>
    </row>
    <row r="234" spans="1:17" ht="242.25" x14ac:dyDescent="0.25">
      <c r="A234" s="1081">
        <v>232</v>
      </c>
      <c r="B234" s="1155" t="s">
        <v>34</v>
      </c>
      <c r="C234" s="6">
        <v>891180084</v>
      </c>
      <c r="D234" s="137">
        <v>2</v>
      </c>
      <c r="E234" s="1145" t="s">
        <v>13061</v>
      </c>
      <c r="F234" s="1145">
        <v>40776159</v>
      </c>
      <c r="G234" s="151">
        <v>8</v>
      </c>
      <c r="H234" s="1146" t="s">
        <v>13062</v>
      </c>
      <c r="I234" s="1147" t="s">
        <v>13063</v>
      </c>
      <c r="J234" s="1148">
        <v>41900</v>
      </c>
      <c r="K234" s="1149">
        <v>620000</v>
      </c>
      <c r="L234" s="1151" t="s">
        <v>8015</v>
      </c>
      <c r="M234" s="1151" t="s">
        <v>39</v>
      </c>
      <c r="N234" s="1151" t="s">
        <v>2127</v>
      </c>
      <c r="O234" s="1152" t="s">
        <v>41</v>
      </c>
      <c r="P234" s="1151" t="s">
        <v>42</v>
      </c>
      <c r="Q234" s="1154" t="s">
        <v>4853</v>
      </c>
    </row>
    <row r="235" spans="1:17" ht="240" x14ac:dyDescent="0.25">
      <c r="A235" s="1081">
        <v>233</v>
      </c>
      <c r="B235" s="1156" t="s">
        <v>13064</v>
      </c>
      <c r="C235" s="6">
        <v>891180084</v>
      </c>
      <c r="D235" s="137">
        <v>2</v>
      </c>
      <c r="E235" s="1157" t="s">
        <v>13065</v>
      </c>
      <c r="F235" s="1158">
        <v>76941010</v>
      </c>
      <c r="G235" s="140">
        <v>9</v>
      </c>
      <c r="H235" s="1159" t="s">
        <v>13066</v>
      </c>
      <c r="I235" s="1160" t="s">
        <v>13067</v>
      </c>
      <c r="J235" s="1161">
        <v>41887</v>
      </c>
      <c r="K235" s="1162">
        <v>12133200</v>
      </c>
      <c r="L235" s="1163" t="s">
        <v>1137</v>
      </c>
      <c r="M235" s="1152" t="s">
        <v>39</v>
      </c>
      <c r="N235" s="1163" t="s">
        <v>11361</v>
      </c>
      <c r="O235" s="1152" t="s">
        <v>41</v>
      </c>
      <c r="P235" s="1152" t="s">
        <v>42</v>
      </c>
      <c r="Q235" s="1154" t="s">
        <v>4853</v>
      </c>
    </row>
    <row r="236" spans="1:17" ht="216.75" x14ac:dyDescent="0.25">
      <c r="A236" s="1081">
        <v>234</v>
      </c>
      <c r="B236" s="137" t="s">
        <v>13064</v>
      </c>
      <c r="C236" s="6">
        <v>891180084</v>
      </c>
      <c r="D236" s="137">
        <v>2</v>
      </c>
      <c r="E236" s="1164" t="s">
        <v>10896</v>
      </c>
      <c r="F236" s="1165" t="s">
        <v>10897</v>
      </c>
      <c r="G236" s="140">
        <v>7</v>
      </c>
      <c r="H236" s="1166" t="s">
        <v>13068</v>
      </c>
      <c r="I236" s="1167" t="s">
        <v>13069</v>
      </c>
      <c r="J236" s="1168">
        <v>41864</v>
      </c>
      <c r="K236" s="1169">
        <v>3190000</v>
      </c>
      <c r="L236" s="1163" t="s">
        <v>1078</v>
      </c>
      <c r="M236" s="1152" t="s">
        <v>39</v>
      </c>
      <c r="N236" s="1163" t="s">
        <v>11361</v>
      </c>
      <c r="O236" s="1152" t="s">
        <v>41</v>
      </c>
      <c r="P236" s="1152" t="s">
        <v>42</v>
      </c>
      <c r="Q236" s="1154" t="s">
        <v>4853</v>
      </c>
    </row>
    <row r="237" spans="1:17" ht="191.25" x14ac:dyDescent="0.25">
      <c r="A237" s="1081">
        <v>235</v>
      </c>
      <c r="B237" s="137" t="s">
        <v>13064</v>
      </c>
      <c r="C237" s="6">
        <v>891180084</v>
      </c>
      <c r="D237" s="137">
        <v>2</v>
      </c>
      <c r="E237" s="1157" t="s">
        <v>13070</v>
      </c>
      <c r="F237" s="140">
        <v>860504354</v>
      </c>
      <c r="G237" s="140">
        <v>6</v>
      </c>
      <c r="H237" s="1166" t="s">
        <v>13071</v>
      </c>
      <c r="I237" s="1167" t="s">
        <v>13072</v>
      </c>
      <c r="J237" s="1168">
        <v>41864</v>
      </c>
      <c r="K237" s="1169">
        <v>4998000</v>
      </c>
      <c r="L237" s="1163" t="s">
        <v>1078</v>
      </c>
      <c r="M237" s="1152" t="s">
        <v>39</v>
      </c>
      <c r="N237" s="1163" t="s">
        <v>11361</v>
      </c>
      <c r="O237" s="1152" t="s">
        <v>41</v>
      </c>
      <c r="P237" s="1152" t="s">
        <v>42</v>
      </c>
      <c r="Q237" s="1154" t="s">
        <v>4853</v>
      </c>
    </row>
    <row r="238" spans="1:17" ht="306" x14ac:dyDescent="0.25">
      <c r="A238" s="1081">
        <v>236</v>
      </c>
      <c r="B238" s="1170" t="s">
        <v>13064</v>
      </c>
      <c r="C238" s="1171">
        <v>891180084</v>
      </c>
      <c r="D238" s="1170">
        <v>2</v>
      </c>
      <c r="E238" s="1172" t="s">
        <v>13073</v>
      </c>
      <c r="F238" s="1173">
        <v>17109394</v>
      </c>
      <c r="G238" s="1173">
        <v>9</v>
      </c>
      <c r="H238" s="1174" t="s">
        <v>13074</v>
      </c>
      <c r="I238" s="1175" t="s">
        <v>13075</v>
      </c>
      <c r="J238" s="1176">
        <v>41852</v>
      </c>
      <c r="K238" s="1177">
        <v>2583864</v>
      </c>
      <c r="L238" s="1178" t="s">
        <v>1093</v>
      </c>
      <c r="M238" s="1179" t="s">
        <v>39</v>
      </c>
      <c r="N238" s="1178" t="s">
        <v>11361</v>
      </c>
      <c r="O238" s="1179" t="s">
        <v>41</v>
      </c>
      <c r="P238" s="1179" t="s">
        <v>42</v>
      </c>
      <c r="Q238" s="1154" t="s">
        <v>7572</v>
      </c>
    </row>
    <row r="239" spans="1:17" ht="76.5" x14ac:dyDescent="0.25">
      <c r="A239" s="1081">
        <v>237</v>
      </c>
      <c r="B239" s="1156" t="s">
        <v>34</v>
      </c>
      <c r="C239" s="1180">
        <v>891180084</v>
      </c>
      <c r="D239" s="1181">
        <v>2</v>
      </c>
      <c r="E239" s="1182" t="s">
        <v>387</v>
      </c>
      <c r="F239" s="1183">
        <v>39572081</v>
      </c>
      <c r="G239" s="1184">
        <v>2</v>
      </c>
      <c r="H239" s="1185" t="s">
        <v>13076</v>
      </c>
      <c r="I239" s="1186" t="s">
        <v>13077</v>
      </c>
      <c r="J239" s="1187">
        <v>41821</v>
      </c>
      <c r="K239" s="1188">
        <v>13785600</v>
      </c>
      <c r="L239" s="1189" t="s">
        <v>7153</v>
      </c>
      <c r="M239" s="1190" t="s">
        <v>7133</v>
      </c>
      <c r="N239" s="1190" t="s">
        <v>11361</v>
      </c>
      <c r="O239" s="1152" t="s">
        <v>41</v>
      </c>
      <c r="P239" s="1152" t="s">
        <v>42</v>
      </c>
      <c r="Q239" s="1152" t="s">
        <v>4853</v>
      </c>
    </row>
    <row r="240" spans="1:17" ht="56.25" x14ac:dyDescent="0.25">
      <c r="A240" s="1081">
        <v>238</v>
      </c>
      <c r="B240" s="1156" t="s">
        <v>34</v>
      </c>
      <c r="C240" s="1180">
        <v>891180084</v>
      </c>
      <c r="D240" s="1181">
        <v>2</v>
      </c>
      <c r="E240" s="1182" t="s">
        <v>795</v>
      </c>
      <c r="F240" s="1183">
        <v>7699187</v>
      </c>
      <c r="G240" s="1184">
        <v>4</v>
      </c>
      <c r="H240" s="1185" t="s">
        <v>13078</v>
      </c>
      <c r="I240" s="1191" t="s">
        <v>13079</v>
      </c>
      <c r="J240" s="1187">
        <v>41831</v>
      </c>
      <c r="K240" s="1188">
        <v>1598440</v>
      </c>
      <c r="L240" s="1192" t="s">
        <v>6726</v>
      </c>
      <c r="M240" s="1190" t="s">
        <v>7133</v>
      </c>
      <c r="N240" s="1190" t="s">
        <v>11361</v>
      </c>
      <c r="O240" s="1152" t="s">
        <v>41</v>
      </c>
      <c r="P240" s="1152" t="s">
        <v>42</v>
      </c>
      <c r="Q240" s="1152" t="s">
        <v>4853</v>
      </c>
    </row>
    <row r="241" spans="1:17" ht="56.25" x14ac:dyDescent="0.25">
      <c r="A241" s="1081">
        <v>239</v>
      </c>
      <c r="B241" s="1156" t="s">
        <v>34</v>
      </c>
      <c r="C241" s="1180">
        <v>891180084</v>
      </c>
      <c r="D241" s="1181">
        <v>2</v>
      </c>
      <c r="E241" s="1182" t="s">
        <v>795</v>
      </c>
      <c r="F241" s="1183">
        <v>7699187</v>
      </c>
      <c r="G241" s="1193">
        <v>4</v>
      </c>
      <c r="H241" s="1185" t="s">
        <v>13080</v>
      </c>
      <c r="I241" s="1194" t="s">
        <v>13081</v>
      </c>
      <c r="J241" s="1187">
        <v>41831</v>
      </c>
      <c r="K241" s="1188">
        <v>1034000</v>
      </c>
      <c r="L241" s="1192" t="s">
        <v>6726</v>
      </c>
      <c r="M241" s="1190" t="s">
        <v>7133</v>
      </c>
      <c r="N241" s="1190" t="s">
        <v>11361</v>
      </c>
      <c r="O241" s="1152" t="s">
        <v>41</v>
      </c>
      <c r="P241" s="1152" t="s">
        <v>42</v>
      </c>
      <c r="Q241" s="1152" t="s">
        <v>4853</v>
      </c>
    </row>
    <row r="242" spans="1:17" ht="79.5" x14ac:dyDescent="0.25">
      <c r="A242" s="1081">
        <v>240</v>
      </c>
      <c r="B242" s="1156" t="s">
        <v>34</v>
      </c>
      <c r="C242" s="1180">
        <v>891180084</v>
      </c>
      <c r="D242" s="1181">
        <v>2</v>
      </c>
      <c r="E242" s="1195" t="s">
        <v>5831</v>
      </c>
      <c r="F242" s="1183">
        <v>900422434</v>
      </c>
      <c r="G242" s="1196">
        <v>9</v>
      </c>
      <c r="H242" s="1185" t="s">
        <v>13082</v>
      </c>
      <c r="I242" s="1197" t="s">
        <v>13083</v>
      </c>
      <c r="J242" s="1187">
        <v>41831</v>
      </c>
      <c r="K242" s="1198">
        <v>650000</v>
      </c>
      <c r="L242" s="1199" t="s">
        <v>1078</v>
      </c>
      <c r="M242" s="1190" t="s">
        <v>7133</v>
      </c>
      <c r="N242" s="1190" t="s">
        <v>11361</v>
      </c>
      <c r="O242" s="1152" t="s">
        <v>41</v>
      </c>
      <c r="P242" s="1152" t="s">
        <v>42</v>
      </c>
      <c r="Q242" s="1152" t="s">
        <v>4853</v>
      </c>
    </row>
    <row r="243" spans="1:17" ht="120" x14ac:dyDescent="0.25">
      <c r="A243" s="1081">
        <v>241</v>
      </c>
      <c r="B243" s="1156" t="s">
        <v>34</v>
      </c>
      <c r="C243" s="1180">
        <v>891180084</v>
      </c>
      <c r="D243" s="1181">
        <v>2</v>
      </c>
      <c r="E243" s="1182" t="s">
        <v>7041</v>
      </c>
      <c r="F243" s="1183">
        <v>36156195</v>
      </c>
      <c r="G243" s="1193">
        <v>9</v>
      </c>
      <c r="H243" s="1185" t="s">
        <v>13084</v>
      </c>
      <c r="I243" s="1200" t="s">
        <v>13085</v>
      </c>
      <c r="J243" s="1187">
        <v>41815</v>
      </c>
      <c r="K243" s="1188">
        <v>15000000</v>
      </c>
      <c r="L243" s="1189" t="s">
        <v>7153</v>
      </c>
      <c r="M243" s="1190" t="s">
        <v>7133</v>
      </c>
      <c r="N243" s="1190" t="s">
        <v>11361</v>
      </c>
      <c r="O243" s="1152" t="s">
        <v>41</v>
      </c>
      <c r="P243" s="1152" t="s">
        <v>42</v>
      </c>
      <c r="Q243" s="1152" t="s">
        <v>4853</v>
      </c>
    </row>
    <row r="244" spans="1:17" ht="56.25" x14ac:dyDescent="0.25">
      <c r="A244" s="1081">
        <v>242</v>
      </c>
      <c r="B244" s="1156" t="s">
        <v>34</v>
      </c>
      <c r="C244" s="1180">
        <v>891180084</v>
      </c>
      <c r="D244" s="1181">
        <v>2</v>
      </c>
      <c r="E244" s="1182" t="s">
        <v>6786</v>
      </c>
      <c r="F244" s="1183">
        <v>1003893185</v>
      </c>
      <c r="G244" s="1193">
        <v>7</v>
      </c>
      <c r="H244" s="1185" t="s">
        <v>13086</v>
      </c>
      <c r="I244" s="1194" t="s">
        <v>13087</v>
      </c>
      <c r="J244" s="1187">
        <v>41821</v>
      </c>
      <c r="K244" s="1188">
        <v>7980000</v>
      </c>
      <c r="L244" s="1189" t="s">
        <v>7153</v>
      </c>
      <c r="M244" s="1190" t="s">
        <v>7133</v>
      </c>
      <c r="N244" s="1190" t="s">
        <v>11361</v>
      </c>
      <c r="O244" s="1152" t="s">
        <v>41</v>
      </c>
      <c r="P244" s="1152" t="s">
        <v>42</v>
      </c>
      <c r="Q244" s="1152" t="s">
        <v>4853</v>
      </c>
    </row>
    <row r="245" spans="1:17" ht="56.25" x14ac:dyDescent="0.25">
      <c r="A245" s="1081">
        <v>243</v>
      </c>
      <c r="B245" s="1156" t="s">
        <v>34</v>
      </c>
      <c r="C245" s="1180">
        <v>891180084</v>
      </c>
      <c r="D245" s="1181">
        <v>2</v>
      </c>
      <c r="E245" s="1182" t="s">
        <v>359</v>
      </c>
      <c r="F245" s="1183">
        <v>36172631</v>
      </c>
      <c r="G245" s="1193">
        <v>6</v>
      </c>
      <c r="H245" s="1185" t="s">
        <v>13088</v>
      </c>
      <c r="I245" s="1194" t="s">
        <v>13089</v>
      </c>
      <c r="J245" s="1187">
        <v>41821</v>
      </c>
      <c r="K245" s="1188">
        <v>8400000</v>
      </c>
      <c r="L245" s="1189" t="s">
        <v>7153</v>
      </c>
      <c r="M245" s="1190" t="s">
        <v>7133</v>
      </c>
      <c r="N245" s="1190" t="s">
        <v>11361</v>
      </c>
      <c r="O245" s="1152" t="s">
        <v>41</v>
      </c>
      <c r="P245" s="1152" t="s">
        <v>42</v>
      </c>
      <c r="Q245" s="1152" t="s">
        <v>4853</v>
      </c>
    </row>
    <row r="246" spans="1:17" ht="108" x14ac:dyDescent="0.25">
      <c r="A246" s="1081">
        <v>244</v>
      </c>
      <c r="B246" s="1156" t="s">
        <v>34</v>
      </c>
      <c r="C246" s="1180">
        <v>891180084</v>
      </c>
      <c r="D246" s="1181">
        <v>2</v>
      </c>
      <c r="E246" s="1182" t="s">
        <v>903</v>
      </c>
      <c r="F246" s="1183">
        <v>26560497</v>
      </c>
      <c r="G246" s="1193">
        <v>3</v>
      </c>
      <c r="H246" s="1185" t="s">
        <v>13090</v>
      </c>
      <c r="I246" s="1200" t="s">
        <v>13091</v>
      </c>
      <c r="J246" s="1187">
        <v>41821</v>
      </c>
      <c r="K246" s="1188">
        <v>10800000</v>
      </c>
      <c r="L246" s="1189" t="s">
        <v>7153</v>
      </c>
      <c r="M246" s="1190" t="s">
        <v>7133</v>
      </c>
      <c r="N246" s="1190" t="s">
        <v>11361</v>
      </c>
      <c r="O246" s="1152" t="s">
        <v>41</v>
      </c>
      <c r="P246" s="1152" t="s">
        <v>42</v>
      </c>
      <c r="Q246" s="1152" t="s">
        <v>4853</v>
      </c>
    </row>
    <row r="247" spans="1:17" ht="56.25" x14ac:dyDescent="0.25">
      <c r="A247" s="1081">
        <v>245</v>
      </c>
      <c r="B247" s="1156" t="s">
        <v>34</v>
      </c>
      <c r="C247" s="1180">
        <v>891180084</v>
      </c>
      <c r="D247" s="1181">
        <v>2</v>
      </c>
      <c r="E247" s="1182" t="s">
        <v>11426</v>
      </c>
      <c r="F247" s="1183">
        <v>16185096</v>
      </c>
      <c r="G247" s="1193">
        <v>9</v>
      </c>
      <c r="H247" s="1201" t="s">
        <v>13092</v>
      </c>
      <c r="I247" s="1191" t="s">
        <v>13093</v>
      </c>
      <c r="J247" s="1187">
        <v>41821</v>
      </c>
      <c r="K247" s="1188">
        <v>16200000</v>
      </c>
      <c r="L247" s="1189" t="s">
        <v>7153</v>
      </c>
      <c r="M247" s="1190" t="s">
        <v>7133</v>
      </c>
      <c r="N247" s="1190" t="s">
        <v>11361</v>
      </c>
      <c r="O247" s="1152" t="s">
        <v>41</v>
      </c>
      <c r="P247" s="1152" t="s">
        <v>42</v>
      </c>
      <c r="Q247" s="1152" t="s">
        <v>4853</v>
      </c>
    </row>
    <row r="248" spans="1:17" ht="51" x14ac:dyDescent="0.25">
      <c r="A248" s="1081">
        <v>246</v>
      </c>
      <c r="B248" s="1156" t="s">
        <v>34</v>
      </c>
      <c r="C248" s="1180">
        <v>891180084</v>
      </c>
      <c r="D248" s="1181">
        <v>2</v>
      </c>
      <c r="E248" s="1182" t="s">
        <v>438</v>
      </c>
      <c r="F248" s="1183">
        <v>26433756</v>
      </c>
      <c r="G248" s="1193">
        <v>2</v>
      </c>
      <c r="H248" s="1185" t="s">
        <v>13094</v>
      </c>
      <c r="I248" s="1186" t="s">
        <v>13095</v>
      </c>
      <c r="J248" s="1187">
        <v>41821</v>
      </c>
      <c r="K248" s="1188">
        <v>7980000</v>
      </c>
      <c r="L248" s="1189" t="s">
        <v>7153</v>
      </c>
      <c r="M248" s="1190" t="s">
        <v>7133</v>
      </c>
      <c r="N248" s="1190" t="s">
        <v>11361</v>
      </c>
      <c r="O248" s="1152" t="s">
        <v>41</v>
      </c>
      <c r="P248" s="1152" t="s">
        <v>42</v>
      </c>
      <c r="Q248" s="1152" t="s">
        <v>7572</v>
      </c>
    </row>
    <row r="249" spans="1:17" ht="102" x14ac:dyDescent="0.25">
      <c r="A249" s="1081">
        <v>247</v>
      </c>
      <c r="B249" s="1156" t="s">
        <v>34</v>
      </c>
      <c r="C249" s="1180">
        <v>891180084</v>
      </c>
      <c r="D249" s="1181">
        <v>2</v>
      </c>
      <c r="E249" s="1182" t="s">
        <v>473</v>
      </c>
      <c r="F249" s="1183">
        <v>19188486</v>
      </c>
      <c r="G249" s="1196">
        <v>2</v>
      </c>
      <c r="H249" s="1185" t="s">
        <v>13096</v>
      </c>
      <c r="I249" s="1186" t="s">
        <v>13097</v>
      </c>
      <c r="J249" s="1187">
        <v>41821</v>
      </c>
      <c r="K249" s="1188">
        <v>15000000</v>
      </c>
      <c r="L249" s="1189" t="s">
        <v>7153</v>
      </c>
      <c r="M249" s="1190" t="s">
        <v>7133</v>
      </c>
      <c r="N249" s="1190" t="s">
        <v>11361</v>
      </c>
      <c r="O249" s="1152" t="s">
        <v>41</v>
      </c>
      <c r="P249" s="1152" t="s">
        <v>42</v>
      </c>
      <c r="Q249" s="1152" t="s">
        <v>4853</v>
      </c>
    </row>
    <row r="250" spans="1:17" ht="90" x14ac:dyDescent="0.25">
      <c r="A250" s="1081">
        <v>248</v>
      </c>
      <c r="B250" s="1156" t="s">
        <v>34</v>
      </c>
      <c r="C250" s="1180">
        <v>891180084</v>
      </c>
      <c r="D250" s="1181">
        <v>2</v>
      </c>
      <c r="E250" s="1182" t="s">
        <v>13098</v>
      </c>
      <c r="F250" s="1202">
        <v>36066255</v>
      </c>
      <c r="G250" s="1196">
        <v>6</v>
      </c>
      <c r="H250" s="1185" t="s">
        <v>13099</v>
      </c>
      <c r="I250" s="1203" t="s">
        <v>13100</v>
      </c>
      <c r="J250" s="1187">
        <v>41821</v>
      </c>
      <c r="K250" s="1188">
        <v>800000</v>
      </c>
      <c r="L250" s="1189" t="s">
        <v>7153</v>
      </c>
      <c r="M250" s="1190" t="s">
        <v>7133</v>
      </c>
      <c r="N250" s="1190" t="s">
        <v>11361</v>
      </c>
      <c r="O250" s="1152" t="s">
        <v>41</v>
      </c>
      <c r="P250" s="1152" t="s">
        <v>42</v>
      </c>
      <c r="Q250" s="1152" t="s">
        <v>4853</v>
      </c>
    </row>
    <row r="251" spans="1:17" ht="51" x14ac:dyDescent="0.25">
      <c r="A251" s="1081">
        <v>249</v>
      </c>
      <c r="B251" s="1156" t="s">
        <v>34</v>
      </c>
      <c r="C251" s="1180">
        <v>891180084</v>
      </c>
      <c r="D251" s="1181">
        <v>2</v>
      </c>
      <c r="E251" s="1204" t="s">
        <v>13101</v>
      </c>
      <c r="F251" s="1183">
        <v>1075248939</v>
      </c>
      <c r="G251" s="1196">
        <v>1</v>
      </c>
      <c r="H251" s="1185" t="s">
        <v>13102</v>
      </c>
      <c r="I251" s="1200" t="s">
        <v>13103</v>
      </c>
      <c r="J251" s="1187">
        <v>41827</v>
      </c>
      <c r="K251" s="1188">
        <v>11599984</v>
      </c>
      <c r="L251" s="1189" t="s">
        <v>7153</v>
      </c>
      <c r="M251" s="1190" t="s">
        <v>7133</v>
      </c>
      <c r="N251" s="1190" t="s">
        <v>11361</v>
      </c>
      <c r="O251" s="1152" t="s">
        <v>41</v>
      </c>
      <c r="P251" s="1152" t="s">
        <v>42</v>
      </c>
      <c r="Q251" s="1152" t="s">
        <v>7572</v>
      </c>
    </row>
    <row r="252" spans="1:17" ht="60" x14ac:dyDescent="0.25">
      <c r="A252" s="1081">
        <v>250</v>
      </c>
      <c r="B252" s="1156" t="s">
        <v>34</v>
      </c>
      <c r="C252" s="1180">
        <v>891180084</v>
      </c>
      <c r="D252" s="1181">
        <v>2</v>
      </c>
      <c r="E252" s="1182" t="s">
        <v>13104</v>
      </c>
      <c r="F252" s="1183">
        <v>7689418</v>
      </c>
      <c r="G252" s="1196">
        <v>8</v>
      </c>
      <c r="H252" s="1185" t="s">
        <v>13105</v>
      </c>
      <c r="I252" s="1200" t="s">
        <v>13106</v>
      </c>
      <c r="J252" s="1187">
        <v>41827</v>
      </c>
      <c r="K252" s="1188">
        <v>6541040</v>
      </c>
      <c r="L252" s="1189" t="s">
        <v>7153</v>
      </c>
      <c r="M252" s="1190" t="s">
        <v>7133</v>
      </c>
      <c r="N252" s="1190" t="s">
        <v>11361</v>
      </c>
      <c r="O252" s="1152" t="s">
        <v>41</v>
      </c>
      <c r="P252" s="1152" t="s">
        <v>42</v>
      </c>
      <c r="Q252" s="1152" t="s">
        <v>7572</v>
      </c>
    </row>
    <row r="253" spans="1:17" ht="51" x14ac:dyDescent="0.25">
      <c r="A253" s="1081">
        <v>251</v>
      </c>
      <c r="B253" s="1156" t="s">
        <v>34</v>
      </c>
      <c r="C253" s="1180">
        <v>891180084</v>
      </c>
      <c r="D253" s="1181">
        <v>2</v>
      </c>
      <c r="E253" s="1182" t="s">
        <v>944</v>
      </c>
      <c r="F253" s="1183">
        <v>7712724</v>
      </c>
      <c r="G253" s="1196">
        <v>5</v>
      </c>
      <c r="H253" s="1185" t="s">
        <v>13107</v>
      </c>
      <c r="I253" s="1200" t="s">
        <v>10636</v>
      </c>
      <c r="J253" s="1187">
        <v>41827</v>
      </c>
      <c r="K253" s="1188">
        <v>6541040</v>
      </c>
      <c r="L253" s="1189" t="s">
        <v>7153</v>
      </c>
      <c r="M253" s="1190" t="s">
        <v>7133</v>
      </c>
      <c r="N253" s="1190" t="s">
        <v>11361</v>
      </c>
      <c r="O253" s="1152" t="s">
        <v>41</v>
      </c>
      <c r="P253" s="1152" t="s">
        <v>42</v>
      </c>
      <c r="Q253" s="1152" t="s">
        <v>4853</v>
      </c>
    </row>
    <row r="254" spans="1:17" ht="63.75" x14ac:dyDescent="0.25">
      <c r="A254" s="1081">
        <v>252</v>
      </c>
      <c r="B254" s="1156" t="s">
        <v>34</v>
      </c>
      <c r="C254" s="1180">
        <v>891180084</v>
      </c>
      <c r="D254" s="1181">
        <v>2</v>
      </c>
      <c r="E254" s="1205" t="s">
        <v>713</v>
      </c>
      <c r="F254" s="1183">
        <v>79267030</v>
      </c>
      <c r="G254" s="1193">
        <v>5</v>
      </c>
      <c r="H254" s="1185" t="s">
        <v>13108</v>
      </c>
      <c r="I254" s="1206" t="s">
        <v>10704</v>
      </c>
      <c r="J254" s="1187">
        <v>41839</v>
      </c>
      <c r="K254" s="1188">
        <v>7851000</v>
      </c>
      <c r="L254" s="1192" t="s">
        <v>6726</v>
      </c>
      <c r="M254" s="1190" t="s">
        <v>7133</v>
      </c>
      <c r="N254" s="1190" t="s">
        <v>11361</v>
      </c>
      <c r="O254" s="1152" t="s">
        <v>41</v>
      </c>
      <c r="P254" s="1152" t="s">
        <v>42</v>
      </c>
      <c r="Q254" s="1152" t="s">
        <v>4853</v>
      </c>
    </row>
    <row r="255" spans="1:17" ht="75" x14ac:dyDescent="0.25">
      <c r="A255" s="1081">
        <v>253</v>
      </c>
      <c r="B255" s="1156" t="s">
        <v>34</v>
      </c>
      <c r="C255" s="1180">
        <v>891180084</v>
      </c>
      <c r="D255" s="1181">
        <v>2</v>
      </c>
      <c r="E255" s="1182" t="s">
        <v>484</v>
      </c>
      <c r="F255" s="1202">
        <v>860402717</v>
      </c>
      <c r="G255" s="1193">
        <v>8</v>
      </c>
      <c r="H255" s="1185" t="s">
        <v>13109</v>
      </c>
      <c r="I255" s="1200" t="s">
        <v>13110</v>
      </c>
      <c r="J255" s="1187">
        <v>41838</v>
      </c>
      <c r="K255" s="1188">
        <v>12495000</v>
      </c>
      <c r="L255" s="1199" t="s">
        <v>13111</v>
      </c>
      <c r="M255" s="1190" t="s">
        <v>7133</v>
      </c>
      <c r="N255" s="1190" t="s">
        <v>11361</v>
      </c>
      <c r="O255" s="1152" t="s">
        <v>41</v>
      </c>
      <c r="P255" s="1152" t="s">
        <v>42</v>
      </c>
      <c r="Q255" s="1152" t="s">
        <v>4853</v>
      </c>
    </row>
    <row r="256" spans="1:17" ht="60" x14ac:dyDescent="0.25">
      <c r="A256" s="1081">
        <v>254</v>
      </c>
      <c r="B256" s="1156" t="s">
        <v>34</v>
      </c>
      <c r="C256" s="1180">
        <v>891180084</v>
      </c>
      <c r="D256" s="1181">
        <v>2</v>
      </c>
      <c r="E256" s="1207" t="s">
        <v>13104</v>
      </c>
      <c r="F256" s="1183">
        <v>7689418</v>
      </c>
      <c r="G256" s="1196">
        <v>8</v>
      </c>
      <c r="H256" s="1185" t="s">
        <v>13112</v>
      </c>
      <c r="I256" s="1200" t="s">
        <v>13113</v>
      </c>
      <c r="J256" s="1187">
        <v>41835</v>
      </c>
      <c r="K256" s="1188">
        <v>3270520</v>
      </c>
      <c r="L256" s="1192" t="s">
        <v>6726</v>
      </c>
      <c r="M256" s="1190" t="s">
        <v>7133</v>
      </c>
      <c r="N256" s="1190" t="s">
        <v>11361</v>
      </c>
      <c r="O256" s="1152" t="s">
        <v>41</v>
      </c>
      <c r="P256" s="1152" t="s">
        <v>42</v>
      </c>
      <c r="Q256" s="1152" t="s">
        <v>4853</v>
      </c>
    </row>
    <row r="257" spans="1:17" ht="75" x14ac:dyDescent="0.25">
      <c r="A257" s="1081">
        <v>255</v>
      </c>
      <c r="B257" s="1156" t="s">
        <v>34</v>
      </c>
      <c r="C257" s="1180">
        <v>891180084</v>
      </c>
      <c r="D257" s="1181">
        <v>2</v>
      </c>
      <c r="E257" s="1182" t="s">
        <v>7140</v>
      </c>
      <c r="F257" s="1183">
        <v>4935071</v>
      </c>
      <c r="G257" s="1193">
        <v>0</v>
      </c>
      <c r="H257" s="1185" t="s">
        <v>13114</v>
      </c>
      <c r="I257" s="1200" t="s">
        <v>13115</v>
      </c>
      <c r="J257" s="1187">
        <v>41841</v>
      </c>
      <c r="K257" s="1188">
        <v>460000</v>
      </c>
      <c r="L257" s="1199" t="s">
        <v>13111</v>
      </c>
      <c r="M257" s="1190" t="s">
        <v>7133</v>
      </c>
      <c r="N257" s="1190" t="s">
        <v>11361</v>
      </c>
      <c r="O257" s="1152" t="s">
        <v>41</v>
      </c>
      <c r="P257" s="1152" t="s">
        <v>42</v>
      </c>
      <c r="Q257" s="1152" t="s">
        <v>7572</v>
      </c>
    </row>
    <row r="258" spans="1:17" ht="60" x14ac:dyDescent="0.25">
      <c r="A258" s="1081">
        <v>256</v>
      </c>
      <c r="B258" s="1156" t="s">
        <v>34</v>
      </c>
      <c r="C258" s="1180">
        <v>891180084</v>
      </c>
      <c r="D258" s="1181">
        <v>2</v>
      </c>
      <c r="E258" s="1182" t="s">
        <v>13116</v>
      </c>
      <c r="F258" s="1202">
        <v>93154943</v>
      </c>
      <c r="G258" s="1193">
        <v>1</v>
      </c>
      <c r="H258" s="1185" t="s">
        <v>13117</v>
      </c>
      <c r="I258" s="1200" t="s">
        <v>13118</v>
      </c>
      <c r="J258" s="1187">
        <v>41852</v>
      </c>
      <c r="K258" s="1188">
        <v>3750000</v>
      </c>
      <c r="L258" s="1189" t="s">
        <v>7153</v>
      </c>
      <c r="M258" s="1190" t="s">
        <v>7133</v>
      </c>
      <c r="N258" s="1190" t="s">
        <v>11361</v>
      </c>
      <c r="O258" s="1152" t="s">
        <v>41</v>
      </c>
      <c r="P258" s="1152" t="s">
        <v>42</v>
      </c>
      <c r="Q258" s="1152" t="s">
        <v>7572</v>
      </c>
    </row>
    <row r="259" spans="1:17" ht="75" x14ac:dyDescent="0.25">
      <c r="A259" s="1081">
        <v>257</v>
      </c>
      <c r="B259" s="1156" t="s">
        <v>34</v>
      </c>
      <c r="C259" s="1180">
        <v>891180084</v>
      </c>
      <c r="D259" s="1181">
        <v>2</v>
      </c>
      <c r="E259" s="1182" t="s">
        <v>861</v>
      </c>
      <c r="F259" s="1202">
        <v>891104414</v>
      </c>
      <c r="G259" s="1193">
        <v>6</v>
      </c>
      <c r="H259" s="1185" t="s">
        <v>13119</v>
      </c>
      <c r="I259" s="1200" t="s">
        <v>13120</v>
      </c>
      <c r="J259" s="1187">
        <v>41843</v>
      </c>
      <c r="K259" s="1188">
        <v>1145660</v>
      </c>
      <c r="L259" s="1199" t="s">
        <v>13111</v>
      </c>
      <c r="M259" s="1190" t="s">
        <v>7133</v>
      </c>
      <c r="N259" s="1190" t="s">
        <v>11361</v>
      </c>
      <c r="O259" s="1152" t="s">
        <v>41</v>
      </c>
      <c r="P259" s="1152" t="s">
        <v>42</v>
      </c>
      <c r="Q259" s="1152" t="s">
        <v>4853</v>
      </c>
    </row>
    <row r="260" spans="1:17" ht="75" x14ac:dyDescent="0.25">
      <c r="A260" s="1081">
        <v>258</v>
      </c>
      <c r="B260" s="1156" t="s">
        <v>34</v>
      </c>
      <c r="C260" s="1180">
        <v>891180084</v>
      </c>
      <c r="D260" s="1181">
        <v>2</v>
      </c>
      <c r="E260" s="1182" t="s">
        <v>6606</v>
      </c>
      <c r="F260" s="1202">
        <v>93290334</v>
      </c>
      <c r="G260" s="1196">
        <v>6</v>
      </c>
      <c r="H260" s="1185" t="s">
        <v>13121</v>
      </c>
      <c r="I260" s="1200" t="s">
        <v>13122</v>
      </c>
      <c r="J260" s="1187">
        <v>41851</v>
      </c>
      <c r="K260" s="1188">
        <v>5499996</v>
      </c>
      <c r="L260" s="1199" t="s">
        <v>13111</v>
      </c>
      <c r="M260" s="1190" t="s">
        <v>7133</v>
      </c>
      <c r="N260" s="1190" t="s">
        <v>11361</v>
      </c>
      <c r="O260" s="1152" t="s">
        <v>41</v>
      </c>
      <c r="P260" s="1152" t="s">
        <v>42</v>
      </c>
      <c r="Q260" s="1152" t="s">
        <v>4853</v>
      </c>
    </row>
    <row r="261" spans="1:17" ht="84" x14ac:dyDescent="0.25">
      <c r="A261" s="1081">
        <v>259</v>
      </c>
      <c r="B261" s="1156" t="s">
        <v>34</v>
      </c>
      <c r="C261" s="1180">
        <v>891180084</v>
      </c>
      <c r="D261" s="1181">
        <v>2</v>
      </c>
      <c r="E261" s="1204" t="s">
        <v>13123</v>
      </c>
      <c r="F261" s="1183">
        <v>813006975</v>
      </c>
      <c r="G261" s="1196">
        <v>2</v>
      </c>
      <c r="H261" s="1185" t="s">
        <v>13124</v>
      </c>
      <c r="I261" s="1200" t="s">
        <v>13125</v>
      </c>
      <c r="J261" s="1187">
        <v>41851</v>
      </c>
      <c r="K261" s="1188">
        <v>8431100</v>
      </c>
      <c r="L261" s="1199" t="s">
        <v>13111</v>
      </c>
      <c r="M261" s="1190" t="s">
        <v>7133</v>
      </c>
      <c r="N261" s="1190" t="s">
        <v>11361</v>
      </c>
      <c r="O261" s="1152" t="s">
        <v>41</v>
      </c>
      <c r="P261" s="1152" t="s">
        <v>42</v>
      </c>
      <c r="Q261" s="1152" t="s">
        <v>4853</v>
      </c>
    </row>
    <row r="262" spans="1:17" ht="60" x14ac:dyDescent="0.25">
      <c r="A262" s="1081">
        <v>260</v>
      </c>
      <c r="B262" s="1156" t="s">
        <v>34</v>
      </c>
      <c r="C262" s="1180">
        <v>891180084</v>
      </c>
      <c r="D262" s="1181">
        <v>2</v>
      </c>
      <c r="E262" s="1182" t="s">
        <v>13126</v>
      </c>
      <c r="F262" s="1202">
        <v>7719365</v>
      </c>
      <c r="G262" s="1193">
        <v>6</v>
      </c>
      <c r="H262" s="1185" t="s">
        <v>13127</v>
      </c>
      <c r="I262" s="1200" t="s">
        <v>13128</v>
      </c>
      <c r="J262" s="1187">
        <v>41851</v>
      </c>
      <c r="K262" s="1188">
        <v>2275392</v>
      </c>
      <c r="L262" s="1192" t="s">
        <v>6726</v>
      </c>
      <c r="M262" s="1190" t="s">
        <v>7133</v>
      </c>
      <c r="N262" s="1190" t="s">
        <v>11361</v>
      </c>
      <c r="O262" s="1152" t="s">
        <v>41</v>
      </c>
      <c r="P262" s="1152" t="s">
        <v>42</v>
      </c>
      <c r="Q262" s="1152" t="s">
        <v>4853</v>
      </c>
    </row>
    <row r="263" spans="1:17" ht="75" x14ac:dyDescent="0.25">
      <c r="A263" s="1081">
        <v>261</v>
      </c>
      <c r="B263" s="1156" t="s">
        <v>34</v>
      </c>
      <c r="C263" s="1180">
        <v>891180084</v>
      </c>
      <c r="D263" s="1181">
        <v>2</v>
      </c>
      <c r="E263" s="1182" t="s">
        <v>6606</v>
      </c>
      <c r="F263" s="1202">
        <v>93290334</v>
      </c>
      <c r="G263" s="1196">
        <v>6</v>
      </c>
      <c r="H263" s="1185" t="s">
        <v>13129</v>
      </c>
      <c r="I263" s="1200" t="s">
        <v>13130</v>
      </c>
      <c r="J263" s="1187">
        <v>41851</v>
      </c>
      <c r="K263" s="1188">
        <v>1720003</v>
      </c>
      <c r="L263" s="1199" t="s">
        <v>13111</v>
      </c>
      <c r="M263" s="1190" t="s">
        <v>7133</v>
      </c>
      <c r="N263" s="1190" t="s">
        <v>11361</v>
      </c>
      <c r="O263" s="1152" t="s">
        <v>41</v>
      </c>
      <c r="P263" s="1152" t="s">
        <v>42</v>
      </c>
      <c r="Q263" s="1152" t="s">
        <v>7572</v>
      </c>
    </row>
    <row r="264" spans="1:17" ht="84" x14ac:dyDescent="0.25">
      <c r="A264" s="1081">
        <v>262</v>
      </c>
      <c r="B264" s="1156" t="s">
        <v>34</v>
      </c>
      <c r="C264" s="1180">
        <v>891180084</v>
      </c>
      <c r="D264" s="1181">
        <v>2</v>
      </c>
      <c r="E264" s="1182" t="s">
        <v>5871</v>
      </c>
      <c r="F264" s="1208">
        <v>800141049</v>
      </c>
      <c r="G264" s="1196">
        <v>7</v>
      </c>
      <c r="H264" s="1185" t="s">
        <v>13131</v>
      </c>
      <c r="I264" s="1200" t="s">
        <v>13132</v>
      </c>
      <c r="J264" s="1187">
        <v>41851</v>
      </c>
      <c r="K264" s="1188">
        <v>3873240</v>
      </c>
      <c r="L264" s="1199" t="s">
        <v>13111</v>
      </c>
      <c r="M264" s="1190" t="s">
        <v>7133</v>
      </c>
      <c r="N264" s="1190" t="s">
        <v>11361</v>
      </c>
      <c r="O264" s="1152" t="s">
        <v>41</v>
      </c>
      <c r="P264" s="1152" t="s">
        <v>42</v>
      </c>
      <c r="Q264" s="1152" t="s">
        <v>7572</v>
      </c>
    </row>
    <row r="265" spans="1:17" ht="84" x14ac:dyDescent="0.25">
      <c r="A265" s="1081">
        <v>263</v>
      </c>
      <c r="B265" s="1156" t="s">
        <v>34</v>
      </c>
      <c r="C265" s="1180">
        <v>891180084</v>
      </c>
      <c r="D265" s="1181">
        <v>2</v>
      </c>
      <c r="E265" s="1182" t="s">
        <v>13133</v>
      </c>
      <c r="F265" s="1202">
        <v>36307525</v>
      </c>
      <c r="G265" s="1193">
        <v>5</v>
      </c>
      <c r="H265" s="1185" t="s">
        <v>13134</v>
      </c>
      <c r="I265" s="1200" t="s">
        <v>13135</v>
      </c>
      <c r="J265" s="1187">
        <v>41851</v>
      </c>
      <c r="K265" s="1188">
        <v>21930000</v>
      </c>
      <c r="L265" s="1199" t="s">
        <v>13111</v>
      </c>
      <c r="M265" s="1190" t="s">
        <v>7133</v>
      </c>
      <c r="N265" s="1190" t="s">
        <v>11361</v>
      </c>
      <c r="O265" s="1152" t="s">
        <v>41</v>
      </c>
      <c r="P265" s="1152" t="s">
        <v>42</v>
      </c>
      <c r="Q265" s="1152" t="s">
        <v>7572</v>
      </c>
    </row>
    <row r="266" spans="1:17" ht="75" x14ac:dyDescent="0.25">
      <c r="A266" s="1081">
        <v>264</v>
      </c>
      <c r="B266" s="1156" t="s">
        <v>34</v>
      </c>
      <c r="C266" s="1180">
        <v>891180084</v>
      </c>
      <c r="D266" s="1181">
        <v>2</v>
      </c>
      <c r="E266" s="1182" t="s">
        <v>7135</v>
      </c>
      <c r="F266" s="1202">
        <v>36183257</v>
      </c>
      <c r="G266" s="1196">
        <v>1</v>
      </c>
      <c r="H266" s="1185" t="s">
        <v>13136</v>
      </c>
      <c r="I266" s="1200" t="s">
        <v>13137</v>
      </c>
      <c r="J266" s="1187">
        <v>41851</v>
      </c>
      <c r="K266" s="1188">
        <v>13724422</v>
      </c>
      <c r="L266" s="1199" t="s">
        <v>13111</v>
      </c>
      <c r="M266" s="1190" t="s">
        <v>7133</v>
      </c>
      <c r="N266" s="1190" t="s">
        <v>11361</v>
      </c>
      <c r="O266" s="1152" t="s">
        <v>41</v>
      </c>
      <c r="P266" s="1152" t="s">
        <v>42</v>
      </c>
      <c r="Q266" s="1152" t="s">
        <v>7572</v>
      </c>
    </row>
    <row r="267" spans="1:17" ht="75" x14ac:dyDescent="0.25">
      <c r="A267" s="1081">
        <v>265</v>
      </c>
      <c r="B267" s="1156" t="s">
        <v>34</v>
      </c>
      <c r="C267" s="1180">
        <v>891180084</v>
      </c>
      <c r="D267" s="1181">
        <v>2</v>
      </c>
      <c r="E267" s="1182" t="s">
        <v>13138</v>
      </c>
      <c r="F267" s="1202">
        <v>900277485</v>
      </c>
      <c r="G267" s="1193">
        <v>2</v>
      </c>
      <c r="H267" s="1185" t="s">
        <v>13139</v>
      </c>
      <c r="I267" s="1200" t="s">
        <v>13140</v>
      </c>
      <c r="J267" s="1187">
        <v>41851</v>
      </c>
      <c r="K267" s="1188">
        <v>1965000</v>
      </c>
      <c r="L267" s="1199" t="s">
        <v>13111</v>
      </c>
      <c r="M267" s="1190" t="s">
        <v>7133</v>
      </c>
      <c r="N267" s="1190" t="s">
        <v>11361</v>
      </c>
      <c r="O267" s="1152" t="s">
        <v>41</v>
      </c>
      <c r="P267" s="1152" t="s">
        <v>42</v>
      </c>
      <c r="Q267" s="1152" t="s">
        <v>7572</v>
      </c>
    </row>
    <row r="268" spans="1:17" ht="75" x14ac:dyDescent="0.25">
      <c r="A268" s="1081">
        <v>266</v>
      </c>
      <c r="B268" s="1156" t="s">
        <v>34</v>
      </c>
      <c r="C268" s="1180">
        <v>891180084</v>
      </c>
      <c r="D268" s="1181">
        <v>2</v>
      </c>
      <c r="E268" s="1182" t="s">
        <v>13123</v>
      </c>
      <c r="F268" s="1202">
        <v>813006975</v>
      </c>
      <c r="G268" s="1196">
        <v>2</v>
      </c>
      <c r="H268" s="1185" t="s">
        <v>13141</v>
      </c>
      <c r="I268" s="1200" t="s">
        <v>13142</v>
      </c>
      <c r="J268" s="1187">
        <v>41850</v>
      </c>
      <c r="K268" s="1188">
        <v>2810367</v>
      </c>
      <c r="L268" s="1199" t="s">
        <v>13111</v>
      </c>
      <c r="M268" s="1190" t="s">
        <v>7133</v>
      </c>
      <c r="N268" s="1190" t="s">
        <v>11361</v>
      </c>
      <c r="O268" s="1152" t="s">
        <v>41</v>
      </c>
      <c r="P268" s="1152" t="s">
        <v>42</v>
      </c>
      <c r="Q268" s="1152" t="s">
        <v>7572</v>
      </c>
    </row>
    <row r="269" spans="1:17" ht="75" x14ac:dyDescent="0.25">
      <c r="A269" s="1081">
        <v>267</v>
      </c>
      <c r="B269" s="1156" t="s">
        <v>34</v>
      </c>
      <c r="C269" s="1180">
        <v>891180084</v>
      </c>
      <c r="D269" s="1181">
        <v>2</v>
      </c>
      <c r="E269" s="1182" t="s">
        <v>13143</v>
      </c>
      <c r="F269" s="1202">
        <v>7694923</v>
      </c>
      <c r="G269" s="1196">
        <v>6</v>
      </c>
      <c r="H269" s="1185" t="s">
        <v>13144</v>
      </c>
      <c r="I269" s="1200" t="s">
        <v>13145</v>
      </c>
      <c r="J269" s="1187">
        <v>41851</v>
      </c>
      <c r="K269" s="1188">
        <v>6379500</v>
      </c>
      <c r="L269" s="1199" t="s">
        <v>13111</v>
      </c>
      <c r="M269" s="1190" t="s">
        <v>7133</v>
      </c>
      <c r="N269" s="1190" t="s">
        <v>11361</v>
      </c>
      <c r="O269" s="1152" t="s">
        <v>41</v>
      </c>
      <c r="P269" s="1152" t="s">
        <v>42</v>
      </c>
      <c r="Q269" s="1152" t="s">
        <v>7572</v>
      </c>
    </row>
    <row r="270" spans="1:17" ht="75" x14ac:dyDescent="0.25">
      <c r="A270" s="1081">
        <v>268</v>
      </c>
      <c r="B270" s="1156" t="s">
        <v>34</v>
      </c>
      <c r="C270" s="1180">
        <v>891180084</v>
      </c>
      <c r="D270" s="1181">
        <v>2</v>
      </c>
      <c r="E270" s="1182" t="s">
        <v>397</v>
      </c>
      <c r="F270" s="1202">
        <v>36151634</v>
      </c>
      <c r="G270" s="1193">
        <v>8</v>
      </c>
      <c r="H270" s="1185" t="s">
        <v>13146</v>
      </c>
      <c r="I270" s="1200" t="s">
        <v>13147</v>
      </c>
      <c r="J270" s="1187">
        <v>41859</v>
      </c>
      <c r="K270" s="1188">
        <v>499980</v>
      </c>
      <c r="L270" s="1199" t="s">
        <v>13111</v>
      </c>
      <c r="M270" s="1190" t="s">
        <v>7133</v>
      </c>
      <c r="N270" s="1190" t="s">
        <v>11361</v>
      </c>
      <c r="O270" s="1152" t="s">
        <v>41</v>
      </c>
      <c r="P270" s="1152" t="s">
        <v>42</v>
      </c>
      <c r="Q270" s="1152" t="s">
        <v>4853</v>
      </c>
    </row>
    <row r="271" spans="1:17" ht="75" x14ac:dyDescent="0.25">
      <c r="A271" s="1081">
        <v>269</v>
      </c>
      <c r="B271" s="1156" t="s">
        <v>34</v>
      </c>
      <c r="C271" s="1180">
        <v>891180084</v>
      </c>
      <c r="D271" s="1181">
        <v>2</v>
      </c>
      <c r="E271" s="1182" t="s">
        <v>7135</v>
      </c>
      <c r="F271" s="1202">
        <v>36183257</v>
      </c>
      <c r="G271" s="1193">
        <v>1</v>
      </c>
      <c r="H271" s="1185" t="s">
        <v>13148</v>
      </c>
      <c r="I271" s="1200" t="s">
        <v>13149</v>
      </c>
      <c r="J271" s="1187">
        <v>41859</v>
      </c>
      <c r="K271" s="1188">
        <v>799826</v>
      </c>
      <c r="L271" s="1199" t="s">
        <v>13111</v>
      </c>
      <c r="M271" s="1190" t="s">
        <v>7133</v>
      </c>
      <c r="N271" s="1190" t="s">
        <v>11361</v>
      </c>
      <c r="O271" s="1152" t="s">
        <v>41</v>
      </c>
      <c r="P271" s="1152" t="s">
        <v>42</v>
      </c>
      <c r="Q271" s="1152" t="s">
        <v>7572</v>
      </c>
    </row>
    <row r="272" spans="1:17" ht="60" x14ac:dyDescent="0.25">
      <c r="A272" s="1081">
        <v>270</v>
      </c>
      <c r="B272" s="1156" t="s">
        <v>34</v>
      </c>
      <c r="C272" s="1180">
        <v>891180084</v>
      </c>
      <c r="D272" s="1181">
        <v>2</v>
      </c>
      <c r="E272" s="1182" t="s">
        <v>13150</v>
      </c>
      <c r="F272" s="1183">
        <v>14206608</v>
      </c>
      <c r="G272" s="1193">
        <v>1</v>
      </c>
      <c r="H272" s="1185" t="s">
        <v>13151</v>
      </c>
      <c r="I272" s="1200" t="s">
        <v>13152</v>
      </c>
      <c r="J272" s="1187">
        <v>41857</v>
      </c>
      <c r="K272" s="1188">
        <v>3098042</v>
      </c>
      <c r="L272" s="1192" t="s">
        <v>6726</v>
      </c>
      <c r="M272" s="1190" t="s">
        <v>7133</v>
      </c>
      <c r="N272" s="1190" t="s">
        <v>11361</v>
      </c>
      <c r="O272" s="1152" t="s">
        <v>41</v>
      </c>
      <c r="P272" s="1152" t="s">
        <v>42</v>
      </c>
      <c r="Q272" s="1152" t="s">
        <v>7572</v>
      </c>
    </row>
    <row r="273" spans="1:17" ht="75" x14ac:dyDescent="0.25">
      <c r="A273" s="1081">
        <v>271</v>
      </c>
      <c r="B273" s="1156" t="s">
        <v>34</v>
      </c>
      <c r="C273" s="1180">
        <v>891180084</v>
      </c>
      <c r="D273" s="1181">
        <v>2</v>
      </c>
      <c r="E273" s="1204" t="s">
        <v>7135</v>
      </c>
      <c r="F273" s="1209">
        <v>36183257</v>
      </c>
      <c r="G273" s="1193">
        <v>1</v>
      </c>
      <c r="H273" s="1185" t="s">
        <v>13153</v>
      </c>
      <c r="I273" s="1210" t="s">
        <v>13154</v>
      </c>
      <c r="J273" s="1187">
        <v>41862</v>
      </c>
      <c r="K273" s="1211">
        <v>295800</v>
      </c>
      <c r="L273" s="1199" t="s">
        <v>13111</v>
      </c>
      <c r="M273" s="1190" t="s">
        <v>7133</v>
      </c>
      <c r="N273" s="1190" t="s">
        <v>11361</v>
      </c>
      <c r="O273" s="1152" t="s">
        <v>41</v>
      </c>
      <c r="P273" s="1152" t="s">
        <v>42</v>
      </c>
      <c r="Q273" s="1152" t="s">
        <v>7572</v>
      </c>
    </row>
    <row r="274" spans="1:17" ht="60" x14ac:dyDescent="0.25">
      <c r="A274" s="1081">
        <v>272</v>
      </c>
      <c r="B274" s="1156" t="s">
        <v>34</v>
      </c>
      <c r="C274" s="1180">
        <v>891180084</v>
      </c>
      <c r="D274" s="1181">
        <v>2</v>
      </c>
      <c r="E274" s="1182" t="s">
        <v>377</v>
      </c>
      <c r="F274" s="1202">
        <v>12120649</v>
      </c>
      <c r="G274" s="1193">
        <v>8</v>
      </c>
      <c r="H274" s="1185" t="s">
        <v>13155</v>
      </c>
      <c r="I274" s="1200" t="s">
        <v>13156</v>
      </c>
      <c r="J274" s="1187">
        <v>41862</v>
      </c>
      <c r="K274" s="1188">
        <v>650000</v>
      </c>
      <c r="L274" s="1199" t="s">
        <v>1078</v>
      </c>
      <c r="M274" s="1190" t="s">
        <v>7133</v>
      </c>
      <c r="N274" s="1190" t="s">
        <v>11361</v>
      </c>
      <c r="O274" s="1152" t="s">
        <v>41</v>
      </c>
      <c r="P274" s="1152" t="s">
        <v>42</v>
      </c>
      <c r="Q274" s="1152" t="s">
        <v>7572</v>
      </c>
    </row>
    <row r="275" spans="1:17" ht="108" x14ac:dyDescent="0.25">
      <c r="A275" s="1081">
        <v>273</v>
      </c>
      <c r="B275" s="1156" t="s">
        <v>34</v>
      </c>
      <c r="C275" s="1180">
        <v>891180084</v>
      </c>
      <c r="D275" s="1181">
        <v>2</v>
      </c>
      <c r="E275" s="1205" t="s">
        <v>13157</v>
      </c>
      <c r="F275" s="1202">
        <v>36148436</v>
      </c>
      <c r="G275" s="1196">
        <v>5</v>
      </c>
      <c r="H275" s="1185" t="s">
        <v>13158</v>
      </c>
      <c r="I275" s="1212" t="s">
        <v>13159</v>
      </c>
      <c r="J275" s="1187">
        <v>41857</v>
      </c>
      <c r="K275" s="1213">
        <v>1580000</v>
      </c>
      <c r="L275" s="1199" t="s">
        <v>13111</v>
      </c>
      <c r="M275" s="1190" t="s">
        <v>7133</v>
      </c>
      <c r="N275" s="1190" t="s">
        <v>11361</v>
      </c>
      <c r="O275" s="1152" t="s">
        <v>41</v>
      </c>
      <c r="P275" s="1152" t="s">
        <v>42</v>
      </c>
      <c r="Q275" s="1152" t="s">
        <v>7572</v>
      </c>
    </row>
    <row r="276" spans="1:17" ht="96" x14ac:dyDescent="0.25">
      <c r="A276" s="1081">
        <v>274</v>
      </c>
      <c r="B276" s="1156" t="s">
        <v>34</v>
      </c>
      <c r="C276" s="1180">
        <v>891180084</v>
      </c>
      <c r="D276" s="1181">
        <v>2</v>
      </c>
      <c r="E276" s="1182" t="s">
        <v>13160</v>
      </c>
      <c r="F276" s="1202">
        <v>900070902</v>
      </c>
      <c r="G276" s="1196">
        <v>2</v>
      </c>
      <c r="H276" s="1185" t="s">
        <v>13161</v>
      </c>
      <c r="I276" s="1200" t="s">
        <v>13162</v>
      </c>
      <c r="J276" s="1187">
        <v>41862</v>
      </c>
      <c r="K276" s="1188">
        <v>9921806</v>
      </c>
      <c r="L276" s="1199" t="s">
        <v>1078</v>
      </c>
      <c r="M276" s="1190" t="s">
        <v>7133</v>
      </c>
      <c r="N276" s="1190" t="s">
        <v>11361</v>
      </c>
      <c r="O276" s="1152" t="s">
        <v>41</v>
      </c>
      <c r="P276" s="1152" t="s">
        <v>42</v>
      </c>
      <c r="Q276" s="1152" t="s">
        <v>4853</v>
      </c>
    </row>
    <row r="277" spans="1:17" ht="84" x14ac:dyDescent="0.25">
      <c r="A277" s="1081">
        <v>275</v>
      </c>
      <c r="B277" s="1156" t="s">
        <v>34</v>
      </c>
      <c r="C277" s="1180">
        <v>891180084</v>
      </c>
      <c r="D277" s="1181">
        <v>2</v>
      </c>
      <c r="E277" s="1182" t="s">
        <v>676</v>
      </c>
      <c r="F277" s="1208">
        <v>36147801</v>
      </c>
      <c r="G277" s="1196">
        <v>6</v>
      </c>
      <c r="H277" s="1185" t="s">
        <v>13163</v>
      </c>
      <c r="I277" s="1200" t="s">
        <v>13164</v>
      </c>
      <c r="J277" s="1187">
        <v>41862</v>
      </c>
      <c r="K277" s="1188">
        <v>8000000</v>
      </c>
      <c r="L277" s="1199" t="s">
        <v>1078</v>
      </c>
      <c r="M277" s="1190" t="s">
        <v>7133</v>
      </c>
      <c r="N277" s="1190" t="s">
        <v>11361</v>
      </c>
      <c r="O277" s="1152" t="s">
        <v>41</v>
      </c>
      <c r="P277" s="1152" t="s">
        <v>42</v>
      </c>
      <c r="Q277" s="1152" t="s">
        <v>4853</v>
      </c>
    </row>
    <row r="278" spans="1:17" ht="84" x14ac:dyDescent="0.25">
      <c r="A278" s="1081">
        <v>276</v>
      </c>
      <c r="B278" s="1156" t="s">
        <v>34</v>
      </c>
      <c r="C278" s="1180">
        <v>891180084</v>
      </c>
      <c r="D278" s="1181">
        <v>2</v>
      </c>
      <c r="E278" s="1182" t="s">
        <v>6946</v>
      </c>
      <c r="F278" s="1183">
        <v>3228163</v>
      </c>
      <c r="G278" s="1196">
        <v>3</v>
      </c>
      <c r="H278" s="1185" t="s">
        <v>13165</v>
      </c>
      <c r="I278" s="1200" t="s">
        <v>13166</v>
      </c>
      <c r="J278" s="1187">
        <v>41873</v>
      </c>
      <c r="K278" s="1188">
        <v>2613560</v>
      </c>
      <c r="L278" s="1192" t="s">
        <v>6726</v>
      </c>
      <c r="M278" s="1190" t="s">
        <v>7133</v>
      </c>
      <c r="N278" s="1190" t="s">
        <v>11361</v>
      </c>
      <c r="O278" s="1152" t="s">
        <v>41</v>
      </c>
      <c r="P278" s="1152" t="s">
        <v>42</v>
      </c>
      <c r="Q278" s="1152" t="s">
        <v>7572</v>
      </c>
    </row>
    <row r="279" spans="1:17" ht="84" x14ac:dyDescent="0.25">
      <c r="A279" s="1081">
        <v>277</v>
      </c>
      <c r="B279" s="1156" t="s">
        <v>34</v>
      </c>
      <c r="C279" s="1180">
        <v>891180084</v>
      </c>
      <c r="D279" s="1181">
        <v>2</v>
      </c>
      <c r="E279" s="1182" t="s">
        <v>13167</v>
      </c>
      <c r="F279" s="1202">
        <v>79399691</v>
      </c>
      <c r="G279" s="1196">
        <v>1</v>
      </c>
      <c r="H279" s="1185" t="s">
        <v>13168</v>
      </c>
      <c r="I279" s="1200" t="s">
        <v>13166</v>
      </c>
      <c r="J279" s="1187">
        <v>41873</v>
      </c>
      <c r="K279" s="1188">
        <v>2613560</v>
      </c>
      <c r="L279" s="1192" t="s">
        <v>6726</v>
      </c>
      <c r="M279" s="1190" t="s">
        <v>7133</v>
      </c>
      <c r="N279" s="1190" t="s">
        <v>11361</v>
      </c>
      <c r="O279" s="1152" t="s">
        <v>41</v>
      </c>
      <c r="P279" s="1152" t="s">
        <v>42</v>
      </c>
      <c r="Q279" s="1152" t="s">
        <v>7572</v>
      </c>
    </row>
    <row r="280" spans="1:17" ht="60" x14ac:dyDescent="0.25">
      <c r="A280" s="1081">
        <v>278</v>
      </c>
      <c r="B280" s="1156" t="s">
        <v>34</v>
      </c>
      <c r="C280" s="1180">
        <v>891180084</v>
      </c>
      <c r="D280" s="1181">
        <v>2</v>
      </c>
      <c r="E280" s="1214" t="s">
        <v>253</v>
      </c>
      <c r="F280" s="1202">
        <v>80026681</v>
      </c>
      <c r="G280" s="1196">
        <v>1</v>
      </c>
      <c r="H280" s="1215" t="s">
        <v>13169</v>
      </c>
      <c r="I280" s="1216" t="s">
        <v>13170</v>
      </c>
      <c r="J280" s="1187">
        <v>41871</v>
      </c>
      <c r="K280" s="1211">
        <v>500000</v>
      </c>
      <c r="L280" s="1199" t="s">
        <v>1078</v>
      </c>
      <c r="M280" s="1190" t="s">
        <v>7133</v>
      </c>
      <c r="N280" s="1190" t="s">
        <v>11361</v>
      </c>
      <c r="O280" s="1152" t="s">
        <v>41</v>
      </c>
      <c r="P280" s="1152" t="s">
        <v>42</v>
      </c>
      <c r="Q280" s="1152" t="s">
        <v>7572</v>
      </c>
    </row>
    <row r="281" spans="1:17" ht="60" x14ac:dyDescent="0.25">
      <c r="A281" s="1081">
        <v>279</v>
      </c>
      <c r="B281" s="1156" t="s">
        <v>34</v>
      </c>
      <c r="C281" s="1180">
        <v>891180084</v>
      </c>
      <c r="D281" s="1181">
        <v>2</v>
      </c>
      <c r="E281" s="1182" t="s">
        <v>13171</v>
      </c>
      <c r="F281" s="1202">
        <v>1075237598</v>
      </c>
      <c r="G281" s="1193">
        <v>4</v>
      </c>
      <c r="H281" s="1217" t="s">
        <v>13172</v>
      </c>
      <c r="I281" s="1200" t="s">
        <v>13173</v>
      </c>
      <c r="J281" s="1187">
        <v>41876</v>
      </c>
      <c r="K281" s="1188">
        <v>2068000</v>
      </c>
      <c r="L281" s="1192" t="s">
        <v>6726</v>
      </c>
      <c r="M281" s="1190" t="s">
        <v>7133</v>
      </c>
      <c r="N281" s="1190" t="s">
        <v>11361</v>
      </c>
      <c r="O281" s="1152" t="s">
        <v>41</v>
      </c>
      <c r="P281" s="1152" t="s">
        <v>42</v>
      </c>
      <c r="Q281" s="1152" t="s">
        <v>7572</v>
      </c>
    </row>
    <row r="282" spans="1:17" ht="60" x14ac:dyDescent="0.25">
      <c r="A282" s="1081">
        <v>280</v>
      </c>
      <c r="B282" s="1156" t="s">
        <v>34</v>
      </c>
      <c r="C282" s="1180">
        <v>891180084</v>
      </c>
      <c r="D282" s="1181">
        <v>2</v>
      </c>
      <c r="E282" s="1214" t="s">
        <v>375</v>
      </c>
      <c r="F282" s="1202">
        <v>12115387</v>
      </c>
      <c r="G282" s="1193">
        <v>3</v>
      </c>
      <c r="H282" s="1218" t="s">
        <v>13174</v>
      </c>
      <c r="I282" s="1200" t="s">
        <v>13175</v>
      </c>
      <c r="J282" s="1187">
        <v>41873</v>
      </c>
      <c r="K282" s="1219">
        <v>2085765</v>
      </c>
      <c r="L282" s="1192" t="s">
        <v>6726</v>
      </c>
      <c r="M282" s="1190" t="s">
        <v>7133</v>
      </c>
      <c r="N282" s="1190" t="s">
        <v>11361</v>
      </c>
      <c r="O282" s="1152" t="s">
        <v>41</v>
      </c>
      <c r="P282" s="1152" t="s">
        <v>42</v>
      </c>
      <c r="Q282" s="1152" t="s">
        <v>7572</v>
      </c>
    </row>
    <row r="283" spans="1:17" ht="60" x14ac:dyDescent="0.25">
      <c r="A283" s="1081">
        <v>281</v>
      </c>
      <c r="B283" s="1156" t="s">
        <v>34</v>
      </c>
      <c r="C283" s="1180">
        <v>891180084</v>
      </c>
      <c r="D283" s="1181">
        <v>2</v>
      </c>
      <c r="E283" s="1182" t="s">
        <v>6982</v>
      </c>
      <c r="F283" s="1183">
        <v>7698618</v>
      </c>
      <c r="G283" s="1193">
        <v>2</v>
      </c>
      <c r="H283" s="1217" t="s">
        <v>13176</v>
      </c>
      <c r="I283" s="1200" t="s">
        <v>13177</v>
      </c>
      <c r="J283" s="1187">
        <v>41871</v>
      </c>
      <c r="K283" s="1188">
        <v>4334080</v>
      </c>
      <c r="L283" s="1192" t="s">
        <v>6726</v>
      </c>
      <c r="M283" s="1190" t="s">
        <v>7133</v>
      </c>
      <c r="N283" s="1190" t="s">
        <v>11361</v>
      </c>
      <c r="O283" s="1152" t="s">
        <v>41</v>
      </c>
      <c r="P283" s="1152" t="s">
        <v>42</v>
      </c>
      <c r="Q283" s="1152" t="s">
        <v>7572</v>
      </c>
    </row>
    <row r="284" spans="1:17" ht="72" x14ac:dyDescent="0.25">
      <c r="A284" s="1081">
        <v>282</v>
      </c>
      <c r="B284" s="1156" t="s">
        <v>34</v>
      </c>
      <c r="C284" s="1180">
        <v>891180084</v>
      </c>
      <c r="D284" s="1181">
        <v>2</v>
      </c>
      <c r="E284" s="1182" t="s">
        <v>13178</v>
      </c>
      <c r="F284" s="1202">
        <v>36291620</v>
      </c>
      <c r="G284" s="1196">
        <v>5</v>
      </c>
      <c r="H284" s="1217" t="s">
        <v>13179</v>
      </c>
      <c r="I284" s="1200" t="s">
        <v>13180</v>
      </c>
      <c r="J284" s="1187">
        <v>41873</v>
      </c>
      <c r="K284" s="1188">
        <v>5000000</v>
      </c>
      <c r="L284" s="1189" t="s">
        <v>7153</v>
      </c>
      <c r="M284" s="1190" t="s">
        <v>7133</v>
      </c>
      <c r="N284" s="1190" t="s">
        <v>11361</v>
      </c>
      <c r="O284" s="1152" t="s">
        <v>41</v>
      </c>
      <c r="P284" s="1152" t="s">
        <v>42</v>
      </c>
      <c r="Q284" s="1152" t="s">
        <v>4853</v>
      </c>
    </row>
    <row r="285" spans="1:17" ht="72" x14ac:dyDescent="0.25">
      <c r="A285" s="1081">
        <v>283</v>
      </c>
      <c r="B285" s="1156" t="s">
        <v>34</v>
      </c>
      <c r="C285" s="1180">
        <v>891180084</v>
      </c>
      <c r="D285" s="1181">
        <v>2</v>
      </c>
      <c r="E285" s="1182" t="s">
        <v>13181</v>
      </c>
      <c r="F285" s="1202">
        <v>36155530</v>
      </c>
      <c r="G285" s="1193">
        <v>9</v>
      </c>
      <c r="H285" s="1217" t="s">
        <v>13182</v>
      </c>
      <c r="I285" s="1200" t="s">
        <v>13183</v>
      </c>
      <c r="J285" s="1187">
        <v>41877</v>
      </c>
      <c r="K285" s="1188">
        <v>690000</v>
      </c>
      <c r="L285" s="1199" t="s">
        <v>1078</v>
      </c>
      <c r="M285" s="1190" t="s">
        <v>7133</v>
      </c>
      <c r="N285" s="1190" t="s">
        <v>11361</v>
      </c>
      <c r="O285" s="1152" t="s">
        <v>41</v>
      </c>
      <c r="P285" s="1152" t="s">
        <v>42</v>
      </c>
      <c r="Q285" s="1152" t="s">
        <v>7572</v>
      </c>
    </row>
    <row r="286" spans="1:17" ht="75" x14ac:dyDescent="0.25">
      <c r="A286" s="1081">
        <v>284</v>
      </c>
      <c r="B286" s="1156" t="s">
        <v>34</v>
      </c>
      <c r="C286" s="1180">
        <v>891180084</v>
      </c>
      <c r="D286" s="1181">
        <v>2</v>
      </c>
      <c r="E286" s="1182" t="s">
        <v>6606</v>
      </c>
      <c r="F286" s="1202">
        <v>93290334</v>
      </c>
      <c r="G286" s="1193">
        <v>6</v>
      </c>
      <c r="H286" s="1217" t="s">
        <v>13184</v>
      </c>
      <c r="I286" s="1200" t="s">
        <v>13185</v>
      </c>
      <c r="J286" s="1187">
        <v>41885</v>
      </c>
      <c r="K286" s="1188">
        <v>4421340</v>
      </c>
      <c r="L286" s="1199" t="s">
        <v>13111</v>
      </c>
      <c r="M286" s="1190" t="s">
        <v>7133</v>
      </c>
      <c r="N286" s="1190" t="s">
        <v>11361</v>
      </c>
      <c r="O286" s="1152" t="s">
        <v>41</v>
      </c>
      <c r="P286" s="1152" t="s">
        <v>42</v>
      </c>
      <c r="Q286" s="1152" t="s">
        <v>7572</v>
      </c>
    </row>
    <row r="287" spans="1:17" ht="75" x14ac:dyDescent="0.25">
      <c r="A287" s="1081">
        <v>285</v>
      </c>
      <c r="B287" s="1156" t="s">
        <v>34</v>
      </c>
      <c r="C287" s="1180">
        <v>891180084</v>
      </c>
      <c r="D287" s="1181">
        <v>2</v>
      </c>
      <c r="E287" s="1182" t="s">
        <v>6606</v>
      </c>
      <c r="F287" s="1202">
        <v>93290334</v>
      </c>
      <c r="G287" s="1193">
        <v>6</v>
      </c>
      <c r="H287" s="1217" t="s">
        <v>13186</v>
      </c>
      <c r="I287" s="1200" t="s">
        <v>13187</v>
      </c>
      <c r="J287" s="1187">
        <v>41885</v>
      </c>
      <c r="K287" s="1188">
        <v>399968</v>
      </c>
      <c r="L287" s="1199" t="s">
        <v>13111</v>
      </c>
      <c r="M287" s="1190" t="s">
        <v>7133</v>
      </c>
      <c r="N287" s="1190" t="s">
        <v>11361</v>
      </c>
      <c r="O287" s="1152" t="s">
        <v>41</v>
      </c>
      <c r="P287" s="1152" t="s">
        <v>42</v>
      </c>
      <c r="Q287" s="1152" t="s">
        <v>4853</v>
      </c>
    </row>
    <row r="288" spans="1:17" ht="76.5" x14ac:dyDescent="0.25">
      <c r="A288" s="1081">
        <v>286</v>
      </c>
      <c r="B288" s="1156" t="s">
        <v>34</v>
      </c>
      <c r="C288" s="1180">
        <v>891180084</v>
      </c>
      <c r="D288" s="1181">
        <v>2</v>
      </c>
      <c r="E288" s="1182" t="s">
        <v>7135</v>
      </c>
      <c r="F288" s="1183">
        <v>36183257</v>
      </c>
      <c r="G288" s="1193">
        <v>1</v>
      </c>
      <c r="H288" s="1217" t="s">
        <v>13188</v>
      </c>
      <c r="I288" s="1186" t="s">
        <v>13189</v>
      </c>
      <c r="J288" s="1187">
        <v>41885</v>
      </c>
      <c r="K288" s="1213">
        <v>1510320</v>
      </c>
      <c r="L288" s="1199" t="s">
        <v>13111</v>
      </c>
      <c r="M288" s="1190" t="s">
        <v>7133</v>
      </c>
      <c r="N288" s="1190" t="s">
        <v>11361</v>
      </c>
      <c r="O288" s="1152" t="s">
        <v>41</v>
      </c>
      <c r="P288" s="1152" t="s">
        <v>42</v>
      </c>
      <c r="Q288" s="1152" t="s">
        <v>7572</v>
      </c>
    </row>
    <row r="289" spans="1:17" ht="63.75" x14ac:dyDescent="0.25">
      <c r="A289" s="1081">
        <v>287</v>
      </c>
      <c r="B289" s="1156" t="s">
        <v>34</v>
      </c>
      <c r="C289" s="1180">
        <v>891180084</v>
      </c>
      <c r="D289" s="1181">
        <v>2</v>
      </c>
      <c r="E289" s="1182" t="s">
        <v>581</v>
      </c>
      <c r="F289" s="1202">
        <v>11835464</v>
      </c>
      <c r="G289" s="1193">
        <v>8</v>
      </c>
      <c r="H289" s="1217" t="s">
        <v>13190</v>
      </c>
      <c r="I289" s="1220" t="s">
        <v>13191</v>
      </c>
      <c r="J289" s="1187">
        <v>41897</v>
      </c>
      <c r="K289" s="1188">
        <v>2613560</v>
      </c>
      <c r="L289" s="1192" t="s">
        <v>6726</v>
      </c>
      <c r="M289" s="1190" t="s">
        <v>7133</v>
      </c>
      <c r="N289" s="1190" t="s">
        <v>11361</v>
      </c>
      <c r="O289" s="1152" t="s">
        <v>41</v>
      </c>
      <c r="P289" s="1152" t="s">
        <v>42</v>
      </c>
      <c r="Q289" s="1152" t="s">
        <v>7572</v>
      </c>
    </row>
    <row r="290" spans="1:17" ht="63.75" x14ac:dyDescent="0.25">
      <c r="A290" s="1081">
        <v>288</v>
      </c>
      <c r="B290" s="1156" t="s">
        <v>34</v>
      </c>
      <c r="C290" s="1180">
        <v>891180084</v>
      </c>
      <c r="D290" s="1181">
        <v>2</v>
      </c>
      <c r="E290" s="1182" t="s">
        <v>527</v>
      </c>
      <c r="F290" s="1208">
        <v>16735175</v>
      </c>
      <c r="G290" s="1193">
        <v>3</v>
      </c>
      <c r="H290" s="1217" t="s">
        <v>13192</v>
      </c>
      <c r="I290" s="1220" t="s">
        <v>13191</v>
      </c>
      <c r="J290" s="1187">
        <v>41897</v>
      </c>
      <c r="K290" s="1188">
        <v>2613560</v>
      </c>
      <c r="L290" s="1192" t="s">
        <v>6726</v>
      </c>
      <c r="M290" s="1190" t="s">
        <v>7133</v>
      </c>
      <c r="N290" s="1190" t="s">
        <v>11361</v>
      </c>
      <c r="O290" s="1152" t="s">
        <v>41</v>
      </c>
      <c r="P290" s="1152" t="s">
        <v>42</v>
      </c>
      <c r="Q290" s="1152" t="s">
        <v>4853</v>
      </c>
    </row>
    <row r="291" spans="1:17" ht="63.75" x14ac:dyDescent="0.25">
      <c r="A291" s="1081">
        <v>289</v>
      </c>
      <c r="B291" s="1156" t="s">
        <v>34</v>
      </c>
      <c r="C291" s="1180">
        <v>891180084</v>
      </c>
      <c r="D291" s="1181">
        <v>2</v>
      </c>
      <c r="E291" s="1204" t="s">
        <v>369</v>
      </c>
      <c r="F291" s="1202">
        <v>52584641</v>
      </c>
      <c r="G291" s="1193">
        <v>6</v>
      </c>
      <c r="H291" s="1217" t="s">
        <v>13193</v>
      </c>
      <c r="I291" s="1220" t="s">
        <v>13191</v>
      </c>
      <c r="J291" s="1187">
        <v>41897</v>
      </c>
      <c r="K291" s="1188">
        <v>5227120</v>
      </c>
      <c r="L291" s="1192" t="s">
        <v>6726</v>
      </c>
      <c r="M291" s="1190" t="s">
        <v>7133</v>
      </c>
      <c r="N291" s="1190" t="s">
        <v>11361</v>
      </c>
      <c r="O291" s="1152" t="s">
        <v>41</v>
      </c>
      <c r="P291" s="1152" t="s">
        <v>42</v>
      </c>
      <c r="Q291" s="1152" t="s">
        <v>7572</v>
      </c>
    </row>
    <row r="292" spans="1:17" ht="63.75" x14ac:dyDescent="0.25">
      <c r="A292" s="1081">
        <v>290</v>
      </c>
      <c r="B292" s="1156" t="s">
        <v>34</v>
      </c>
      <c r="C292" s="1180">
        <v>891180084</v>
      </c>
      <c r="D292" s="1181">
        <v>2</v>
      </c>
      <c r="E292" s="1182" t="s">
        <v>13194</v>
      </c>
      <c r="F292" s="1202">
        <v>31887639</v>
      </c>
      <c r="G292" s="1193">
        <v>5</v>
      </c>
      <c r="H292" s="1217" t="s">
        <v>13195</v>
      </c>
      <c r="I292" s="1220" t="s">
        <v>13191</v>
      </c>
      <c r="J292" s="1187">
        <v>41897</v>
      </c>
      <c r="K292" s="1188">
        <v>2613560</v>
      </c>
      <c r="L292" s="1192" t="s">
        <v>6726</v>
      </c>
      <c r="M292" s="1190" t="s">
        <v>7133</v>
      </c>
      <c r="N292" s="1190" t="s">
        <v>11361</v>
      </c>
      <c r="O292" s="1152" t="s">
        <v>41</v>
      </c>
      <c r="P292" s="1152" t="s">
        <v>42</v>
      </c>
      <c r="Q292" s="1152" t="s">
        <v>7572</v>
      </c>
    </row>
    <row r="293" spans="1:17" ht="63.75" x14ac:dyDescent="0.25">
      <c r="A293" s="1081">
        <v>291</v>
      </c>
      <c r="B293" s="1156" t="s">
        <v>34</v>
      </c>
      <c r="C293" s="1180">
        <v>891180084</v>
      </c>
      <c r="D293" s="1181">
        <v>2</v>
      </c>
      <c r="E293" s="1204" t="s">
        <v>13196</v>
      </c>
      <c r="F293" s="1183">
        <v>12966347</v>
      </c>
      <c r="G293" s="1196">
        <v>1</v>
      </c>
      <c r="H293" s="1217" t="s">
        <v>13197</v>
      </c>
      <c r="I293" s="1220" t="s">
        <v>13191</v>
      </c>
      <c r="J293" s="1187">
        <v>41897</v>
      </c>
      <c r="K293" s="1188">
        <v>4573730</v>
      </c>
      <c r="L293" s="1192" t="s">
        <v>6726</v>
      </c>
      <c r="M293" s="1190" t="s">
        <v>7133</v>
      </c>
      <c r="N293" s="1190" t="s">
        <v>11361</v>
      </c>
      <c r="O293" s="1152" t="s">
        <v>41</v>
      </c>
      <c r="P293" s="1152" t="s">
        <v>42</v>
      </c>
      <c r="Q293" s="1152" t="s">
        <v>7572</v>
      </c>
    </row>
    <row r="294" spans="1:17" ht="76.5" x14ac:dyDescent="0.25">
      <c r="A294" s="1081">
        <v>292</v>
      </c>
      <c r="B294" s="1156" t="s">
        <v>34</v>
      </c>
      <c r="C294" s="1180">
        <v>891180084</v>
      </c>
      <c r="D294" s="1181">
        <v>2</v>
      </c>
      <c r="E294" s="1204" t="s">
        <v>13196</v>
      </c>
      <c r="F294" s="1183">
        <v>12966347</v>
      </c>
      <c r="G294" s="1193">
        <v>1</v>
      </c>
      <c r="H294" s="1221" t="s">
        <v>13198</v>
      </c>
      <c r="I294" s="1220" t="s">
        <v>13199</v>
      </c>
      <c r="J294" s="1187">
        <v>41897</v>
      </c>
      <c r="K294" s="1211">
        <v>2585000</v>
      </c>
      <c r="L294" s="1192" t="s">
        <v>6726</v>
      </c>
      <c r="M294" s="1190" t="s">
        <v>7133</v>
      </c>
      <c r="N294" s="1190" t="s">
        <v>11361</v>
      </c>
      <c r="O294" s="1152" t="s">
        <v>41</v>
      </c>
      <c r="P294" s="1152" t="s">
        <v>42</v>
      </c>
      <c r="Q294" s="1152" t="s">
        <v>7572</v>
      </c>
    </row>
    <row r="295" spans="1:17" ht="76.5" x14ac:dyDescent="0.25">
      <c r="A295" s="1081">
        <v>293</v>
      </c>
      <c r="B295" s="1156" t="s">
        <v>34</v>
      </c>
      <c r="C295" s="1180">
        <v>891180084</v>
      </c>
      <c r="D295" s="1181">
        <v>2</v>
      </c>
      <c r="E295" s="1182" t="s">
        <v>13194</v>
      </c>
      <c r="F295" s="1208">
        <v>31887639</v>
      </c>
      <c r="G295" s="1193">
        <v>5</v>
      </c>
      <c r="H295" s="1217" t="s">
        <v>13200</v>
      </c>
      <c r="I295" s="1220" t="s">
        <v>13201</v>
      </c>
      <c r="J295" s="1187">
        <v>41897</v>
      </c>
      <c r="K295" s="1188">
        <v>775500</v>
      </c>
      <c r="L295" s="1192" t="s">
        <v>6726</v>
      </c>
      <c r="M295" s="1190" t="s">
        <v>7133</v>
      </c>
      <c r="N295" s="1190" t="s">
        <v>11361</v>
      </c>
      <c r="O295" s="1152" t="s">
        <v>41</v>
      </c>
      <c r="P295" s="1152" t="s">
        <v>42</v>
      </c>
      <c r="Q295" s="1152" t="s">
        <v>7572</v>
      </c>
    </row>
    <row r="296" spans="1:17" ht="48" x14ac:dyDescent="0.25">
      <c r="A296" s="1081">
        <v>294</v>
      </c>
      <c r="B296" s="1156" t="s">
        <v>34</v>
      </c>
      <c r="C296" s="1180">
        <v>891180084</v>
      </c>
      <c r="D296" s="1181">
        <v>2</v>
      </c>
      <c r="E296" s="1182" t="s">
        <v>5601</v>
      </c>
      <c r="F296" s="1183">
        <v>900227611</v>
      </c>
      <c r="G296" s="1196">
        <v>0</v>
      </c>
      <c r="H296" s="1217" t="s">
        <v>13202</v>
      </c>
      <c r="I296" s="1222" t="s">
        <v>13203</v>
      </c>
      <c r="J296" s="1187">
        <v>41885</v>
      </c>
      <c r="K296" s="1188">
        <v>290000</v>
      </c>
      <c r="L296" s="1199" t="s">
        <v>1078</v>
      </c>
      <c r="M296" s="1190" t="s">
        <v>7133</v>
      </c>
      <c r="N296" s="1190" t="s">
        <v>11361</v>
      </c>
      <c r="O296" s="1152" t="s">
        <v>41</v>
      </c>
      <c r="P296" s="1152" t="s">
        <v>42</v>
      </c>
      <c r="Q296" s="1152" t="s">
        <v>4853</v>
      </c>
    </row>
    <row r="297" spans="1:17" ht="102" x14ac:dyDescent="0.25">
      <c r="A297" s="1081">
        <v>295</v>
      </c>
      <c r="B297" s="1156" t="s">
        <v>34</v>
      </c>
      <c r="C297" s="1180">
        <v>891180084</v>
      </c>
      <c r="D297" s="1181">
        <v>2</v>
      </c>
      <c r="E297" s="1214" t="s">
        <v>13204</v>
      </c>
      <c r="F297" s="1183">
        <v>33750169</v>
      </c>
      <c r="G297" s="1196">
        <v>3</v>
      </c>
      <c r="H297" s="1221" t="s">
        <v>13205</v>
      </c>
      <c r="I297" s="1186" t="s">
        <v>13206</v>
      </c>
      <c r="J297" s="1187">
        <v>41897</v>
      </c>
      <c r="K297" s="1211">
        <v>3443310</v>
      </c>
      <c r="L297" s="1192" t="s">
        <v>6726</v>
      </c>
      <c r="M297" s="1190" t="s">
        <v>7133</v>
      </c>
      <c r="N297" s="1190" t="s">
        <v>11361</v>
      </c>
      <c r="O297" s="1152" t="s">
        <v>41</v>
      </c>
      <c r="P297" s="1152" t="s">
        <v>42</v>
      </c>
      <c r="Q297" s="1152" t="s">
        <v>7572</v>
      </c>
    </row>
    <row r="298" spans="1:17" ht="89.25" x14ac:dyDescent="0.25">
      <c r="A298" s="1081">
        <v>296</v>
      </c>
      <c r="B298" s="1156" t="s">
        <v>34</v>
      </c>
      <c r="C298" s="1180">
        <v>891180084</v>
      </c>
      <c r="D298" s="1181">
        <v>2</v>
      </c>
      <c r="E298" s="1182" t="s">
        <v>6731</v>
      </c>
      <c r="F298" s="1183">
        <v>7715157</v>
      </c>
      <c r="G298" s="1193">
        <v>2</v>
      </c>
      <c r="H298" s="1217" t="s">
        <v>13207</v>
      </c>
      <c r="I298" s="1186" t="s">
        <v>13208</v>
      </c>
      <c r="J298" s="1187">
        <v>41897</v>
      </c>
      <c r="K298" s="1188">
        <v>3814128</v>
      </c>
      <c r="L298" s="1192" t="s">
        <v>6726</v>
      </c>
      <c r="M298" s="1190" t="s">
        <v>7133</v>
      </c>
      <c r="N298" s="1190" t="s">
        <v>11361</v>
      </c>
      <c r="O298" s="1152" t="s">
        <v>41</v>
      </c>
      <c r="P298" s="1152" t="s">
        <v>42</v>
      </c>
      <c r="Q298" s="1152" t="s">
        <v>7572</v>
      </c>
    </row>
    <row r="299" spans="1:17" ht="89.25" x14ac:dyDescent="0.25">
      <c r="A299" s="1081">
        <v>297</v>
      </c>
      <c r="B299" s="1156" t="s">
        <v>34</v>
      </c>
      <c r="C299" s="1180">
        <v>891180084</v>
      </c>
      <c r="D299" s="1181">
        <v>2</v>
      </c>
      <c r="E299" s="1205" t="s">
        <v>6796</v>
      </c>
      <c r="F299" s="1183">
        <v>1075221928</v>
      </c>
      <c r="G299" s="1196">
        <v>1</v>
      </c>
      <c r="H299" s="1223" t="s">
        <v>13209</v>
      </c>
      <c r="I299" s="1186" t="s">
        <v>13208</v>
      </c>
      <c r="J299" s="1187">
        <v>41897</v>
      </c>
      <c r="K299" s="1188">
        <v>3840615</v>
      </c>
      <c r="L299" s="1192" t="s">
        <v>6726</v>
      </c>
      <c r="M299" s="1190" t="s">
        <v>7133</v>
      </c>
      <c r="N299" s="1190" t="s">
        <v>11361</v>
      </c>
      <c r="O299" s="1152" t="s">
        <v>41</v>
      </c>
      <c r="P299" s="1152" t="s">
        <v>42</v>
      </c>
      <c r="Q299" s="1152" t="s">
        <v>7572</v>
      </c>
    </row>
    <row r="300" spans="1:17" ht="96" x14ac:dyDescent="0.25">
      <c r="A300" s="1081">
        <v>298</v>
      </c>
      <c r="B300" s="1156" t="s">
        <v>34</v>
      </c>
      <c r="C300" s="1180">
        <v>891180084</v>
      </c>
      <c r="D300" s="1181">
        <v>2</v>
      </c>
      <c r="E300" s="1182" t="s">
        <v>13210</v>
      </c>
      <c r="F300" s="1202">
        <v>55180177</v>
      </c>
      <c r="G300" s="1196">
        <v>6</v>
      </c>
      <c r="H300" s="1217" t="s">
        <v>13211</v>
      </c>
      <c r="I300" s="1224" t="s">
        <v>13212</v>
      </c>
      <c r="J300" s="1187">
        <v>41890</v>
      </c>
      <c r="K300" s="1188">
        <v>2615200</v>
      </c>
      <c r="L300" s="1189" t="s">
        <v>7153</v>
      </c>
      <c r="M300" s="1190" t="s">
        <v>7133</v>
      </c>
      <c r="N300" s="1190" t="s">
        <v>11361</v>
      </c>
      <c r="O300" s="1152" t="s">
        <v>41</v>
      </c>
      <c r="P300" s="1152" t="s">
        <v>42</v>
      </c>
      <c r="Q300" s="1152" t="s">
        <v>7572</v>
      </c>
    </row>
    <row r="301" spans="1:17" ht="76.5" x14ac:dyDescent="0.25">
      <c r="A301" s="1081">
        <v>299</v>
      </c>
      <c r="B301" s="1156" t="s">
        <v>34</v>
      </c>
      <c r="C301" s="1180">
        <v>891180084</v>
      </c>
      <c r="D301" s="1181">
        <v>2</v>
      </c>
      <c r="E301" s="1182" t="s">
        <v>6136</v>
      </c>
      <c r="F301" s="1183">
        <v>7703086</v>
      </c>
      <c r="G301" s="1193">
        <v>6</v>
      </c>
      <c r="H301" s="1223" t="s">
        <v>13213</v>
      </c>
      <c r="I301" s="1225" t="s">
        <v>13214</v>
      </c>
      <c r="J301" s="1187">
        <v>41892</v>
      </c>
      <c r="K301" s="1213">
        <v>1500000</v>
      </c>
      <c r="L301" s="1199" t="s">
        <v>1078</v>
      </c>
      <c r="M301" s="1190" t="s">
        <v>7133</v>
      </c>
      <c r="N301" s="1190" t="s">
        <v>11361</v>
      </c>
      <c r="O301" s="1152" t="s">
        <v>41</v>
      </c>
      <c r="P301" s="1152" t="s">
        <v>42</v>
      </c>
      <c r="Q301" s="1152" t="s">
        <v>7572</v>
      </c>
    </row>
    <row r="302" spans="1:17" ht="89.25" x14ac:dyDescent="0.25">
      <c r="A302" s="1081">
        <v>300</v>
      </c>
      <c r="B302" s="1156" t="s">
        <v>34</v>
      </c>
      <c r="C302" s="1180">
        <v>891180084</v>
      </c>
      <c r="D302" s="1181">
        <v>2</v>
      </c>
      <c r="E302" s="1182" t="s">
        <v>6889</v>
      </c>
      <c r="F302" s="1226">
        <v>7708222</v>
      </c>
      <c r="G302" s="1196">
        <v>4</v>
      </c>
      <c r="H302" s="1223" t="s">
        <v>13215</v>
      </c>
      <c r="I302" s="1186" t="s">
        <v>13216</v>
      </c>
      <c r="J302" s="1187">
        <v>41894</v>
      </c>
      <c r="K302" s="1188">
        <v>650240</v>
      </c>
      <c r="L302" s="1192" t="s">
        <v>6726</v>
      </c>
      <c r="M302" s="1190" t="s">
        <v>7133</v>
      </c>
      <c r="N302" s="1190" t="s">
        <v>11361</v>
      </c>
      <c r="O302" s="1152" t="s">
        <v>41</v>
      </c>
      <c r="P302" s="1152" t="s">
        <v>42</v>
      </c>
      <c r="Q302" s="1152" t="s">
        <v>4853</v>
      </c>
    </row>
    <row r="303" spans="1:17" ht="90" x14ac:dyDescent="0.25">
      <c r="A303" s="1081">
        <v>301</v>
      </c>
      <c r="B303" s="1156" t="s">
        <v>34</v>
      </c>
      <c r="C303" s="1180">
        <v>891180084</v>
      </c>
      <c r="D303" s="1181">
        <v>2</v>
      </c>
      <c r="E303" s="1182" t="s">
        <v>541</v>
      </c>
      <c r="F303" s="1202">
        <v>17179978</v>
      </c>
      <c r="G303" s="1193">
        <v>9</v>
      </c>
      <c r="H303" s="1223" t="s">
        <v>13217</v>
      </c>
      <c r="I303" s="1203" t="s">
        <v>13218</v>
      </c>
      <c r="J303" s="1187">
        <v>41894</v>
      </c>
      <c r="K303" s="1188">
        <v>1459000</v>
      </c>
      <c r="L303" s="1199" t="s">
        <v>13111</v>
      </c>
      <c r="M303" s="1190" t="s">
        <v>7133</v>
      </c>
      <c r="N303" s="1190" t="s">
        <v>11361</v>
      </c>
      <c r="O303" s="1152" t="s">
        <v>41</v>
      </c>
      <c r="P303" s="1152" t="s">
        <v>42</v>
      </c>
      <c r="Q303" s="1152" t="s">
        <v>4853</v>
      </c>
    </row>
    <row r="304" spans="1:17" ht="76.5" x14ac:dyDescent="0.25">
      <c r="A304" s="1081">
        <v>302</v>
      </c>
      <c r="B304" s="1156" t="s">
        <v>34</v>
      </c>
      <c r="C304" s="1180">
        <v>891180084</v>
      </c>
      <c r="D304" s="1181">
        <v>2</v>
      </c>
      <c r="E304" s="1182" t="s">
        <v>13219</v>
      </c>
      <c r="F304" s="1183">
        <v>891101711</v>
      </c>
      <c r="G304" s="1193">
        <v>5</v>
      </c>
      <c r="H304" s="1223" t="s">
        <v>13220</v>
      </c>
      <c r="I304" s="1186" t="s">
        <v>13221</v>
      </c>
      <c r="J304" s="1187">
        <v>41897</v>
      </c>
      <c r="K304" s="1188">
        <v>3000000</v>
      </c>
      <c r="L304" s="1199" t="s">
        <v>1078</v>
      </c>
      <c r="M304" s="1190" t="s">
        <v>7133</v>
      </c>
      <c r="N304" s="1190" t="s">
        <v>11361</v>
      </c>
      <c r="O304" s="1152" t="s">
        <v>41</v>
      </c>
      <c r="P304" s="1152" t="s">
        <v>42</v>
      </c>
      <c r="Q304" s="1152" t="s">
        <v>7572</v>
      </c>
    </row>
    <row r="305" spans="1:17" ht="63.75" x14ac:dyDescent="0.25">
      <c r="A305" s="1081">
        <v>303</v>
      </c>
      <c r="B305" s="1156" t="s">
        <v>34</v>
      </c>
      <c r="C305" s="1180">
        <v>891180084</v>
      </c>
      <c r="D305" s="1181">
        <v>2</v>
      </c>
      <c r="E305" s="1182" t="s">
        <v>13222</v>
      </c>
      <c r="F305" s="1183">
        <v>7701729</v>
      </c>
      <c r="G305" s="1193">
        <v>4</v>
      </c>
      <c r="H305" s="1223" t="s">
        <v>13223</v>
      </c>
      <c r="I305" s="1186" t="s">
        <v>13224</v>
      </c>
      <c r="J305" s="1187">
        <v>41900</v>
      </c>
      <c r="K305" s="1188">
        <v>2085765</v>
      </c>
      <c r="L305" s="1192" t="s">
        <v>6726</v>
      </c>
      <c r="M305" s="1190" t="s">
        <v>7133</v>
      </c>
      <c r="N305" s="1190" t="s">
        <v>11361</v>
      </c>
      <c r="O305" s="1152" t="s">
        <v>41</v>
      </c>
      <c r="P305" s="1152" t="s">
        <v>42</v>
      </c>
      <c r="Q305" s="1152" t="s">
        <v>7572</v>
      </c>
    </row>
    <row r="306" spans="1:17" ht="63.75" x14ac:dyDescent="0.25">
      <c r="A306" s="1081">
        <v>304</v>
      </c>
      <c r="B306" s="1156" t="s">
        <v>34</v>
      </c>
      <c r="C306" s="1180">
        <v>891180084</v>
      </c>
      <c r="D306" s="1181">
        <v>2</v>
      </c>
      <c r="E306" s="1182" t="s">
        <v>970</v>
      </c>
      <c r="F306" s="1183">
        <v>35508993</v>
      </c>
      <c r="G306" s="1196">
        <v>8</v>
      </c>
      <c r="H306" s="1223" t="s">
        <v>13225</v>
      </c>
      <c r="I306" s="1186" t="s">
        <v>13224</v>
      </c>
      <c r="J306" s="1187">
        <v>41894</v>
      </c>
      <c r="K306" s="1188">
        <v>2085765</v>
      </c>
      <c r="L306" s="1192" t="s">
        <v>6726</v>
      </c>
      <c r="M306" s="1190" t="s">
        <v>7133</v>
      </c>
      <c r="N306" s="1190" t="s">
        <v>11361</v>
      </c>
      <c r="O306" s="1152" t="s">
        <v>41</v>
      </c>
      <c r="P306" s="1152" t="s">
        <v>42</v>
      </c>
      <c r="Q306" s="1152" t="s">
        <v>7572</v>
      </c>
    </row>
    <row r="307" spans="1:17" ht="75" x14ac:dyDescent="0.25">
      <c r="A307" s="1081">
        <v>305</v>
      </c>
      <c r="B307" s="1156" t="s">
        <v>34</v>
      </c>
      <c r="C307" s="1180">
        <v>891180084</v>
      </c>
      <c r="D307" s="1181">
        <v>2</v>
      </c>
      <c r="E307" s="1182" t="s">
        <v>13226</v>
      </c>
      <c r="F307" s="1226">
        <v>900277485</v>
      </c>
      <c r="G307" s="1196">
        <v>2</v>
      </c>
      <c r="H307" s="1223" t="s">
        <v>13227</v>
      </c>
      <c r="I307" s="1186" t="s">
        <v>13228</v>
      </c>
      <c r="J307" s="1187">
        <v>41898</v>
      </c>
      <c r="K307" s="1188">
        <v>1965000</v>
      </c>
      <c r="L307" s="1199" t="s">
        <v>13111</v>
      </c>
      <c r="M307" s="1190" t="s">
        <v>7133</v>
      </c>
      <c r="N307" s="1190" t="s">
        <v>11361</v>
      </c>
      <c r="O307" s="1152" t="s">
        <v>41</v>
      </c>
      <c r="P307" s="1152" t="s">
        <v>42</v>
      </c>
      <c r="Q307" s="1152" t="s">
        <v>7572</v>
      </c>
    </row>
    <row r="308" spans="1:17" ht="75" x14ac:dyDescent="0.25">
      <c r="A308" s="1081">
        <v>306</v>
      </c>
      <c r="B308" s="1156" t="s">
        <v>34</v>
      </c>
      <c r="C308" s="1180">
        <v>891180084</v>
      </c>
      <c r="D308" s="1181">
        <v>2</v>
      </c>
      <c r="E308" s="1182" t="s">
        <v>13226</v>
      </c>
      <c r="F308" s="1226">
        <v>900277485</v>
      </c>
      <c r="G308" s="1196">
        <v>2</v>
      </c>
      <c r="H308" s="1223" t="s">
        <v>13229</v>
      </c>
      <c r="I308" s="1186" t="s">
        <v>13230</v>
      </c>
      <c r="J308" s="1187">
        <v>41898</v>
      </c>
      <c r="K308" s="1188">
        <v>1099680</v>
      </c>
      <c r="L308" s="1199" t="s">
        <v>13111</v>
      </c>
      <c r="M308" s="1190" t="s">
        <v>7133</v>
      </c>
      <c r="N308" s="1190" t="s">
        <v>11361</v>
      </c>
      <c r="O308" s="1152" t="s">
        <v>41</v>
      </c>
      <c r="P308" s="1152" t="s">
        <v>42</v>
      </c>
      <c r="Q308" s="1152" t="s">
        <v>7572</v>
      </c>
    </row>
    <row r="309" spans="1:17" ht="102" x14ac:dyDescent="0.25">
      <c r="A309" s="1081">
        <v>307</v>
      </c>
      <c r="B309" s="1156" t="s">
        <v>34</v>
      </c>
      <c r="C309" s="1180">
        <v>891180084</v>
      </c>
      <c r="D309" s="1181">
        <v>2</v>
      </c>
      <c r="E309" s="1182" t="s">
        <v>1065</v>
      </c>
      <c r="F309" s="1227">
        <v>26606579</v>
      </c>
      <c r="G309" s="1193">
        <v>9</v>
      </c>
      <c r="H309" s="1223" t="s">
        <v>13231</v>
      </c>
      <c r="I309" s="1206" t="s">
        <v>13232</v>
      </c>
      <c r="J309" s="1187">
        <v>41900</v>
      </c>
      <c r="K309" s="1228">
        <v>2000000</v>
      </c>
      <c r="L309" s="1199" t="s">
        <v>1078</v>
      </c>
      <c r="M309" s="1190" t="s">
        <v>7133</v>
      </c>
      <c r="N309" s="1190" t="s">
        <v>11361</v>
      </c>
      <c r="O309" s="1152" t="s">
        <v>41</v>
      </c>
      <c r="P309" s="1152" t="s">
        <v>42</v>
      </c>
      <c r="Q309" s="1152" t="s">
        <v>7572</v>
      </c>
    </row>
    <row r="310" spans="1:17" ht="90" x14ac:dyDescent="0.25">
      <c r="A310" s="1081">
        <v>308</v>
      </c>
      <c r="B310" s="1156" t="s">
        <v>34</v>
      </c>
      <c r="C310" s="1180">
        <v>891180084</v>
      </c>
      <c r="D310" s="1181">
        <v>2</v>
      </c>
      <c r="E310" s="1182" t="s">
        <v>13133</v>
      </c>
      <c r="F310" s="1183">
        <v>36307525</v>
      </c>
      <c r="G310" s="1196">
        <v>5</v>
      </c>
      <c r="H310" s="1223" t="s">
        <v>13233</v>
      </c>
      <c r="I310" s="1203" t="s">
        <v>13234</v>
      </c>
      <c r="J310" s="1187">
        <v>41893</v>
      </c>
      <c r="K310" s="1188">
        <v>3730000</v>
      </c>
      <c r="L310" s="1199" t="s">
        <v>13111</v>
      </c>
      <c r="M310" s="1190" t="s">
        <v>7133</v>
      </c>
      <c r="N310" s="1190" t="s">
        <v>11361</v>
      </c>
      <c r="O310" s="1152" t="s">
        <v>41</v>
      </c>
      <c r="P310" s="1152" t="s">
        <v>42</v>
      </c>
      <c r="Q310" s="1152" t="s">
        <v>4853</v>
      </c>
    </row>
    <row r="311" spans="1:17" ht="75" x14ac:dyDescent="0.25">
      <c r="A311" s="1081">
        <v>309</v>
      </c>
      <c r="B311" s="1156" t="s">
        <v>34</v>
      </c>
      <c r="C311" s="1180">
        <v>891180084</v>
      </c>
      <c r="D311" s="1181">
        <v>2</v>
      </c>
      <c r="E311" s="1182" t="s">
        <v>5473</v>
      </c>
      <c r="F311" s="1202">
        <v>800220327</v>
      </c>
      <c r="G311" s="1196">
        <v>9</v>
      </c>
      <c r="H311" s="1223" t="s">
        <v>13235</v>
      </c>
      <c r="I311" s="1203" t="s">
        <v>13236</v>
      </c>
      <c r="J311" s="1187">
        <v>41900</v>
      </c>
      <c r="K311" s="1188">
        <v>1708100</v>
      </c>
      <c r="L311" s="1199" t="s">
        <v>1078</v>
      </c>
      <c r="M311" s="1190" t="s">
        <v>7133</v>
      </c>
      <c r="N311" s="1190" t="s">
        <v>11361</v>
      </c>
      <c r="O311" s="1152" t="s">
        <v>41</v>
      </c>
      <c r="P311" s="1152" t="s">
        <v>42</v>
      </c>
      <c r="Q311" s="1152" t="s">
        <v>7572</v>
      </c>
    </row>
    <row r="312" spans="1:17" ht="63.75" x14ac:dyDescent="0.25">
      <c r="A312" s="1081">
        <v>310</v>
      </c>
      <c r="B312" s="1156" t="s">
        <v>34</v>
      </c>
      <c r="C312" s="1180">
        <v>891180084</v>
      </c>
      <c r="D312" s="1181">
        <v>2</v>
      </c>
      <c r="E312" s="1182" t="s">
        <v>13237</v>
      </c>
      <c r="F312" s="1202">
        <v>7730662</v>
      </c>
      <c r="G312" s="1193">
        <v>3</v>
      </c>
      <c r="H312" s="1223" t="s">
        <v>13238</v>
      </c>
      <c r="I312" s="1186" t="s">
        <v>13224</v>
      </c>
      <c r="J312" s="1187">
        <v>41901</v>
      </c>
      <c r="K312" s="1188">
        <v>2085765</v>
      </c>
      <c r="L312" s="1192" t="s">
        <v>6726</v>
      </c>
      <c r="M312" s="1190" t="s">
        <v>7133</v>
      </c>
      <c r="N312" s="1190" t="s">
        <v>11361</v>
      </c>
      <c r="O312" s="1152" t="s">
        <v>41</v>
      </c>
      <c r="P312" s="1152" t="s">
        <v>42</v>
      </c>
      <c r="Q312" s="1152" t="s">
        <v>7572</v>
      </c>
    </row>
    <row r="313" spans="1:17" ht="75" x14ac:dyDescent="0.25">
      <c r="A313" s="1081">
        <v>311</v>
      </c>
      <c r="B313" s="1156" t="s">
        <v>34</v>
      </c>
      <c r="C313" s="1180">
        <v>891180084</v>
      </c>
      <c r="D313" s="1181">
        <v>2</v>
      </c>
      <c r="E313" s="1182" t="s">
        <v>13239</v>
      </c>
      <c r="F313" s="1202">
        <v>93370080</v>
      </c>
      <c r="G313" s="1193">
        <v>4</v>
      </c>
      <c r="H313" s="1223" t="s">
        <v>13240</v>
      </c>
      <c r="I313" s="1203" t="s">
        <v>13241</v>
      </c>
      <c r="J313" s="1187">
        <v>41894</v>
      </c>
      <c r="K313" s="1188">
        <v>661200</v>
      </c>
      <c r="L313" s="1199" t="s">
        <v>13111</v>
      </c>
      <c r="M313" s="1190" t="s">
        <v>7133</v>
      </c>
      <c r="N313" s="1190" t="s">
        <v>11361</v>
      </c>
      <c r="O313" s="1152" t="s">
        <v>41</v>
      </c>
      <c r="P313" s="1152" t="s">
        <v>42</v>
      </c>
      <c r="Q313" s="1152" t="s">
        <v>4853</v>
      </c>
    </row>
    <row r="314" spans="1:17" ht="63.75" x14ac:dyDescent="0.25">
      <c r="A314" s="1081">
        <v>312</v>
      </c>
      <c r="B314" s="1156" t="s">
        <v>34</v>
      </c>
      <c r="C314" s="1180">
        <v>891180084</v>
      </c>
      <c r="D314" s="1181">
        <v>2</v>
      </c>
      <c r="E314" s="1182" t="s">
        <v>5473</v>
      </c>
      <c r="F314" s="1183">
        <v>800220327</v>
      </c>
      <c r="G314" s="1193">
        <v>9</v>
      </c>
      <c r="H314" s="1223" t="s">
        <v>13242</v>
      </c>
      <c r="I314" s="1186" t="s">
        <v>13243</v>
      </c>
      <c r="J314" s="1187">
        <v>41904</v>
      </c>
      <c r="K314" s="1188">
        <v>1881000</v>
      </c>
      <c r="L314" s="1199" t="s">
        <v>1078</v>
      </c>
      <c r="M314" s="1190" t="s">
        <v>7133</v>
      </c>
      <c r="N314" s="1190" t="s">
        <v>11361</v>
      </c>
      <c r="O314" s="1152" t="s">
        <v>41</v>
      </c>
      <c r="P314" s="1152" t="s">
        <v>42</v>
      </c>
      <c r="Q314" s="1152" t="s">
        <v>7572</v>
      </c>
    </row>
    <row r="315" spans="1:17" ht="89.25" x14ac:dyDescent="0.25">
      <c r="A315" s="1081">
        <v>313</v>
      </c>
      <c r="B315" s="1156" t="s">
        <v>34</v>
      </c>
      <c r="C315" s="1180">
        <v>891180084</v>
      </c>
      <c r="D315" s="1181">
        <v>2</v>
      </c>
      <c r="E315" s="1182" t="s">
        <v>13244</v>
      </c>
      <c r="F315" s="1183">
        <v>16695123</v>
      </c>
      <c r="G315" s="1193">
        <v>8</v>
      </c>
      <c r="H315" s="1223" t="s">
        <v>13245</v>
      </c>
      <c r="I315" s="1225" t="s">
        <v>13246</v>
      </c>
      <c r="J315" s="1187">
        <v>41904</v>
      </c>
      <c r="K315" s="1229">
        <v>1050000</v>
      </c>
      <c r="L315" s="1199" t="s">
        <v>13111</v>
      </c>
      <c r="M315" s="1190" t="s">
        <v>7133</v>
      </c>
      <c r="N315" s="1190" t="s">
        <v>11361</v>
      </c>
      <c r="O315" s="1152" t="s">
        <v>41</v>
      </c>
      <c r="P315" s="1152" t="s">
        <v>42</v>
      </c>
      <c r="Q315" s="1152" t="s">
        <v>7572</v>
      </c>
    </row>
    <row r="316" spans="1:17" ht="72" x14ac:dyDescent="0.25">
      <c r="A316" s="1081">
        <v>314</v>
      </c>
      <c r="B316" s="1156" t="s">
        <v>34</v>
      </c>
      <c r="C316" s="1180">
        <v>891180084</v>
      </c>
      <c r="D316" s="1181">
        <v>2</v>
      </c>
      <c r="E316" s="1182" t="s">
        <v>13247</v>
      </c>
      <c r="F316" s="1230">
        <v>900499449</v>
      </c>
      <c r="G316" s="1193">
        <v>1</v>
      </c>
      <c r="H316" s="1231" t="s">
        <v>13248</v>
      </c>
      <c r="I316" s="1200" t="s">
        <v>13249</v>
      </c>
      <c r="J316" s="1232">
        <v>41900</v>
      </c>
      <c r="K316" s="1233">
        <v>2485000</v>
      </c>
      <c r="L316" s="1199" t="s">
        <v>1078</v>
      </c>
      <c r="M316" s="1190" t="s">
        <v>7133</v>
      </c>
      <c r="N316" s="1190" t="s">
        <v>11361</v>
      </c>
      <c r="O316" s="1152" t="s">
        <v>41</v>
      </c>
      <c r="P316" s="1152" t="s">
        <v>42</v>
      </c>
      <c r="Q316" s="1152" t="s">
        <v>4853</v>
      </c>
    </row>
    <row r="317" spans="1:17" ht="153" x14ac:dyDescent="0.25">
      <c r="A317" s="1081">
        <v>315</v>
      </c>
      <c r="B317" s="137" t="s">
        <v>34</v>
      </c>
      <c r="C317" s="12">
        <v>891180084</v>
      </c>
      <c r="D317" s="194">
        <v>2</v>
      </c>
      <c r="E317" s="151" t="s">
        <v>35</v>
      </c>
      <c r="F317" s="13">
        <v>42152998</v>
      </c>
      <c r="G317" s="151">
        <v>1</v>
      </c>
      <c r="H317" s="1146" t="s">
        <v>13250</v>
      </c>
      <c r="I317" s="1146" t="s">
        <v>13251</v>
      </c>
      <c r="J317" s="1234">
        <v>41837</v>
      </c>
      <c r="K317" s="1235">
        <v>10934000</v>
      </c>
      <c r="L317" s="1151" t="s">
        <v>6521</v>
      </c>
      <c r="M317" s="1152" t="s">
        <v>5476</v>
      </c>
      <c r="N317" s="1152" t="s">
        <v>12704</v>
      </c>
      <c r="O317" s="1152" t="s">
        <v>41</v>
      </c>
      <c r="P317" s="1152" t="s">
        <v>42</v>
      </c>
      <c r="Q317" s="1236" t="s">
        <v>13252</v>
      </c>
    </row>
    <row r="318" spans="1:17" ht="140.25" x14ac:dyDescent="0.25">
      <c r="A318" s="1081">
        <v>316</v>
      </c>
      <c r="B318" s="137" t="s">
        <v>34</v>
      </c>
      <c r="C318" s="12">
        <v>891180084</v>
      </c>
      <c r="D318" s="194">
        <v>2</v>
      </c>
      <c r="E318" s="151" t="s">
        <v>10827</v>
      </c>
      <c r="F318" s="13">
        <v>1075212450</v>
      </c>
      <c r="G318" s="151">
        <v>5</v>
      </c>
      <c r="H318" s="1146" t="s">
        <v>13253</v>
      </c>
      <c r="I318" s="1146" t="s">
        <v>13254</v>
      </c>
      <c r="J318" s="1234">
        <v>41899</v>
      </c>
      <c r="K318" s="1235">
        <v>2186800</v>
      </c>
      <c r="L318" s="1151" t="s">
        <v>6521</v>
      </c>
      <c r="M318" s="1152" t="s">
        <v>5476</v>
      </c>
      <c r="N318" s="1152" t="s">
        <v>12704</v>
      </c>
      <c r="O318" s="1152" t="s">
        <v>41</v>
      </c>
      <c r="P318" s="1152" t="s">
        <v>42</v>
      </c>
      <c r="Q318" s="1236" t="s">
        <v>13252</v>
      </c>
    </row>
    <row r="319" spans="1:17" ht="140.25" x14ac:dyDescent="0.25">
      <c r="A319" s="1081">
        <v>317</v>
      </c>
      <c r="B319" s="137" t="s">
        <v>34</v>
      </c>
      <c r="C319" s="12">
        <v>891180084</v>
      </c>
      <c r="D319" s="194">
        <v>2</v>
      </c>
      <c r="E319" s="1237" t="s">
        <v>10821</v>
      </c>
      <c r="F319" s="1238">
        <v>12123028</v>
      </c>
      <c r="G319" s="1239">
        <v>8</v>
      </c>
      <c r="H319" s="1240" t="s">
        <v>13255</v>
      </c>
      <c r="I319" s="1240" t="s">
        <v>13256</v>
      </c>
      <c r="J319" s="1241">
        <v>41877</v>
      </c>
      <c r="K319" s="1242">
        <v>3790836</v>
      </c>
      <c r="L319" s="1179" t="s">
        <v>49</v>
      </c>
      <c r="M319" s="1179" t="s">
        <v>5476</v>
      </c>
      <c r="N319" s="1179" t="s">
        <v>12704</v>
      </c>
      <c r="O319" s="1179" t="s">
        <v>41</v>
      </c>
      <c r="P319" s="1179" t="s">
        <v>42</v>
      </c>
      <c r="Q319" s="1243" t="s">
        <v>13252</v>
      </c>
    </row>
    <row r="320" spans="1:17" ht="140.25" x14ac:dyDescent="0.25">
      <c r="A320" s="1081">
        <v>318</v>
      </c>
      <c r="B320" s="1170" t="s">
        <v>34</v>
      </c>
      <c r="C320" s="1244">
        <v>891180084</v>
      </c>
      <c r="D320" s="1245">
        <v>2</v>
      </c>
      <c r="E320" s="1239" t="s">
        <v>13257</v>
      </c>
      <c r="F320" s="1238">
        <v>38143265</v>
      </c>
      <c r="G320" s="1239">
        <v>7</v>
      </c>
      <c r="H320" s="1240" t="s">
        <v>13258</v>
      </c>
      <c r="I320" s="1240" t="s">
        <v>13259</v>
      </c>
      <c r="J320" s="1241">
        <v>41865</v>
      </c>
      <c r="K320" s="1242">
        <v>4490836</v>
      </c>
      <c r="L320" s="1179" t="s">
        <v>49</v>
      </c>
      <c r="M320" s="1179" t="s">
        <v>5476</v>
      </c>
      <c r="N320" s="1179" t="s">
        <v>12704</v>
      </c>
      <c r="O320" s="1179" t="s">
        <v>41</v>
      </c>
      <c r="P320" s="1179" t="s">
        <v>42</v>
      </c>
      <c r="Q320" s="1243" t="s">
        <v>13252</v>
      </c>
    </row>
    <row r="321" spans="1:17" ht="140.25" x14ac:dyDescent="0.25">
      <c r="A321" s="1081">
        <v>319</v>
      </c>
      <c r="B321" s="1170" t="s">
        <v>34</v>
      </c>
      <c r="C321" s="1244">
        <v>891180084</v>
      </c>
      <c r="D321" s="1245">
        <v>2</v>
      </c>
      <c r="E321" s="1239" t="s">
        <v>10824</v>
      </c>
      <c r="F321" s="1238">
        <v>16580417</v>
      </c>
      <c r="G321" s="1239">
        <v>4</v>
      </c>
      <c r="H321" s="1240" t="s">
        <v>13260</v>
      </c>
      <c r="I321" s="1240" t="s">
        <v>13261</v>
      </c>
      <c r="J321" s="1241" t="s">
        <v>13262</v>
      </c>
      <c r="K321" s="1242">
        <v>3790836</v>
      </c>
      <c r="L321" s="1179" t="s">
        <v>49</v>
      </c>
      <c r="M321" s="1179" t="s">
        <v>5476</v>
      </c>
      <c r="N321" s="1179" t="s">
        <v>12704</v>
      </c>
      <c r="O321" s="1179" t="s">
        <v>41</v>
      </c>
      <c r="P321" s="1179" t="s">
        <v>42</v>
      </c>
      <c r="Q321" s="1243" t="s">
        <v>13263</v>
      </c>
    </row>
    <row r="322" spans="1:17" ht="127.5" x14ac:dyDescent="0.25">
      <c r="A322" s="1081">
        <v>320</v>
      </c>
      <c r="B322" s="1170" t="s">
        <v>34</v>
      </c>
      <c r="C322" s="1244">
        <v>891180084</v>
      </c>
      <c r="D322" s="1245">
        <v>2</v>
      </c>
      <c r="E322" s="1239" t="s">
        <v>13264</v>
      </c>
      <c r="F322" s="1238">
        <v>79905939</v>
      </c>
      <c r="G322" s="1239">
        <v>4</v>
      </c>
      <c r="H322" s="1240" t="s">
        <v>13265</v>
      </c>
      <c r="I322" s="1240" t="s">
        <v>13266</v>
      </c>
      <c r="J322" s="1241" t="s">
        <v>13262</v>
      </c>
      <c r="K322" s="1242">
        <v>3790836</v>
      </c>
      <c r="L322" s="1179" t="s">
        <v>49</v>
      </c>
      <c r="M322" s="1179" t="s">
        <v>5476</v>
      </c>
      <c r="N322" s="1179" t="s">
        <v>12704</v>
      </c>
      <c r="O322" s="1179" t="s">
        <v>41</v>
      </c>
      <c r="P322" s="1179" t="s">
        <v>42</v>
      </c>
      <c r="Q322" s="1243" t="s">
        <v>13267</v>
      </c>
    </row>
    <row r="323" spans="1:17" ht="242.25" x14ac:dyDescent="0.25">
      <c r="A323" s="1081">
        <v>321</v>
      </c>
      <c r="B323" s="1170" t="s">
        <v>34</v>
      </c>
      <c r="C323" s="1244">
        <v>891180084</v>
      </c>
      <c r="D323" s="1245">
        <v>2</v>
      </c>
      <c r="E323" s="1239" t="s">
        <v>13268</v>
      </c>
      <c r="F323" s="1238">
        <v>12127303</v>
      </c>
      <c r="G323" s="1239">
        <v>7</v>
      </c>
      <c r="H323" s="1240" t="s">
        <v>13269</v>
      </c>
      <c r="I323" s="1240" t="s">
        <v>13270</v>
      </c>
      <c r="J323" s="1241">
        <v>41845</v>
      </c>
      <c r="K323" s="1242">
        <v>9900000</v>
      </c>
      <c r="L323" s="1179" t="s">
        <v>6116</v>
      </c>
      <c r="M323" s="1179" t="s">
        <v>5476</v>
      </c>
      <c r="N323" s="1179" t="s">
        <v>12704</v>
      </c>
      <c r="O323" s="1179" t="s">
        <v>41</v>
      </c>
      <c r="P323" s="1179" t="s">
        <v>42</v>
      </c>
      <c r="Q323" s="1243" t="s">
        <v>13271</v>
      </c>
    </row>
    <row r="324" spans="1:17" ht="153" x14ac:dyDescent="0.25">
      <c r="A324" s="1081">
        <v>322</v>
      </c>
      <c r="B324" s="1170" t="s">
        <v>34</v>
      </c>
      <c r="C324" s="1244">
        <v>891180084</v>
      </c>
      <c r="D324" s="1245">
        <v>2</v>
      </c>
      <c r="E324" s="1239" t="s">
        <v>13272</v>
      </c>
      <c r="F324" s="1238">
        <v>1082127552</v>
      </c>
      <c r="G324" s="1239">
        <v>1</v>
      </c>
      <c r="H324" s="1240" t="s">
        <v>13273</v>
      </c>
      <c r="I324" s="1240" t="s">
        <v>13274</v>
      </c>
      <c r="J324" s="1241">
        <v>41855</v>
      </c>
      <c r="K324" s="1242">
        <v>5414848</v>
      </c>
      <c r="L324" s="1179" t="s">
        <v>6521</v>
      </c>
      <c r="M324" s="1179" t="s">
        <v>5476</v>
      </c>
      <c r="N324" s="1179" t="s">
        <v>12704</v>
      </c>
      <c r="O324" s="1179" t="s">
        <v>41</v>
      </c>
      <c r="P324" s="1179" t="s">
        <v>42</v>
      </c>
      <c r="Q324" s="1243" t="s">
        <v>13263</v>
      </c>
    </row>
    <row r="325" spans="1:17" ht="89.25" x14ac:dyDescent="0.25">
      <c r="A325" s="1081">
        <v>323</v>
      </c>
      <c r="B325" s="1170" t="s">
        <v>34</v>
      </c>
      <c r="C325" s="1244">
        <v>891180084</v>
      </c>
      <c r="D325" s="1245">
        <v>2</v>
      </c>
      <c r="E325" s="1239" t="s">
        <v>55</v>
      </c>
      <c r="F325" s="1238">
        <v>14953025</v>
      </c>
      <c r="G325" s="1239">
        <v>4</v>
      </c>
      <c r="H325" s="1240" t="s">
        <v>13275</v>
      </c>
      <c r="I325" s="1240" t="s">
        <v>13276</v>
      </c>
      <c r="J325" s="1241">
        <v>41877</v>
      </c>
      <c r="K325" s="1242">
        <v>6318060</v>
      </c>
      <c r="L325" s="1179" t="s">
        <v>49</v>
      </c>
      <c r="M325" s="1179" t="s">
        <v>5476</v>
      </c>
      <c r="N325" s="1179" t="s">
        <v>12704</v>
      </c>
      <c r="O325" s="1179" t="s">
        <v>41</v>
      </c>
      <c r="P325" s="1179" t="s">
        <v>42</v>
      </c>
      <c r="Q325" s="1243" t="s">
        <v>13263</v>
      </c>
    </row>
    <row r="326" spans="1:17" ht="140.25" x14ac:dyDescent="0.25">
      <c r="A326" s="1081">
        <v>324</v>
      </c>
      <c r="B326" s="1170" t="s">
        <v>34</v>
      </c>
      <c r="C326" s="1244">
        <v>891180084</v>
      </c>
      <c r="D326" s="1245">
        <v>2</v>
      </c>
      <c r="E326" s="1239" t="s">
        <v>9338</v>
      </c>
      <c r="F326" s="13">
        <v>900604142</v>
      </c>
      <c r="G326" s="151">
        <v>5</v>
      </c>
      <c r="H326" s="1146" t="s">
        <v>13277</v>
      </c>
      <c r="I326" s="1146" t="s">
        <v>13278</v>
      </c>
      <c r="J326" s="1234">
        <v>41865</v>
      </c>
      <c r="K326" s="1235">
        <v>666000</v>
      </c>
      <c r="L326" s="1152" t="s">
        <v>6338</v>
      </c>
      <c r="M326" s="1152" t="s">
        <v>5476</v>
      </c>
      <c r="N326" s="1152" t="s">
        <v>12704</v>
      </c>
      <c r="O326" s="1152" t="s">
        <v>41</v>
      </c>
      <c r="P326" s="1152" t="s">
        <v>42</v>
      </c>
      <c r="Q326" s="1243" t="s">
        <v>13279</v>
      </c>
    </row>
    <row r="327" spans="1:17" ht="240" x14ac:dyDescent="0.25">
      <c r="A327" s="1081">
        <v>325</v>
      </c>
      <c r="B327" s="1170" t="s">
        <v>34</v>
      </c>
      <c r="C327" s="1244">
        <v>891180084</v>
      </c>
      <c r="D327" s="1245">
        <v>2</v>
      </c>
      <c r="E327" s="1239" t="s">
        <v>10856</v>
      </c>
      <c r="F327" s="1238">
        <v>1075224742</v>
      </c>
      <c r="G327" s="1239">
        <v>2</v>
      </c>
      <c r="H327" s="1240" t="s">
        <v>13280</v>
      </c>
      <c r="I327" s="1246" t="s">
        <v>13281</v>
      </c>
      <c r="J327" s="1241">
        <v>41885</v>
      </c>
      <c r="K327" s="1242">
        <v>5506666</v>
      </c>
      <c r="L327" s="1179" t="s">
        <v>6521</v>
      </c>
      <c r="M327" s="1179" t="s">
        <v>5476</v>
      </c>
      <c r="N327" s="1179" t="s">
        <v>12704</v>
      </c>
      <c r="O327" s="1179" t="s">
        <v>41</v>
      </c>
      <c r="P327" s="1179" t="s">
        <v>42</v>
      </c>
      <c r="Q327" s="1243" t="s">
        <v>13263</v>
      </c>
    </row>
    <row r="328" spans="1:17" ht="293.25" x14ac:dyDescent="0.25">
      <c r="A328" s="1081">
        <v>326</v>
      </c>
      <c r="B328" s="1170" t="s">
        <v>34</v>
      </c>
      <c r="C328" s="1244">
        <v>891180084</v>
      </c>
      <c r="D328" s="1245">
        <v>2</v>
      </c>
      <c r="E328" s="1239" t="s">
        <v>6374</v>
      </c>
      <c r="F328" s="1238">
        <v>1075235860</v>
      </c>
      <c r="G328" s="1239"/>
      <c r="H328" s="1240" t="s">
        <v>13282</v>
      </c>
      <c r="I328" s="1240" t="s">
        <v>13283</v>
      </c>
      <c r="J328" s="1241">
        <v>41885</v>
      </c>
      <c r="K328" s="1242">
        <v>7866666</v>
      </c>
      <c r="L328" s="1179" t="s">
        <v>6521</v>
      </c>
      <c r="M328" s="1179" t="s">
        <v>5476</v>
      </c>
      <c r="N328" s="1179" t="s">
        <v>12704</v>
      </c>
      <c r="O328" s="1179" t="s">
        <v>41</v>
      </c>
      <c r="P328" s="1179" t="s">
        <v>42</v>
      </c>
      <c r="Q328" s="1243" t="s">
        <v>13284</v>
      </c>
    </row>
    <row r="329" spans="1:17" ht="268.5" x14ac:dyDescent="0.25">
      <c r="A329" s="1081">
        <v>327</v>
      </c>
      <c r="B329" s="1170" t="s">
        <v>34</v>
      </c>
      <c r="C329" s="1244">
        <v>891180084</v>
      </c>
      <c r="D329" s="1245">
        <v>2</v>
      </c>
      <c r="E329" s="151" t="s">
        <v>13285</v>
      </c>
      <c r="F329" s="13">
        <v>813005241</v>
      </c>
      <c r="G329" s="151">
        <v>0</v>
      </c>
      <c r="H329" s="1146" t="s">
        <v>13286</v>
      </c>
      <c r="I329" s="1247" t="s">
        <v>13287</v>
      </c>
      <c r="J329" s="1234">
        <v>41885</v>
      </c>
      <c r="K329" s="1235">
        <v>22229415</v>
      </c>
      <c r="L329" s="1152" t="s">
        <v>6116</v>
      </c>
      <c r="M329" s="1152" t="s">
        <v>5476</v>
      </c>
      <c r="N329" s="1152" t="s">
        <v>12704</v>
      </c>
      <c r="O329" s="1152" t="s">
        <v>41</v>
      </c>
      <c r="P329" s="1152" t="s">
        <v>42</v>
      </c>
      <c r="Q329" s="1236" t="s">
        <v>13263</v>
      </c>
    </row>
    <row r="330" spans="1:17" ht="127.5" x14ac:dyDescent="0.25">
      <c r="A330" s="1081">
        <v>328</v>
      </c>
      <c r="B330" s="1248" t="s">
        <v>34</v>
      </c>
      <c r="C330" s="1244">
        <v>891180084</v>
      </c>
      <c r="D330" s="1245">
        <v>2</v>
      </c>
      <c r="E330" s="1239" t="s">
        <v>5962</v>
      </c>
      <c r="F330" s="1238">
        <v>55151659</v>
      </c>
      <c r="G330" s="1239">
        <v>0</v>
      </c>
      <c r="H330" s="1240" t="s">
        <v>13288</v>
      </c>
      <c r="I330" s="1240" t="s">
        <v>13289</v>
      </c>
      <c r="J330" s="1241">
        <v>41898</v>
      </c>
      <c r="K330" s="1249">
        <v>614800</v>
      </c>
      <c r="L330" s="1179" t="s">
        <v>6521</v>
      </c>
      <c r="M330" s="1179" t="s">
        <v>5476</v>
      </c>
      <c r="N330" s="1179" t="s">
        <v>13290</v>
      </c>
      <c r="O330" s="1179" t="s">
        <v>41</v>
      </c>
      <c r="P330" s="1179" t="s">
        <v>42</v>
      </c>
      <c r="Q330" s="1243" t="s">
        <v>13291</v>
      </c>
    </row>
    <row r="331" spans="1:17" ht="179.25" x14ac:dyDescent="0.25">
      <c r="A331" s="1081">
        <v>329</v>
      </c>
      <c r="B331" s="1170" t="s">
        <v>34</v>
      </c>
      <c r="C331" s="1244">
        <v>891180084</v>
      </c>
      <c r="D331" s="1245">
        <v>2</v>
      </c>
      <c r="E331" s="1239" t="s">
        <v>13292</v>
      </c>
      <c r="F331" s="1238">
        <v>813004745</v>
      </c>
      <c r="G331" s="1239">
        <v>6</v>
      </c>
      <c r="H331" s="1240" t="s">
        <v>13293</v>
      </c>
      <c r="I331" s="1250" t="s">
        <v>13294</v>
      </c>
      <c r="J331" s="1241">
        <v>41899</v>
      </c>
      <c r="K331" s="1242">
        <v>1450000</v>
      </c>
      <c r="L331" s="1179" t="s">
        <v>6116</v>
      </c>
      <c r="M331" s="1179" t="s">
        <v>5476</v>
      </c>
      <c r="N331" s="1179" t="s">
        <v>12704</v>
      </c>
      <c r="O331" s="1179" t="s">
        <v>41</v>
      </c>
      <c r="P331" s="1179" t="s">
        <v>42</v>
      </c>
      <c r="Q331" s="1243" t="s">
        <v>13295</v>
      </c>
    </row>
    <row r="332" spans="1:17" ht="89.25" x14ac:dyDescent="0.25">
      <c r="A332" s="1081">
        <v>330</v>
      </c>
      <c r="B332" s="1251" t="s">
        <v>34</v>
      </c>
      <c r="C332" s="1252">
        <v>891180084</v>
      </c>
      <c r="D332" s="1253">
        <v>2</v>
      </c>
      <c r="E332" s="1254" t="s">
        <v>13296</v>
      </c>
      <c r="F332" s="1255">
        <v>1075240229</v>
      </c>
      <c r="G332" s="1256">
        <v>2</v>
      </c>
      <c r="H332" s="1257" t="s">
        <v>8522</v>
      </c>
      <c r="I332" s="1258" t="s">
        <v>13297</v>
      </c>
      <c r="J332" s="1259">
        <v>41827</v>
      </c>
      <c r="K332" s="1260">
        <v>7000000</v>
      </c>
      <c r="L332" s="1261" t="s">
        <v>8377</v>
      </c>
      <c r="M332" s="1262" t="s">
        <v>2156</v>
      </c>
      <c r="N332" s="1262" t="s">
        <v>11361</v>
      </c>
      <c r="O332" s="1262" t="s">
        <v>41</v>
      </c>
      <c r="P332" s="1263" t="s">
        <v>42</v>
      </c>
      <c r="Q332" s="1264" t="s">
        <v>7572</v>
      </c>
    </row>
    <row r="333" spans="1:17" ht="153" x14ac:dyDescent="0.25">
      <c r="A333" s="1048">
        <v>331</v>
      </c>
      <c r="B333" s="1265" t="s">
        <v>34</v>
      </c>
      <c r="C333" s="1266">
        <v>891180084</v>
      </c>
      <c r="D333" s="1267">
        <v>2</v>
      </c>
      <c r="E333" s="1268" t="s">
        <v>2690</v>
      </c>
      <c r="F333" s="1269">
        <v>36068815</v>
      </c>
      <c r="G333" s="1270">
        <v>1</v>
      </c>
      <c r="H333" s="1271" t="s">
        <v>8525</v>
      </c>
      <c r="I333" s="1272" t="s">
        <v>13298</v>
      </c>
      <c r="J333" s="1273">
        <v>41827</v>
      </c>
      <c r="K333" s="1274">
        <v>4375000</v>
      </c>
      <c r="L333" s="1275" t="s">
        <v>8377</v>
      </c>
      <c r="M333" s="1276" t="s">
        <v>2156</v>
      </c>
      <c r="N333" s="1276" t="s">
        <v>11361</v>
      </c>
      <c r="O333" s="1276" t="s">
        <v>41</v>
      </c>
      <c r="P333" s="1277" t="s">
        <v>42</v>
      </c>
      <c r="Q333" s="1264" t="s">
        <v>7572</v>
      </c>
    </row>
    <row r="334" spans="1:17" ht="216.75" x14ac:dyDescent="0.25">
      <c r="A334" s="1048">
        <v>332</v>
      </c>
      <c r="B334" s="1265" t="s">
        <v>34</v>
      </c>
      <c r="C334" s="1266">
        <v>891180084</v>
      </c>
      <c r="D334" s="1267">
        <v>2</v>
      </c>
      <c r="E334" s="1268" t="s">
        <v>13299</v>
      </c>
      <c r="F334" s="1269">
        <v>900492151</v>
      </c>
      <c r="G334" s="1270">
        <v>9</v>
      </c>
      <c r="H334" s="1278" t="s">
        <v>8527</v>
      </c>
      <c r="I334" s="1272" t="s">
        <v>13300</v>
      </c>
      <c r="J334" s="1273">
        <v>41829</v>
      </c>
      <c r="K334" s="1274">
        <v>17400000</v>
      </c>
      <c r="L334" s="1279" t="s">
        <v>113</v>
      </c>
      <c r="M334" s="1276" t="s">
        <v>2156</v>
      </c>
      <c r="N334" s="1276" t="s">
        <v>11361</v>
      </c>
      <c r="O334" s="1276" t="s">
        <v>41</v>
      </c>
      <c r="P334" s="1277" t="s">
        <v>42</v>
      </c>
      <c r="Q334" s="1264" t="s">
        <v>4832</v>
      </c>
    </row>
    <row r="335" spans="1:17" ht="165.75" x14ac:dyDescent="0.25">
      <c r="A335" s="1048">
        <v>333</v>
      </c>
      <c r="B335" s="1265" t="s">
        <v>34</v>
      </c>
      <c r="C335" s="1266">
        <v>891180084</v>
      </c>
      <c r="D335" s="1267">
        <v>2</v>
      </c>
      <c r="E335" s="1268" t="s">
        <v>13301</v>
      </c>
      <c r="F335" s="1269">
        <v>1075211903</v>
      </c>
      <c r="G335" s="1270">
        <v>5</v>
      </c>
      <c r="H335" s="1278" t="s">
        <v>8530</v>
      </c>
      <c r="I335" s="1272" t="s">
        <v>13302</v>
      </c>
      <c r="J335" s="1273">
        <v>41829</v>
      </c>
      <c r="K335" s="1274">
        <v>4000000</v>
      </c>
      <c r="L335" s="1275" t="s">
        <v>8377</v>
      </c>
      <c r="M335" s="1276" t="s">
        <v>2156</v>
      </c>
      <c r="N335" s="1276" t="s">
        <v>11361</v>
      </c>
      <c r="O335" s="1276" t="s">
        <v>41</v>
      </c>
      <c r="P335" s="1277" t="s">
        <v>42</v>
      </c>
      <c r="Q335" s="1264" t="s">
        <v>7572</v>
      </c>
    </row>
    <row r="336" spans="1:17" ht="114.75" x14ac:dyDescent="0.25">
      <c r="A336" s="1048">
        <v>334</v>
      </c>
      <c r="B336" s="1265" t="s">
        <v>34</v>
      </c>
      <c r="C336" s="1266">
        <v>891180084</v>
      </c>
      <c r="D336" s="1267">
        <v>2</v>
      </c>
      <c r="E336" s="1268" t="s">
        <v>13303</v>
      </c>
      <c r="F336" s="1269">
        <v>1075229681</v>
      </c>
      <c r="G336" s="1270">
        <v>4</v>
      </c>
      <c r="H336" s="1278" t="s">
        <v>8533</v>
      </c>
      <c r="I336" s="1272" t="s">
        <v>13304</v>
      </c>
      <c r="J336" s="1273">
        <v>41829</v>
      </c>
      <c r="K336" s="1274">
        <v>7000000</v>
      </c>
      <c r="L336" s="1275" t="s">
        <v>8377</v>
      </c>
      <c r="M336" s="1276" t="s">
        <v>2156</v>
      </c>
      <c r="N336" s="1276" t="s">
        <v>11361</v>
      </c>
      <c r="O336" s="1276" t="s">
        <v>41</v>
      </c>
      <c r="P336" s="1277" t="s">
        <v>42</v>
      </c>
      <c r="Q336" s="1264" t="s">
        <v>7572</v>
      </c>
    </row>
    <row r="337" spans="1:17" ht="153" x14ac:dyDescent="0.25">
      <c r="A337" s="1048">
        <v>335</v>
      </c>
      <c r="B337" s="1265" t="s">
        <v>34</v>
      </c>
      <c r="C337" s="1266">
        <v>891180084</v>
      </c>
      <c r="D337" s="1267">
        <v>2</v>
      </c>
      <c r="E337" s="1268" t="s">
        <v>3283</v>
      </c>
      <c r="F337" s="1269">
        <v>1004075903</v>
      </c>
      <c r="G337" s="1270">
        <v>3</v>
      </c>
      <c r="H337" s="1278" t="s">
        <v>8535</v>
      </c>
      <c r="I337" s="1272" t="s">
        <v>13305</v>
      </c>
      <c r="J337" s="1273">
        <v>41829</v>
      </c>
      <c r="K337" s="1274">
        <v>7000000</v>
      </c>
      <c r="L337" s="1275" t="s">
        <v>8377</v>
      </c>
      <c r="M337" s="1276" t="s">
        <v>2156</v>
      </c>
      <c r="N337" s="1276" t="s">
        <v>11361</v>
      </c>
      <c r="O337" s="1276" t="s">
        <v>41</v>
      </c>
      <c r="P337" s="1277" t="s">
        <v>42</v>
      </c>
      <c r="Q337" s="1264" t="s">
        <v>7572</v>
      </c>
    </row>
    <row r="338" spans="1:17" ht="140.25" x14ac:dyDescent="0.25">
      <c r="A338" s="1048">
        <v>336</v>
      </c>
      <c r="B338" s="1265" t="s">
        <v>34</v>
      </c>
      <c r="C338" s="1266">
        <v>891180084</v>
      </c>
      <c r="D338" s="1267">
        <v>2</v>
      </c>
      <c r="E338" s="1268" t="s">
        <v>13306</v>
      </c>
      <c r="F338" s="1269">
        <v>37930351</v>
      </c>
      <c r="G338" s="1270">
        <v>5</v>
      </c>
      <c r="H338" s="1278" t="s">
        <v>8538</v>
      </c>
      <c r="I338" s="1272" t="s">
        <v>13307</v>
      </c>
      <c r="J338" s="1273">
        <v>41831</v>
      </c>
      <c r="K338" s="1274">
        <v>5625000</v>
      </c>
      <c r="L338" s="1275" t="s">
        <v>8377</v>
      </c>
      <c r="M338" s="1276" t="s">
        <v>2156</v>
      </c>
      <c r="N338" s="1276" t="s">
        <v>11361</v>
      </c>
      <c r="O338" s="1276" t="s">
        <v>41</v>
      </c>
      <c r="P338" s="1277" t="s">
        <v>42</v>
      </c>
      <c r="Q338" s="1264" t="s">
        <v>7572</v>
      </c>
    </row>
    <row r="339" spans="1:17" ht="140.25" x14ac:dyDescent="0.25">
      <c r="A339" s="1048">
        <v>337</v>
      </c>
      <c r="B339" s="1265" t="s">
        <v>34</v>
      </c>
      <c r="C339" s="1266">
        <v>891180084</v>
      </c>
      <c r="D339" s="1267">
        <v>2</v>
      </c>
      <c r="E339" s="1268" t="s">
        <v>13308</v>
      </c>
      <c r="F339" s="1269">
        <v>813003616</v>
      </c>
      <c r="G339" s="1270">
        <v>1</v>
      </c>
      <c r="H339" s="1278" t="s">
        <v>8541</v>
      </c>
      <c r="I339" s="1272" t="s">
        <v>13309</v>
      </c>
      <c r="J339" s="1273">
        <v>41831</v>
      </c>
      <c r="K339" s="1274">
        <v>5543518</v>
      </c>
      <c r="L339" s="1279" t="s">
        <v>113</v>
      </c>
      <c r="M339" s="1276" t="s">
        <v>2156</v>
      </c>
      <c r="N339" s="1276" t="s">
        <v>11361</v>
      </c>
      <c r="O339" s="1276" t="s">
        <v>41</v>
      </c>
      <c r="P339" s="1277" t="s">
        <v>42</v>
      </c>
      <c r="Q339" s="1264" t="s">
        <v>4832</v>
      </c>
    </row>
    <row r="340" spans="1:17" ht="76.5" x14ac:dyDescent="0.25">
      <c r="A340" s="1048">
        <v>338</v>
      </c>
      <c r="B340" s="1265" t="s">
        <v>34</v>
      </c>
      <c r="C340" s="1266">
        <v>891180084</v>
      </c>
      <c r="D340" s="1267">
        <v>2</v>
      </c>
      <c r="E340" s="1268" t="s">
        <v>13310</v>
      </c>
      <c r="F340" s="1269">
        <v>1075261911</v>
      </c>
      <c r="G340" s="1270">
        <v>8</v>
      </c>
      <c r="H340" s="1278" t="s">
        <v>8544</v>
      </c>
      <c r="I340" s="1272" t="s">
        <v>13311</v>
      </c>
      <c r="J340" s="1273">
        <v>41834</v>
      </c>
      <c r="K340" s="1274">
        <v>7000000</v>
      </c>
      <c r="L340" s="1275" t="s">
        <v>8377</v>
      </c>
      <c r="M340" s="1276" t="s">
        <v>2156</v>
      </c>
      <c r="N340" s="1276" t="s">
        <v>11361</v>
      </c>
      <c r="O340" s="1276" t="s">
        <v>41</v>
      </c>
      <c r="P340" s="1277" t="s">
        <v>42</v>
      </c>
      <c r="Q340" s="1264" t="s">
        <v>4832</v>
      </c>
    </row>
    <row r="341" spans="1:17" ht="89.25" x14ac:dyDescent="0.25">
      <c r="A341" s="1048">
        <v>339</v>
      </c>
      <c r="B341" s="1265" t="s">
        <v>34</v>
      </c>
      <c r="C341" s="1266">
        <v>891180084</v>
      </c>
      <c r="D341" s="1267">
        <v>2</v>
      </c>
      <c r="E341" s="1268" t="s">
        <v>13312</v>
      </c>
      <c r="F341" s="1269">
        <v>36384296</v>
      </c>
      <c r="G341" s="1270">
        <v>1</v>
      </c>
      <c r="H341" s="1278" t="s">
        <v>8547</v>
      </c>
      <c r="I341" s="1272" t="s">
        <v>13313</v>
      </c>
      <c r="J341" s="1273">
        <v>41835</v>
      </c>
      <c r="K341" s="1274">
        <v>3250000</v>
      </c>
      <c r="L341" s="1275" t="s">
        <v>8377</v>
      </c>
      <c r="M341" s="1276" t="s">
        <v>2156</v>
      </c>
      <c r="N341" s="1276" t="s">
        <v>11361</v>
      </c>
      <c r="O341" s="1276" t="s">
        <v>41</v>
      </c>
      <c r="P341" s="1277" t="s">
        <v>42</v>
      </c>
      <c r="Q341" s="1264" t="s">
        <v>7572</v>
      </c>
    </row>
    <row r="342" spans="1:17" ht="102" x14ac:dyDescent="0.25">
      <c r="A342" s="1048">
        <v>340</v>
      </c>
      <c r="B342" s="1265" t="s">
        <v>34</v>
      </c>
      <c r="C342" s="1266">
        <v>891180084</v>
      </c>
      <c r="D342" s="1267">
        <v>2</v>
      </c>
      <c r="E342" s="1268" t="s">
        <v>11426</v>
      </c>
      <c r="F342" s="1269">
        <v>16185096</v>
      </c>
      <c r="G342" s="1270">
        <v>9</v>
      </c>
      <c r="H342" s="1278" t="s">
        <v>8549</v>
      </c>
      <c r="I342" s="1272" t="s">
        <v>13314</v>
      </c>
      <c r="J342" s="1273">
        <v>41835</v>
      </c>
      <c r="K342" s="1274">
        <v>4250000</v>
      </c>
      <c r="L342" s="1275" t="s">
        <v>8377</v>
      </c>
      <c r="M342" s="1276" t="s">
        <v>2156</v>
      </c>
      <c r="N342" s="1276" t="s">
        <v>11361</v>
      </c>
      <c r="O342" s="1276" t="s">
        <v>41</v>
      </c>
      <c r="P342" s="1277" t="s">
        <v>42</v>
      </c>
      <c r="Q342" s="1264" t="s">
        <v>7572</v>
      </c>
    </row>
    <row r="343" spans="1:17" ht="89.25" x14ac:dyDescent="0.25">
      <c r="A343" s="1048">
        <v>341</v>
      </c>
      <c r="B343" s="1265" t="s">
        <v>34</v>
      </c>
      <c r="C343" s="1266">
        <v>891180084</v>
      </c>
      <c r="D343" s="1267">
        <v>2</v>
      </c>
      <c r="E343" s="1268" t="s">
        <v>9039</v>
      </c>
      <c r="F343" s="1269">
        <v>860504354</v>
      </c>
      <c r="G343" s="1270">
        <v>6</v>
      </c>
      <c r="H343" s="1278" t="s">
        <v>8551</v>
      </c>
      <c r="I343" s="1272" t="s">
        <v>13315</v>
      </c>
      <c r="J343" s="1273">
        <v>41836</v>
      </c>
      <c r="K343" s="1274">
        <v>14617998</v>
      </c>
      <c r="L343" s="1275" t="s">
        <v>8377</v>
      </c>
      <c r="M343" s="1276" t="s">
        <v>2156</v>
      </c>
      <c r="N343" s="1276" t="s">
        <v>11361</v>
      </c>
      <c r="O343" s="1276" t="s">
        <v>41</v>
      </c>
      <c r="P343" s="1277" t="s">
        <v>42</v>
      </c>
      <c r="Q343" s="1264" t="s">
        <v>4832</v>
      </c>
    </row>
    <row r="344" spans="1:17" ht="89.25" x14ac:dyDescent="0.25">
      <c r="A344" s="1048">
        <v>342</v>
      </c>
      <c r="B344" s="1265" t="s">
        <v>34</v>
      </c>
      <c r="C344" s="1266">
        <v>891180084</v>
      </c>
      <c r="D344" s="1267">
        <v>2</v>
      </c>
      <c r="E344" s="1268" t="s">
        <v>2169</v>
      </c>
      <c r="F344" s="1269">
        <v>7714642</v>
      </c>
      <c r="G344" s="1270">
        <v>9</v>
      </c>
      <c r="H344" s="1278" t="s">
        <v>8557</v>
      </c>
      <c r="I344" s="1272" t="s">
        <v>13316</v>
      </c>
      <c r="J344" s="1273">
        <v>41838</v>
      </c>
      <c r="K344" s="1274">
        <v>9000000</v>
      </c>
      <c r="L344" s="1275" t="s">
        <v>8377</v>
      </c>
      <c r="M344" s="1276" t="s">
        <v>2156</v>
      </c>
      <c r="N344" s="1276" t="s">
        <v>11361</v>
      </c>
      <c r="O344" s="1276" t="s">
        <v>41</v>
      </c>
      <c r="P344" s="1277" t="s">
        <v>42</v>
      </c>
      <c r="Q344" s="1264" t="s">
        <v>7572</v>
      </c>
    </row>
    <row r="345" spans="1:17" ht="153" x14ac:dyDescent="0.25">
      <c r="A345" s="1048">
        <v>343</v>
      </c>
      <c r="B345" s="1265" t="s">
        <v>34</v>
      </c>
      <c r="C345" s="1266">
        <v>891180084</v>
      </c>
      <c r="D345" s="1267">
        <v>2</v>
      </c>
      <c r="E345" s="1268" t="s">
        <v>13317</v>
      </c>
      <c r="F345" s="1269">
        <v>7719841</v>
      </c>
      <c r="G345" s="1270">
        <v>0</v>
      </c>
      <c r="H345" s="1278" t="s">
        <v>8560</v>
      </c>
      <c r="I345" s="1272" t="s">
        <v>13318</v>
      </c>
      <c r="J345" s="1273">
        <v>41837</v>
      </c>
      <c r="K345" s="1274">
        <v>10000000</v>
      </c>
      <c r="L345" s="1275" t="s">
        <v>8377</v>
      </c>
      <c r="M345" s="1276" t="s">
        <v>2156</v>
      </c>
      <c r="N345" s="1276" t="s">
        <v>11361</v>
      </c>
      <c r="O345" s="1276" t="s">
        <v>41</v>
      </c>
      <c r="P345" s="1277" t="s">
        <v>42</v>
      </c>
      <c r="Q345" s="1264" t="s">
        <v>7572</v>
      </c>
    </row>
    <row r="346" spans="1:17" ht="165.75" x14ac:dyDescent="0.25">
      <c r="A346" s="1048">
        <v>344</v>
      </c>
      <c r="B346" s="1265" t="s">
        <v>34</v>
      </c>
      <c r="C346" s="1266">
        <v>891180084</v>
      </c>
      <c r="D346" s="1267">
        <v>2</v>
      </c>
      <c r="E346" s="1268" t="s">
        <v>13319</v>
      </c>
      <c r="F346" s="1269">
        <v>900588454</v>
      </c>
      <c r="G346" s="1270">
        <v>9</v>
      </c>
      <c r="H346" s="1278" t="s">
        <v>13320</v>
      </c>
      <c r="I346" s="1272" t="s">
        <v>13321</v>
      </c>
      <c r="J346" s="1273">
        <v>41838</v>
      </c>
      <c r="K346" s="1274">
        <v>549900</v>
      </c>
      <c r="L346" s="1279" t="s">
        <v>113</v>
      </c>
      <c r="M346" s="1276" t="s">
        <v>2156</v>
      </c>
      <c r="N346" s="1276" t="s">
        <v>11361</v>
      </c>
      <c r="O346" s="1276" t="s">
        <v>41</v>
      </c>
      <c r="P346" s="1277" t="s">
        <v>42</v>
      </c>
      <c r="Q346" s="1264" t="s">
        <v>4832</v>
      </c>
    </row>
    <row r="347" spans="1:17" ht="89.25" x14ac:dyDescent="0.25">
      <c r="A347" s="1048">
        <v>345</v>
      </c>
      <c r="B347" s="1265" t="s">
        <v>34</v>
      </c>
      <c r="C347" s="1266">
        <v>891180084</v>
      </c>
      <c r="D347" s="1267">
        <v>2</v>
      </c>
      <c r="E347" s="1268" t="s">
        <v>13322</v>
      </c>
      <c r="F347" s="1269">
        <v>800154368</v>
      </c>
      <c r="G347" s="1270">
        <v>8</v>
      </c>
      <c r="H347" s="1278" t="s">
        <v>8563</v>
      </c>
      <c r="I347" s="1272" t="s">
        <v>13323</v>
      </c>
      <c r="J347" s="1273">
        <v>41837</v>
      </c>
      <c r="K347" s="1274">
        <v>12799325</v>
      </c>
      <c r="L347" s="1279" t="s">
        <v>113</v>
      </c>
      <c r="M347" s="1276" t="s">
        <v>2156</v>
      </c>
      <c r="N347" s="1276" t="s">
        <v>11361</v>
      </c>
      <c r="O347" s="1276" t="s">
        <v>41</v>
      </c>
      <c r="P347" s="1277" t="s">
        <v>42</v>
      </c>
      <c r="Q347" s="1264" t="s">
        <v>4832</v>
      </c>
    </row>
    <row r="348" spans="1:17" ht="114.75" x14ac:dyDescent="0.25">
      <c r="A348" s="1048">
        <v>346</v>
      </c>
      <c r="B348" s="1265" t="s">
        <v>34</v>
      </c>
      <c r="C348" s="1266">
        <v>891180084</v>
      </c>
      <c r="D348" s="1267">
        <v>2</v>
      </c>
      <c r="E348" s="1268" t="s">
        <v>13324</v>
      </c>
      <c r="F348" s="1269">
        <v>1075212711</v>
      </c>
      <c r="G348" s="1270">
        <v>2</v>
      </c>
      <c r="H348" s="1278" t="s">
        <v>8566</v>
      </c>
      <c r="I348" s="1272" t="s">
        <v>13325</v>
      </c>
      <c r="J348" s="1273">
        <v>41838</v>
      </c>
      <c r="K348" s="1274">
        <v>6500000</v>
      </c>
      <c r="L348" s="1275" t="s">
        <v>8377</v>
      </c>
      <c r="M348" s="1276" t="s">
        <v>2156</v>
      </c>
      <c r="N348" s="1276" t="s">
        <v>11361</v>
      </c>
      <c r="O348" s="1276" t="s">
        <v>41</v>
      </c>
      <c r="P348" s="1277" t="s">
        <v>42</v>
      </c>
      <c r="Q348" s="1264" t="s">
        <v>7572</v>
      </c>
    </row>
    <row r="349" spans="1:17" ht="89.25" x14ac:dyDescent="0.25">
      <c r="A349" s="1048">
        <v>347</v>
      </c>
      <c r="B349" s="1265" t="s">
        <v>34</v>
      </c>
      <c r="C349" s="1266">
        <v>891180084</v>
      </c>
      <c r="D349" s="1267">
        <v>2</v>
      </c>
      <c r="E349" s="1268" t="s">
        <v>13326</v>
      </c>
      <c r="F349" s="1269">
        <v>12211150</v>
      </c>
      <c r="G349" s="1270">
        <v>6</v>
      </c>
      <c r="H349" s="1271" t="s">
        <v>8568</v>
      </c>
      <c r="I349" s="1272" t="s">
        <v>13327</v>
      </c>
      <c r="J349" s="1273">
        <v>41838</v>
      </c>
      <c r="K349" s="1274">
        <v>7800000</v>
      </c>
      <c r="L349" s="1275" t="s">
        <v>8377</v>
      </c>
      <c r="M349" s="1276" t="s">
        <v>2156</v>
      </c>
      <c r="N349" s="1276" t="s">
        <v>11361</v>
      </c>
      <c r="O349" s="1276" t="s">
        <v>41</v>
      </c>
      <c r="P349" s="1277" t="s">
        <v>42</v>
      </c>
      <c r="Q349" s="1264" t="s">
        <v>7572</v>
      </c>
    </row>
    <row r="350" spans="1:17" ht="89.25" x14ac:dyDescent="0.25">
      <c r="A350" s="1048">
        <v>348</v>
      </c>
      <c r="B350" s="1265" t="s">
        <v>34</v>
      </c>
      <c r="C350" s="1266">
        <v>891180084</v>
      </c>
      <c r="D350" s="1267">
        <v>2</v>
      </c>
      <c r="E350" s="1268" t="s">
        <v>13328</v>
      </c>
      <c r="F350" s="1269">
        <v>12098693</v>
      </c>
      <c r="G350" s="1270">
        <v>9</v>
      </c>
      <c r="H350" s="1271" t="s">
        <v>8572</v>
      </c>
      <c r="I350" s="1272" t="s">
        <v>13329</v>
      </c>
      <c r="J350" s="1273">
        <v>41844</v>
      </c>
      <c r="K350" s="1274">
        <v>4500000</v>
      </c>
      <c r="L350" s="1279" t="s">
        <v>113</v>
      </c>
      <c r="M350" s="1276" t="s">
        <v>2156</v>
      </c>
      <c r="N350" s="1276" t="s">
        <v>11361</v>
      </c>
      <c r="O350" s="1276" t="s">
        <v>41</v>
      </c>
      <c r="P350" s="1277" t="s">
        <v>42</v>
      </c>
      <c r="Q350" s="1264" t="s">
        <v>4832</v>
      </c>
    </row>
    <row r="351" spans="1:17" ht="89.25" x14ac:dyDescent="0.25">
      <c r="A351" s="1048">
        <v>349</v>
      </c>
      <c r="B351" s="1265" t="s">
        <v>34</v>
      </c>
      <c r="C351" s="1266">
        <v>891180084</v>
      </c>
      <c r="D351" s="1267">
        <v>2</v>
      </c>
      <c r="E351" s="1268" t="s">
        <v>13330</v>
      </c>
      <c r="F351" s="1269">
        <v>860072122</v>
      </c>
      <c r="G351" s="1270">
        <v>9</v>
      </c>
      <c r="H351" s="1271" t="s">
        <v>8574</v>
      </c>
      <c r="I351" s="1280" t="s">
        <v>13331</v>
      </c>
      <c r="J351" s="1273">
        <v>41848</v>
      </c>
      <c r="K351" s="1274">
        <v>1164600</v>
      </c>
      <c r="L351" s="1279" t="s">
        <v>113</v>
      </c>
      <c r="M351" s="1276" t="s">
        <v>2156</v>
      </c>
      <c r="N351" s="1276" t="s">
        <v>11361</v>
      </c>
      <c r="O351" s="1276" t="s">
        <v>41</v>
      </c>
      <c r="P351" s="1277" t="s">
        <v>42</v>
      </c>
      <c r="Q351" s="1264" t="s">
        <v>4832</v>
      </c>
    </row>
    <row r="352" spans="1:17" ht="216.75" x14ac:dyDescent="0.25">
      <c r="A352" s="1048">
        <v>350</v>
      </c>
      <c r="B352" s="1265" t="s">
        <v>34</v>
      </c>
      <c r="C352" s="1266">
        <v>891180084</v>
      </c>
      <c r="D352" s="1267">
        <v>2</v>
      </c>
      <c r="E352" s="1268" t="s">
        <v>13332</v>
      </c>
      <c r="F352" s="1269">
        <v>830024737</v>
      </c>
      <c r="G352" s="1270">
        <v>4</v>
      </c>
      <c r="H352" s="1271" t="s">
        <v>8577</v>
      </c>
      <c r="I352" s="1280" t="s">
        <v>13333</v>
      </c>
      <c r="J352" s="1273">
        <v>41849</v>
      </c>
      <c r="K352" s="1274">
        <v>2478920</v>
      </c>
      <c r="L352" s="1279" t="s">
        <v>113</v>
      </c>
      <c r="M352" s="1276" t="s">
        <v>2156</v>
      </c>
      <c r="N352" s="1276" t="s">
        <v>11361</v>
      </c>
      <c r="O352" s="1276" t="s">
        <v>41</v>
      </c>
      <c r="P352" s="1277" t="s">
        <v>42</v>
      </c>
      <c r="Q352" s="1264" t="s">
        <v>4832</v>
      </c>
    </row>
    <row r="353" spans="1:17" ht="216.75" x14ac:dyDescent="0.25">
      <c r="A353" s="1048">
        <v>351</v>
      </c>
      <c r="B353" s="1265" t="s">
        <v>34</v>
      </c>
      <c r="C353" s="1266">
        <v>891180084</v>
      </c>
      <c r="D353" s="1267">
        <v>2</v>
      </c>
      <c r="E353" s="1268" t="s">
        <v>1667</v>
      </c>
      <c r="F353" s="1269">
        <v>800198583</v>
      </c>
      <c r="G353" s="1270">
        <v>4</v>
      </c>
      <c r="H353" s="1271" t="s">
        <v>8579</v>
      </c>
      <c r="I353" s="1280" t="s">
        <v>13334</v>
      </c>
      <c r="J353" s="1273">
        <v>41849</v>
      </c>
      <c r="K353" s="1274">
        <v>619875</v>
      </c>
      <c r="L353" s="1279" t="s">
        <v>113</v>
      </c>
      <c r="M353" s="1276" t="s">
        <v>2156</v>
      </c>
      <c r="N353" s="1276" t="s">
        <v>11361</v>
      </c>
      <c r="O353" s="1276" t="s">
        <v>41</v>
      </c>
      <c r="P353" s="1277" t="s">
        <v>42</v>
      </c>
      <c r="Q353" s="1264" t="s">
        <v>4832</v>
      </c>
    </row>
    <row r="354" spans="1:17" ht="63.75" x14ac:dyDescent="0.25">
      <c r="A354" s="1048">
        <v>352</v>
      </c>
      <c r="B354" s="1265" t="s">
        <v>34</v>
      </c>
      <c r="C354" s="1266">
        <v>891180084</v>
      </c>
      <c r="D354" s="1267">
        <v>2</v>
      </c>
      <c r="E354" s="1268" t="s">
        <v>13335</v>
      </c>
      <c r="F354" s="1269">
        <v>8130101144</v>
      </c>
      <c r="G354" s="1270">
        <v>4</v>
      </c>
      <c r="H354" s="1271" t="s">
        <v>8581</v>
      </c>
      <c r="I354" s="1280" t="s">
        <v>13336</v>
      </c>
      <c r="J354" s="1273">
        <v>41851</v>
      </c>
      <c r="K354" s="1274">
        <v>31610000</v>
      </c>
      <c r="L354" s="1279" t="s">
        <v>113</v>
      </c>
      <c r="M354" s="1276" t="s">
        <v>2156</v>
      </c>
      <c r="N354" s="1276" t="s">
        <v>11361</v>
      </c>
      <c r="O354" s="1276" t="s">
        <v>41</v>
      </c>
      <c r="P354" s="1277" t="s">
        <v>42</v>
      </c>
      <c r="Q354" s="1264" t="s">
        <v>4832</v>
      </c>
    </row>
    <row r="355" spans="1:17" ht="114.75" x14ac:dyDescent="0.25">
      <c r="A355" s="1048">
        <v>353</v>
      </c>
      <c r="B355" s="1265" t="s">
        <v>34</v>
      </c>
      <c r="C355" s="1266">
        <v>891180084</v>
      </c>
      <c r="D355" s="1267">
        <v>2</v>
      </c>
      <c r="E355" s="1268" t="s">
        <v>13337</v>
      </c>
      <c r="F355" s="1269">
        <v>1075262130</v>
      </c>
      <c r="G355" s="1270">
        <v>7</v>
      </c>
      <c r="H355" s="1271" t="s">
        <v>8584</v>
      </c>
      <c r="I355" s="1280" t="s">
        <v>13338</v>
      </c>
      <c r="J355" s="1273">
        <v>41851</v>
      </c>
      <c r="K355" s="1274">
        <v>5000000</v>
      </c>
      <c r="L355" s="1275" t="s">
        <v>8377</v>
      </c>
      <c r="M355" s="1276" t="s">
        <v>2156</v>
      </c>
      <c r="N355" s="1276" t="s">
        <v>11361</v>
      </c>
      <c r="O355" s="1276" t="s">
        <v>41</v>
      </c>
      <c r="P355" s="1277" t="s">
        <v>42</v>
      </c>
      <c r="Q355" s="1264" t="s">
        <v>7572</v>
      </c>
    </row>
    <row r="356" spans="1:17" ht="76.5" x14ac:dyDescent="0.25">
      <c r="A356" s="1048">
        <v>354</v>
      </c>
      <c r="B356" s="1265" t="s">
        <v>34</v>
      </c>
      <c r="C356" s="1266">
        <v>891180084</v>
      </c>
      <c r="D356" s="1267">
        <v>2</v>
      </c>
      <c r="E356" s="1268" t="s">
        <v>13339</v>
      </c>
      <c r="F356" s="1269">
        <v>1079177716</v>
      </c>
      <c r="G356" s="1270">
        <v>3</v>
      </c>
      <c r="H356" s="1271" t="s">
        <v>8586</v>
      </c>
      <c r="I356" s="1280" t="s">
        <v>13340</v>
      </c>
      <c r="J356" s="1273">
        <v>41851</v>
      </c>
      <c r="K356" s="1274">
        <v>6000000</v>
      </c>
      <c r="L356" s="1275" t="s">
        <v>8377</v>
      </c>
      <c r="M356" s="1276" t="s">
        <v>2156</v>
      </c>
      <c r="N356" s="1276" t="s">
        <v>11361</v>
      </c>
      <c r="O356" s="1276" t="s">
        <v>41</v>
      </c>
      <c r="P356" s="1277" t="s">
        <v>42</v>
      </c>
      <c r="Q356" s="1264" t="s">
        <v>7572</v>
      </c>
    </row>
    <row r="357" spans="1:17" ht="63.75" x14ac:dyDescent="0.25">
      <c r="A357" s="1048">
        <v>355</v>
      </c>
      <c r="B357" s="1265" t="s">
        <v>34</v>
      </c>
      <c r="C357" s="1266">
        <v>891180084</v>
      </c>
      <c r="D357" s="1267">
        <v>2</v>
      </c>
      <c r="E357" s="1268" t="s">
        <v>13341</v>
      </c>
      <c r="F357" s="1269">
        <v>36306943</v>
      </c>
      <c r="G357" s="1270">
        <v>6</v>
      </c>
      <c r="H357" s="1271" t="s">
        <v>9115</v>
      </c>
      <c r="I357" s="1280" t="s">
        <v>13342</v>
      </c>
      <c r="J357" s="1273">
        <v>41851</v>
      </c>
      <c r="K357" s="1274">
        <v>7750000</v>
      </c>
      <c r="L357" s="1275" t="s">
        <v>8377</v>
      </c>
      <c r="M357" s="1276" t="s">
        <v>2156</v>
      </c>
      <c r="N357" s="1276" t="s">
        <v>11361</v>
      </c>
      <c r="O357" s="1276" t="s">
        <v>41</v>
      </c>
      <c r="P357" s="1277" t="s">
        <v>42</v>
      </c>
      <c r="Q357" s="1264" t="s">
        <v>7572</v>
      </c>
    </row>
    <row r="358" spans="1:17" ht="51" x14ac:dyDescent="0.25">
      <c r="A358" s="1048">
        <v>356</v>
      </c>
      <c r="B358" s="1265" t="s">
        <v>34</v>
      </c>
      <c r="C358" s="1266">
        <v>891180084</v>
      </c>
      <c r="D358" s="1267">
        <v>2</v>
      </c>
      <c r="E358" s="1268" t="s">
        <v>12216</v>
      </c>
      <c r="F358" s="1269">
        <v>7726738</v>
      </c>
      <c r="G358" s="1270">
        <v>9</v>
      </c>
      <c r="H358" s="1271" t="s">
        <v>8588</v>
      </c>
      <c r="I358" s="1280" t="s">
        <v>13343</v>
      </c>
      <c r="J358" s="1273">
        <v>41851</v>
      </c>
      <c r="K358" s="1274">
        <v>1010000</v>
      </c>
      <c r="L358" s="1275" t="s">
        <v>8377</v>
      </c>
      <c r="M358" s="1276" t="s">
        <v>2156</v>
      </c>
      <c r="N358" s="1276" t="s">
        <v>11361</v>
      </c>
      <c r="O358" s="1276" t="s">
        <v>41</v>
      </c>
      <c r="P358" s="1277" t="s">
        <v>42</v>
      </c>
      <c r="Q358" s="1264" t="s">
        <v>4832</v>
      </c>
    </row>
    <row r="359" spans="1:17" ht="76.5" x14ac:dyDescent="0.25">
      <c r="A359" s="1048">
        <v>357</v>
      </c>
      <c r="B359" s="1265" t="s">
        <v>34</v>
      </c>
      <c r="C359" s="1266">
        <v>891180084</v>
      </c>
      <c r="D359" s="1267">
        <v>2</v>
      </c>
      <c r="E359" s="1268" t="s">
        <v>13344</v>
      </c>
      <c r="F359" s="1269">
        <v>1075220001</v>
      </c>
      <c r="G359" s="1270">
        <v>5</v>
      </c>
      <c r="H359" s="1271" t="s">
        <v>8591</v>
      </c>
      <c r="I359" s="1280" t="s">
        <v>13345</v>
      </c>
      <c r="J359" s="1273">
        <v>41851</v>
      </c>
      <c r="K359" s="1274">
        <v>3750000</v>
      </c>
      <c r="L359" s="1275" t="s">
        <v>8377</v>
      </c>
      <c r="M359" s="1276" t="s">
        <v>2156</v>
      </c>
      <c r="N359" s="1276" t="s">
        <v>11361</v>
      </c>
      <c r="O359" s="1276" t="s">
        <v>41</v>
      </c>
      <c r="P359" s="1277" t="s">
        <v>42</v>
      </c>
      <c r="Q359" s="1264" t="s">
        <v>7572</v>
      </c>
    </row>
    <row r="360" spans="1:17" ht="102" x14ac:dyDescent="0.25">
      <c r="A360" s="1048">
        <v>358</v>
      </c>
      <c r="B360" s="1265" t="s">
        <v>34</v>
      </c>
      <c r="C360" s="1266">
        <v>891180084</v>
      </c>
      <c r="D360" s="1267">
        <v>2</v>
      </c>
      <c r="E360" s="1268" t="s">
        <v>13346</v>
      </c>
      <c r="F360" s="1269">
        <v>7712669</v>
      </c>
      <c r="G360" s="1270">
        <v>8</v>
      </c>
      <c r="H360" s="1271" t="s">
        <v>8593</v>
      </c>
      <c r="I360" s="1280" t="s">
        <v>13347</v>
      </c>
      <c r="J360" s="1273">
        <v>41851</v>
      </c>
      <c r="K360" s="1274">
        <v>9500000</v>
      </c>
      <c r="L360" s="1275" t="s">
        <v>8377</v>
      </c>
      <c r="M360" s="1276" t="s">
        <v>2156</v>
      </c>
      <c r="N360" s="1276" t="s">
        <v>11361</v>
      </c>
      <c r="O360" s="1276" t="s">
        <v>41</v>
      </c>
      <c r="P360" s="1277" t="s">
        <v>42</v>
      </c>
      <c r="Q360" s="1264" t="s">
        <v>7572</v>
      </c>
    </row>
    <row r="361" spans="1:17" ht="114.75" x14ac:dyDescent="0.25">
      <c r="A361" s="1048">
        <v>359</v>
      </c>
      <c r="B361" s="1265" t="s">
        <v>34</v>
      </c>
      <c r="C361" s="1266">
        <v>891180084</v>
      </c>
      <c r="D361" s="1267">
        <v>2</v>
      </c>
      <c r="E361" s="1268" t="s">
        <v>13348</v>
      </c>
      <c r="F361" s="1269">
        <v>1075254044</v>
      </c>
      <c r="G361" s="1270">
        <v>8</v>
      </c>
      <c r="H361" s="1271" t="s">
        <v>9117</v>
      </c>
      <c r="I361" s="1280" t="s">
        <v>13349</v>
      </c>
      <c r="J361" s="1273">
        <v>41851</v>
      </c>
      <c r="K361" s="1274">
        <v>2400000</v>
      </c>
      <c r="L361" s="1275" t="s">
        <v>8377</v>
      </c>
      <c r="M361" s="1276" t="s">
        <v>2156</v>
      </c>
      <c r="N361" s="1276" t="s">
        <v>11361</v>
      </c>
      <c r="O361" s="1276" t="s">
        <v>41</v>
      </c>
      <c r="P361" s="1277" t="s">
        <v>42</v>
      </c>
      <c r="Q361" s="1264" t="s">
        <v>7572</v>
      </c>
    </row>
    <row r="362" spans="1:17" ht="153" x14ac:dyDescent="0.25">
      <c r="A362" s="1048">
        <v>360</v>
      </c>
      <c r="B362" s="1265" t="s">
        <v>34</v>
      </c>
      <c r="C362" s="1266">
        <v>891180084</v>
      </c>
      <c r="D362" s="1267">
        <v>2</v>
      </c>
      <c r="E362" s="1268" t="s">
        <v>13350</v>
      </c>
      <c r="F362" s="1269">
        <v>19370044</v>
      </c>
      <c r="G362" s="1270">
        <v>1</v>
      </c>
      <c r="H362" s="1271" t="s">
        <v>8595</v>
      </c>
      <c r="I362" s="1280" t="s">
        <v>13351</v>
      </c>
      <c r="J362" s="1273">
        <v>41851</v>
      </c>
      <c r="K362" s="1274">
        <v>16000000</v>
      </c>
      <c r="L362" s="1275" t="s">
        <v>8377</v>
      </c>
      <c r="M362" s="1276" t="s">
        <v>2156</v>
      </c>
      <c r="N362" s="1276" t="s">
        <v>11361</v>
      </c>
      <c r="O362" s="1276" t="s">
        <v>41</v>
      </c>
      <c r="P362" s="1277" t="s">
        <v>42</v>
      </c>
      <c r="Q362" s="1264" t="s">
        <v>7572</v>
      </c>
    </row>
    <row r="363" spans="1:17" ht="63.75" x14ac:dyDescent="0.25">
      <c r="A363" s="1048">
        <v>361</v>
      </c>
      <c r="B363" s="1265" t="s">
        <v>34</v>
      </c>
      <c r="C363" s="1266">
        <v>891180084</v>
      </c>
      <c r="D363" s="1267">
        <v>2</v>
      </c>
      <c r="E363" s="1268" t="s">
        <v>13352</v>
      </c>
      <c r="F363" s="1269">
        <v>1075231869</v>
      </c>
      <c r="G363" s="1270">
        <v>8</v>
      </c>
      <c r="H363" s="1271" t="s">
        <v>8598</v>
      </c>
      <c r="I363" s="1280" t="s">
        <v>13353</v>
      </c>
      <c r="J363" s="1273">
        <v>41851</v>
      </c>
      <c r="K363" s="1274">
        <v>6000000</v>
      </c>
      <c r="L363" s="1275" t="s">
        <v>8377</v>
      </c>
      <c r="M363" s="1276" t="s">
        <v>2156</v>
      </c>
      <c r="N363" s="1276" t="s">
        <v>11361</v>
      </c>
      <c r="O363" s="1276" t="s">
        <v>41</v>
      </c>
      <c r="P363" s="1277" t="s">
        <v>42</v>
      </c>
      <c r="Q363" s="1264" t="s">
        <v>7572</v>
      </c>
    </row>
    <row r="364" spans="1:17" ht="63.75" x14ac:dyDescent="0.25">
      <c r="A364" s="1048">
        <v>362</v>
      </c>
      <c r="B364" s="1265" t="s">
        <v>34</v>
      </c>
      <c r="C364" s="1266">
        <v>891180084</v>
      </c>
      <c r="D364" s="1267">
        <v>2</v>
      </c>
      <c r="E364" s="1268" t="s">
        <v>13354</v>
      </c>
      <c r="F364" s="1269">
        <v>79756768</v>
      </c>
      <c r="G364" s="1270">
        <v>1</v>
      </c>
      <c r="H364" s="1271" t="s">
        <v>9120</v>
      </c>
      <c r="I364" s="1280" t="s">
        <v>13355</v>
      </c>
      <c r="J364" s="1273">
        <v>41851</v>
      </c>
      <c r="K364" s="1274">
        <v>8000000</v>
      </c>
      <c r="L364" s="1275" t="s">
        <v>8377</v>
      </c>
      <c r="M364" s="1276" t="s">
        <v>2156</v>
      </c>
      <c r="N364" s="1276" t="s">
        <v>11361</v>
      </c>
      <c r="O364" s="1276" t="s">
        <v>41</v>
      </c>
      <c r="P364" s="1277" t="s">
        <v>42</v>
      </c>
      <c r="Q364" s="1264" t="s">
        <v>7572</v>
      </c>
    </row>
    <row r="365" spans="1:17" ht="51" x14ac:dyDescent="0.25">
      <c r="A365" s="1048">
        <v>363</v>
      </c>
      <c r="B365" s="1265" t="s">
        <v>34</v>
      </c>
      <c r="C365" s="1266">
        <v>891180084</v>
      </c>
      <c r="D365" s="1267">
        <v>2</v>
      </c>
      <c r="E365" s="1268" t="s">
        <v>6387</v>
      </c>
      <c r="F365" s="1269">
        <v>55068553</v>
      </c>
      <c r="G365" s="1270">
        <v>4</v>
      </c>
      <c r="H365" s="1271" t="s">
        <v>8601</v>
      </c>
      <c r="I365" s="1280" t="s">
        <v>13356</v>
      </c>
      <c r="J365" s="1273">
        <v>41851</v>
      </c>
      <c r="K365" s="1274">
        <v>7000000</v>
      </c>
      <c r="L365" s="1275" t="s">
        <v>8377</v>
      </c>
      <c r="M365" s="1276" t="s">
        <v>2156</v>
      </c>
      <c r="N365" s="1276" t="s">
        <v>11361</v>
      </c>
      <c r="O365" s="1276" t="s">
        <v>41</v>
      </c>
      <c r="P365" s="1277" t="s">
        <v>42</v>
      </c>
      <c r="Q365" s="1264" t="s">
        <v>7572</v>
      </c>
    </row>
    <row r="366" spans="1:17" ht="89.25" x14ac:dyDescent="0.25">
      <c r="A366" s="1048">
        <v>364</v>
      </c>
      <c r="B366" s="1265" t="s">
        <v>34</v>
      </c>
      <c r="C366" s="1266">
        <v>891180084</v>
      </c>
      <c r="D366" s="1267">
        <v>2</v>
      </c>
      <c r="E366" s="1268" t="s">
        <v>13357</v>
      </c>
      <c r="F366" s="1269">
        <v>860536024</v>
      </c>
      <c r="G366" s="1270">
        <v>8</v>
      </c>
      <c r="H366" s="1271" t="s">
        <v>8603</v>
      </c>
      <c r="I366" s="1280" t="s">
        <v>13358</v>
      </c>
      <c r="J366" s="1273">
        <v>41851</v>
      </c>
      <c r="K366" s="1274">
        <v>5374280</v>
      </c>
      <c r="L366" s="1279" t="s">
        <v>113</v>
      </c>
      <c r="M366" s="1276" t="s">
        <v>2156</v>
      </c>
      <c r="N366" s="1276" t="s">
        <v>11361</v>
      </c>
      <c r="O366" s="1276" t="s">
        <v>41</v>
      </c>
      <c r="P366" s="1277" t="s">
        <v>42</v>
      </c>
      <c r="Q366" s="1264" t="s">
        <v>4832</v>
      </c>
    </row>
    <row r="367" spans="1:17" ht="63.75" x14ac:dyDescent="0.25">
      <c r="A367" s="1048">
        <v>365</v>
      </c>
      <c r="B367" s="1265" t="s">
        <v>34</v>
      </c>
      <c r="C367" s="1266">
        <v>891180084</v>
      </c>
      <c r="D367" s="1267">
        <v>2</v>
      </c>
      <c r="E367" s="1268" t="s">
        <v>2347</v>
      </c>
      <c r="F367" s="1269">
        <v>7726591</v>
      </c>
      <c r="G367" s="1270">
        <v>3</v>
      </c>
      <c r="H367" s="1271" t="s">
        <v>9123</v>
      </c>
      <c r="I367" s="1280" t="s">
        <v>13359</v>
      </c>
      <c r="J367" s="1273">
        <v>41851</v>
      </c>
      <c r="K367" s="1274">
        <v>23200000</v>
      </c>
      <c r="L367" s="1275" t="s">
        <v>8377</v>
      </c>
      <c r="M367" s="1276" t="s">
        <v>2156</v>
      </c>
      <c r="N367" s="1276" t="s">
        <v>11361</v>
      </c>
      <c r="O367" s="1276" t="s">
        <v>41</v>
      </c>
      <c r="P367" s="1277" t="s">
        <v>42</v>
      </c>
      <c r="Q367" s="1264" t="s">
        <v>7572</v>
      </c>
    </row>
    <row r="368" spans="1:17" ht="140.25" x14ac:dyDescent="0.25">
      <c r="A368" s="1048">
        <v>366</v>
      </c>
      <c r="B368" s="1265" t="s">
        <v>34</v>
      </c>
      <c r="C368" s="1266">
        <v>891180084</v>
      </c>
      <c r="D368" s="1267">
        <v>2</v>
      </c>
      <c r="E368" s="1268" t="s">
        <v>13360</v>
      </c>
      <c r="F368" s="1269">
        <v>26579455</v>
      </c>
      <c r="G368" s="1270">
        <v>8</v>
      </c>
      <c r="H368" s="1271" t="s">
        <v>9125</v>
      </c>
      <c r="I368" s="1280" t="s">
        <v>13361</v>
      </c>
      <c r="J368" s="1273">
        <v>41851</v>
      </c>
      <c r="K368" s="1274">
        <v>4800000</v>
      </c>
      <c r="L368" s="1275" t="s">
        <v>8377</v>
      </c>
      <c r="M368" s="1276" t="s">
        <v>2156</v>
      </c>
      <c r="N368" s="1276" t="s">
        <v>11361</v>
      </c>
      <c r="O368" s="1276" t="s">
        <v>41</v>
      </c>
      <c r="P368" s="1277" t="s">
        <v>42</v>
      </c>
      <c r="Q368" s="1264" t="s">
        <v>7572</v>
      </c>
    </row>
    <row r="369" spans="1:17" ht="76.5" x14ac:dyDescent="0.25">
      <c r="A369" s="1048">
        <v>367</v>
      </c>
      <c r="B369" s="1265" t="s">
        <v>34</v>
      </c>
      <c r="C369" s="1266">
        <v>891180084</v>
      </c>
      <c r="D369" s="1267">
        <v>2</v>
      </c>
      <c r="E369" s="1268" t="s">
        <v>13362</v>
      </c>
      <c r="F369" s="1269">
        <v>1075251263</v>
      </c>
      <c r="G369" s="1270">
        <v>0</v>
      </c>
      <c r="H369" s="1271" t="s">
        <v>8606</v>
      </c>
      <c r="I369" s="1280" t="s">
        <v>13363</v>
      </c>
      <c r="J369" s="1273">
        <v>41851</v>
      </c>
      <c r="K369" s="1274">
        <v>2480000</v>
      </c>
      <c r="L369" s="1275" t="s">
        <v>8377</v>
      </c>
      <c r="M369" s="1276" t="s">
        <v>2156</v>
      </c>
      <c r="N369" s="1276" t="s">
        <v>11361</v>
      </c>
      <c r="O369" s="1276" t="s">
        <v>41</v>
      </c>
      <c r="P369" s="1277" t="s">
        <v>42</v>
      </c>
      <c r="Q369" s="1264" t="s">
        <v>7572</v>
      </c>
    </row>
    <row r="370" spans="1:17" ht="89.25" x14ac:dyDescent="0.25">
      <c r="A370" s="1048">
        <v>368</v>
      </c>
      <c r="B370" s="1265" t="s">
        <v>34</v>
      </c>
      <c r="C370" s="1266">
        <v>891180084</v>
      </c>
      <c r="D370" s="1267">
        <v>2</v>
      </c>
      <c r="E370" s="1268" t="s">
        <v>13364</v>
      </c>
      <c r="F370" s="1269">
        <v>1075237797</v>
      </c>
      <c r="G370" s="1270">
        <v>3</v>
      </c>
      <c r="H370" s="1271" t="s">
        <v>8608</v>
      </c>
      <c r="I370" s="1280" t="s">
        <v>13365</v>
      </c>
      <c r="J370" s="1273">
        <v>41851</v>
      </c>
      <c r="K370" s="1274">
        <v>1700000</v>
      </c>
      <c r="L370" s="1275" t="s">
        <v>8377</v>
      </c>
      <c r="M370" s="1276" t="s">
        <v>2156</v>
      </c>
      <c r="N370" s="1276" t="s">
        <v>11361</v>
      </c>
      <c r="O370" s="1276" t="s">
        <v>41</v>
      </c>
      <c r="P370" s="1277" t="s">
        <v>42</v>
      </c>
      <c r="Q370" s="1264" t="s">
        <v>4832</v>
      </c>
    </row>
    <row r="371" spans="1:17" ht="127.5" x14ac:dyDescent="0.25">
      <c r="A371" s="1048">
        <v>369</v>
      </c>
      <c r="B371" s="1265" t="s">
        <v>34</v>
      </c>
      <c r="C371" s="1266">
        <v>891180084</v>
      </c>
      <c r="D371" s="1267">
        <v>2</v>
      </c>
      <c r="E371" s="1268" t="s">
        <v>13366</v>
      </c>
      <c r="F371" s="1269">
        <v>1079177630</v>
      </c>
      <c r="G371" s="1270">
        <v>9</v>
      </c>
      <c r="H371" s="1271" t="s">
        <v>8611</v>
      </c>
      <c r="I371" s="1280" t="s">
        <v>13367</v>
      </c>
      <c r="J371" s="1273">
        <v>41851</v>
      </c>
      <c r="K371" s="1274">
        <v>2100000</v>
      </c>
      <c r="L371" s="1275" t="s">
        <v>8377</v>
      </c>
      <c r="M371" s="1276" t="s">
        <v>2156</v>
      </c>
      <c r="N371" s="1276" t="s">
        <v>11361</v>
      </c>
      <c r="O371" s="1276" t="s">
        <v>41</v>
      </c>
      <c r="P371" s="1277" t="s">
        <v>42</v>
      </c>
      <c r="Q371" s="1264" t="s">
        <v>7572</v>
      </c>
    </row>
    <row r="372" spans="1:17" ht="127.5" x14ac:dyDescent="0.25">
      <c r="A372" s="1048">
        <v>370</v>
      </c>
      <c r="B372" s="1265" t="s">
        <v>34</v>
      </c>
      <c r="C372" s="1266">
        <v>891180084</v>
      </c>
      <c r="D372" s="1267">
        <v>2</v>
      </c>
      <c r="E372" s="1268" t="s">
        <v>13368</v>
      </c>
      <c r="F372" s="1269">
        <v>1075253989</v>
      </c>
      <c r="G372" s="1270">
        <v>8</v>
      </c>
      <c r="H372" s="1271" t="s">
        <v>8614</v>
      </c>
      <c r="I372" s="1280" t="s">
        <v>13369</v>
      </c>
      <c r="J372" s="1273">
        <v>41851</v>
      </c>
      <c r="K372" s="1274">
        <v>4000000</v>
      </c>
      <c r="L372" s="1275" t="s">
        <v>8377</v>
      </c>
      <c r="M372" s="1276" t="s">
        <v>2156</v>
      </c>
      <c r="N372" s="1276" t="s">
        <v>11361</v>
      </c>
      <c r="O372" s="1276" t="s">
        <v>41</v>
      </c>
      <c r="P372" s="1277" t="s">
        <v>42</v>
      </c>
      <c r="Q372" s="1264" t="s">
        <v>7572</v>
      </c>
    </row>
    <row r="373" spans="1:17" ht="140.25" x14ac:dyDescent="0.25">
      <c r="A373" s="1048">
        <v>371</v>
      </c>
      <c r="B373" s="1265" t="s">
        <v>34</v>
      </c>
      <c r="C373" s="1266">
        <v>891180084</v>
      </c>
      <c r="D373" s="1267">
        <v>2</v>
      </c>
      <c r="E373" s="1268" t="s">
        <v>13370</v>
      </c>
      <c r="F373" s="1269">
        <v>7728544</v>
      </c>
      <c r="G373" s="1270">
        <v>6</v>
      </c>
      <c r="H373" s="1271" t="s">
        <v>9127</v>
      </c>
      <c r="I373" s="1280" t="s">
        <v>13371</v>
      </c>
      <c r="J373" s="1273">
        <v>41851</v>
      </c>
      <c r="K373" s="1274">
        <v>4500000</v>
      </c>
      <c r="L373" s="1275" t="s">
        <v>8377</v>
      </c>
      <c r="M373" s="1276" t="s">
        <v>2156</v>
      </c>
      <c r="N373" s="1276" t="s">
        <v>11361</v>
      </c>
      <c r="O373" s="1276" t="s">
        <v>41</v>
      </c>
      <c r="P373" s="1277" t="s">
        <v>42</v>
      </c>
      <c r="Q373" s="1264" t="s">
        <v>4832</v>
      </c>
    </row>
    <row r="374" spans="1:17" ht="153" x14ac:dyDescent="0.25">
      <c r="A374" s="1048">
        <v>372</v>
      </c>
      <c r="B374" s="1265" t="s">
        <v>34</v>
      </c>
      <c r="C374" s="1266">
        <v>891180084</v>
      </c>
      <c r="D374" s="1267">
        <v>2</v>
      </c>
      <c r="E374" s="1268" t="s">
        <v>13372</v>
      </c>
      <c r="F374" s="1269">
        <v>1032434051</v>
      </c>
      <c r="G374" s="1270">
        <v>6</v>
      </c>
      <c r="H374" s="1271" t="s">
        <v>9129</v>
      </c>
      <c r="I374" s="1280" t="s">
        <v>13373</v>
      </c>
      <c r="J374" s="1273">
        <v>41851</v>
      </c>
      <c r="K374" s="1274">
        <v>11600000</v>
      </c>
      <c r="L374" s="1275" t="s">
        <v>8377</v>
      </c>
      <c r="M374" s="1276" t="s">
        <v>2156</v>
      </c>
      <c r="N374" s="1276" t="s">
        <v>11361</v>
      </c>
      <c r="O374" s="1276" t="s">
        <v>41</v>
      </c>
      <c r="P374" s="1277" t="s">
        <v>42</v>
      </c>
      <c r="Q374" s="1264" t="s">
        <v>7572</v>
      </c>
    </row>
    <row r="375" spans="1:17" ht="102" x14ac:dyDescent="0.25">
      <c r="A375" s="1048">
        <v>373</v>
      </c>
      <c r="B375" s="1265" t="s">
        <v>34</v>
      </c>
      <c r="C375" s="1266">
        <v>891180084</v>
      </c>
      <c r="D375" s="1267">
        <v>2</v>
      </c>
      <c r="E375" s="1268" t="s">
        <v>13374</v>
      </c>
      <c r="F375" s="1269">
        <v>1075294098</v>
      </c>
      <c r="G375" s="1270">
        <v>6</v>
      </c>
      <c r="H375" s="1271" t="s">
        <v>9131</v>
      </c>
      <c r="I375" s="1280" t="s">
        <v>13375</v>
      </c>
      <c r="J375" s="1273">
        <v>41851</v>
      </c>
      <c r="K375" s="1274">
        <v>1900000</v>
      </c>
      <c r="L375" s="1275" t="s">
        <v>8377</v>
      </c>
      <c r="M375" s="1276" t="s">
        <v>2156</v>
      </c>
      <c r="N375" s="1276" t="s">
        <v>11361</v>
      </c>
      <c r="O375" s="1276" t="s">
        <v>41</v>
      </c>
      <c r="P375" s="1277" t="s">
        <v>42</v>
      </c>
      <c r="Q375" s="1264" t="s">
        <v>4832</v>
      </c>
    </row>
    <row r="376" spans="1:17" ht="153" x14ac:dyDescent="0.25">
      <c r="A376" s="1048">
        <v>374</v>
      </c>
      <c r="B376" s="1265" t="s">
        <v>34</v>
      </c>
      <c r="C376" s="1266">
        <v>891180084</v>
      </c>
      <c r="D376" s="1267">
        <v>2</v>
      </c>
      <c r="E376" s="1268" t="s">
        <v>13376</v>
      </c>
      <c r="F376" s="1269">
        <v>1075208770</v>
      </c>
      <c r="G376" s="1270">
        <v>1</v>
      </c>
      <c r="H376" s="1271" t="s">
        <v>8617</v>
      </c>
      <c r="I376" s="1280" t="s">
        <v>13377</v>
      </c>
      <c r="J376" s="1273">
        <v>41851</v>
      </c>
      <c r="K376" s="1274">
        <v>2700000</v>
      </c>
      <c r="L376" s="1275" t="s">
        <v>8377</v>
      </c>
      <c r="M376" s="1276" t="s">
        <v>2156</v>
      </c>
      <c r="N376" s="1276" t="s">
        <v>11361</v>
      </c>
      <c r="O376" s="1276" t="s">
        <v>41</v>
      </c>
      <c r="P376" s="1277" t="s">
        <v>42</v>
      </c>
      <c r="Q376" s="1264" t="s">
        <v>4832</v>
      </c>
    </row>
    <row r="377" spans="1:17" ht="165.75" x14ac:dyDescent="0.25">
      <c r="A377" s="1048">
        <v>375</v>
      </c>
      <c r="B377" s="1265" t="s">
        <v>34</v>
      </c>
      <c r="C377" s="1266">
        <v>891180084</v>
      </c>
      <c r="D377" s="1267">
        <v>2</v>
      </c>
      <c r="E377" s="1268" t="s">
        <v>13378</v>
      </c>
      <c r="F377" s="1281">
        <v>1075263195</v>
      </c>
      <c r="G377" s="1270">
        <v>1</v>
      </c>
      <c r="H377" s="1282" t="s">
        <v>8620</v>
      </c>
      <c r="I377" s="1280" t="s">
        <v>13379</v>
      </c>
      <c r="J377" s="1283">
        <v>41851</v>
      </c>
      <c r="K377" s="1274">
        <v>2480000</v>
      </c>
      <c r="L377" s="1284" t="s">
        <v>8377</v>
      </c>
      <c r="M377" s="1276" t="s">
        <v>2156</v>
      </c>
      <c r="N377" s="1276" t="s">
        <v>11361</v>
      </c>
      <c r="O377" s="1276" t="s">
        <v>41</v>
      </c>
      <c r="P377" s="1277" t="s">
        <v>42</v>
      </c>
      <c r="Q377" s="1264" t="s">
        <v>7572</v>
      </c>
    </row>
    <row r="378" spans="1:17" ht="63.75" x14ac:dyDescent="0.25">
      <c r="A378" s="1048">
        <v>376</v>
      </c>
      <c r="B378" s="1265" t="s">
        <v>34</v>
      </c>
      <c r="C378" s="1266">
        <v>891180084</v>
      </c>
      <c r="D378" s="1267">
        <v>2</v>
      </c>
      <c r="E378" s="1268" t="s">
        <v>13380</v>
      </c>
      <c r="F378" s="1269">
        <v>1075216876</v>
      </c>
      <c r="G378" s="1270">
        <v>7</v>
      </c>
      <c r="H378" s="1271" t="s">
        <v>9134</v>
      </c>
      <c r="I378" s="1280" t="s">
        <v>13381</v>
      </c>
      <c r="J378" s="1273">
        <v>41851</v>
      </c>
      <c r="K378" s="1274">
        <v>4000000</v>
      </c>
      <c r="L378" s="1275" t="s">
        <v>8377</v>
      </c>
      <c r="M378" s="1276" t="s">
        <v>2156</v>
      </c>
      <c r="N378" s="1276" t="s">
        <v>11361</v>
      </c>
      <c r="O378" s="1276" t="s">
        <v>41</v>
      </c>
      <c r="P378" s="1277" t="s">
        <v>42</v>
      </c>
      <c r="Q378" s="1264" t="s">
        <v>7572</v>
      </c>
    </row>
    <row r="379" spans="1:17" ht="51" x14ac:dyDescent="0.25">
      <c r="A379" s="1048">
        <v>377</v>
      </c>
      <c r="B379" s="1265" t="s">
        <v>34</v>
      </c>
      <c r="C379" s="1266">
        <v>891180084</v>
      </c>
      <c r="D379" s="1267">
        <v>2</v>
      </c>
      <c r="E379" s="1268" t="s">
        <v>13382</v>
      </c>
      <c r="F379" s="1269">
        <v>83169430</v>
      </c>
      <c r="G379" s="1270">
        <v>2</v>
      </c>
      <c r="H379" s="1271" t="s">
        <v>8623</v>
      </c>
      <c r="I379" s="1280" t="s">
        <v>13383</v>
      </c>
      <c r="J379" s="1273">
        <v>41851</v>
      </c>
      <c r="K379" s="1274">
        <v>2000000</v>
      </c>
      <c r="L379" s="1275" t="s">
        <v>8377</v>
      </c>
      <c r="M379" s="1276" t="s">
        <v>2156</v>
      </c>
      <c r="N379" s="1276" t="s">
        <v>11361</v>
      </c>
      <c r="O379" s="1276" t="s">
        <v>41</v>
      </c>
      <c r="P379" s="1277" t="s">
        <v>42</v>
      </c>
      <c r="Q379" s="1264" t="s">
        <v>4832</v>
      </c>
    </row>
    <row r="380" spans="1:17" ht="63.75" x14ac:dyDescent="0.25">
      <c r="A380" s="1048">
        <v>378</v>
      </c>
      <c r="B380" s="1265" t="s">
        <v>34</v>
      </c>
      <c r="C380" s="1266">
        <v>891180084</v>
      </c>
      <c r="D380" s="1267">
        <v>2</v>
      </c>
      <c r="E380" s="1268" t="s">
        <v>13384</v>
      </c>
      <c r="F380" s="1269">
        <v>1075225537</v>
      </c>
      <c r="G380" s="1270">
        <v>3</v>
      </c>
      <c r="H380" s="1271" t="s">
        <v>8625</v>
      </c>
      <c r="I380" s="1280" t="s">
        <v>13385</v>
      </c>
      <c r="J380" s="1273">
        <v>41851</v>
      </c>
      <c r="K380" s="1274">
        <v>8000000</v>
      </c>
      <c r="L380" s="1275" t="s">
        <v>8377</v>
      </c>
      <c r="M380" s="1276" t="s">
        <v>2156</v>
      </c>
      <c r="N380" s="1276" t="s">
        <v>11361</v>
      </c>
      <c r="O380" s="1276" t="s">
        <v>41</v>
      </c>
      <c r="P380" s="1277" t="s">
        <v>42</v>
      </c>
      <c r="Q380" s="1264" t="s">
        <v>7572</v>
      </c>
    </row>
    <row r="381" spans="1:17" ht="114.75" x14ac:dyDescent="0.25">
      <c r="A381" s="1048">
        <v>379</v>
      </c>
      <c r="B381" s="1265" t="s">
        <v>34</v>
      </c>
      <c r="C381" s="1266">
        <v>891180084</v>
      </c>
      <c r="D381" s="1267">
        <v>2</v>
      </c>
      <c r="E381" s="1268" t="s">
        <v>13386</v>
      </c>
      <c r="F381" s="1269">
        <v>1075211163</v>
      </c>
      <c r="G381" s="1270">
        <v>1</v>
      </c>
      <c r="H381" s="1271" t="s">
        <v>8628</v>
      </c>
      <c r="I381" s="1280" t="s">
        <v>13387</v>
      </c>
      <c r="J381" s="1273">
        <v>41851</v>
      </c>
      <c r="K381" s="1274">
        <v>2200000</v>
      </c>
      <c r="L381" s="1275" t="s">
        <v>8377</v>
      </c>
      <c r="M381" s="1276" t="s">
        <v>2156</v>
      </c>
      <c r="N381" s="1276" t="s">
        <v>11361</v>
      </c>
      <c r="O381" s="1276" t="s">
        <v>41</v>
      </c>
      <c r="P381" s="1277" t="s">
        <v>42</v>
      </c>
      <c r="Q381" s="1264" t="s">
        <v>4832</v>
      </c>
    </row>
    <row r="382" spans="1:17" ht="140.25" x14ac:dyDescent="0.25">
      <c r="A382" s="1048">
        <v>380</v>
      </c>
      <c r="B382" s="1265" t="s">
        <v>34</v>
      </c>
      <c r="C382" s="1266">
        <v>891180084</v>
      </c>
      <c r="D382" s="1267">
        <v>2</v>
      </c>
      <c r="E382" s="1268" t="s">
        <v>13388</v>
      </c>
      <c r="F382" s="1269">
        <v>1075253280</v>
      </c>
      <c r="G382" s="1270">
        <v>5</v>
      </c>
      <c r="H382" s="1271" t="s">
        <v>8631</v>
      </c>
      <c r="I382" s="1280" t="s">
        <v>13389</v>
      </c>
      <c r="J382" s="1273">
        <v>41851</v>
      </c>
      <c r="K382" s="1274">
        <v>5400000</v>
      </c>
      <c r="L382" s="1275" t="s">
        <v>8377</v>
      </c>
      <c r="M382" s="1276" t="s">
        <v>2156</v>
      </c>
      <c r="N382" s="1276" t="s">
        <v>11361</v>
      </c>
      <c r="O382" s="1276" t="s">
        <v>41</v>
      </c>
      <c r="P382" s="1277" t="s">
        <v>42</v>
      </c>
      <c r="Q382" s="1264" t="s">
        <v>7572</v>
      </c>
    </row>
    <row r="383" spans="1:17" ht="51" x14ac:dyDescent="0.25">
      <c r="A383" s="1048">
        <v>381</v>
      </c>
      <c r="B383" s="1265" t="s">
        <v>34</v>
      </c>
      <c r="C383" s="1266">
        <v>891180084</v>
      </c>
      <c r="D383" s="1267">
        <v>2</v>
      </c>
      <c r="E383" s="1268" t="s">
        <v>13390</v>
      </c>
      <c r="F383" s="1269">
        <v>1075268030</v>
      </c>
      <c r="G383" s="1270">
        <v>6</v>
      </c>
      <c r="H383" s="1271" t="s">
        <v>8633</v>
      </c>
      <c r="I383" s="1280" t="s">
        <v>13391</v>
      </c>
      <c r="J383" s="1273">
        <v>41851</v>
      </c>
      <c r="K383" s="1274">
        <v>3600000</v>
      </c>
      <c r="L383" s="1275" t="s">
        <v>8377</v>
      </c>
      <c r="M383" s="1276" t="s">
        <v>2156</v>
      </c>
      <c r="N383" s="1276" t="s">
        <v>11361</v>
      </c>
      <c r="O383" s="1276" t="s">
        <v>41</v>
      </c>
      <c r="P383" s="1277" t="s">
        <v>42</v>
      </c>
      <c r="Q383" s="1264" t="s">
        <v>7572</v>
      </c>
    </row>
    <row r="384" spans="1:17" ht="102" x14ac:dyDescent="0.25">
      <c r="A384" s="1048">
        <v>382</v>
      </c>
      <c r="B384" s="1265" t="s">
        <v>34</v>
      </c>
      <c r="C384" s="1266">
        <v>891180084</v>
      </c>
      <c r="D384" s="1267">
        <v>2</v>
      </c>
      <c r="E384" s="1268" t="s">
        <v>13392</v>
      </c>
      <c r="F384" s="1269">
        <v>1075221602</v>
      </c>
      <c r="G384" s="1270">
        <v>6</v>
      </c>
      <c r="H384" s="1271" t="s">
        <v>8636</v>
      </c>
      <c r="I384" s="1280" t="s">
        <v>13393</v>
      </c>
      <c r="J384" s="1273">
        <v>41851</v>
      </c>
      <c r="K384" s="1274">
        <v>4000000</v>
      </c>
      <c r="L384" s="1275" t="s">
        <v>8377</v>
      </c>
      <c r="M384" s="1276" t="s">
        <v>2156</v>
      </c>
      <c r="N384" s="1276" t="s">
        <v>11361</v>
      </c>
      <c r="O384" s="1276" t="s">
        <v>41</v>
      </c>
      <c r="P384" s="1277" t="s">
        <v>42</v>
      </c>
      <c r="Q384" s="1264" t="s">
        <v>7572</v>
      </c>
    </row>
    <row r="385" spans="1:17" ht="51" x14ac:dyDescent="0.25">
      <c r="A385" s="1048">
        <v>383</v>
      </c>
      <c r="B385" s="1265" t="s">
        <v>34</v>
      </c>
      <c r="C385" s="1266">
        <v>891180084</v>
      </c>
      <c r="D385" s="1267">
        <v>2</v>
      </c>
      <c r="E385" s="1268" t="s">
        <v>13394</v>
      </c>
      <c r="F385" s="1269">
        <v>1081410726</v>
      </c>
      <c r="G385" s="1270">
        <v>3</v>
      </c>
      <c r="H385" s="1271" t="s">
        <v>8638</v>
      </c>
      <c r="I385" s="1280" t="s">
        <v>13395</v>
      </c>
      <c r="J385" s="1273">
        <v>41851</v>
      </c>
      <c r="K385" s="1274">
        <v>4000000</v>
      </c>
      <c r="L385" s="1275" t="s">
        <v>8377</v>
      </c>
      <c r="M385" s="1276" t="s">
        <v>2156</v>
      </c>
      <c r="N385" s="1276" t="s">
        <v>11361</v>
      </c>
      <c r="O385" s="1276" t="s">
        <v>41</v>
      </c>
      <c r="P385" s="1277" t="s">
        <v>42</v>
      </c>
      <c r="Q385" s="1264" t="s">
        <v>7572</v>
      </c>
    </row>
    <row r="386" spans="1:17" ht="63.75" x14ac:dyDescent="0.25">
      <c r="A386" s="1048">
        <v>384</v>
      </c>
      <c r="B386" s="1265" t="s">
        <v>34</v>
      </c>
      <c r="C386" s="1266">
        <v>891180084</v>
      </c>
      <c r="D386" s="1267">
        <v>2</v>
      </c>
      <c r="E386" s="1268" t="s">
        <v>13396</v>
      </c>
      <c r="F386" s="1269">
        <v>1084922941</v>
      </c>
      <c r="G386" s="1270">
        <v>9</v>
      </c>
      <c r="H386" s="1271" t="s">
        <v>8641</v>
      </c>
      <c r="I386" s="1280" t="s">
        <v>13397</v>
      </c>
      <c r="J386" s="1273">
        <v>41851</v>
      </c>
      <c r="K386" s="1274">
        <v>3000000</v>
      </c>
      <c r="L386" s="1275" t="s">
        <v>8377</v>
      </c>
      <c r="M386" s="1276" t="s">
        <v>2156</v>
      </c>
      <c r="N386" s="1276" t="s">
        <v>11361</v>
      </c>
      <c r="O386" s="1276" t="s">
        <v>41</v>
      </c>
      <c r="P386" s="1277" t="s">
        <v>42</v>
      </c>
      <c r="Q386" s="1264" t="s">
        <v>7572</v>
      </c>
    </row>
    <row r="387" spans="1:17" ht="204" x14ac:dyDescent="0.25">
      <c r="A387" s="1048">
        <v>385</v>
      </c>
      <c r="B387" s="1265" t="s">
        <v>34</v>
      </c>
      <c r="C387" s="1266">
        <v>891180084</v>
      </c>
      <c r="D387" s="1267">
        <v>2</v>
      </c>
      <c r="E387" s="1268" t="s">
        <v>3320</v>
      </c>
      <c r="F387" s="1269">
        <v>19177173</v>
      </c>
      <c r="G387" s="1270">
        <v>5</v>
      </c>
      <c r="H387" s="1271" t="s">
        <v>8644</v>
      </c>
      <c r="I387" s="1280" t="s">
        <v>13398</v>
      </c>
      <c r="J387" s="1273">
        <v>41851</v>
      </c>
      <c r="K387" s="1274">
        <v>5000000</v>
      </c>
      <c r="L387" s="1275" t="s">
        <v>8377</v>
      </c>
      <c r="M387" s="1276" t="s">
        <v>2156</v>
      </c>
      <c r="N387" s="1276" t="s">
        <v>11361</v>
      </c>
      <c r="O387" s="1276" t="s">
        <v>41</v>
      </c>
      <c r="P387" s="1277" t="s">
        <v>42</v>
      </c>
      <c r="Q387" s="1264" t="s">
        <v>7572</v>
      </c>
    </row>
    <row r="388" spans="1:17" ht="51" x14ac:dyDescent="0.25">
      <c r="A388" s="1048">
        <v>386</v>
      </c>
      <c r="B388" s="1265" t="s">
        <v>34</v>
      </c>
      <c r="C388" s="1266">
        <v>891180084</v>
      </c>
      <c r="D388" s="1267">
        <v>2</v>
      </c>
      <c r="E388" s="1268" t="s">
        <v>13399</v>
      </c>
      <c r="F388" s="1269">
        <v>1004251870</v>
      </c>
      <c r="G388" s="1270">
        <v>3</v>
      </c>
      <c r="H388" s="1271" t="s">
        <v>8646</v>
      </c>
      <c r="I388" s="1280" t="s">
        <v>13400</v>
      </c>
      <c r="J388" s="1273">
        <v>41851</v>
      </c>
      <c r="K388" s="1274">
        <v>4500000</v>
      </c>
      <c r="L388" s="1275" t="s">
        <v>8377</v>
      </c>
      <c r="M388" s="1276" t="s">
        <v>2156</v>
      </c>
      <c r="N388" s="1276" t="s">
        <v>11361</v>
      </c>
      <c r="O388" s="1276" t="s">
        <v>41</v>
      </c>
      <c r="P388" s="1277" t="s">
        <v>42</v>
      </c>
      <c r="Q388" s="1264" t="s">
        <v>7572</v>
      </c>
    </row>
    <row r="389" spans="1:17" ht="76.5" x14ac:dyDescent="0.25">
      <c r="A389" s="1048">
        <v>387</v>
      </c>
      <c r="B389" s="1265" t="s">
        <v>34</v>
      </c>
      <c r="C389" s="1266">
        <v>891180084</v>
      </c>
      <c r="D389" s="1267">
        <v>2</v>
      </c>
      <c r="E389" s="1268" t="s">
        <v>13401</v>
      </c>
      <c r="F389" s="1269">
        <v>80026681</v>
      </c>
      <c r="G389" s="1270">
        <v>1</v>
      </c>
      <c r="H389" s="1271" t="s">
        <v>8648</v>
      </c>
      <c r="I389" s="1280" t="s">
        <v>13402</v>
      </c>
      <c r="J389" s="1273">
        <v>41852</v>
      </c>
      <c r="K389" s="1274">
        <v>3000000</v>
      </c>
      <c r="L389" s="1275" t="s">
        <v>8377</v>
      </c>
      <c r="M389" s="1276" t="s">
        <v>2156</v>
      </c>
      <c r="N389" s="1276" t="s">
        <v>11361</v>
      </c>
      <c r="O389" s="1276" t="s">
        <v>41</v>
      </c>
      <c r="P389" s="1277" t="s">
        <v>42</v>
      </c>
      <c r="Q389" s="1264" t="s">
        <v>4832</v>
      </c>
    </row>
    <row r="390" spans="1:17" ht="153" x14ac:dyDescent="0.25">
      <c r="A390" s="1048">
        <v>388</v>
      </c>
      <c r="B390" s="1265" t="s">
        <v>34</v>
      </c>
      <c r="C390" s="1266">
        <v>891180084</v>
      </c>
      <c r="D390" s="1267">
        <v>2</v>
      </c>
      <c r="E390" s="1268" t="s">
        <v>2283</v>
      </c>
      <c r="F390" s="1269">
        <v>1075226750</v>
      </c>
      <c r="G390" s="1270">
        <v>0</v>
      </c>
      <c r="H390" s="1271" t="s">
        <v>8651</v>
      </c>
      <c r="I390" s="1280" t="s">
        <v>13403</v>
      </c>
      <c r="J390" s="1273">
        <v>41852</v>
      </c>
      <c r="K390" s="1274">
        <v>8549500</v>
      </c>
      <c r="L390" s="1275" t="s">
        <v>8377</v>
      </c>
      <c r="M390" s="1276" t="s">
        <v>2156</v>
      </c>
      <c r="N390" s="1276" t="s">
        <v>11361</v>
      </c>
      <c r="O390" s="1276" t="s">
        <v>41</v>
      </c>
      <c r="P390" s="1277" t="s">
        <v>42</v>
      </c>
      <c r="Q390" s="1264" t="s">
        <v>7572</v>
      </c>
    </row>
    <row r="391" spans="1:17" ht="63.75" x14ac:dyDescent="0.25">
      <c r="A391" s="1048">
        <v>389</v>
      </c>
      <c r="B391" s="1265" t="s">
        <v>34</v>
      </c>
      <c r="C391" s="1266">
        <v>891180084</v>
      </c>
      <c r="D391" s="1267">
        <v>2</v>
      </c>
      <c r="E391" s="1268" t="s">
        <v>13404</v>
      </c>
      <c r="F391" s="1269">
        <v>1075216803</v>
      </c>
      <c r="G391" s="1270">
        <v>1</v>
      </c>
      <c r="H391" s="1271" t="s">
        <v>8654</v>
      </c>
      <c r="I391" s="1280" t="s">
        <v>13405</v>
      </c>
      <c r="J391" s="1273">
        <v>41852</v>
      </c>
      <c r="K391" s="1274">
        <v>2550000</v>
      </c>
      <c r="L391" s="1275" t="s">
        <v>8377</v>
      </c>
      <c r="M391" s="1276" t="s">
        <v>2156</v>
      </c>
      <c r="N391" s="1276" t="s">
        <v>11361</v>
      </c>
      <c r="O391" s="1276" t="s">
        <v>41</v>
      </c>
      <c r="P391" s="1277" t="s">
        <v>42</v>
      </c>
      <c r="Q391" s="1264" t="s">
        <v>4832</v>
      </c>
    </row>
    <row r="392" spans="1:17" ht="76.5" x14ac:dyDescent="0.25">
      <c r="A392" s="1048">
        <v>390</v>
      </c>
      <c r="B392" s="1265" t="s">
        <v>34</v>
      </c>
      <c r="C392" s="1266">
        <v>891180084</v>
      </c>
      <c r="D392" s="1267">
        <v>2</v>
      </c>
      <c r="E392" s="1268" t="s">
        <v>13406</v>
      </c>
      <c r="F392" s="1269">
        <v>1075237833</v>
      </c>
      <c r="G392" s="1270">
        <v>0</v>
      </c>
      <c r="H392" s="1271" t="s">
        <v>8657</v>
      </c>
      <c r="I392" s="1280" t="s">
        <v>13407</v>
      </c>
      <c r="J392" s="1273">
        <v>41852</v>
      </c>
      <c r="K392" s="1274">
        <v>2550000</v>
      </c>
      <c r="L392" s="1275" t="s">
        <v>8377</v>
      </c>
      <c r="M392" s="1276" t="s">
        <v>2156</v>
      </c>
      <c r="N392" s="1276" t="s">
        <v>11361</v>
      </c>
      <c r="O392" s="1276" t="s">
        <v>41</v>
      </c>
      <c r="P392" s="1277" t="s">
        <v>42</v>
      </c>
      <c r="Q392" s="1264" t="s">
        <v>4832</v>
      </c>
    </row>
    <row r="393" spans="1:17" ht="102" x14ac:dyDescent="0.25">
      <c r="A393" s="1048">
        <v>391</v>
      </c>
      <c r="B393" s="1265" t="s">
        <v>34</v>
      </c>
      <c r="C393" s="1266">
        <v>891180084</v>
      </c>
      <c r="D393" s="1267">
        <v>2</v>
      </c>
      <c r="E393" s="1268" t="s">
        <v>13408</v>
      </c>
      <c r="F393" s="1269">
        <v>12236492</v>
      </c>
      <c r="G393" s="1270">
        <v>8</v>
      </c>
      <c r="H393" s="1271" t="s">
        <v>8659</v>
      </c>
      <c r="I393" s="1280" t="s">
        <v>13375</v>
      </c>
      <c r="J393" s="1273">
        <v>41852</v>
      </c>
      <c r="K393" s="1274">
        <v>2900000</v>
      </c>
      <c r="L393" s="1275" t="s">
        <v>8377</v>
      </c>
      <c r="M393" s="1276" t="s">
        <v>2156</v>
      </c>
      <c r="N393" s="1276" t="s">
        <v>11361</v>
      </c>
      <c r="O393" s="1276" t="s">
        <v>41</v>
      </c>
      <c r="P393" s="1277" t="s">
        <v>42</v>
      </c>
      <c r="Q393" s="1264" t="s">
        <v>4832</v>
      </c>
    </row>
    <row r="394" spans="1:17" ht="102" x14ac:dyDescent="0.25">
      <c r="A394" s="1048">
        <v>392</v>
      </c>
      <c r="B394" s="1265" t="s">
        <v>34</v>
      </c>
      <c r="C394" s="1266">
        <v>891180084</v>
      </c>
      <c r="D394" s="1267">
        <v>2</v>
      </c>
      <c r="E394" s="1268" t="s">
        <v>13409</v>
      </c>
      <c r="F394" s="1269">
        <v>36300259</v>
      </c>
      <c r="G394" s="1270">
        <v>9</v>
      </c>
      <c r="H394" s="1271" t="s">
        <v>8662</v>
      </c>
      <c r="I394" s="1280" t="s">
        <v>13375</v>
      </c>
      <c r="J394" s="1273">
        <v>41852</v>
      </c>
      <c r="K394" s="1274">
        <v>2500000</v>
      </c>
      <c r="L394" s="1275" t="s">
        <v>8377</v>
      </c>
      <c r="M394" s="1276" t="s">
        <v>2156</v>
      </c>
      <c r="N394" s="1276" t="s">
        <v>11361</v>
      </c>
      <c r="O394" s="1276" t="s">
        <v>41</v>
      </c>
      <c r="P394" s="1277" t="s">
        <v>42</v>
      </c>
      <c r="Q394" s="1264" t="s">
        <v>4832</v>
      </c>
    </row>
    <row r="395" spans="1:17" ht="102" x14ac:dyDescent="0.25">
      <c r="A395" s="1048">
        <v>393</v>
      </c>
      <c r="B395" s="1265" t="s">
        <v>34</v>
      </c>
      <c r="C395" s="1266">
        <v>891180084</v>
      </c>
      <c r="D395" s="1267">
        <v>2</v>
      </c>
      <c r="E395" s="1268" t="s">
        <v>13410</v>
      </c>
      <c r="F395" s="1269">
        <v>860020309</v>
      </c>
      <c r="G395" s="1270">
        <v>6</v>
      </c>
      <c r="H395" s="1271" t="s">
        <v>8665</v>
      </c>
      <c r="I395" s="1280" t="s">
        <v>13411</v>
      </c>
      <c r="J395" s="1273">
        <v>41856</v>
      </c>
      <c r="K395" s="1285">
        <v>21902820</v>
      </c>
      <c r="L395" s="1279" t="s">
        <v>113</v>
      </c>
      <c r="M395" s="1276" t="s">
        <v>2156</v>
      </c>
      <c r="N395" s="1276" t="s">
        <v>11361</v>
      </c>
      <c r="O395" s="1276" t="s">
        <v>41</v>
      </c>
      <c r="P395" s="1277" t="s">
        <v>42</v>
      </c>
      <c r="Q395" s="1264" t="s">
        <v>4832</v>
      </c>
    </row>
    <row r="396" spans="1:17" ht="165.75" x14ac:dyDescent="0.25">
      <c r="A396" s="1048">
        <v>394</v>
      </c>
      <c r="B396" s="1265" t="s">
        <v>34</v>
      </c>
      <c r="C396" s="1266">
        <v>891180084</v>
      </c>
      <c r="D396" s="1267">
        <v>2</v>
      </c>
      <c r="E396" s="1268" t="s">
        <v>13412</v>
      </c>
      <c r="F396" s="1286" t="s">
        <v>13413</v>
      </c>
      <c r="G396" s="1270">
        <v>8</v>
      </c>
      <c r="H396" s="1271" t="s">
        <v>8668</v>
      </c>
      <c r="I396" s="1280" t="s">
        <v>13414</v>
      </c>
      <c r="J396" s="1273">
        <v>41856</v>
      </c>
      <c r="K396" s="1285">
        <v>10612376</v>
      </c>
      <c r="L396" s="1279" t="s">
        <v>113</v>
      </c>
      <c r="M396" s="1276" t="s">
        <v>2156</v>
      </c>
      <c r="N396" s="1276" t="s">
        <v>11361</v>
      </c>
      <c r="O396" s="1276" t="s">
        <v>41</v>
      </c>
      <c r="P396" s="1277" t="s">
        <v>42</v>
      </c>
      <c r="Q396" s="1264" t="s">
        <v>4832</v>
      </c>
    </row>
    <row r="397" spans="1:17" ht="114.75" x14ac:dyDescent="0.25">
      <c r="A397" s="1048">
        <v>395</v>
      </c>
      <c r="B397" s="1265" t="s">
        <v>34</v>
      </c>
      <c r="C397" s="1266">
        <v>891180084</v>
      </c>
      <c r="D397" s="1267">
        <v>2</v>
      </c>
      <c r="E397" s="1268" t="s">
        <v>13415</v>
      </c>
      <c r="F397" s="1287">
        <v>71739665</v>
      </c>
      <c r="G397" s="1270">
        <v>9</v>
      </c>
      <c r="H397" s="1271" t="s">
        <v>8670</v>
      </c>
      <c r="I397" s="1280" t="s">
        <v>13416</v>
      </c>
      <c r="J397" s="1273">
        <v>41856</v>
      </c>
      <c r="K397" s="1285">
        <v>226200</v>
      </c>
      <c r="L397" s="1279" t="s">
        <v>113</v>
      </c>
      <c r="M397" s="1276" t="s">
        <v>2156</v>
      </c>
      <c r="N397" s="1276" t="s">
        <v>11361</v>
      </c>
      <c r="O397" s="1276" t="s">
        <v>41</v>
      </c>
      <c r="P397" s="1277" t="s">
        <v>42</v>
      </c>
      <c r="Q397" s="1264" t="s">
        <v>7572</v>
      </c>
    </row>
    <row r="398" spans="1:17" ht="114.75" x14ac:dyDescent="0.25">
      <c r="A398" s="1048">
        <v>396</v>
      </c>
      <c r="B398" s="1265" t="s">
        <v>34</v>
      </c>
      <c r="C398" s="1266">
        <v>891180084</v>
      </c>
      <c r="D398" s="1267">
        <v>2</v>
      </c>
      <c r="E398" s="1268" t="s">
        <v>13417</v>
      </c>
      <c r="F398" s="1287">
        <v>1075247985</v>
      </c>
      <c r="G398" s="1270">
        <v>4</v>
      </c>
      <c r="H398" s="1271" t="s">
        <v>8672</v>
      </c>
      <c r="I398" s="1280" t="s">
        <v>13418</v>
      </c>
      <c r="J398" s="1273">
        <v>41857</v>
      </c>
      <c r="K398" s="1285">
        <v>3200000</v>
      </c>
      <c r="L398" s="1288" t="s">
        <v>8377</v>
      </c>
      <c r="M398" s="1276" t="s">
        <v>2156</v>
      </c>
      <c r="N398" s="1276" t="s">
        <v>11361</v>
      </c>
      <c r="O398" s="1276" t="s">
        <v>41</v>
      </c>
      <c r="P398" s="1277" t="s">
        <v>42</v>
      </c>
      <c r="Q398" s="1264" t="s">
        <v>7572</v>
      </c>
    </row>
    <row r="399" spans="1:17" ht="63.75" x14ac:dyDescent="0.25">
      <c r="A399" s="1048">
        <v>397</v>
      </c>
      <c r="B399" s="1265" t="s">
        <v>34</v>
      </c>
      <c r="C399" s="1266">
        <v>891180084</v>
      </c>
      <c r="D399" s="1267">
        <v>2</v>
      </c>
      <c r="E399" s="1268" t="s">
        <v>13419</v>
      </c>
      <c r="F399" s="1287">
        <v>1053800629</v>
      </c>
      <c r="G399" s="1270">
        <v>9</v>
      </c>
      <c r="H399" s="1271" t="s">
        <v>9137</v>
      </c>
      <c r="I399" s="1280" t="s">
        <v>13420</v>
      </c>
      <c r="J399" s="1273">
        <v>41857</v>
      </c>
      <c r="K399" s="1285">
        <v>4000000</v>
      </c>
      <c r="L399" s="1288" t="s">
        <v>8377</v>
      </c>
      <c r="M399" s="1276" t="s">
        <v>2156</v>
      </c>
      <c r="N399" s="1276" t="s">
        <v>11361</v>
      </c>
      <c r="O399" s="1276" t="s">
        <v>41</v>
      </c>
      <c r="P399" s="1277" t="s">
        <v>42</v>
      </c>
      <c r="Q399" s="1264" t="s">
        <v>7572</v>
      </c>
    </row>
    <row r="400" spans="1:17" ht="63.75" x14ac:dyDescent="0.25">
      <c r="A400" s="1048">
        <v>398</v>
      </c>
      <c r="B400" s="1265" t="s">
        <v>34</v>
      </c>
      <c r="C400" s="1266">
        <v>891180084</v>
      </c>
      <c r="D400" s="1267">
        <v>2</v>
      </c>
      <c r="E400" s="1268" t="s">
        <v>13421</v>
      </c>
      <c r="F400" s="1289">
        <v>1075219067</v>
      </c>
      <c r="G400" s="1270">
        <v>9</v>
      </c>
      <c r="H400" s="1282" t="s">
        <v>8675</v>
      </c>
      <c r="I400" s="1280" t="s">
        <v>13422</v>
      </c>
      <c r="J400" s="1273">
        <v>41857</v>
      </c>
      <c r="K400" s="1285">
        <v>8000000</v>
      </c>
      <c r="L400" s="1288" t="s">
        <v>8377</v>
      </c>
      <c r="M400" s="1276" t="s">
        <v>2156</v>
      </c>
      <c r="N400" s="1276" t="s">
        <v>11361</v>
      </c>
      <c r="O400" s="1276" t="s">
        <v>41</v>
      </c>
      <c r="P400" s="1277" t="s">
        <v>42</v>
      </c>
      <c r="Q400" s="1264" t="s">
        <v>7572</v>
      </c>
    </row>
    <row r="401" spans="1:17" ht="76.5" x14ac:dyDescent="0.25">
      <c r="A401" s="1048">
        <v>399</v>
      </c>
      <c r="B401" s="1265" t="s">
        <v>34</v>
      </c>
      <c r="C401" s="1266">
        <v>891180084</v>
      </c>
      <c r="D401" s="1267">
        <v>2</v>
      </c>
      <c r="E401" s="1268" t="s">
        <v>13423</v>
      </c>
      <c r="F401" s="1289">
        <v>1075252911</v>
      </c>
      <c r="G401" s="1270">
        <v>1</v>
      </c>
      <c r="H401" s="1282" t="s">
        <v>8678</v>
      </c>
      <c r="I401" s="1280" t="s">
        <v>13424</v>
      </c>
      <c r="J401" s="1273">
        <v>41857</v>
      </c>
      <c r="K401" s="1285">
        <v>8000000</v>
      </c>
      <c r="L401" s="1288" t="s">
        <v>8377</v>
      </c>
      <c r="M401" s="1276" t="s">
        <v>2156</v>
      </c>
      <c r="N401" s="1276" t="s">
        <v>11361</v>
      </c>
      <c r="O401" s="1276" t="s">
        <v>41</v>
      </c>
      <c r="P401" s="1277" t="s">
        <v>42</v>
      </c>
      <c r="Q401" s="1264" t="s">
        <v>7572</v>
      </c>
    </row>
    <row r="402" spans="1:17" ht="114.75" x14ac:dyDescent="0.25">
      <c r="A402" s="1048">
        <v>400</v>
      </c>
      <c r="B402" s="1265" t="s">
        <v>34</v>
      </c>
      <c r="C402" s="1266">
        <v>891180084</v>
      </c>
      <c r="D402" s="1267">
        <v>2</v>
      </c>
      <c r="E402" s="1268" t="s">
        <v>13425</v>
      </c>
      <c r="F402" s="1287">
        <v>1075261905</v>
      </c>
      <c r="G402" s="1270">
        <v>3</v>
      </c>
      <c r="H402" s="1271" t="s">
        <v>9139</v>
      </c>
      <c r="I402" s="1280" t="s">
        <v>13426</v>
      </c>
      <c r="J402" s="1273">
        <v>41857</v>
      </c>
      <c r="K402" s="1285">
        <v>4000000</v>
      </c>
      <c r="L402" s="1288" t="s">
        <v>8377</v>
      </c>
      <c r="M402" s="1276" t="s">
        <v>2156</v>
      </c>
      <c r="N402" s="1276" t="s">
        <v>11361</v>
      </c>
      <c r="O402" s="1276" t="s">
        <v>41</v>
      </c>
      <c r="P402" s="1277" t="s">
        <v>42</v>
      </c>
      <c r="Q402" s="1264" t="s">
        <v>7572</v>
      </c>
    </row>
    <row r="403" spans="1:17" ht="63.75" x14ac:dyDescent="0.25">
      <c r="A403" s="1048">
        <v>401</v>
      </c>
      <c r="B403" s="1265" t="s">
        <v>34</v>
      </c>
      <c r="C403" s="1266">
        <v>891180084</v>
      </c>
      <c r="D403" s="1267">
        <v>2</v>
      </c>
      <c r="E403" s="1268" t="s">
        <v>13427</v>
      </c>
      <c r="F403" s="1287">
        <v>36182957</v>
      </c>
      <c r="G403" s="1270">
        <v>4</v>
      </c>
      <c r="H403" s="1271" t="s">
        <v>8681</v>
      </c>
      <c r="I403" s="1280" t="s">
        <v>13428</v>
      </c>
      <c r="J403" s="1273">
        <v>41857</v>
      </c>
      <c r="K403" s="1285">
        <v>19000000</v>
      </c>
      <c r="L403" s="1288" t="s">
        <v>8377</v>
      </c>
      <c r="M403" s="1276" t="s">
        <v>2156</v>
      </c>
      <c r="N403" s="1276" t="s">
        <v>11361</v>
      </c>
      <c r="O403" s="1276" t="s">
        <v>41</v>
      </c>
      <c r="P403" s="1277" t="s">
        <v>42</v>
      </c>
      <c r="Q403" s="1264" t="s">
        <v>7572</v>
      </c>
    </row>
    <row r="404" spans="1:17" ht="216.75" x14ac:dyDescent="0.25">
      <c r="A404" s="1048">
        <v>402</v>
      </c>
      <c r="B404" s="1265" t="s">
        <v>34</v>
      </c>
      <c r="C404" s="1266">
        <v>891180084</v>
      </c>
      <c r="D404" s="1267">
        <v>2</v>
      </c>
      <c r="E404" s="1268" t="s">
        <v>13429</v>
      </c>
      <c r="F404" s="1287">
        <v>7723019</v>
      </c>
      <c r="G404" s="1270">
        <v>8</v>
      </c>
      <c r="H404" s="1271" t="s">
        <v>9141</v>
      </c>
      <c r="I404" s="1280" t="s">
        <v>13430</v>
      </c>
      <c r="J404" s="1273">
        <v>41859</v>
      </c>
      <c r="K404" s="1285">
        <v>5865000</v>
      </c>
      <c r="L404" s="1288" t="s">
        <v>8377</v>
      </c>
      <c r="M404" s="1276" t="s">
        <v>2156</v>
      </c>
      <c r="N404" s="1276" t="s">
        <v>11361</v>
      </c>
      <c r="O404" s="1276" t="s">
        <v>41</v>
      </c>
      <c r="P404" s="1277" t="s">
        <v>42</v>
      </c>
      <c r="Q404" s="1264" t="s">
        <v>7572</v>
      </c>
    </row>
    <row r="405" spans="1:17" ht="153" x14ac:dyDescent="0.25">
      <c r="A405" s="1048">
        <v>403</v>
      </c>
      <c r="B405" s="1265" t="s">
        <v>34</v>
      </c>
      <c r="C405" s="1266">
        <v>891180084</v>
      </c>
      <c r="D405" s="1267">
        <v>2</v>
      </c>
      <c r="E405" s="1268" t="s">
        <v>13431</v>
      </c>
      <c r="F405" s="1287">
        <v>1075236262</v>
      </c>
      <c r="G405" s="1270">
        <v>0</v>
      </c>
      <c r="H405" s="1271" t="s">
        <v>9144</v>
      </c>
      <c r="I405" s="1280" t="s">
        <v>13432</v>
      </c>
      <c r="J405" s="1273">
        <v>41857</v>
      </c>
      <c r="K405" s="1285">
        <v>10000000</v>
      </c>
      <c r="L405" s="1288" t="s">
        <v>8377</v>
      </c>
      <c r="M405" s="1276" t="s">
        <v>2156</v>
      </c>
      <c r="N405" s="1276" t="s">
        <v>11361</v>
      </c>
      <c r="O405" s="1276" t="s">
        <v>41</v>
      </c>
      <c r="P405" s="1277" t="s">
        <v>42</v>
      </c>
      <c r="Q405" s="1264" t="s">
        <v>7572</v>
      </c>
    </row>
    <row r="406" spans="1:17" ht="178.5" x14ac:dyDescent="0.25">
      <c r="A406" s="1048">
        <v>404</v>
      </c>
      <c r="B406" s="1265" t="s">
        <v>34</v>
      </c>
      <c r="C406" s="1266">
        <v>891180084</v>
      </c>
      <c r="D406" s="1267">
        <v>2</v>
      </c>
      <c r="E406" s="1268" t="s">
        <v>13433</v>
      </c>
      <c r="F406" s="1287">
        <v>76331090</v>
      </c>
      <c r="G406" s="1270">
        <v>1</v>
      </c>
      <c r="H406" s="1271" t="s">
        <v>9147</v>
      </c>
      <c r="I406" s="1280" t="s">
        <v>13434</v>
      </c>
      <c r="J406" s="1273">
        <v>41859</v>
      </c>
      <c r="K406" s="1285">
        <v>4900000</v>
      </c>
      <c r="L406" s="1288" t="s">
        <v>8377</v>
      </c>
      <c r="M406" s="1276" t="s">
        <v>2156</v>
      </c>
      <c r="N406" s="1276" t="s">
        <v>11361</v>
      </c>
      <c r="O406" s="1276" t="s">
        <v>41</v>
      </c>
      <c r="P406" s="1277" t="s">
        <v>42</v>
      </c>
      <c r="Q406" s="1264" t="s">
        <v>7572</v>
      </c>
    </row>
    <row r="407" spans="1:17" ht="102" x14ac:dyDescent="0.25">
      <c r="A407" s="1048">
        <v>405</v>
      </c>
      <c r="B407" s="1265" t="s">
        <v>34</v>
      </c>
      <c r="C407" s="1266">
        <v>891180084</v>
      </c>
      <c r="D407" s="1267">
        <v>2</v>
      </c>
      <c r="E407" s="1268" t="s">
        <v>13435</v>
      </c>
      <c r="F407" s="1287">
        <v>1079178405</v>
      </c>
      <c r="G407" s="1270">
        <v>2</v>
      </c>
      <c r="H407" s="1271" t="s">
        <v>9150</v>
      </c>
      <c r="I407" s="1280" t="s">
        <v>13436</v>
      </c>
      <c r="J407" s="1273">
        <v>41857</v>
      </c>
      <c r="K407" s="1285">
        <v>3000000</v>
      </c>
      <c r="L407" s="1288" t="s">
        <v>8377</v>
      </c>
      <c r="M407" s="1276" t="s">
        <v>2156</v>
      </c>
      <c r="N407" s="1276" t="s">
        <v>11361</v>
      </c>
      <c r="O407" s="1276" t="s">
        <v>41</v>
      </c>
      <c r="P407" s="1277" t="s">
        <v>42</v>
      </c>
      <c r="Q407" s="1264" t="s">
        <v>7572</v>
      </c>
    </row>
    <row r="408" spans="1:17" ht="89.25" x14ac:dyDescent="0.25">
      <c r="A408" s="1048">
        <v>406</v>
      </c>
      <c r="B408" s="1265" t="s">
        <v>34</v>
      </c>
      <c r="C408" s="1266">
        <v>891180084</v>
      </c>
      <c r="D408" s="1267">
        <v>2</v>
      </c>
      <c r="E408" s="1268" t="s">
        <v>13437</v>
      </c>
      <c r="F408" s="1287">
        <v>1075225817</v>
      </c>
      <c r="G408" s="1270">
        <v>0</v>
      </c>
      <c r="H408" s="1271" t="s">
        <v>8684</v>
      </c>
      <c r="I408" s="1280" t="s">
        <v>13438</v>
      </c>
      <c r="J408" s="1273">
        <v>41857</v>
      </c>
      <c r="K408" s="1285">
        <v>4000000</v>
      </c>
      <c r="L408" s="1288" t="s">
        <v>8377</v>
      </c>
      <c r="M408" s="1276" t="s">
        <v>2156</v>
      </c>
      <c r="N408" s="1276" t="s">
        <v>11361</v>
      </c>
      <c r="O408" s="1276" t="s">
        <v>41</v>
      </c>
      <c r="P408" s="1277" t="s">
        <v>42</v>
      </c>
      <c r="Q408" s="1264" t="s">
        <v>7572</v>
      </c>
    </row>
    <row r="409" spans="1:17" ht="102" x14ac:dyDescent="0.25">
      <c r="A409" s="1048">
        <v>407</v>
      </c>
      <c r="B409" s="1265" t="s">
        <v>34</v>
      </c>
      <c r="C409" s="1266">
        <v>891180084</v>
      </c>
      <c r="D409" s="1267">
        <v>2</v>
      </c>
      <c r="E409" s="1268" t="s">
        <v>13439</v>
      </c>
      <c r="F409" s="1287">
        <v>1075250602</v>
      </c>
      <c r="G409" s="1270">
        <v>1</v>
      </c>
      <c r="H409" s="1271" t="s">
        <v>9152</v>
      </c>
      <c r="I409" s="1280" t="s">
        <v>13440</v>
      </c>
      <c r="J409" s="1273">
        <v>41857</v>
      </c>
      <c r="K409" s="1285">
        <v>6597220</v>
      </c>
      <c r="L409" s="1288" t="s">
        <v>8377</v>
      </c>
      <c r="M409" s="1276" t="s">
        <v>2156</v>
      </c>
      <c r="N409" s="1276" t="s">
        <v>11361</v>
      </c>
      <c r="O409" s="1276" t="s">
        <v>41</v>
      </c>
      <c r="P409" s="1277" t="s">
        <v>42</v>
      </c>
      <c r="Q409" s="1264" t="s">
        <v>7572</v>
      </c>
    </row>
    <row r="410" spans="1:17" ht="165.75" x14ac:dyDescent="0.25">
      <c r="A410" s="1048">
        <v>408</v>
      </c>
      <c r="B410" s="1265" t="s">
        <v>34</v>
      </c>
      <c r="C410" s="1266">
        <v>891180084</v>
      </c>
      <c r="D410" s="1267">
        <v>2</v>
      </c>
      <c r="E410" s="1268" t="s">
        <v>13441</v>
      </c>
      <c r="F410" s="1287">
        <v>1075237797</v>
      </c>
      <c r="G410" s="1270">
        <v>3</v>
      </c>
      <c r="H410" s="1271" t="s">
        <v>9154</v>
      </c>
      <c r="I410" s="1280" t="s">
        <v>13442</v>
      </c>
      <c r="J410" s="1273">
        <v>41859</v>
      </c>
      <c r="K410" s="1285">
        <v>5200000</v>
      </c>
      <c r="L410" s="1288" t="s">
        <v>8377</v>
      </c>
      <c r="M410" s="1276" t="s">
        <v>2156</v>
      </c>
      <c r="N410" s="1276" t="s">
        <v>11361</v>
      </c>
      <c r="O410" s="1276" t="s">
        <v>41</v>
      </c>
      <c r="P410" s="1277" t="s">
        <v>42</v>
      </c>
      <c r="Q410" s="1264" t="s">
        <v>7572</v>
      </c>
    </row>
    <row r="411" spans="1:17" ht="178.5" x14ac:dyDescent="0.25">
      <c r="A411" s="1048">
        <v>409</v>
      </c>
      <c r="B411" s="1265" t="s">
        <v>34</v>
      </c>
      <c r="C411" s="1266">
        <v>891180084</v>
      </c>
      <c r="D411" s="1267">
        <v>2</v>
      </c>
      <c r="E411" s="1268" t="s">
        <v>13443</v>
      </c>
      <c r="F411" s="1287">
        <v>36304741</v>
      </c>
      <c r="G411" s="1270">
        <v>6</v>
      </c>
      <c r="H411" s="1271" t="s">
        <v>8687</v>
      </c>
      <c r="I411" s="1280" t="s">
        <v>13444</v>
      </c>
      <c r="J411" s="1273">
        <v>41859</v>
      </c>
      <c r="K411" s="1285">
        <v>3749996</v>
      </c>
      <c r="L411" s="1288" t="s">
        <v>8377</v>
      </c>
      <c r="M411" s="1276" t="s">
        <v>2156</v>
      </c>
      <c r="N411" s="1276" t="s">
        <v>11361</v>
      </c>
      <c r="O411" s="1276" t="s">
        <v>41</v>
      </c>
      <c r="P411" s="1277" t="s">
        <v>42</v>
      </c>
      <c r="Q411" s="1264" t="s">
        <v>7572</v>
      </c>
    </row>
    <row r="412" spans="1:17" ht="140.25" x14ac:dyDescent="0.25">
      <c r="A412" s="1048">
        <v>410</v>
      </c>
      <c r="B412" s="1265" t="s">
        <v>34</v>
      </c>
      <c r="C412" s="1266">
        <v>891180084</v>
      </c>
      <c r="D412" s="1267">
        <v>2</v>
      </c>
      <c r="E412" s="1268" t="s">
        <v>13445</v>
      </c>
      <c r="F412" s="1287">
        <v>900291960</v>
      </c>
      <c r="G412" s="1270">
        <v>8</v>
      </c>
      <c r="H412" s="1271" t="s">
        <v>9157</v>
      </c>
      <c r="I412" s="1280" t="s">
        <v>13446</v>
      </c>
      <c r="J412" s="1273">
        <v>41859</v>
      </c>
      <c r="K412" s="1285">
        <v>16000000</v>
      </c>
      <c r="L412" s="1288" t="s">
        <v>8377</v>
      </c>
      <c r="M412" s="1276" t="s">
        <v>2156</v>
      </c>
      <c r="N412" s="1276" t="s">
        <v>11361</v>
      </c>
      <c r="O412" s="1276" t="s">
        <v>41</v>
      </c>
      <c r="P412" s="1277" t="s">
        <v>42</v>
      </c>
      <c r="Q412" s="1264" t="s">
        <v>7572</v>
      </c>
    </row>
    <row r="413" spans="1:17" ht="165.75" x14ac:dyDescent="0.25">
      <c r="A413" s="1048">
        <v>411</v>
      </c>
      <c r="B413" s="1265" t="s">
        <v>34</v>
      </c>
      <c r="C413" s="1266">
        <v>891180084</v>
      </c>
      <c r="D413" s="1267">
        <v>2</v>
      </c>
      <c r="E413" s="1268" t="s">
        <v>13447</v>
      </c>
      <c r="F413" s="1287">
        <v>900389891</v>
      </c>
      <c r="G413" s="1270">
        <v>0</v>
      </c>
      <c r="H413" s="1271" t="s">
        <v>9161</v>
      </c>
      <c r="I413" s="1280" t="s">
        <v>13448</v>
      </c>
      <c r="J413" s="1273">
        <v>41863</v>
      </c>
      <c r="K413" s="1285">
        <v>3710000</v>
      </c>
      <c r="L413" s="1288" t="s">
        <v>8377</v>
      </c>
      <c r="M413" s="1276" t="s">
        <v>2156</v>
      </c>
      <c r="N413" s="1276" t="s">
        <v>11361</v>
      </c>
      <c r="O413" s="1276" t="s">
        <v>41</v>
      </c>
      <c r="P413" s="1277" t="s">
        <v>42</v>
      </c>
      <c r="Q413" s="1264" t="s">
        <v>4832</v>
      </c>
    </row>
    <row r="414" spans="1:17" ht="102" x14ac:dyDescent="0.25">
      <c r="A414" s="1048">
        <v>412</v>
      </c>
      <c r="B414" s="1265" t="s">
        <v>34</v>
      </c>
      <c r="C414" s="1266">
        <v>891180084</v>
      </c>
      <c r="D414" s="1267">
        <v>2</v>
      </c>
      <c r="E414" s="1268" t="s">
        <v>2437</v>
      </c>
      <c r="F414" s="1287">
        <v>41454264</v>
      </c>
      <c r="G414" s="1270">
        <v>5</v>
      </c>
      <c r="H414" s="1271" t="s">
        <v>8689</v>
      </c>
      <c r="I414" s="1280" t="s">
        <v>13449</v>
      </c>
      <c r="J414" s="1273">
        <v>41866</v>
      </c>
      <c r="K414" s="1285">
        <v>6000000</v>
      </c>
      <c r="L414" s="1288" t="s">
        <v>8377</v>
      </c>
      <c r="M414" s="1276" t="s">
        <v>2156</v>
      </c>
      <c r="N414" s="1276" t="s">
        <v>11361</v>
      </c>
      <c r="O414" s="1276" t="s">
        <v>41</v>
      </c>
      <c r="P414" s="1277" t="s">
        <v>42</v>
      </c>
      <c r="Q414" s="1264" t="s">
        <v>7572</v>
      </c>
    </row>
    <row r="415" spans="1:17" ht="63.75" x14ac:dyDescent="0.25">
      <c r="A415" s="1048">
        <v>413</v>
      </c>
      <c r="B415" s="1265" t="s">
        <v>34</v>
      </c>
      <c r="C415" s="1266">
        <v>891180084</v>
      </c>
      <c r="D415" s="1267">
        <v>2</v>
      </c>
      <c r="E415" s="1268" t="s">
        <v>13450</v>
      </c>
      <c r="F415" s="1287">
        <v>1075223801</v>
      </c>
      <c r="G415" s="1270">
        <v>4</v>
      </c>
      <c r="H415" s="1271" t="s">
        <v>9164</v>
      </c>
      <c r="I415" s="1280" t="s">
        <v>13451</v>
      </c>
      <c r="J415" s="1273">
        <v>41866</v>
      </c>
      <c r="K415" s="1285">
        <v>3600000</v>
      </c>
      <c r="L415" s="1288" t="s">
        <v>8377</v>
      </c>
      <c r="M415" s="1276" t="s">
        <v>2156</v>
      </c>
      <c r="N415" s="1276" t="s">
        <v>11361</v>
      </c>
      <c r="O415" s="1276" t="s">
        <v>41</v>
      </c>
      <c r="P415" s="1277" t="s">
        <v>42</v>
      </c>
      <c r="Q415" s="1264" t="s">
        <v>7572</v>
      </c>
    </row>
    <row r="416" spans="1:17" ht="63.75" x14ac:dyDescent="0.25">
      <c r="A416" s="1048">
        <v>414</v>
      </c>
      <c r="B416" s="1265" t="s">
        <v>34</v>
      </c>
      <c r="C416" s="1266">
        <v>891180084</v>
      </c>
      <c r="D416" s="1267">
        <v>2</v>
      </c>
      <c r="E416" s="1268" t="s">
        <v>13452</v>
      </c>
      <c r="F416" s="1287">
        <v>1075258525</v>
      </c>
      <c r="G416" s="1270">
        <v>7</v>
      </c>
      <c r="H416" s="1271" t="s">
        <v>9167</v>
      </c>
      <c r="I416" s="1280" t="s">
        <v>13453</v>
      </c>
      <c r="J416" s="1273">
        <v>41866</v>
      </c>
      <c r="K416" s="1285">
        <v>4700000</v>
      </c>
      <c r="L416" s="1288" t="s">
        <v>8377</v>
      </c>
      <c r="M416" s="1276" t="s">
        <v>2156</v>
      </c>
      <c r="N416" s="1276" t="s">
        <v>11361</v>
      </c>
      <c r="O416" s="1276" t="s">
        <v>41</v>
      </c>
      <c r="P416" s="1277" t="s">
        <v>42</v>
      </c>
      <c r="Q416" s="1264" t="s">
        <v>7572</v>
      </c>
    </row>
    <row r="417" spans="1:17" ht="89.25" x14ac:dyDescent="0.25">
      <c r="A417" s="1048">
        <v>415</v>
      </c>
      <c r="B417" s="1265" t="s">
        <v>34</v>
      </c>
      <c r="C417" s="1266">
        <v>891180084</v>
      </c>
      <c r="D417" s="1267">
        <v>2</v>
      </c>
      <c r="E417" s="1268" t="s">
        <v>13454</v>
      </c>
      <c r="F417" s="1287">
        <v>1075228341</v>
      </c>
      <c r="G417" s="1270">
        <v>0</v>
      </c>
      <c r="H417" s="1271" t="s">
        <v>8691</v>
      </c>
      <c r="I417" s="1280" t="s">
        <v>13455</v>
      </c>
      <c r="J417" s="1273">
        <v>41866</v>
      </c>
      <c r="K417" s="1285">
        <v>3000000</v>
      </c>
      <c r="L417" s="1288" t="s">
        <v>8377</v>
      </c>
      <c r="M417" s="1276" t="s">
        <v>2156</v>
      </c>
      <c r="N417" s="1276" t="s">
        <v>11361</v>
      </c>
      <c r="O417" s="1276" t="s">
        <v>41</v>
      </c>
      <c r="P417" s="1277" t="s">
        <v>42</v>
      </c>
      <c r="Q417" s="1264" t="s">
        <v>7572</v>
      </c>
    </row>
    <row r="418" spans="1:17" ht="114.75" x14ac:dyDescent="0.25">
      <c r="A418" s="1048">
        <v>416</v>
      </c>
      <c r="B418" s="1265" t="s">
        <v>34</v>
      </c>
      <c r="C418" s="1266">
        <v>891180084</v>
      </c>
      <c r="D418" s="1267">
        <v>2</v>
      </c>
      <c r="E418" s="1268" t="s">
        <v>13456</v>
      </c>
      <c r="F418" s="1287">
        <v>1075244051</v>
      </c>
      <c r="G418" s="1270">
        <v>7</v>
      </c>
      <c r="H418" s="1271" t="s">
        <v>8693</v>
      </c>
      <c r="I418" s="1280" t="s">
        <v>13457</v>
      </c>
      <c r="J418" s="1273">
        <v>41866</v>
      </c>
      <c r="K418" s="1285">
        <v>8000000</v>
      </c>
      <c r="L418" s="1288" t="s">
        <v>8377</v>
      </c>
      <c r="M418" s="1276" t="s">
        <v>2156</v>
      </c>
      <c r="N418" s="1276" t="s">
        <v>11361</v>
      </c>
      <c r="O418" s="1276" t="s">
        <v>41</v>
      </c>
      <c r="P418" s="1277" t="s">
        <v>42</v>
      </c>
      <c r="Q418" s="1264" t="s">
        <v>7572</v>
      </c>
    </row>
    <row r="419" spans="1:17" ht="63.75" x14ac:dyDescent="0.25">
      <c r="A419" s="1048">
        <v>417</v>
      </c>
      <c r="B419" s="1265" t="s">
        <v>34</v>
      </c>
      <c r="C419" s="1266">
        <v>891180084</v>
      </c>
      <c r="D419" s="1267">
        <v>2</v>
      </c>
      <c r="E419" s="1268" t="s">
        <v>13458</v>
      </c>
      <c r="F419" s="1287">
        <v>1088238902</v>
      </c>
      <c r="G419" s="1270">
        <v>2</v>
      </c>
      <c r="H419" s="1271" t="s">
        <v>8696</v>
      </c>
      <c r="I419" s="1280" t="s">
        <v>13459</v>
      </c>
      <c r="J419" s="1273">
        <v>41866</v>
      </c>
      <c r="K419" s="1285">
        <v>13000000</v>
      </c>
      <c r="L419" s="1288" t="s">
        <v>8377</v>
      </c>
      <c r="M419" s="1276" t="s">
        <v>2156</v>
      </c>
      <c r="N419" s="1276" t="s">
        <v>11361</v>
      </c>
      <c r="O419" s="1276" t="s">
        <v>41</v>
      </c>
      <c r="P419" s="1277" t="s">
        <v>42</v>
      </c>
      <c r="Q419" s="1264" t="s">
        <v>7572</v>
      </c>
    </row>
    <row r="420" spans="1:17" ht="76.5" x14ac:dyDescent="0.25">
      <c r="A420" s="1048">
        <v>418</v>
      </c>
      <c r="B420" s="1265" t="s">
        <v>34</v>
      </c>
      <c r="C420" s="1266">
        <v>891180084</v>
      </c>
      <c r="D420" s="1267">
        <v>2</v>
      </c>
      <c r="E420" s="1268" t="s">
        <v>13460</v>
      </c>
      <c r="F420" s="1287">
        <v>1075219948</v>
      </c>
      <c r="G420" s="1270">
        <v>2</v>
      </c>
      <c r="H420" s="1271" t="s">
        <v>8698</v>
      </c>
      <c r="I420" s="1280" t="s">
        <v>13461</v>
      </c>
      <c r="J420" s="1273">
        <v>41871</v>
      </c>
      <c r="K420" s="1285">
        <v>2700000</v>
      </c>
      <c r="L420" s="1288" t="s">
        <v>8377</v>
      </c>
      <c r="M420" s="1276" t="s">
        <v>2156</v>
      </c>
      <c r="N420" s="1276" t="s">
        <v>11361</v>
      </c>
      <c r="O420" s="1276" t="s">
        <v>41</v>
      </c>
      <c r="P420" s="1277" t="s">
        <v>42</v>
      </c>
      <c r="Q420" s="1264" t="s">
        <v>4832</v>
      </c>
    </row>
    <row r="421" spans="1:17" ht="89.25" x14ac:dyDescent="0.25">
      <c r="A421" s="1048">
        <v>419</v>
      </c>
      <c r="B421" s="1265" t="s">
        <v>34</v>
      </c>
      <c r="C421" s="1266">
        <v>891180084</v>
      </c>
      <c r="D421" s="1267">
        <v>2</v>
      </c>
      <c r="E421" s="1268" t="s">
        <v>8884</v>
      </c>
      <c r="F421" s="1287">
        <v>83091979</v>
      </c>
      <c r="G421" s="1270">
        <v>6</v>
      </c>
      <c r="H421" s="1271" t="s">
        <v>9170</v>
      </c>
      <c r="I421" s="1280" t="s">
        <v>13462</v>
      </c>
      <c r="J421" s="1273">
        <v>41871</v>
      </c>
      <c r="K421" s="1285">
        <v>5600000</v>
      </c>
      <c r="L421" s="1288" t="s">
        <v>8377</v>
      </c>
      <c r="M421" s="1276" t="s">
        <v>2156</v>
      </c>
      <c r="N421" s="1276" t="s">
        <v>11361</v>
      </c>
      <c r="O421" s="1276" t="s">
        <v>41</v>
      </c>
      <c r="P421" s="1277" t="s">
        <v>42</v>
      </c>
      <c r="Q421" s="1264" t="s">
        <v>7572</v>
      </c>
    </row>
    <row r="422" spans="1:17" ht="76.5" x14ac:dyDescent="0.25">
      <c r="A422" s="1048">
        <v>420</v>
      </c>
      <c r="B422" s="1265" t="s">
        <v>34</v>
      </c>
      <c r="C422" s="1266">
        <v>891180084</v>
      </c>
      <c r="D422" s="1267">
        <v>2</v>
      </c>
      <c r="E422" s="1268" t="s">
        <v>13463</v>
      </c>
      <c r="F422" s="1290">
        <v>800224833</v>
      </c>
      <c r="G422" s="1270">
        <v>2</v>
      </c>
      <c r="H422" s="1271" t="s">
        <v>8702</v>
      </c>
      <c r="I422" s="1280" t="s">
        <v>13464</v>
      </c>
      <c r="J422" s="1273">
        <v>41873</v>
      </c>
      <c r="K422" s="1285">
        <v>8478655</v>
      </c>
      <c r="L422" s="1279" t="s">
        <v>113</v>
      </c>
      <c r="M422" s="1276" t="s">
        <v>2156</v>
      </c>
      <c r="N422" s="1276" t="s">
        <v>11361</v>
      </c>
      <c r="O422" s="1276" t="s">
        <v>41</v>
      </c>
      <c r="P422" s="1277" t="s">
        <v>42</v>
      </c>
      <c r="Q422" s="1264" t="s">
        <v>4832</v>
      </c>
    </row>
    <row r="423" spans="1:17" ht="102" x14ac:dyDescent="0.25">
      <c r="A423" s="1048">
        <v>421</v>
      </c>
      <c r="B423" s="1265" t="s">
        <v>34</v>
      </c>
      <c r="C423" s="1266">
        <v>891180084</v>
      </c>
      <c r="D423" s="1267">
        <v>2</v>
      </c>
      <c r="E423" s="1268" t="s">
        <v>13465</v>
      </c>
      <c r="F423" s="1290">
        <v>1075241806</v>
      </c>
      <c r="G423" s="1270">
        <v>7</v>
      </c>
      <c r="H423" s="1271" t="s">
        <v>9180</v>
      </c>
      <c r="I423" s="1280" t="s">
        <v>13466</v>
      </c>
      <c r="J423" s="1273">
        <v>41880</v>
      </c>
      <c r="K423" s="1285">
        <v>4065000</v>
      </c>
      <c r="L423" s="1288" t="s">
        <v>8377</v>
      </c>
      <c r="M423" s="1276" t="s">
        <v>2156</v>
      </c>
      <c r="N423" s="1276" t="s">
        <v>11361</v>
      </c>
      <c r="O423" s="1276" t="s">
        <v>41</v>
      </c>
      <c r="P423" s="1277" t="s">
        <v>42</v>
      </c>
      <c r="Q423" s="1264" t="s">
        <v>7572</v>
      </c>
    </row>
    <row r="424" spans="1:17" ht="89.25" x14ac:dyDescent="0.25">
      <c r="A424" s="1048">
        <v>422</v>
      </c>
      <c r="B424" s="1265" t="s">
        <v>34</v>
      </c>
      <c r="C424" s="1266">
        <v>891180084</v>
      </c>
      <c r="D424" s="1267">
        <v>2</v>
      </c>
      <c r="E424" s="1291" t="s">
        <v>13467</v>
      </c>
      <c r="F424" s="1290">
        <v>1015405690</v>
      </c>
      <c r="G424" s="1270">
        <v>7</v>
      </c>
      <c r="H424" s="1271" t="s">
        <v>9182</v>
      </c>
      <c r="I424" s="1280" t="s">
        <v>13468</v>
      </c>
      <c r="J424" s="1273">
        <v>41880</v>
      </c>
      <c r="K424" s="1285">
        <v>1950000</v>
      </c>
      <c r="L424" s="1288" t="s">
        <v>8377</v>
      </c>
      <c r="M424" s="1276" t="s">
        <v>2156</v>
      </c>
      <c r="N424" s="1276" t="s">
        <v>11361</v>
      </c>
      <c r="O424" s="1276" t="s">
        <v>41</v>
      </c>
      <c r="P424" s="1277" t="s">
        <v>42</v>
      </c>
      <c r="Q424" s="1264" t="s">
        <v>7572</v>
      </c>
    </row>
    <row r="425" spans="1:17" ht="89.25" x14ac:dyDescent="0.25">
      <c r="A425" s="1048">
        <v>423</v>
      </c>
      <c r="B425" s="1265" t="s">
        <v>34</v>
      </c>
      <c r="C425" s="1266">
        <v>891180084</v>
      </c>
      <c r="D425" s="1267">
        <v>2</v>
      </c>
      <c r="E425" s="1291" t="s">
        <v>13469</v>
      </c>
      <c r="F425" s="1290">
        <v>36309881</v>
      </c>
      <c r="G425" s="1270">
        <v>1</v>
      </c>
      <c r="H425" s="1271" t="s">
        <v>8717</v>
      </c>
      <c r="I425" s="1280" t="s">
        <v>13470</v>
      </c>
      <c r="J425" s="1273">
        <v>41880</v>
      </c>
      <c r="K425" s="1285">
        <v>1900000</v>
      </c>
      <c r="L425" s="1288" t="s">
        <v>8377</v>
      </c>
      <c r="M425" s="1276" t="s">
        <v>2156</v>
      </c>
      <c r="N425" s="1276" t="s">
        <v>11361</v>
      </c>
      <c r="O425" s="1276" t="s">
        <v>41</v>
      </c>
      <c r="P425" s="1277" t="s">
        <v>42</v>
      </c>
      <c r="Q425" s="1264" t="s">
        <v>4832</v>
      </c>
    </row>
    <row r="426" spans="1:17" ht="76.5" x14ac:dyDescent="0.25">
      <c r="A426" s="1048">
        <v>424</v>
      </c>
      <c r="B426" s="1265" t="s">
        <v>34</v>
      </c>
      <c r="C426" s="1266">
        <v>891180084</v>
      </c>
      <c r="D426" s="1267">
        <v>2</v>
      </c>
      <c r="E426" s="1291" t="s">
        <v>13471</v>
      </c>
      <c r="F426" s="1290">
        <v>1022352980</v>
      </c>
      <c r="G426" s="1270">
        <v>4</v>
      </c>
      <c r="H426" s="1271" t="s">
        <v>8720</v>
      </c>
      <c r="I426" s="1280" t="s">
        <v>13472</v>
      </c>
      <c r="J426" s="1273">
        <v>41880</v>
      </c>
      <c r="K426" s="1285">
        <v>1950000</v>
      </c>
      <c r="L426" s="1288" t="s">
        <v>8377</v>
      </c>
      <c r="M426" s="1276" t="s">
        <v>2156</v>
      </c>
      <c r="N426" s="1276" t="s">
        <v>11361</v>
      </c>
      <c r="O426" s="1276" t="s">
        <v>41</v>
      </c>
      <c r="P426" s="1277" t="s">
        <v>42</v>
      </c>
      <c r="Q426" s="1264" t="s">
        <v>7572</v>
      </c>
    </row>
    <row r="427" spans="1:17" ht="102" x14ac:dyDescent="0.25">
      <c r="A427" s="1048">
        <v>425</v>
      </c>
      <c r="B427" s="1265" t="s">
        <v>34</v>
      </c>
      <c r="C427" s="1266">
        <v>891180084</v>
      </c>
      <c r="D427" s="1267">
        <v>2</v>
      </c>
      <c r="E427" s="1291" t="s">
        <v>13473</v>
      </c>
      <c r="F427" s="1290">
        <v>26421468</v>
      </c>
      <c r="G427" s="1270">
        <v>4</v>
      </c>
      <c r="H427" s="1271" t="s">
        <v>8723</v>
      </c>
      <c r="I427" s="1280" t="s">
        <v>13474</v>
      </c>
      <c r="J427" s="1273">
        <v>41880</v>
      </c>
      <c r="K427" s="1285">
        <v>3000000</v>
      </c>
      <c r="L427" s="1288" t="s">
        <v>8377</v>
      </c>
      <c r="M427" s="1276" t="s">
        <v>2156</v>
      </c>
      <c r="N427" s="1276" t="s">
        <v>11361</v>
      </c>
      <c r="O427" s="1276" t="s">
        <v>41</v>
      </c>
      <c r="P427" s="1277" t="s">
        <v>42</v>
      </c>
      <c r="Q427" s="1264" t="s">
        <v>7572</v>
      </c>
    </row>
    <row r="428" spans="1:17" ht="89.25" x14ac:dyDescent="0.25">
      <c r="A428" s="1048">
        <v>426</v>
      </c>
      <c r="B428" s="1265" t="s">
        <v>34</v>
      </c>
      <c r="C428" s="1266">
        <v>891180084</v>
      </c>
      <c r="D428" s="1267">
        <v>2</v>
      </c>
      <c r="E428" s="1291" t="s">
        <v>13475</v>
      </c>
      <c r="F428" s="1290">
        <v>12114696</v>
      </c>
      <c r="G428" s="1270">
        <v>1</v>
      </c>
      <c r="H428" s="1271" t="s">
        <v>8726</v>
      </c>
      <c r="I428" s="1280" t="s">
        <v>13476</v>
      </c>
      <c r="J428" s="1273">
        <v>41883</v>
      </c>
      <c r="K428" s="1285">
        <v>4000000</v>
      </c>
      <c r="L428" s="1288" t="s">
        <v>8377</v>
      </c>
      <c r="M428" s="1276" t="s">
        <v>2156</v>
      </c>
      <c r="N428" s="1276" t="s">
        <v>11361</v>
      </c>
      <c r="O428" s="1276" t="s">
        <v>41</v>
      </c>
      <c r="P428" s="1277" t="s">
        <v>42</v>
      </c>
      <c r="Q428" s="1264" t="s">
        <v>7572</v>
      </c>
    </row>
    <row r="429" spans="1:17" ht="114.75" x14ac:dyDescent="0.25">
      <c r="A429" s="1048">
        <v>427</v>
      </c>
      <c r="B429" s="1265" t="s">
        <v>34</v>
      </c>
      <c r="C429" s="1266">
        <v>891180084</v>
      </c>
      <c r="D429" s="1267">
        <v>2</v>
      </c>
      <c r="E429" s="1291" t="s">
        <v>13477</v>
      </c>
      <c r="F429" s="1290">
        <v>891100279</v>
      </c>
      <c r="G429" s="1270">
        <v>1</v>
      </c>
      <c r="H429" s="1271" t="s">
        <v>8732</v>
      </c>
      <c r="I429" s="1280" t="s">
        <v>13478</v>
      </c>
      <c r="J429" s="1273">
        <v>41885</v>
      </c>
      <c r="K429" s="1285">
        <v>16850000</v>
      </c>
      <c r="L429" s="1288" t="s">
        <v>8377</v>
      </c>
      <c r="M429" s="1276" t="s">
        <v>2156</v>
      </c>
      <c r="N429" s="1276" t="s">
        <v>11361</v>
      </c>
      <c r="O429" s="1276" t="s">
        <v>41</v>
      </c>
      <c r="P429" s="1277" t="s">
        <v>42</v>
      </c>
      <c r="Q429" s="1264" t="s">
        <v>7572</v>
      </c>
    </row>
    <row r="430" spans="1:17" ht="140.25" x14ac:dyDescent="0.25">
      <c r="A430" s="1048">
        <v>428</v>
      </c>
      <c r="B430" s="1265" t="s">
        <v>34</v>
      </c>
      <c r="C430" s="1266">
        <v>891180084</v>
      </c>
      <c r="D430" s="1267">
        <v>2</v>
      </c>
      <c r="E430" s="1291" t="s">
        <v>13477</v>
      </c>
      <c r="F430" s="1292">
        <v>4924028</v>
      </c>
      <c r="G430" s="1270">
        <v>6</v>
      </c>
      <c r="H430" s="1282" t="s">
        <v>9185</v>
      </c>
      <c r="I430" s="1280" t="s">
        <v>13479</v>
      </c>
      <c r="J430" s="1273">
        <v>41886</v>
      </c>
      <c r="K430" s="1285">
        <v>4500000</v>
      </c>
      <c r="L430" s="1288" t="s">
        <v>8377</v>
      </c>
      <c r="M430" s="1276" t="s">
        <v>2156</v>
      </c>
      <c r="N430" s="1276" t="s">
        <v>11361</v>
      </c>
      <c r="O430" s="1276" t="s">
        <v>41</v>
      </c>
      <c r="P430" s="1277" t="s">
        <v>42</v>
      </c>
      <c r="Q430" s="1264" t="s">
        <v>7572</v>
      </c>
    </row>
    <row r="431" spans="1:17" ht="140.25" x14ac:dyDescent="0.25">
      <c r="A431" s="1048">
        <v>429</v>
      </c>
      <c r="B431" s="1265" t="s">
        <v>34</v>
      </c>
      <c r="C431" s="1266">
        <v>891180084</v>
      </c>
      <c r="D431" s="1267">
        <v>2</v>
      </c>
      <c r="E431" s="1291" t="s">
        <v>13480</v>
      </c>
      <c r="F431" s="1290">
        <v>1075239949</v>
      </c>
      <c r="G431" s="1270">
        <v>5</v>
      </c>
      <c r="H431" s="1271" t="s">
        <v>8735</v>
      </c>
      <c r="I431" s="1280" t="s">
        <v>13481</v>
      </c>
      <c r="J431" s="1273">
        <v>41886</v>
      </c>
      <c r="K431" s="1285">
        <v>1500000</v>
      </c>
      <c r="L431" s="1288" t="s">
        <v>8377</v>
      </c>
      <c r="M431" s="1276" t="s">
        <v>2156</v>
      </c>
      <c r="N431" s="1276" t="s">
        <v>11361</v>
      </c>
      <c r="O431" s="1276" t="s">
        <v>41</v>
      </c>
      <c r="P431" s="1277" t="s">
        <v>42</v>
      </c>
      <c r="Q431" s="1264" t="s">
        <v>4832</v>
      </c>
    </row>
    <row r="432" spans="1:17" ht="153" x14ac:dyDescent="0.25">
      <c r="A432" s="1048">
        <v>430</v>
      </c>
      <c r="B432" s="1265" t="s">
        <v>34</v>
      </c>
      <c r="C432" s="1266">
        <v>891180084</v>
      </c>
      <c r="D432" s="1267">
        <v>2</v>
      </c>
      <c r="E432" s="1291" t="s">
        <v>13482</v>
      </c>
      <c r="F432" s="1290">
        <v>12111428</v>
      </c>
      <c r="G432" s="1270">
        <v>9</v>
      </c>
      <c r="H432" s="1271" t="s">
        <v>8737</v>
      </c>
      <c r="I432" s="1280" t="s">
        <v>13483</v>
      </c>
      <c r="J432" s="1273">
        <v>41886</v>
      </c>
      <c r="K432" s="1285">
        <v>2000000</v>
      </c>
      <c r="L432" s="1288" t="s">
        <v>8377</v>
      </c>
      <c r="M432" s="1276" t="s">
        <v>2156</v>
      </c>
      <c r="N432" s="1276" t="s">
        <v>11361</v>
      </c>
      <c r="O432" s="1276" t="s">
        <v>41</v>
      </c>
      <c r="P432" s="1277" t="s">
        <v>42</v>
      </c>
      <c r="Q432" s="1264" t="s">
        <v>4832</v>
      </c>
    </row>
    <row r="433" spans="1:17" ht="89.25" x14ac:dyDescent="0.25">
      <c r="A433" s="1048">
        <v>431</v>
      </c>
      <c r="B433" s="1265" t="s">
        <v>34</v>
      </c>
      <c r="C433" s="1266">
        <v>891180084</v>
      </c>
      <c r="D433" s="1267">
        <v>2</v>
      </c>
      <c r="E433" s="1291" t="s">
        <v>13484</v>
      </c>
      <c r="F433" s="1290">
        <v>12138617</v>
      </c>
      <c r="G433" s="1270">
        <v>1</v>
      </c>
      <c r="H433" s="1271" t="s">
        <v>8740</v>
      </c>
      <c r="I433" s="1280" t="s">
        <v>13485</v>
      </c>
      <c r="J433" s="1273">
        <v>41886</v>
      </c>
      <c r="K433" s="1285">
        <v>4000000</v>
      </c>
      <c r="L433" s="1288" t="s">
        <v>8377</v>
      </c>
      <c r="M433" s="1276" t="s">
        <v>2156</v>
      </c>
      <c r="N433" s="1276" t="s">
        <v>11361</v>
      </c>
      <c r="O433" s="1276" t="s">
        <v>41</v>
      </c>
      <c r="P433" s="1277" t="s">
        <v>42</v>
      </c>
      <c r="Q433" s="1264" t="s">
        <v>7572</v>
      </c>
    </row>
    <row r="434" spans="1:17" ht="114.75" x14ac:dyDescent="0.25">
      <c r="A434" s="1048">
        <v>432</v>
      </c>
      <c r="B434" s="1265" t="s">
        <v>34</v>
      </c>
      <c r="C434" s="1266">
        <v>891180084</v>
      </c>
      <c r="D434" s="1267">
        <v>2</v>
      </c>
      <c r="E434" s="1291" t="s">
        <v>13486</v>
      </c>
      <c r="F434" s="1292">
        <v>7686921</v>
      </c>
      <c r="G434" s="1270">
        <v>8</v>
      </c>
      <c r="H434" s="1282" t="s">
        <v>8752</v>
      </c>
      <c r="I434" s="1280" t="s">
        <v>13487</v>
      </c>
      <c r="J434" s="1273">
        <v>41893</v>
      </c>
      <c r="K434" s="1285">
        <v>6760000</v>
      </c>
      <c r="L434" s="1288" t="s">
        <v>8377</v>
      </c>
      <c r="M434" s="1276" t="s">
        <v>2156</v>
      </c>
      <c r="N434" s="1276" t="s">
        <v>11361</v>
      </c>
      <c r="O434" s="1276" t="s">
        <v>41</v>
      </c>
      <c r="P434" s="1277" t="s">
        <v>42</v>
      </c>
      <c r="Q434" s="1264" t="s">
        <v>7572</v>
      </c>
    </row>
    <row r="435" spans="1:17" ht="76.5" x14ac:dyDescent="0.25">
      <c r="A435" s="1048">
        <v>433</v>
      </c>
      <c r="B435" s="1265" t="s">
        <v>34</v>
      </c>
      <c r="C435" s="1266">
        <v>891180084</v>
      </c>
      <c r="D435" s="1267">
        <v>2</v>
      </c>
      <c r="E435" s="1291" t="s">
        <v>13301</v>
      </c>
      <c r="F435" s="1292">
        <v>1075211903</v>
      </c>
      <c r="G435" s="1270">
        <v>5</v>
      </c>
      <c r="H435" s="1282" t="s">
        <v>8759</v>
      </c>
      <c r="I435" s="1280" t="s">
        <v>13488</v>
      </c>
      <c r="J435" s="1273">
        <v>41897</v>
      </c>
      <c r="K435" s="1285">
        <v>6000000</v>
      </c>
      <c r="L435" s="1288" t="s">
        <v>8377</v>
      </c>
      <c r="M435" s="1276" t="s">
        <v>2156</v>
      </c>
      <c r="N435" s="1276" t="s">
        <v>11361</v>
      </c>
      <c r="O435" s="1276" t="s">
        <v>41</v>
      </c>
      <c r="P435" s="1277" t="s">
        <v>42</v>
      </c>
      <c r="Q435" s="1264" t="s">
        <v>7572</v>
      </c>
    </row>
    <row r="436" spans="1:17" ht="63.75" x14ac:dyDescent="0.25">
      <c r="A436" s="1048">
        <v>434</v>
      </c>
      <c r="B436" s="1265" t="s">
        <v>34</v>
      </c>
      <c r="C436" s="1266">
        <v>891180084</v>
      </c>
      <c r="D436" s="1267">
        <v>2</v>
      </c>
      <c r="E436" s="1291" t="s">
        <v>13489</v>
      </c>
      <c r="F436" s="1292">
        <v>1075293680</v>
      </c>
      <c r="G436" s="1270">
        <v>9</v>
      </c>
      <c r="H436" s="1282" t="s">
        <v>9195</v>
      </c>
      <c r="I436" s="1280" t="s">
        <v>13490</v>
      </c>
      <c r="J436" s="1273">
        <v>41897</v>
      </c>
      <c r="K436" s="1285">
        <v>2776666</v>
      </c>
      <c r="L436" s="1288" t="s">
        <v>8377</v>
      </c>
      <c r="M436" s="1276" t="s">
        <v>2156</v>
      </c>
      <c r="N436" s="1276" t="s">
        <v>11361</v>
      </c>
      <c r="O436" s="1276" t="s">
        <v>41</v>
      </c>
      <c r="P436" s="1277" t="s">
        <v>42</v>
      </c>
      <c r="Q436" s="1264" t="s">
        <v>7572</v>
      </c>
    </row>
    <row r="437" spans="1:17" ht="127.5" x14ac:dyDescent="0.25">
      <c r="A437" s="1048">
        <v>435</v>
      </c>
      <c r="B437" s="1265" t="s">
        <v>34</v>
      </c>
      <c r="C437" s="1266">
        <v>891180084</v>
      </c>
      <c r="D437" s="1267">
        <v>2</v>
      </c>
      <c r="E437" s="1293" t="s">
        <v>13491</v>
      </c>
      <c r="F437" s="1294">
        <v>13722111</v>
      </c>
      <c r="G437" s="1270">
        <v>5</v>
      </c>
      <c r="H437" s="1295" t="s">
        <v>8762</v>
      </c>
      <c r="I437" s="1296" t="s">
        <v>13492</v>
      </c>
      <c r="J437" s="1297">
        <v>41898</v>
      </c>
      <c r="K437" s="1298">
        <v>2000000</v>
      </c>
      <c r="L437" s="1288" t="s">
        <v>8377</v>
      </c>
      <c r="M437" s="1276" t="s">
        <v>2156</v>
      </c>
      <c r="N437" s="1276" t="s">
        <v>11361</v>
      </c>
      <c r="O437" s="1276" t="s">
        <v>41</v>
      </c>
      <c r="P437" s="1277" t="s">
        <v>42</v>
      </c>
      <c r="Q437" s="1264" t="s">
        <v>7572</v>
      </c>
    </row>
    <row r="438" spans="1:17" ht="89.25" x14ac:dyDescent="0.25">
      <c r="A438" s="1048">
        <v>436</v>
      </c>
      <c r="B438" s="1265" t="s">
        <v>34</v>
      </c>
      <c r="C438" s="1266">
        <v>891180084</v>
      </c>
      <c r="D438" s="1267">
        <v>2</v>
      </c>
      <c r="E438" s="1293" t="s">
        <v>13493</v>
      </c>
      <c r="F438" s="1294">
        <v>1075260490</v>
      </c>
      <c r="G438" s="1299">
        <v>4</v>
      </c>
      <c r="H438" s="1295" t="s">
        <v>8765</v>
      </c>
      <c r="I438" s="1296" t="s">
        <v>13494</v>
      </c>
      <c r="J438" s="1297">
        <v>41900</v>
      </c>
      <c r="K438" s="1298">
        <v>3600000</v>
      </c>
      <c r="L438" s="1288" t="s">
        <v>8377</v>
      </c>
      <c r="M438" s="1276" t="s">
        <v>2156</v>
      </c>
      <c r="N438" s="1276" t="s">
        <v>11361</v>
      </c>
      <c r="O438" s="1276" t="s">
        <v>41</v>
      </c>
      <c r="P438" s="1277" t="s">
        <v>42</v>
      </c>
      <c r="Q438" s="1264" t="s">
        <v>7572</v>
      </c>
    </row>
    <row r="439" spans="1:17" ht="114.75" x14ac:dyDescent="0.25">
      <c r="A439" s="1048">
        <v>437</v>
      </c>
      <c r="B439" s="1265" t="s">
        <v>34</v>
      </c>
      <c r="C439" s="1266">
        <v>891180084</v>
      </c>
      <c r="D439" s="1267">
        <v>2</v>
      </c>
      <c r="E439" s="1293" t="s">
        <v>13495</v>
      </c>
      <c r="F439" s="1294">
        <v>1079508718</v>
      </c>
      <c r="G439" s="1299">
        <v>1</v>
      </c>
      <c r="H439" s="1295" t="s">
        <v>8767</v>
      </c>
      <c r="I439" s="1296" t="s">
        <v>13496</v>
      </c>
      <c r="J439" s="1297">
        <v>41900</v>
      </c>
      <c r="K439" s="1298">
        <v>5999998</v>
      </c>
      <c r="L439" s="1288" t="s">
        <v>8377</v>
      </c>
      <c r="M439" s="1276" t="s">
        <v>2156</v>
      </c>
      <c r="N439" s="1276" t="s">
        <v>11361</v>
      </c>
      <c r="O439" s="1276" t="s">
        <v>41</v>
      </c>
      <c r="P439" s="1277" t="s">
        <v>42</v>
      </c>
      <c r="Q439" s="1264" t="s">
        <v>7572</v>
      </c>
    </row>
    <row r="440" spans="1:17" ht="150" x14ac:dyDescent="0.25">
      <c r="A440" s="1048">
        <v>438</v>
      </c>
      <c r="B440" s="1265" t="s">
        <v>34</v>
      </c>
      <c r="C440" s="1266">
        <v>891180084</v>
      </c>
      <c r="D440" s="1267">
        <v>2</v>
      </c>
      <c r="E440" s="1293" t="s">
        <v>387</v>
      </c>
      <c r="F440" s="1294">
        <v>36572081</v>
      </c>
      <c r="G440" s="1299">
        <v>1</v>
      </c>
      <c r="H440" s="1295" t="s">
        <v>8769</v>
      </c>
      <c r="I440" s="1300" t="s">
        <v>13497</v>
      </c>
      <c r="J440" s="1297">
        <v>41900</v>
      </c>
      <c r="K440" s="1298">
        <v>2500000</v>
      </c>
      <c r="L440" s="1288" t="s">
        <v>8377</v>
      </c>
      <c r="M440" s="1276" t="s">
        <v>2156</v>
      </c>
      <c r="N440" s="1276" t="s">
        <v>11361</v>
      </c>
      <c r="O440" s="1276" t="s">
        <v>41</v>
      </c>
      <c r="P440" s="1277" t="s">
        <v>42</v>
      </c>
      <c r="Q440" s="1264" t="s">
        <v>7572</v>
      </c>
    </row>
    <row r="441" spans="1:17" ht="165" x14ac:dyDescent="0.25">
      <c r="A441" s="1048">
        <v>439</v>
      </c>
      <c r="B441" s="1265" t="s">
        <v>34</v>
      </c>
      <c r="C441" s="1266">
        <v>891180084</v>
      </c>
      <c r="D441" s="1267">
        <v>2</v>
      </c>
      <c r="E441" s="1293" t="s">
        <v>8847</v>
      </c>
      <c r="F441" s="1294">
        <v>36069401</v>
      </c>
      <c r="G441" s="1299">
        <v>9</v>
      </c>
      <c r="H441" s="1301" t="s">
        <v>8772</v>
      </c>
      <c r="I441" s="1300" t="s">
        <v>13498</v>
      </c>
      <c r="J441" s="1297">
        <v>41900</v>
      </c>
      <c r="K441" s="1298">
        <v>700000</v>
      </c>
      <c r="L441" s="1288" t="s">
        <v>8377</v>
      </c>
      <c r="M441" s="1276" t="s">
        <v>2156</v>
      </c>
      <c r="N441" s="1276" t="s">
        <v>11361</v>
      </c>
      <c r="O441" s="1276" t="s">
        <v>41</v>
      </c>
      <c r="P441" s="1277" t="s">
        <v>42</v>
      </c>
      <c r="Q441" s="1264" t="s">
        <v>7572</v>
      </c>
    </row>
    <row r="442" spans="1:17" ht="204" x14ac:dyDescent="0.25">
      <c r="A442" s="1048">
        <v>440</v>
      </c>
      <c r="B442" s="1265" t="s">
        <v>34</v>
      </c>
      <c r="C442" s="1266">
        <v>891180084</v>
      </c>
      <c r="D442" s="1267">
        <v>2</v>
      </c>
      <c r="E442" s="1268" t="s">
        <v>356</v>
      </c>
      <c r="F442" s="1269">
        <v>7694101</v>
      </c>
      <c r="G442" s="1270">
        <v>9</v>
      </c>
      <c r="H442" s="1278" t="s">
        <v>8554</v>
      </c>
      <c r="I442" s="1272" t="s">
        <v>13499</v>
      </c>
      <c r="J442" s="1273">
        <v>41837</v>
      </c>
      <c r="K442" s="1274">
        <v>28130800</v>
      </c>
      <c r="L442" s="1279" t="s">
        <v>113</v>
      </c>
      <c r="M442" s="1276" t="s">
        <v>2156</v>
      </c>
      <c r="N442" s="1276" t="s">
        <v>11361</v>
      </c>
      <c r="O442" s="1276" t="s">
        <v>41</v>
      </c>
      <c r="P442" s="1277" t="s">
        <v>42</v>
      </c>
      <c r="Q442" s="1264" t="s">
        <v>4832</v>
      </c>
    </row>
    <row r="443" spans="1:17" ht="165.75" x14ac:dyDescent="0.25">
      <c r="A443" s="1048">
        <v>441</v>
      </c>
      <c r="B443" s="1265" t="s">
        <v>34</v>
      </c>
      <c r="C443" s="1266">
        <v>891180084</v>
      </c>
      <c r="D443" s="1267">
        <v>2</v>
      </c>
      <c r="E443" s="1268" t="s">
        <v>13500</v>
      </c>
      <c r="F443" s="1269">
        <v>800058607</v>
      </c>
      <c r="G443" s="1270">
        <v>2</v>
      </c>
      <c r="H443" s="1271" t="s">
        <v>8571</v>
      </c>
      <c r="I443" s="1272" t="s">
        <v>13501</v>
      </c>
      <c r="J443" s="1273">
        <v>41843</v>
      </c>
      <c r="K443" s="1274">
        <v>29617360</v>
      </c>
      <c r="L443" s="1279" t="s">
        <v>113</v>
      </c>
      <c r="M443" s="1276" t="s">
        <v>2156</v>
      </c>
      <c r="N443" s="1276" t="s">
        <v>11361</v>
      </c>
      <c r="O443" s="1276" t="s">
        <v>41</v>
      </c>
      <c r="P443" s="1277" t="s">
        <v>42</v>
      </c>
      <c r="Q443" s="1264" t="s">
        <v>4832</v>
      </c>
    </row>
    <row r="444" spans="1:17" ht="114.75" x14ac:dyDescent="0.25">
      <c r="A444" s="1048">
        <v>442</v>
      </c>
      <c r="B444" s="1251" t="s">
        <v>34</v>
      </c>
      <c r="C444" s="1252">
        <v>891180084</v>
      </c>
      <c r="D444" s="1253">
        <v>2</v>
      </c>
      <c r="E444" s="1254" t="s">
        <v>13502</v>
      </c>
      <c r="F444" s="1302">
        <v>800033374</v>
      </c>
      <c r="G444" s="1256">
        <v>3</v>
      </c>
      <c r="H444" s="1303" t="s">
        <v>9159</v>
      </c>
      <c r="I444" s="1304" t="s">
        <v>13503</v>
      </c>
      <c r="J444" s="1305">
        <v>41951</v>
      </c>
      <c r="K444" s="1306">
        <v>1270020</v>
      </c>
      <c r="L444" s="1307" t="s">
        <v>1137</v>
      </c>
      <c r="M444" s="1262" t="s">
        <v>2156</v>
      </c>
      <c r="N444" s="1262" t="s">
        <v>11361</v>
      </c>
      <c r="O444" s="1262" t="s">
        <v>41</v>
      </c>
      <c r="P444" s="1263" t="s">
        <v>42</v>
      </c>
      <c r="Q444" s="1264" t="s">
        <v>4832</v>
      </c>
    </row>
    <row r="445" spans="1:17" ht="153" x14ac:dyDescent="0.25">
      <c r="A445" s="1048">
        <v>443</v>
      </c>
      <c r="B445" s="1251" t="s">
        <v>34</v>
      </c>
      <c r="C445" s="1252">
        <v>891180084</v>
      </c>
      <c r="D445" s="1253">
        <v>2</v>
      </c>
      <c r="E445" s="1268" t="s">
        <v>13504</v>
      </c>
      <c r="F445" s="1308">
        <v>55173787</v>
      </c>
      <c r="G445" s="1270">
        <v>1</v>
      </c>
      <c r="H445" s="1271" t="s">
        <v>9172</v>
      </c>
      <c r="I445" s="1280" t="s">
        <v>13505</v>
      </c>
      <c r="J445" s="1273">
        <v>41872</v>
      </c>
      <c r="K445" s="1285">
        <v>1650000</v>
      </c>
      <c r="L445" s="1288" t="s">
        <v>8377</v>
      </c>
      <c r="M445" s="1276" t="s">
        <v>2156</v>
      </c>
      <c r="N445" s="1276" t="s">
        <v>11361</v>
      </c>
      <c r="O445" s="1276" t="s">
        <v>41</v>
      </c>
      <c r="P445" s="1277" t="s">
        <v>42</v>
      </c>
      <c r="Q445" s="1264" t="s">
        <v>7572</v>
      </c>
    </row>
    <row r="446" spans="1:17" ht="89.25" x14ac:dyDescent="0.25">
      <c r="A446" s="1048">
        <v>444</v>
      </c>
      <c r="B446" s="1265" t="s">
        <v>34</v>
      </c>
      <c r="C446" s="1266">
        <v>891180084</v>
      </c>
      <c r="D446" s="1267">
        <v>2</v>
      </c>
      <c r="E446" s="1268" t="s">
        <v>13506</v>
      </c>
      <c r="F446" s="1281">
        <v>800058607</v>
      </c>
      <c r="G446" s="1270">
        <v>2</v>
      </c>
      <c r="H446" s="1282" t="s">
        <v>8700</v>
      </c>
      <c r="I446" s="1280" t="s">
        <v>13507</v>
      </c>
      <c r="J446" s="1283">
        <v>41872</v>
      </c>
      <c r="K446" s="1285">
        <v>2050000</v>
      </c>
      <c r="L446" s="1309" t="s">
        <v>1137</v>
      </c>
      <c r="M446" s="1276" t="s">
        <v>2156</v>
      </c>
      <c r="N446" s="1276" t="s">
        <v>11361</v>
      </c>
      <c r="O446" s="1276" t="s">
        <v>41</v>
      </c>
      <c r="P446" s="1277" t="s">
        <v>42</v>
      </c>
      <c r="Q446" s="1264" t="s">
        <v>4832</v>
      </c>
    </row>
    <row r="447" spans="1:17" ht="140.25" x14ac:dyDescent="0.25">
      <c r="A447" s="1048">
        <v>445</v>
      </c>
      <c r="B447" s="1265" t="s">
        <v>34</v>
      </c>
      <c r="C447" s="1266">
        <v>891180084</v>
      </c>
      <c r="D447" s="1267">
        <v>2</v>
      </c>
      <c r="E447" s="1268" t="s">
        <v>13508</v>
      </c>
      <c r="F447" s="1292">
        <v>860072122</v>
      </c>
      <c r="G447" s="1270">
        <v>9</v>
      </c>
      <c r="H447" s="1282" t="s">
        <v>8705</v>
      </c>
      <c r="I447" s="1280" t="s">
        <v>13509</v>
      </c>
      <c r="J447" s="1283">
        <v>41873</v>
      </c>
      <c r="K447" s="1285">
        <v>209999</v>
      </c>
      <c r="L447" s="1309" t="s">
        <v>1137</v>
      </c>
      <c r="M447" s="1276" t="s">
        <v>2156</v>
      </c>
      <c r="N447" s="1276" t="s">
        <v>11361</v>
      </c>
      <c r="O447" s="1276" t="s">
        <v>41</v>
      </c>
      <c r="P447" s="1277" t="s">
        <v>42</v>
      </c>
      <c r="Q447" s="1264" t="s">
        <v>4832</v>
      </c>
    </row>
    <row r="448" spans="1:17" ht="89.25" x14ac:dyDescent="0.25">
      <c r="A448" s="1048">
        <v>446</v>
      </c>
      <c r="B448" s="1265" t="s">
        <v>34</v>
      </c>
      <c r="C448" s="1266">
        <v>891180084</v>
      </c>
      <c r="D448" s="1267">
        <v>2</v>
      </c>
      <c r="E448" s="1268" t="s">
        <v>7863</v>
      </c>
      <c r="F448" s="1292">
        <v>813001240</v>
      </c>
      <c r="G448" s="1270">
        <v>5</v>
      </c>
      <c r="H448" s="1282" t="s">
        <v>9174</v>
      </c>
      <c r="I448" s="1280" t="s">
        <v>13510</v>
      </c>
      <c r="J448" s="1283">
        <v>41873</v>
      </c>
      <c r="K448" s="1285">
        <v>1628986</v>
      </c>
      <c r="L448" s="1309" t="s">
        <v>1137</v>
      </c>
      <c r="M448" s="1276" t="s">
        <v>2156</v>
      </c>
      <c r="N448" s="1276" t="s">
        <v>11361</v>
      </c>
      <c r="O448" s="1276" t="s">
        <v>41</v>
      </c>
      <c r="P448" s="1277" t="s">
        <v>42</v>
      </c>
      <c r="Q448" s="1264" t="s">
        <v>4832</v>
      </c>
    </row>
    <row r="449" spans="1:17" ht="76.5" x14ac:dyDescent="0.25">
      <c r="A449" s="1048">
        <v>447</v>
      </c>
      <c r="B449" s="1265" t="s">
        <v>34</v>
      </c>
      <c r="C449" s="1266">
        <v>891180084</v>
      </c>
      <c r="D449" s="1267">
        <v>2</v>
      </c>
      <c r="E449" s="1268" t="s">
        <v>13511</v>
      </c>
      <c r="F449" s="1292">
        <v>813001240</v>
      </c>
      <c r="G449" s="1270">
        <v>5</v>
      </c>
      <c r="H449" s="1282" t="s">
        <v>8707</v>
      </c>
      <c r="I449" s="1280" t="s">
        <v>13512</v>
      </c>
      <c r="J449" s="1283">
        <v>41876</v>
      </c>
      <c r="K449" s="1285">
        <v>322655</v>
      </c>
      <c r="L449" s="1309" t="s">
        <v>1137</v>
      </c>
      <c r="M449" s="1276" t="s">
        <v>2156</v>
      </c>
      <c r="N449" s="1276" t="s">
        <v>11361</v>
      </c>
      <c r="O449" s="1276" t="s">
        <v>41</v>
      </c>
      <c r="P449" s="1277" t="s">
        <v>42</v>
      </c>
      <c r="Q449" s="1264" t="s">
        <v>4832</v>
      </c>
    </row>
    <row r="450" spans="1:17" ht="114.75" x14ac:dyDescent="0.25">
      <c r="A450" s="1048">
        <v>448</v>
      </c>
      <c r="B450" s="1265" t="s">
        <v>34</v>
      </c>
      <c r="C450" s="1266">
        <v>891180084</v>
      </c>
      <c r="D450" s="1267">
        <v>2</v>
      </c>
      <c r="E450" s="1268" t="s">
        <v>13513</v>
      </c>
      <c r="F450" s="1292">
        <v>830034233</v>
      </c>
      <c r="G450" s="1270">
        <v>7</v>
      </c>
      <c r="H450" s="1282" t="s">
        <v>8710</v>
      </c>
      <c r="I450" s="1280" t="s">
        <v>13514</v>
      </c>
      <c r="J450" s="1283">
        <v>41876</v>
      </c>
      <c r="K450" s="1285">
        <v>18908000</v>
      </c>
      <c r="L450" s="1309" t="s">
        <v>1137</v>
      </c>
      <c r="M450" s="1276" t="s">
        <v>2156</v>
      </c>
      <c r="N450" s="1276" t="s">
        <v>11361</v>
      </c>
      <c r="O450" s="1276" t="s">
        <v>41</v>
      </c>
      <c r="P450" s="1277" t="s">
        <v>42</v>
      </c>
      <c r="Q450" s="1264" t="s">
        <v>4832</v>
      </c>
    </row>
    <row r="451" spans="1:17" ht="89.25" x14ac:dyDescent="0.25">
      <c r="A451" s="1048">
        <v>449</v>
      </c>
      <c r="B451" s="1265" t="s">
        <v>34</v>
      </c>
      <c r="C451" s="1266">
        <v>891180084</v>
      </c>
      <c r="D451" s="1267">
        <v>2</v>
      </c>
      <c r="E451" s="1268" t="s">
        <v>13515</v>
      </c>
      <c r="F451" s="1292">
        <v>830062830</v>
      </c>
      <c r="G451" s="1270">
        <v>3</v>
      </c>
      <c r="H451" s="1282" t="s">
        <v>8712</v>
      </c>
      <c r="I451" s="1280" t="s">
        <v>13516</v>
      </c>
      <c r="J451" s="1283">
        <v>41876</v>
      </c>
      <c r="K451" s="1285">
        <v>1980001</v>
      </c>
      <c r="L451" s="1279" t="s">
        <v>1137</v>
      </c>
      <c r="M451" s="1276" t="s">
        <v>2156</v>
      </c>
      <c r="N451" s="1276" t="s">
        <v>11361</v>
      </c>
      <c r="O451" s="1276" t="s">
        <v>41</v>
      </c>
      <c r="P451" s="1277" t="s">
        <v>42</v>
      </c>
      <c r="Q451" s="1264" t="s">
        <v>4832</v>
      </c>
    </row>
    <row r="452" spans="1:17" ht="76.5" x14ac:dyDescent="0.25">
      <c r="A452" s="1048">
        <v>450</v>
      </c>
      <c r="B452" s="1265" t="s">
        <v>34</v>
      </c>
      <c r="C452" s="1266">
        <v>891180084</v>
      </c>
      <c r="D452" s="1267">
        <v>2</v>
      </c>
      <c r="E452" s="1268" t="s">
        <v>13517</v>
      </c>
      <c r="F452" s="1292">
        <v>860001911</v>
      </c>
      <c r="G452" s="1270">
        <v>1</v>
      </c>
      <c r="H452" s="1271" t="s">
        <v>8715</v>
      </c>
      <c r="I452" s="1280" t="s">
        <v>13518</v>
      </c>
      <c r="J452" s="1273">
        <v>41879</v>
      </c>
      <c r="K452" s="1285">
        <v>1600000</v>
      </c>
      <c r="L452" s="1288" t="s">
        <v>2130</v>
      </c>
      <c r="M452" s="1276" t="s">
        <v>2156</v>
      </c>
      <c r="N452" s="1276" t="s">
        <v>11361</v>
      </c>
      <c r="O452" s="1276" t="s">
        <v>41</v>
      </c>
      <c r="P452" s="1277" t="s">
        <v>42</v>
      </c>
      <c r="Q452" s="1264" t="s">
        <v>4832</v>
      </c>
    </row>
    <row r="453" spans="1:17" ht="76.5" x14ac:dyDescent="0.25">
      <c r="A453" s="1048">
        <v>451</v>
      </c>
      <c r="B453" s="1265" t="s">
        <v>34</v>
      </c>
      <c r="C453" s="1266">
        <v>891180084</v>
      </c>
      <c r="D453" s="1267">
        <v>2</v>
      </c>
      <c r="E453" s="1268" t="s">
        <v>13519</v>
      </c>
      <c r="F453" s="1292">
        <v>900500160</v>
      </c>
      <c r="G453" s="1270">
        <v>0</v>
      </c>
      <c r="H453" s="1282" t="s">
        <v>9177</v>
      </c>
      <c r="I453" s="1280" t="s">
        <v>13520</v>
      </c>
      <c r="J453" s="1283">
        <v>41879</v>
      </c>
      <c r="K453" s="1285">
        <v>918000</v>
      </c>
      <c r="L453" s="1279" t="s">
        <v>1137</v>
      </c>
      <c r="M453" s="1276" t="s">
        <v>2156</v>
      </c>
      <c r="N453" s="1276" t="s">
        <v>11361</v>
      </c>
      <c r="O453" s="1276" t="s">
        <v>41</v>
      </c>
      <c r="P453" s="1277" t="s">
        <v>42</v>
      </c>
      <c r="Q453" s="1264" t="s">
        <v>7572</v>
      </c>
    </row>
    <row r="454" spans="1:17" ht="114.75" x14ac:dyDescent="0.25">
      <c r="A454" s="1048">
        <v>452</v>
      </c>
      <c r="B454" s="1265" t="s">
        <v>34</v>
      </c>
      <c r="C454" s="1266">
        <v>891180084</v>
      </c>
      <c r="D454" s="1267">
        <v>2</v>
      </c>
      <c r="E454" s="1291" t="s">
        <v>13521</v>
      </c>
      <c r="F454" s="1292">
        <v>860001498</v>
      </c>
      <c r="G454" s="1270">
        <v>9</v>
      </c>
      <c r="H454" s="1282" t="s">
        <v>8729</v>
      </c>
      <c r="I454" s="1280" t="s">
        <v>13522</v>
      </c>
      <c r="J454" s="1283">
        <v>41884</v>
      </c>
      <c r="K454" s="1285">
        <v>319000</v>
      </c>
      <c r="L454" s="1279" t="s">
        <v>1137</v>
      </c>
      <c r="M454" s="1276" t="s">
        <v>2156</v>
      </c>
      <c r="N454" s="1276" t="s">
        <v>11361</v>
      </c>
      <c r="O454" s="1276" t="s">
        <v>41</v>
      </c>
      <c r="P454" s="1277" t="s">
        <v>42</v>
      </c>
      <c r="Q454" s="1264" t="s">
        <v>4832</v>
      </c>
    </row>
    <row r="455" spans="1:17" ht="140.25" x14ac:dyDescent="0.25">
      <c r="A455" s="1048">
        <v>453</v>
      </c>
      <c r="B455" s="1265" t="s">
        <v>34</v>
      </c>
      <c r="C455" s="1266">
        <v>891180084</v>
      </c>
      <c r="D455" s="1267">
        <v>2</v>
      </c>
      <c r="E455" s="1291" t="s">
        <v>6579</v>
      </c>
      <c r="F455" s="1292">
        <v>860072122</v>
      </c>
      <c r="G455" s="1270">
        <v>9</v>
      </c>
      <c r="H455" s="1282" t="s">
        <v>8743</v>
      </c>
      <c r="I455" s="1310" t="s">
        <v>13523</v>
      </c>
      <c r="J455" s="1283">
        <v>41886</v>
      </c>
      <c r="K455" s="1285">
        <v>2139040</v>
      </c>
      <c r="L455" s="1311" t="s">
        <v>1137</v>
      </c>
      <c r="M455" s="1276" t="s">
        <v>2156</v>
      </c>
      <c r="N455" s="1276" t="s">
        <v>11361</v>
      </c>
      <c r="O455" s="1276" t="s">
        <v>41</v>
      </c>
      <c r="P455" s="1277" t="s">
        <v>42</v>
      </c>
      <c r="Q455" s="1264" t="s">
        <v>7572</v>
      </c>
    </row>
    <row r="456" spans="1:17" ht="89.25" x14ac:dyDescent="0.25">
      <c r="A456" s="1048">
        <v>454</v>
      </c>
      <c r="B456" s="1265" t="s">
        <v>34</v>
      </c>
      <c r="C456" s="1266">
        <v>891180084</v>
      </c>
      <c r="D456" s="1267">
        <v>2</v>
      </c>
      <c r="E456" s="1291" t="s">
        <v>13524</v>
      </c>
      <c r="F456" s="1292">
        <v>813001240</v>
      </c>
      <c r="G456" s="1270">
        <v>5</v>
      </c>
      <c r="H456" s="1282" t="s">
        <v>8745</v>
      </c>
      <c r="I456" s="1310" t="s">
        <v>13525</v>
      </c>
      <c r="J456" s="1283">
        <v>41886</v>
      </c>
      <c r="K456" s="1285">
        <v>1044000</v>
      </c>
      <c r="L456" s="1311" t="s">
        <v>1078</v>
      </c>
      <c r="M456" s="1276" t="s">
        <v>2156</v>
      </c>
      <c r="N456" s="1276" t="s">
        <v>11361</v>
      </c>
      <c r="O456" s="1276" t="s">
        <v>41</v>
      </c>
      <c r="P456" s="1277" t="s">
        <v>42</v>
      </c>
      <c r="Q456" s="1264" t="s">
        <v>7572</v>
      </c>
    </row>
    <row r="457" spans="1:17" ht="114.75" x14ac:dyDescent="0.25">
      <c r="A457" s="1048">
        <v>455</v>
      </c>
      <c r="B457" s="1265" t="s">
        <v>34</v>
      </c>
      <c r="C457" s="1266">
        <v>891180084</v>
      </c>
      <c r="D457" s="1267">
        <v>2</v>
      </c>
      <c r="E457" s="1291" t="s">
        <v>13524</v>
      </c>
      <c r="F457" s="1292">
        <v>813001240</v>
      </c>
      <c r="G457" s="1270">
        <v>5</v>
      </c>
      <c r="H457" s="1282" t="s">
        <v>9187</v>
      </c>
      <c r="I457" s="1280" t="s">
        <v>13526</v>
      </c>
      <c r="J457" s="1283">
        <v>41890</v>
      </c>
      <c r="K457" s="1285">
        <v>2815320</v>
      </c>
      <c r="L457" s="1311" t="s">
        <v>1078</v>
      </c>
      <c r="M457" s="1276" t="s">
        <v>2156</v>
      </c>
      <c r="N457" s="1276" t="s">
        <v>11361</v>
      </c>
      <c r="O457" s="1276" t="s">
        <v>41</v>
      </c>
      <c r="P457" s="1277" t="s">
        <v>42</v>
      </c>
      <c r="Q457" s="1264" t="s">
        <v>7572</v>
      </c>
    </row>
    <row r="458" spans="1:17" ht="140.25" x14ac:dyDescent="0.25">
      <c r="A458" s="1048">
        <v>456</v>
      </c>
      <c r="B458" s="1265" t="s">
        <v>34</v>
      </c>
      <c r="C458" s="1266">
        <v>891180084</v>
      </c>
      <c r="D458" s="1267">
        <v>2</v>
      </c>
      <c r="E458" s="1291" t="s">
        <v>13527</v>
      </c>
      <c r="F458" s="1292">
        <v>830034233</v>
      </c>
      <c r="G458" s="1270">
        <v>7</v>
      </c>
      <c r="H458" s="1282" t="s">
        <v>9190</v>
      </c>
      <c r="I458" s="1280" t="s">
        <v>13528</v>
      </c>
      <c r="J458" s="1283">
        <v>41892</v>
      </c>
      <c r="K458" s="1285">
        <v>2714168</v>
      </c>
      <c r="L458" s="1312" t="s">
        <v>1137</v>
      </c>
      <c r="M458" s="1276" t="s">
        <v>2156</v>
      </c>
      <c r="N458" s="1276" t="s">
        <v>11361</v>
      </c>
      <c r="O458" s="1276" t="s">
        <v>41</v>
      </c>
      <c r="P458" s="1277" t="s">
        <v>42</v>
      </c>
      <c r="Q458" s="1264" t="s">
        <v>7572</v>
      </c>
    </row>
    <row r="459" spans="1:17" ht="63.75" x14ac:dyDescent="0.25">
      <c r="A459" s="1048">
        <v>457</v>
      </c>
      <c r="B459" s="1265" t="s">
        <v>34</v>
      </c>
      <c r="C459" s="1266">
        <v>891180084</v>
      </c>
      <c r="D459" s="1267">
        <v>2</v>
      </c>
      <c r="E459" s="1291" t="s">
        <v>13529</v>
      </c>
      <c r="F459" s="1292">
        <v>830062830</v>
      </c>
      <c r="G459" s="1270">
        <v>3</v>
      </c>
      <c r="H459" s="1282" t="s">
        <v>8747</v>
      </c>
      <c r="I459" s="1280" t="s">
        <v>13530</v>
      </c>
      <c r="J459" s="1283">
        <v>41892</v>
      </c>
      <c r="K459" s="1285">
        <v>649000</v>
      </c>
      <c r="L459" s="1312" t="s">
        <v>1137</v>
      </c>
      <c r="M459" s="1276" t="s">
        <v>2156</v>
      </c>
      <c r="N459" s="1276" t="s">
        <v>11361</v>
      </c>
      <c r="O459" s="1276" t="s">
        <v>41</v>
      </c>
      <c r="P459" s="1277" t="s">
        <v>42</v>
      </c>
      <c r="Q459" s="1264" t="s">
        <v>7572</v>
      </c>
    </row>
    <row r="460" spans="1:17" ht="140.25" x14ac:dyDescent="0.25">
      <c r="A460" s="1048">
        <v>458</v>
      </c>
      <c r="B460" s="1265" t="s">
        <v>34</v>
      </c>
      <c r="C460" s="1266">
        <v>891180084</v>
      </c>
      <c r="D460" s="1267">
        <v>2</v>
      </c>
      <c r="E460" s="1291" t="s">
        <v>13531</v>
      </c>
      <c r="F460" s="1292">
        <v>860001911</v>
      </c>
      <c r="G460" s="1270">
        <v>1</v>
      </c>
      <c r="H460" s="1282" t="s">
        <v>8749</v>
      </c>
      <c r="I460" s="1280" t="s">
        <v>13528</v>
      </c>
      <c r="J460" s="1283">
        <v>41892</v>
      </c>
      <c r="K460" s="1285">
        <v>9798421</v>
      </c>
      <c r="L460" s="1312" t="s">
        <v>1137</v>
      </c>
      <c r="M460" s="1276" t="s">
        <v>2156</v>
      </c>
      <c r="N460" s="1276" t="s">
        <v>11361</v>
      </c>
      <c r="O460" s="1276" t="s">
        <v>41</v>
      </c>
      <c r="P460" s="1277" t="s">
        <v>42</v>
      </c>
      <c r="Q460" s="1264" t="s">
        <v>7572</v>
      </c>
    </row>
    <row r="461" spans="1:17" ht="89.25" x14ac:dyDescent="0.25">
      <c r="A461" s="1048">
        <v>459</v>
      </c>
      <c r="B461" s="1265" t="s">
        <v>34</v>
      </c>
      <c r="C461" s="1266">
        <v>891180084</v>
      </c>
      <c r="D461" s="1267">
        <v>2</v>
      </c>
      <c r="E461" s="1291" t="s">
        <v>13532</v>
      </c>
      <c r="F461" s="1292">
        <v>900500160</v>
      </c>
      <c r="G461" s="1270">
        <v>0</v>
      </c>
      <c r="H461" s="1282" t="s">
        <v>9193</v>
      </c>
      <c r="I461" s="1280" t="s">
        <v>13533</v>
      </c>
      <c r="J461" s="1283">
        <v>41892</v>
      </c>
      <c r="K461" s="1285">
        <v>2000000</v>
      </c>
      <c r="L461" s="1311" t="s">
        <v>1078</v>
      </c>
      <c r="M461" s="1276" t="s">
        <v>2156</v>
      </c>
      <c r="N461" s="1276" t="s">
        <v>11361</v>
      </c>
      <c r="O461" s="1276" t="s">
        <v>41</v>
      </c>
      <c r="P461" s="1277" t="s">
        <v>42</v>
      </c>
      <c r="Q461" s="1264" t="s">
        <v>7572</v>
      </c>
    </row>
    <row r="462" spans="1:17" ht="89.25" x14ac:dyDescent="0.25">
      <c r="A462" s="1048">
        <v>460</v>
      </c>
      <c r="B462" s="1265" t="s">
        <v>34</v>
      </c>
      <c r="C462" s="1266">
        <v>891180084</v>
      </c>
      <c r="D462" s="1267">
        <v>2</v>
      </c>
      <c r="E462" s="1291" t="s">
        <v>13534</v>
      </c>
      <c r="F462" s="1292">
        <v>860000648</v>
      </c>
      <c r="G462" s="1270">
        <v>2</v>
      </c>
      <c r="H462" s="1295" t="s">
        <v>8757</v>
      </c>
      <c r="I462" s="1280" t="s">
        <v>13533</v>
      </c>
      <c r="J462" s="1297">
        <v>41894</v>
      </c>
      <c r="K462" s="1285">
        <v>2000000</v>
      </c>
      <c r="L462" s="1312" t="s">
        <v>1137</v>
      </c>
      <c r="M462" s="1276" t="s">
        <v>2156</v>
      </c>
      <c r="N462" s="1276" t="s">
        <v>11361</v>
      </c>
      <c r="O462" s="1276" t="s">
        <v>41</v>
      </c>
      <c r="P462" s="1277" t="s">
        <v>42</v>
      </c>
      <c r="Q462" s="1264" t="s">
        <v>7572</v>
      </c>
    </row>
    <row r="463" spans="1:17" ht="102" x14ac:dyDescent="0.25">
      <c r="A463" s="1048">
        <v>461</v>
      </c>
      <c r="B463" s="1265" t="s">
        <v>34</v>
      </c>
      <c r="C463" s="1266">
        <v>891180084</v>
      </c>
      <c r="D463" s="1267">
        <v>2</v>
      </c>
      <c r="E463" s="1291" t="s">
        <v>1601</v>
      </c>
      <c r="F463" s="1292">
        <v>800058607</v>
      </c>
      <c r="G463" s="1299">
        <v>2</v>
      </c>
      <c r="H463" s="1282" t="s">
        <v>9197</v>
      </c>
      <c r="I463" s="1280" t="s">
        <v>13535</v>
      </c>
      <c r="J463" s="1283">
        <v>41897</v>
      </c>
      <c r="K463" s="1285">
        <v>714560</v>
      </c>
      <c r="L463" s="1312" t="s">
        <v>1137</v>
      </c>
      <c r="M463" s="1276" t="s">
        <v>2156</v>
      </c>
      <c r="N463" s="1276" t="s">
        <v>11361</v>
      </c>
      <c r="O463" s="1276" t="s">
        <v>41</v>
      </c>
      <c r="P463" s="1277" t="s">
        <v>42</v>
      </c>
      <c r="Q463" s="1264" t="s">
        <v>7572</v>
      </c>
    </row>
    <row r="464" spans="1:17" ht="89.25" x14ac:dyDescent="0.25">
      <c r="A464" s="1048">
        <v>462</v>
      </c>
      <c r="B464" s="1265" t="s">
        <v>34</v>
      </c>
      <c r="C464" s="1266">
        <v>891180084</v>
      </c>
      <c r="D464" s="1267">
        <v>2</v>
      </c>
      <c r="E464" s="1291" t="s">
        <v>13536</v>
      </c>
      <c r="F464" s="1292">
        <v>860003949</v>
      </c>
      <c r="G464" s="1299">
        <v>8</v>
      </c>
      <c r="H464" s="1282" t="s">
        <v>9200</v>
      </c>
      <c r="I464" s="1280" t="s">
        <v>13537</v>
      </c>
      <c r="J464" s="1283">
        <v>41897</v>
      </c>
      <c r="K464" s="1285">
        <v>3494435</v>
      </c>
      <c r="L464" s="1312" t="s">
        <v>1137</v>
      </c>
      <c r="M464" s="1276" t="s">
        <v>2156</v>
      </c>
      <c r="N464" s="1276" t="s">
        <v>11361</v>
      </c>
      <c r="O464" s="1276" t="s">
        <v>41</v>
      </c>
      <c r="P464" s="1277" t="s">
        <v>42</v>
      </c>
      <c r="Q464" s="1264" t="s">
        <v>7572</v>
      </c>
    </row>
    <row r="465" spans="1:17" ht="76.5" x14ac:dyDescent="0.25">
      <c r="A465" s="1048">
        <v>463</v>
      </c>
      <c r="B465" s="1265" t="s">
        <v>34</v>
      </c>
      <c r="C465" s="1266">
        <v>891180084</v>
      </c>
      <c r="D465" s="1267">
        <v>2</v>
      </c>
      <c r="E465" s="1293" t="s">
        <v>13538</v>
      </c>
      <c r="F465" s="1313">
        <v>890206611</v>
      </c>
      <c r="G465" s="1299">
        <v>5</v>
      </c>
      <c r="H465" s="1295" t="s">
        <v>8760</v>
      </c>
      <c r="I465" s="1314" t="s">
        <v>13539</v>
      </c>
      <c r="J465" s="1297">
        <v>41898</v>
      </c>
      <c r="K465" s="1298">
        <v>1689000</v>
      </c>
      <c r="L465" s="1312" t="s">
        <v>1137</v>
      </c>
      <c r="M465" s="1276" t="s">
        <v>2156</v>
      </c>
      <c r="N465" s="1276" t="s">
        <v>11361</v>
      </c>
      <c r="O465" s="1276" t="s">
        <v>41</v>
      </c>
      <c r="P465" s="1277" t="s">
        <v>42</v>
      </c>
      <c r="Q465" s="1264" t="s">
        <v>7572</v>
      </c>
    </row>
    <row r="466" spans="1:17" ht="178.5" x14ac:dyDescent="0.25">
      <c r="A466" s="1048">
        <v>464</v>
      </c>
      <c r="B466" s="1265" t="s">
        <v>34</v>
      </c>
      <c r="C466" s="1266">
        <v>891180084</v>
      </c>
      <c r="D466" s="1267">
        <v>2</v>
      </c>
      <c r="E466" s="1293" t="s">
        <v>7166</v>
      </c>
      <c r="F466" s="1294">
        <v>891101711</v>
      </c>
      <c r="G466" s="1299">
        <v>5</v>
      </c>
      <c r="H466" s="1295" t="s">
        <v>9202</v>
      </c>
      <c r="I466" s="1314" t="s">
        <v>13540</v>
      </c>
      <c r="J466" s="1297">
        <v>41900</v>
      </c>
      <c r="K466" s="1298">
        <v>3173000</v>
      </c>
      <c r="L466" s="1315" t="s">
        <v>1078</v>
      </c>
      <c r="M466" s="1276" t="s">
        <v>2156</v>
      </c>
      <c r="N466" s="1276" t="s">
        <v>11361</v>
      </c>
      <c r="O466" s="1276" t="s">
        <v>41</v>
      </c>
      <c r="P466" s="1277" t="s">
        <v>42</v>
      </c>
      <c r="Q466" s="1264" t="s">
        <v>7572</v>
      </c>
    </row>
    <row r="467" spans="1:17" ht="114.75" x14ac:dyDescent="0.25">
      <c r="A467" s="1048">
        <v>465</v>
      </c>
      <c r="B467" s="1265" t="s">
        <v>34</v>
      </c>
      <c r="C467" s="1266">
        <v>891180084</v>
      </c>
      <c r="D467" s="1267">
        <v>2</v>
      </c>
      <c r="E467" s="1293" t="s">
        <v>13541</v>
      </c>
      <c r="F467" s="1294">
        <v>52430291</v>
      </c>
      <c r="G467" s="1299">
        <v>0</v>
      </c>
      <c r="H467" s="1295" t="s">
        <v>9204</v>
      </c>
      <c r="I467" s="1314" t="s">
        <v>13542</v>
      </c>
      <c r="J467" s="1297">
        <v>41900</v>
      </c>
      <c r="K467" s="1298">
        <v>561547</v>
      </c>
      <c r="L467" s="1312" t="s">
        <v>1137</v>
      </c>
      <c r="M467" s="1276" t="s">
        <v>2156</v>
      </c>
      <c r="N467" s="1276" t="s">
        <v>11361</v>
      </c>
      <c r="O467" s="1276" t="s">
        <v>41</v>
      </c>
      <c r="P467" s="1316" t="s">
        <v>42</v>
      </c>
      <c r="Q467" s="1264" t="s">
        <v>7572</v>
      </c>
    </row>
    <row r="468" spans="1:17" ht="195" x14ac:dyDescent="0.25">
      <c r="A468" s="1048">
        <v>466</v>
      </c>
      <c r="B468" s="1317" t="s">
        <v>34</v>
      </c>
      <c r="C468" s="1050">
        <v>891180084</v>
      </c>
      <c r="D468" s="573">
        <v>2</v>
      </c>
      <c r="E468" s="1318" t="s">
        <v>13543</v>
      </c>
      <c r="F468" s="1319">
        <v>860001498</v>
      </c>
      <c r="G468" s="1320">
        <v>9</v>
      </c>
      <c r="H468" s="1321" t="s">
        <v>13544</v>
      </c>
      <c r="I468" s="1322" t="s">
        <v>13545</v>
      </c>
      <c r="J468" s="1323">
        <v>41827</v>
      </c>
      <c r="K468" s="1324">
        <v>1280640</v>
      </c>
      <c r="L468" s="1325" t="s">
        <v>13546</v>
      </c>
      <c r="M468" s="1326" t="s">
        <v>7218</v>
      </c>
      <c r="N468" s="1326" t="s">
        <v>11361</v>
      </c>
      <c r="O468" s="1327" t="s">
        <v>41</v>
      </c>
      <c r="P468" s="1327" t="s">
        <v>42</v>
      </c>
      <c r="Q468" s="1326" t="s">
        <v>12814</v>
      </c>
    </row>
    <row r="469" spans="1:17" ht="204" x14ac:dyDescent="0.25">
      <c r="A469" s="1048">
        <v>467</v>
      </c>
      <c r="B469" s="1317" t="s">
        <v>34</v>
      </c>
      <c r="C469" s="1050">
        <v>891180084</v>
      </c>
      <c r="D469" s="573">
        <v>2</v>
      </c>
      <c r="E469" s="1318" t="s">
        <v>13547</v>
      </c>
      <c r="F469" s="1319">
        <v>891101933</v>
      </c>
      <c r="G469" s="1320">
        <v>3</v>
      </c>
      <c r="H469" s="1321" t="s">
        <v>13548</v>
      </c>
      <c r="I469" s="1328" t="s">
        <v>13549</v>
      </c>
      <c r="J469" s="1329">
        <v>41831</v>
      </c>
      <c r="K469" s="1324">
        <v>539640</v>
      </c>
      <c r="L469" s="1325" t="s">
        <v>13546</v>
      </c>
      <c r="M469" s="1326" t="s">
        <v>7218</v>
      </c>
      <c r="N469" s="1326" t="s">
        <v>11361</v>
      </c>
      <c r="O469" s="1327" t="s">
        <v>41</v>
      </c>
      <c r="P469" s="1327" t="s">
        <v>42</v>
      </c>
      <c r="Q469" s="1326" t="s">
        <v>12814</v>
      </c>
    </row>
    <row r="470" spans="1:17" ht="165.75" x14ac:dyDescent="0.25">
      <c r="A470" s="1048">
        <v>468</v>
      </c>
      <c r="B470" s="1317" t="s">
        <v>34</v>
      </c>
      <c r="C470" s="1050">
        <v>891180084</v>
      </c>
      <c r="D470" s="573">
        <v>2</v>
      </c>
      <c r="E470" s="1318" t="s">
        <v>13550</v>
      </c>
      <c r="F470" s="1319">
        <v>800220327</v>
      </c>
      <c r="G470" s="1320">
        <v>9</v>
      </c>
      <c r="H470" s="1330" t="s">
        <v>13551</v>
      </c>
      <c r="I470" s="1328" t="s">
        <v>13552</v>
      </c>
      <c r="J470" s="1329">
        <v>41831</v>
      </c>
      <c r="K470" s="1324">
        <v>300000</v>
      </c>
      <c r="L470" s="1325" t="s">
        <v>13546</v>
      </c>
      <c r="M470" s="1326" t="s">
        <v>7218</v>
      </c>
      <c r="N470" s="1326" t="s">
        <v>11361</v>
      </c>
      <c r="O470" s="1327" t="s">
        <v>41</v>
      </c>
      <c r="P470" s="1327" t="s">
        <v>42</v>
      </c>
      <c r="Q470" s="1326" t="s">
        <v>12814</v>
      </c>
    </row>
    <row r="471" spans="1:17" ht="178.5" x14ac:dyDescent="0.25">
      <c r="A471" s="1048">
        <v>469</v>
      </c>
      <c r="B471" s="1317" t="s">
        <v>34</v>
      </c>
      <c r="C471" s="1050">
        <v>891180084</v>
      </c>
      <c r="D471" s="573">
        <v>2</v>
      </c>
      <c r="E471" s="1318" t="s">
        <v>6242</v>
      </c>
      <c r="F471" s="1319">
        <v>900255113</v>
      </c>
      <c r="G471" s="1320">
        <v>3</v>
      </c>
      <c r="H471" s="1331" t="s">
        <v>13553</v>
      </c>
      <c r="I471" s="1328" t="s">
        <v>13554</v>
      </c>
      <c r="J471" s="1329">
        <v>41855</v>
      </c>
      <c r="K471" s="1324">
        <v>2583320</v>
      </c>
      <c r="L471" s="1326" t="s">
        <v>1137</v>
      </c>
      <c r="M471" s="1326" t="s">
        <v>7218</v>
      </c>
      <c r="N471" s="1326" t="s">
        <v>11361</v>
      </c>
      <c r="O471" s="1327" t="s">
        <v>41</v>
      </c>
      <c r="P471" s="1327" t="s">
        <v>42</v>
      </c>
      <c r="Q471" s="1326" t="s">
        <v>12814</v>
      </c>
    </row>
    <row r="472" spans="1:17" ht="216.75" x14ac:dyDescent="0.25">
      <c r="A472" s="1048">
        <v>470</v>
      </c>
      <c r="B472" s="1317" t="s">
        <v>34</v>
      </c>
      <c r="C472" s="1050">
        <v>891180084</v>
      </c>
      <c r="D472" s="573">
        <v>2</v>
      </c>
      <c r="E472" s="1318" t="s">
        <v>13555</v>
      </c>
      <c r="F472" s="1319">
        <v>900622317</v>
      </c>
      <c r="G472" s="1320">
        <v>3</v>
      </c>
      <c r="H472" s="1331" t="s">
        <v>13556</v>
      </c>
      <c r="I472" s="1328" t="s">
        <v>13557</v>
      </c>
      <c r="J472" s="1329">
        <v>41834</v>
      </c>
      <c r="K472" s="1324">
        <v>13675000</v>
      </c>
      <c r="L472" s="1325" t="s">
        <v>13546</v>
      </c>
      <c r="M472" s="1326" t="s">
        <v>7218</v>
      </c>
      <c r="N472" s="1326" t="s">
        <v>11361</v>
      </c>
      <c r="O472" s="1327" t="s">
        <v>41</v>
      </c>
      <c r="P472" s="1327" t="s">
        <v>42</v>
      </c>
      <c r="Q472" s="1326" t="s">
        <v>12814</v>
      </c>
    </row>
    <row r="473" spans="1:17" ht="195" x14ac:dyDescent="0.25">
      <c r="A473" s="1048">
        <v>471</v>
      </c>
      <c r="B473" s="1317" t="s">
        <v>34</v>
      </c>
      <c r="C473" s="1050">
        <v>891180084</v>
      </c>
      <c r="D473" s="573">
        <v>2</v>
      </c>
      <c r="E473" s="1318" t="s">
        <v>334</v>
      </c>
      <c r="F473" s="1332">
        <v>12127303</v>
      </c>
      <c r="G473" s="1320">
        <v>7</v>
      </c>
      <c r="H473" s="1331" t="s">
        <v>13558</v>
      </c>
      <c r="I473" s="1333" t="s">
        <v>13559</v>
      </c>
      <c r="J473" s="1329">
        <v>41834</v>
      </c>
      <c r="K473" s="1324">
        <v>2970000</v>
      </c>
      <c r="L473" s="1326" t="s">
        <v>10805</v>
      </c>
      <c r="M473" s="1326" t="s">
        <v>7218</v>
      </c>
      <c r="N473" s="1326" t="s">
        <v>11361</v>
      </c>
      <c r="O473" s="1327" t="s">
        <v>41</v>
      </c>
      <c r="P473" s="1327" t="s">
        <v>42</v>
      </c>
      <c r="Q473" s="1326" t="s">
        <v>12814</v>
      </c>
    </row>
    <row r="474" spans="1:17" ht="165.75" x14ac:dyDescent="0.25">
      <c r="A474" s="1048">
        <v>472</v>
      </c>
      <c r="B474" s="1317" t="s">
        <v>34</v>
      </c>
      <c r="C474" s="1050">
        <v>891180084</v>
      </c>
      <c r="D474" s="573">
        <v>2</v>
      </c>
      <c r="E474" s="1318" t="s">
        <v>13560</v>
      </c>
      <c r="F474" s="1319">
        <v>12109246</v>
      </c>
      <c r="G474" s="1320">
        <v>9</v>
      </c>
      <c r="H474" s="1331" t="s">
        <v>13561</v>
      </c>
      <c r="I474" s="1328" t="s">
        <v>13562</v>
      </c>
      <c r="J474" s="1329">
        <v>41852</v>
      </c>
      <c r="K474" s="1324">
        <v>1321000</v>
      </c>
      <c r="L474" s="1325" t="s">
        <v>13546</v>
      </c>
      <c r="M474" s="1326" t="s">
        <v>7218</v>
      </c>
      <c r="N474" s="1326" t="s">
        <v>11361</v>
      </c>
      <c r="O474" s="1327" t="s">
        <v>41</v>
      </c>
      <c r="P474" s="1327" t="s">
        <v>42</v>
      </c>
      <c r="Q474" s="1326" t="s">
        <v>12814</v>
      </c>
    </row>
    <row r="475" spans="1:17" ht="178.5" x14ac:dyDescent="0.25">
      <c r="A475" s="1048">
        <v>473</v>
      </c>
      <c r="B475" s="1317" t="s">
        <v>34</v>
      </c>
      <c r="C475" s="1050">
        <v>891180084</v>
      </c>
      <c r="D475" s="573">
        <v>2</v>
      </c>
      <c r="E475" s="1334" t="s">
        <v>13563</v>
      </c>
      <c r="F475" s="1335">
        <v>1075248206</v>
      </c>
      <c r="G475" s="1320">
        <v>0</v>
      </c>
      <c r="H475" s="1331" t="s">
        <v>13564</v>
      </c>
      <c r="I475" s="1336" t="s">
        <v>13565</v>
      </c>
      <c r="J475" s="1337">
        <v>41852</v>
      </c>
      <c r="K475" s="1338">
        <v>11396000</v>
      </c>
      <c r="L475" s="1326" t="s">
        <v>61</v>
      </c>
      <c r="M475" s="1326" t="s">
        <v>7218</v>
      </c>
      <c r="N475" s="1326" t="s">
        <v>11361</v>
      </c>
      <c r="O475" s="1327" t="s">
        <v>41</v>
      </c>
      <c r="P475" s="1327" t="s">
        <v>42</v>
      </c>
      <c r="Q475" s="1326" t="s">
        <v>13566</v>
      </c>
    </row>
    <row r="476" spans="1:17" ht="178.5" x14ac:dyDescent="0.3">
      <c r="A476" s="1048">
        <v>474</v>
      </c>
      <c r="B476" s="1317" t="s">
        <v>34</v>
      </c>
      <c r="C476" s="1050">
        <v>891180084</v>
      </c>
      <c r="D476" s="573">
        <v>2</v>
      </c>
      <c r="E476" s="1339" t="s">
        <v>13567</v>
      </c>
      <c r="F476" s="1335">
        <v>55164704</v>
      </c>
      <c r="G476" s="1320">
        <v>0</v>
      </c>
      <c r="H476" s="1340" t="s">
        <v>13568</v>
      </c>
      <c r="I476" s="1328" t="s">
        <v>13569</v>
      </c>
      <c r="J476" s="1337">
        <v>41852</v>
      </c>
      <c r="K476" s="1338">
        <v>11396000</v>
      </c>
      <c r="L476" s="1326" t="s">
        <v>61</v>
      </c>
      <c r="M476" s="1326" t="s">
        <v>7218</v>
      </c>
      <c r="N476" s="1326" t="s">
        <v>11361</v>
      </c>
      <c r="O476" s="1327" t="s">
        <v>41</v>
      </c>
      <c r="P476" s="1327" t="s">
        <v>42</v>
      </c>
      <c r="Q476" s="1326" t="s">
        <v>13566</v>
      </c>
    </row>
    <row r="477" spans="1:17" ht="165.75" x14ac:dyDescent="0.25">
      <c r="A477" s="1048">
        <v>475</v>
      </c>
      <c r="B477" s="1317" t="s">
        <v>34</v>
      </c>
      <c r="C477" s="1050">
        <v>891180084</v>
      </c>
      <c r="D477" s="573">
        <v>2</v>
      </c>
      <c r="E477" s="1334" t="s">
        <v>13570</v>
      </c>
      <c r="F477" s="1335">
        <v>1075262129</v>
      </c>
      <c r="G477" s="1320">
        <v>0</v>
      </c>
      <c r="H477" s="1341" t="s">
        <v>13571</v>
      </c>
      <c r="I477" s="1328" t="s">
        <v>13572</v>
      </c>
      <c r="J477" s="1337">
        <v>41852</v>
      </c>
      <c r="K477" s="1342">
        <v>8000000</v>
      </c>
      <c r="L477" s="1326" t="s">
        <v>61</v>
      </c>
      <c r="M477" s="1326" t="s">
        <v>7218</v>
      </c>
      <c r="N477" s="1326" t="s">
        <v>11361</v>
      </c>
      <c r="O477" s="1327" t="s">
        <v>41</v>
      </c>
      <c r="P477" s="1327" t="s">
        <v>42</v>
      </c>
      <c r="Q477" s="1326" t="s">
        <v>12680</v>
      </c>
    </row>
    <row r="478" spans="1:17" ht="165.75" x14ac:dyDescent="0.25">
      <c r="A478" s="1048">
        <v>476</v>
      </c>
      <c r="B478" s="1317" t="s">
        <v>34</v>
      </c>
      <c r="C478" s="1050">
        <v>891180084</v>
      </c>
      <c r="D478" s="573">
        <v>2</v>
      </c>
      <c r="E478" s="1343" t="s">
        <v>13573</v>
      </c>
      <c r="F478" s="1344">
        <v>1075254044</v>
      </c>
      <c r="G478" s="1320">
        <v>0</v>
      </c>
      <c r="H478" s="1345" t="s">
        <v>13574</v>
      </c>
      <c r="I478" s="1346" t="s">
        <v>13575</v>
      </c>
      <c r="J478" s="1337">
        <v>41852</v>
      </c>
      <c r="K478" s="1338">
        <v>6000000</v>
      </c>
      <c r="L478" s="1326" t="s">
        <v>61</v>
      </c>
      <c r="M478" s="1326" t="s">
        <v>7218</v>
      </c>
      <c r="N478" s="1326" t="s">
        <v>11361</v>
      </c>
      <c r="O478" s="1327" t="s">
        <v>41</v>
      </c>
      <c r="P478" s="1327" t="s">
        <v>42</v>
      </c>
      <c r="Q478" s="1326" t="s">
        <v>13566</v>
      </c>
    </row>
    <row r="479" spans="1:17" ht="344.25" x14ac:dyDescent="0.25">
      <c r="A479" s="1048">
        <v>477</v>
      </c>
      <c r="B479" s="1317" t="s">
        <v>34</v>
      </c>
      <c r="C479" s="1050">
        <v>891180084</v>
      </c>
      <c r="D479" s="573">
        <v>2</v>
      </c>
      <c r="E479" s="1347" t="s">
        <v>473</v>
      </c>
      <c r="F479" s="1348">
        <v>19188486</v>
      </c>
      <c r="G479" s="1349">
        <v>0</v>
      </c>
      <c r="H479" s="1350" t="s">
        <v>13576</v>
      </c>
      <c r="I479" s="1336" t="s">
        <v>13577</v>
      </c>
      <c r="J479" s="1351" t="s">
        <v>13578</v>
      </c>
      <c r="K479" s="1338">
        <v>10000000</v>
      </c>
      <c r="L479" s="1326" t="s">
        <v>61</v>
      </c>
      <c r="M479" s="1326" t="s">
        <v>7218</v>
      </c>
      <c r="N479" s="1326" t="s">
        <v>11361</v>
      </c>
      <c r="O479" s="1327" t="s">
        <v>41</v>
      </c>
      <c r="P479" s="1327" t="s">
        <v>42</v>
      </c>
      <c r="Q479" s="1326" t="s">
        <v>11441</v>
      </c>
    </row>
    <row r="480" spans="1:17" ht="191.25" x14ac:dyDescent="0.25">
      <c r="A480" s="1048">
        <v>478</v>
      </c>
      <c r="B480" s="1317" t="s">
        <v>34</v>
      </c>
      <c r="C480" s="1050">
        <v>891180084</v>
      </c>
      <c r="D480" s="573">
        <v>2</v>
      </c>
      <c r="E480" s="1318" t="s">
        <v>10702</v>
      </c>
      <c r="F480" s="1352">
        <v>19164189</v>
      </c>
      <c r="G480" s="1320"/>
      <c r="H480" s="1321" t="s">
        <v>13579</v>
      </c>
      <c r="I480" s="1328" t="s">
        <v>13580</v>
      </c>
      <c r="J480" s="1323">
        <v>41859</v>
      </c>
      <c r="K480" s="1324">
        <v>1343000</v>
      </c>
      <c r="L480" s="1326" t="s">
        <v>61</v>
      </c>
      <c r="M480" s="1326" t="s">
        <v>7218</v>
      </c>
      <c r="N480" s="1326" t="s">
        <v>11361</v>
      </c>
      <c r="O480" s="1327" t="s">
        <v>41</v>
      </c>
      <c r="P480" s="1327" t="s">
        <v>42</v>
      </c>
      <c r="Q480" s="1326" t="s">
        <v>12814</v>
      </c>
    </row>
    <row r="481" spans="1:17" ht="140.25" x14ac:dyDescent="0.25">
      <c r="A481" s="1048">
        <v>479</v>
      </c>
      <c r="B481" s="1317" t="s">
        <v>34</v>
      </c>
      <c r="C481" s="1050">
        <v>891180084</v>
      </c>
      <c r="D481" s="573">
        <v>2</v>
      </c>
      <c r="E481" s="1347" t="s">
        <v>13581</v>
      </c>
      <c r="F481" s="1353" t="s">
        <v>13582</v>
      </c>
      <c r="G481" s="1349">
        <v>4</v>
      </c>
      <c r="H481" s="1354" t="s">
        <v>13583</v>
      </c>
      <c r="I481" s="1355" t="s">
        <v>13584</v>
      </c>
      <c r="J481" s="1356">
        <v>41864</v>
      </c>
      <c r="K481" s="1338">
        <v>23107000</v>
      </c>
      <c r="L481" s="1325" t="s">
        <v>13546</v>
      </c>
      <c r="M481" s="1326" t="s">
        <v>7218</v>
      </c>
      <c r="N481" s="1326" t="s">
        <v>11361</v>
      </c>
      <c r="O481" s="1327" t="s">
        <v>41</v>
      </c>
      <c r="P481" s="1327" t="s">
        <v>42</v>
      </c>
      <c r="Q481" s="1326" t="s">
        <v>12721</v>
      </c>
    </row>
    <row r="482" spans="1:17" ht="153" x14ac:dyDescent="0.25">
      <c r="A482" s="1048">
        <v>480</v>
      </c>
      <c r="B482" s="1317" t="s">
        <v>34</v>
      </c>
      <c r="C482" s="1050">
        <v>891180084</v>
      </c>
      <c r="D482" s="573">
        <v>2</v>
      </c>
      <c r="E482" s="1334" t="s">
        <v>13585</v>
      </c>
      <c r="F482" s="1344" t="s">
        <v>13586</v>
      </c>
      <c r="G482" s="1320">
        <v>5</v>
      </c>
      <c r="H482" s="1340" t="s">
        <v>13587</v>
      </c>
      <c r="I482" s="1328" t="s">
        <v>13588</v>
      </c>
      <c r="J482" s="1356">
        <v>41873</v>
      </c>
      <c r="K482" s="1338">
        <v>8100000</v>
      </c>
      <c r="L482" s="1325" t="s">
        <v>13546</v>
      </c>
      <c r="M482" s="1326" t="s">
        <v>7218</v>
      </c>
      <c r="N482" s="1326" t="s">
        <v>11361</v>
      </c>
      <c r="O482" s="1327" t="s">
        <v>41</v>
      </c>
      <c r="P482" s="1327" t="s">
        <v>42</v>
      </c>
      <c r="Q482" s="1326" t="s">
        <v>12721</v>
      </c>
    </row>
    <row r="483" spans="1:17" ht="242.25" x14ac:dyDescent="0.25">
      <c r="A483" s="1048">
        <v>481</v>
      </c>
      <c r="B483" s="1317" t="s">
        <v>34</v>
      </c>
      <c r="C483" s="1050">
        <v>891180084</v>
      </c>
      <c r="D483" s="573">
        <v>2</v>
      </c>
      <c r="E483" s="1334" t="s">
        <v>13589</v>
      </c>
      <c r="F483" s="1344">
        <v>43061419</v>
      </c>
      <c r="G483" s="1320">
        <v>0</v>
      </c>
      <c r="H483" s="1340" t="s">
        <v>13590</v>
      </c>
      <c r="I483" s="1328" t="s">
        <v>13591</v>
      </c>
      <c r="J483" s="1356">
        <v>41891</v>
      </c>
      <c r="K483" s="1338">
        <v>1343000</v>
      </c>
      <c r="L483" s="1326" t="s">
        <v>61</v>
      </c>
      <c r="M483" s="1326" t="s">
        <v>7218</v>
      </c>
      <c r="N483" s="1326" t="s">
        <v>11361</v>
      </c>
      <c r="O483" s="1327" t="s">
        <v>41</v>
      </c>
      <c r="P483" s="1327" t="s">
        <v>42</v>
      </c>
      <c r="Q483" s="1326" t="s">
        <v>12814</v>
      </c>
    </row>
    <row r="484" spans="1:17" ht="255" x14ac:dyDescent="0.25">
      <c r="A484" s="1048">
        <v>482</v>
      </c>
      <c r="B484" s="1317" t="s">
        <v>34</v>
      </c>
      <c r="C484" s="1050">
        <v>891180084</v>
      </c>
      <c r="D484" s="573">
        <v>2</v>
      </c>
      <c r="E484" s="1334" t="s">
        <v>13592</v>
      </c>
      <c r="F484" s="1357" t="s">
        <v>13593</v>
      </c>
      <c r="G484" s="1320"/>
      <c r="H484" s="1340" t="s">
        <v>13594</v>
      </c>
      <c r="I484" s="1328" t="s">
        <v>13595</v>
      </c>
      <c r="J484" s="1356">
        <v>41891</v>
      </c>
      <c r="K484" s="1338">
        <v>1880200</v>
      </c>
      <c r="L484" s="1326" t="s">
        <v>61</v>
      </c>
      <c r="M484" s="1326" t="s">
        <v>7218</v>
      </c>
      <c r="N484" s="1326" t="s">
        <v>11361</v>
      </c>
      <c r="O484" s="1327" t="s">
        <v>41</v>
      </c>
      <c r="P484" s="1327" t="s">
        <v>42</v>
      </c>
      <c r="Q484" s="1358" t="s">
        <v>13596</v>
      </c>
    </row>
    <row r="485" spans="1:17" ht="204" x14ac:dyDescent="0.25">
      <c r="A485" s="1048">
        <v>483</v>
      </c>
      <c r="B485" s="1317" t="s">
        <v>34</v>
      </c>
      <c r="C485" s="1050">
        <v>891180084</v>
      </c>
      <c r="D485" s="573">
        <v>2</v>
      </c>
      <c r="E485" s="1334" t="s">
        <v>13597</v>
      </c>
      <c r="F485" s="1357">
        <v>52798287</v>
      </c>
      <c r="G485" s="1320">
        <v>0</v>
      </c>
      <c r="H485" s="1340" t="s">
        <v>13598</v>
      </c>
      <c r="I485" s="1328" t="s">
        <v>13599</v>
      </c>
      <c r="J485" s="1356">
        <v>41891</v>
      </c>
      <c r="K485" s="1338">
        <v>1829800</v>
      </c>
      <c r="L485" s="1326" t="s">
        <v>61</v>
      </c>
      <c r="M485" s="1326" t="s">
        <v>7218</v>
      </c>
      <c r="N485" s="1326" t="s">
        <v>11361</v>
      </c>
      <c r="O485" s="1327" t="s">
        <v>41</v>
      </c>
      <c r="P485" s="1327" t="s">
        <v>42</v>
      </c>
      <c r="Q485" s="1326" t="s">
        <v>13596</v>
      </c>
    </row>
    <row r="486" spans="1:17" ht="204" x14ac:dyDescent="0.25">
      <c r="A486" s="1048">
        <v>484</v>
      </c>
      <c r="B486" s="1317" t="s">
        <v>34</v>
      </c>
      <c r="C486" s="1050">
        <v>891180084</v>
      </c>
      <c r="D486" s="573">
        <v>2</v>
      </c>
      <c r="E486" s="1334" t="s">
        <v>13600</v>
      </c>
      <c r="F486" s="1357">
        <v>6756878</v>
      </c>
      <c r="G486" s="1320">
        <v>0</v>
      </c>
      <c r="H486" s="1340" t="s">
        <v>13601</v>
      </c>
      <c r="I486" s="1328" t="s">
        <v>13602</v>
      </c>
      <c r="J486" s="1356">
        <v>41891</v>
      </c>
      <c r="K486" s="1338">
        <v>1074400</v>
      </c>
      <c r="L486" s="1326" t="s">
        <v>61</v>
      </c>
      <c r="M486" s="1326" t="s">
        <v>7218</v>
      </c>
      <c r="N486" s="1326" t="s">
        <v>11361</v>
      </c>
      <c r="O486" s="1327" t="s">
        <v>41</v>
      </c>
      <c r="P486" s="1327" t="s">
        <v>42</v>
      </c>
      <c r="Q486" s="1326" t="s">
        <v>13596</v>
      </c>
    </row>
    <row r="487" spans="1:17" ht="191.25" x14ac:dyDescent="0.25">
      <c r="A487" s="1048">
        <v>485</v>
      </c>
      <c r="B487" s="1317" t="s">
        <v>34</v>
      </c>
      <c r="C487" s="1050">
        <v>891180084</v>
      </c>
      <c r="D487" s="573">
        <v>2</v>
      </c>
      <c r="E487" s="1334" t="s">
        <v>13603</v>
      </c>
      <c r="F487" s="1357">
        <v>19453404</v>
      </c>
      <c r="G487" s="1320">
        <v>0</v>
      </c>
      <c r="H487" s="1340" t="s">
        <v>13604</v>
      </c>
      <c r="I487" s="1355" t="s">
        <v>13605</v>
      </c>
      <c r="J487" s="1356">
        <v>41891</v>
      </c>
      <c r="K487" s="1338">
        <v>1829800</v>
      </c>
      <c r="L487" s="1326" t="s">
        <v>61</v>
      </c>
      <c r="M487" s="1326" t="s">
        <v>7218</v>
      </c>
      <c r="N487" s="1326" t="s">
        <v>11361</v>
      </c>
      <c r="O487" s="1327" t="s">
        <v>41</v>
      </c>
      <c r="P487" s="1327" t="s">
        <v>42</v>
      </c>
      <c r="Q487" s="1326" t="s">
        <v>13596</v>
      </c>
    </row>
    <row r="488" spans="1:17" ht="216.75" x14ac:dyDescent="0.25">
      <c r="A488" s="1048">
        <v>486</v>
      </c>
      <c r="B488" s="1317" t="s">
        <v>34</v>
      </c>
      <c r="C488" s="1050">
        <v>891180084</v>
      </c>
      <c r="D488" s="573">
        <v>2</v>
      </c>
      <c r="E488" s="1334" t="s">
        <v>13606</v>
      </c>
      <c r="F488" s="1357" t="s">
        <v>13607</v>
      </c>
      <c r="G488" s="1320"/>
      <c r="H488" s="1340" t="s">
        <v>13608</v>
      </c>
      <c r="I488" s="1328" t="s">
        <v>13609</v>
      </c>
      <c r="J488" s="1356">
        <v>41891</v>
      </c>
      <c r="K488" s="1338">
        <v>1880200</v>
      </c>
      <c r="L488" s="1326" t="s">
        <v>61</v>
      </c>
      <c r="M488" s="1326" t="s">
        <v>7218</v>
      </c>
      <c r="N488" s="1326" t="s">
        <v>11361</v>
      </c>
      <c r="O488" s="1327" t="s">
        <v>41</v>
      </c>
      <c r="P488" s="1327" t="s">
        <v>42</v>
      </c>
      <c r="Q488" s="1358" t="s">
        <v>13596</v>
      </c>
    </row>
    <row r="489" spans="1:17" ht="229.5" x14ac:dyDescent="0.25">
      <c r="A489" s="1048">
        <v>487</v>
      </c>
      <c r="B489" s="1317" t="s">
        <v>34</v>
      </c>
      <c r="C489" s="1050">
        <v>891180084</v>
      </c>
      <c r="D489" s="573">
        <v>2</v>
      </c>
      <c r="E489" s="1334" t="s">
        <v>13610</v>
      </c>
      <c r="F489" s="1357">
        <v>71753066</v>
      </c>
      <c r="G489" s="1320">
        <v>0</v>
      </c>
      <c r="H489" s="1340" t="s">
        <v>13611</v>
      </c>
      <c r="I489" s="1355" t="s">
        <v>13612</v>
      </c>
      <c r="J489" s="1356">
        <v>41891</v>
      </c>
      <c r="K489" s="1338">
        <v>1343000</v>
      </c>
      <c r="L489" s="1326" t="s">
        <v>61</v>
      </c>
      <c r="M489" s="1326" t="s">
        <v>7218</v>
      </c>
      <c r="N489" s="1326" t="s">
        <v>11361</v>
      </c>
      <c r="O489" s="1327" t="s">
        <v>41</v>
      </c>
      <c r="P489" s="1327" t="s">
        <v>42</v>
      </c>
      <c r="Q489" s="1326" t="s">
        <v>13596</v>
      </c>
    </row>
    <row r="490" spans="1:17" ht="141" x14ac:dyDescent="0.25">
      <c r="A490" s="1048">
        <v>488</v>
      </c>
      <c r="B490" s="1317" t="s">
        <v>34</v>
      </c>
      <c r="C490" s="1050">
        <v>891180084</v>
      </c>
      <c r="D490" s="573">
        <v>2</v>
      </c>
      <c r="E490" s="1334" t="s">
        <v>2613</v>
      </c>
      <c r="F490" s="1334">
        <v>12094697</v>
      </c>
      <c r="G490" s="1320">
        <v>1</v>
      </c>
      <c r="H490" s="1340" t="s">
        <v>13613</v>
      </c>
      <c r="I490" s="1359" t="s">
        <v>13614</v>
      </c>
      <c r="J490" s="1356">
        <v>41891</v>
      </c>
      <c r="K490" s="1338">
        <v>1091617</v>
      </c>
      <c r="L490" s="1360" t="s">
        <v>13615</v>
      </c>
      <c r="M490" s="1326" t="s">
        <v>7218</v>
      </c>
      <c r="N490" s="1326" t="s">
        <v>11361</v>
      </c>
      <c r="O490" s="1327" t="s">
        <v>41</v>
      </c>
      <c r="P490" s="1327" t="s">
        <v>42</v>
      </c>
      <c r="Q490" s="1326" t="s">
        <v>13616</v>
      </c>
    </row>
    <row r="491" spans="1:17" ht="178.5" x14ac:dyDescent="0.25">
      <c r="A491" s="1048">
        <v>489</v>
      </c>
      <c r="B491" s="1317" t="s">
        <v>34</v>
      </c>
      <c r="C491" s="1050">
        <v>891180084</v>
      </c>
      <c r="D491" s="573">
        <v>2</v>
      </c>
      <c r="E491" s="1334" t="s">
        <v>5646</v>
      </c>
      <c r="F491" s="1334">
        <v>12130485</v>
      </c>
      <c r="G491" s="1320">
        <v>1</v>
      </c>
      <c r="H491" s="1340" t="s">
        <v>13617</v>
      </c>
      <c r="I491" s="1328" t="s">
        <v>13618</v>
      </c>
      <c r="J491" s="1356">
        <v>41891</v>
      </c>
      <c r="K491" s="1338">
        <v>1497599</v>
      </c>
      <c r="L491" s="1325" t="s">
        <v>13546</v>
      </c>
      <c r="M491" s="1326" t="s">
        <v>7218</v>
      </c>
      <c r="N491" s="1326" t="s">
        <v>11361</v>
      </c>
      <c r="O491" s="1327" t="s">
        <v>41</v>
      </c>
      <c r="P491" s="1327" t="s">
        <v>42</v>
      </c>
      <c r="Q491" s="1326" t="s">
        <v>13616</v>
      </c>
    </row>
    <row r="492" spans="1:17" ht="81" x14ac:dyDescent="0.25">
      <c r="A492" s="1048">
        <v>490</v>
      </c>
      <c r="B492" s="1361" t="s">
        <v>34</v>
      </c>
      <c r="C492" s="1362">
        <v>891180084</v>
      </c>
      <c r="D492" s="1363">
        <v>2</v>
      </c>
      <c r="E492" s="1364" t="s">
        <v>13619</v>
      </c>
      <c r="F492" s="1365">
        <v>1075246003</v>
      </c>
      <c r="G492" s="1366">
        <v>2</v>
      </c>
      <c r="H492" s="1367" t="s">
        <v>13620</v>
      </c>
      <c r="I492" s="1368" t="s">
        <v>9841</v>
      </c>
      <c r="J492" s="1369">
        <v>41821</v>
      </c>
      <c r="K492" s="1370">
        <v>10800000</v>
      </c>
      <c r="L492" s="1371" t="s">
        <v>61</v>
      </c>
      <c r="M492" s="1372" t="s">
        <v>39</v>
      </c>
      <c r="N492" s="1372" t="s">
        <v>2127</v>
      </c>
      <c r="O492" s="1372" t="s">
        <v>41</v>
      </c>
      <c r="P492" s="1372" t="s">
        <v>42</v>
      </c>
      <c r="Q492" s="1373" t="s">
        <v>13621</v>
      </c>
    </row>
    <row r="493" spans="1:17" ht="96.75" x14ac:dyDescent="0.25">
      <c r="A493" s="1048">
        <v>491</v>
      </c>
      <c r="B493" s="1361" t="s">
        <v>34</v>
      </c>
      <c r="C493" s="1362">
        <v>891180084</v>
      </c>
      <c r="D493" s="1363">
        <v>2</v>
      </c>
      <c r="E493" s="1364" t="s">
        <v>12169</v>
      </c>
      <c r="F493" s="1365">
        <v>36163554</v>
      </c>
      <c r="G493" s="1366">
        <v>9</v>
      </c>
      <c r="H493" s="1367" t="s">
        <v>13622</v>
      </c>
      <c r="I493" s="1374" t="s">
        <v>9560</v>
      </c>
      <c r="J493" s="1369">
        <v>41821</v>
      </c>
      <c r="K493" s="1370">
        <v>12393332</v>
      </c>
      <c r="L493" s="1371" t="s">
        <v>61</v>
      </c>
      <c r="M493" s="1372" t="s">
        <v>39</v>
      </c>
      <c r="N493" s="1372" t="s">
        <v>2127</v>
      </c>
      <c r="O493" s="1372" t="s">
        <v>41</v>
      </c>
      <c r="P493" s="1372" t="s">
        <v>42</v>
      </c>
      <c r="Q493" s="1373" t="s">
        <v>13621</v>
      </c>
    </row>
    <row r="494" spans="1:17" ht="204.75" x14ac:dyDescent="0.25">
      <c r="A494" s="1048">
        <v>492</v>
      </c>
      <c r="B494" s="1361" t="s">
        <v>34</v>
      </c>
      <c r="C494" s="1362">
        <v>891180084</v>
      </c>
      <c r="D494" s="1363">
        <v>2</v>
      </c>
      <c r="E494" s="1364" t="s">
        <v>11957</v>
      </c>
      <c r="F494" s="1365">
        <v>1075229379</v>
      </c>
      <c r="G494" s="1366">
        <v>4</v>
      </c>
      <c r="H494" s="1367" t="s">
        <v>13623</v>
      </c>
      <c r="I494" s="1374" t="s">
        <v>9641</v>
      </c>
      <c r="J494" s="1369">
        <v>41821</v>
      </c>
      <c r="K494" s="1370">
        <v>10327776</v>
      </c>
      <c r="L494" s="1371" t="s">
        <v>61</v>
      </c>
      <c r="M494" s="1372" t="s">
        <v>39</v>
      </c>
      <c r="N494" s="1372" t="s">
        <v>2127</v>
      </c>
      <c r="O494" s="1372" t="s">
        <v>41</v>
      </c>
      <c r="P494" s="1372" t="s">
        <v>42</v>
      </c>
      <c r="Q494" s="1373" t="s">
        <v>13621</v>
      </c>
    </row>
    <row r="495" spans="1:17" ht="60.75" x14ac:dyDescent="0.25">
      <c r="A495" s="1048">
        <v>493</v>
      </c>
      <c r="B495" s="1361" t="s">
        <v>34</v>
      </c>
      <c r="C495" s="1362">
        <v>891180084</v>
      </c>
      <c r="D495" s="1363">
        <v>2</v>
      </c>
      <c r="E495" s="1364" t="s">
        <v>12111</v>
      </c>
      <c r="F495" s="1365">
        <v>7707551</v>
      </c>
      <c r="G495" s="1366">
        <v>8</v>
      </c>
      <c r="H495" s="1367" t="s">
        <v>13624</v>
      </c>
      <c r="I495" s="1374" t="s">
        <v>9483</v>
      </c>
      <c r="J495" s="1369">
        <v>41821</v>
      </c>
      <c r="K495" s="1370">
        <v>21948502</v>
      </c>
      <c r="L495" s="1371" t="s">
        <v>61</v>
      </c>
      <c r="M495" s="1372" t="s">
        <v>39</v>
      </c>
      <c r="N495" s="1372" t="s">
        <v>2127</v>
      </c>
      <c r="O495" s="1372" t="s">
        <v>41</v>
      </c>
      <c r="P495" s="1372" t="s">
        <v>42</v>
      </c>
      <c r="Q495" s="1373" t="s">
        <v>13621</v>
      </c>
    </row>
    <row r="496" spans="1:17" ht="132.75" x14ac:dyDescent="0.25">
      <c r="A496" s="1048">
        <v>494</v>
      </c>
      <c r="B496" s="1361" t="s">
        <v>34</v>
      </c>
      <c r="C496" s="1362">
        <v>891180084</v>
      </c>
      <c r="D496" s="1363">
        <v>2</v>
      </c>
      <c r="E496" s="1364" t="s">
        <v>12073</v>
      </c>
      <c r="F496" s="1365">
        <v>1075241836</v>
      </c>
      <c r="G496" s="1366">
        <v>6</v>
      </c>
      <c r="H496" s="1367" t="s">
        <v>13625</v>
      </c>
      <c r="I496" s="1374" t="s">
        <v>12075</v>
      </c>
      <c r="J496" s="1369">
        <v>41822</v>
      </c>
      <c r="K496" s="1370">
        <v>6844444</v>
      </c>
      <c r="L496" s="1371" t="s">
        <v>61</v>
      </c>
      <c r="M496" s="1372" t="s">
        <v>39</v>
      </c>
      <c r="N496" s="1372" t="s">
        <v>2127</v>
      </c>
      <c r="O496" s="1372" t="s">
        <v>41</v>
      </c>
      <c r="P496" s="1372" t="s">
        <v>42</v>
      </c>
      <c r="Q496" s="1373" t="s">
        <v>13621</v>
      </c>
    </row>
    <row r="497" spans="1:17" ht="72.75" x14ac:dyDescent="0.25">
      <c r="A497" s="1048">
        <v>495</v>
      </c>
      <c r="B497" s="1361" t="s">
        <v>34</v>
      </c>
      <c r="C497" s="1362">
        <v>891180084</v>
      </c>
      <c r="D497" s="1363">
        <v>2</v>
      </c>
      <c r="E497" s="1364" t="s">
        <v>12076</v>
      </c>
      <c r="F497" s="1365">
        <v>79983784</v>
      </c>
      <c r="G497" s="1366">
        <v>6</v>
      </c>
      <c r="H497" s="1367" t="s">
        <v>13626</v>
      </c>
      <c r="I497" s="1374" t="s">
        <v>12078</v>
      </c>
      <c r="J497" s="1369">
        <v>41822</v>
      </c>
      <c r="K497" s="1370">
        <v>10266665</v>
      </c>
      <c r="L497" s="1371" t="s">
        <v>61</v>
      </c>
      <c r="M497" s="1372" t="s">
        <v>39</v>
      </c>
      <c r="N497" s="1372" t="s">
        <v>2127</v>
      </c>
      <c r="O497" s="1372" t="s">
        <v>41</v>
      </c>
      <c r="P497" s="1372" t="s">
        <v>42</v>
      </c>
      <c r="Q497" s="1373" t="s">
        <v>13621</v>
      </c>
    </row>
    <row r="498" spans="1:17" ht="156.75" x14ac:dyDescent="0.25">
      <c r="A498" s="1048">
        <v>496</v>
      </c>
      <c r="B498" s="1361" t="s">
        <v>34</v>
      </c>
      <c r="C498" s="1362">
        <v>891180084</v>
      </c>
      <c r="D498" s="1363">
        <v>2</v>
      </c>
      <c r="E498" s="1364" t="s">
        <v>12067</v>
      </c>
      <c r="F498" s="1365">
        <v>12131881</v>
      </c>
      <c r="G498" s="1366">
        <v>8</v>
      </c>
      <c r="H498" s="1367" t="s">
        <v>13627</v>
      </c>
      <c r="I498" s="1374" t="s">
        <v>12069</v>
      </c>
      <c r="J498" s="1369">
        <v>41823</v>
      </c>
      <c r="K498" s="1370">
        <v>10205554</v>
      </c>
      <c r="L498" s="1371" t="s">
        <v>61</v>
      </c>
      <c r="M498" s="1372" t="s">
        <v>39</v>
      </c>
      <c r="N498" s="1372" t="s">
        <v>2127</v>
      </c>
      <c r="O498" s="1372" t="s">
        <v>41</v>
      </c>
      <c r="P498" s="1372" t="s">
        <v>42</v>
      </c>
      <c r="Q498" s="1373" t="s">
        <v>13621</v>
      </c>
    </row>
    <row r="499" spans="1:17" ht="168.75" x14ac:dyDescent="0.25">
      <c r="A499" s="1048">
        <v>497</v>
      </c>
      <c r="B499" s="1361" t="s">
        <v>34</v>
      </c>
      <c r="C499" s="1362">
        <v>891180084</v>
      </c>
      <c r="D499" s="1363">
        <v>2</v>
      </c>
      <c r="E499" s="1364" t="s">
        <v>11992</v>
      </c>
      <c r="F499" s="1365">
        <v>1075216161</v>
      </c>
      <c r="G499" s="1366">
        <v>1</v>
      </c>
      <c r="H499" s="1367" t="s">
        <v>13628</v>
      </c>
      <c r="I499" s="1374" t="s">
        <v>11994</v>
      </c>
      <c r="J499" s="1369">
        <v>41823</v>
      </c>
      <c r="K499" s="1370">
        <v>9427406</v>
      </c>
      <c r="L499" s="1371" t="s">
        <v>61</v>
      </c>
      <c r="M499" s="1372" t="s">
        <v>39</v>
      </c>
      <c r="N499" s="1372" t="s">
        <v>2127</v>
      </c>
      <c r="O499" s="1372" t="s">
        <v>41</v>
      </c>
      <c r="P499" s="1372" t="s">
        <v>42</v>
      </c>
      <c r="Q499" s="1373" t="s">
        <v>13621</v>
      </c>
    </row>
    <row r="500" spans="1:17" ht="60.75" x14ac:dyDescent="0.25">
      <c r="A500" s="1048">
        <v>498</v>
      </c>
      <c r="B500" s="1361" t="s">
        <v>34</v>
      </c>
      <c r="C500" s="1362">
        <v>891180084</v>
      </c>
      <c r="D500" s="1363">
        <v>2</v>
      </c>
      <c r="E500" s="1364" t="s">
        <v>12198</v>
      </c>
      <c r="F500" s="1365">
        <v>33750686</v>
      </c>
      <c r="G500" s="1366">
        <v>1</v>
      </c>
      <c r="H500" s="1367" t="s">
        <v>13629</v>
      </c>
      <c r="I500" s="1374" t="s">
        <v>12115</v>
      </c>
      <c r="J500" s="1369">
        <v>41823</v>
      </c>
      <c r="K500" s="1370">
        <v>15929628</v>
      </c>
      <c r="L500" s="1371" t="s">
        <v>61</v>
      </c>
      <c r="M500" s="1372" t="s">
        <v>39</v>
      </c>
      <c r="N500" s="1372" t="s">
        <v>2127</v>
      </c>
      <c r="O500" s="1372" t="s">
        <v>41</v>
      </c>
      <c r="P500" s="1372" t="s">
        <v>42</v>
      </c>
      <c r="Q500" s="1373" t="s">
        <v>13621</v>
      </c>
    </row>
    <row r="501" spans="1:17" ht="180.75" x14ac:dyDescent="0.25">
      <c r="A501" s="1048">
        <v>499</v>
      </c>
      <c r="B501" s="1361" t="s">
        <v>34</v>
      </c>
      <c r="C501" s="1362">
        <v>891180084</v>
      </c>
      <c r="D501" s="1363">
        <v>2</v>
      </c>
      <c r="E501" s="1364" t="s">
        <v>11972</v>
      </c>
      <c r="F501" s="1365">
        <v>7692072</v>
      </c>
      <c r="G501" s="1366">
        <v>4</v>
      </c>
      <c r="H501" s="1367" t="s">
        <v>13630</v>
      </c>
      <c r="I501" s="1374" t="s">
        <v>11974</v>
      </c>
      <c r="J501" s="1369">
        <v>41823</v>
      </c>
      <c r="K501" s="1370">
        <v>8844814</v>
      </c>
      <c r="L501" s="1371" t="s">
        <v>61</v>
      </c>
      <c r="M501" s="1372" t="s">
        <v>39</v>
      </c>
      <c r="N501" s="1372" t="s">
        <v>2127</v>
      </c>
      <c r="O501" s="1372" t="s">
        <v>41</v>
      </c>
      <c r="P501" s="1372" t="s">
        <v>42</v>
      </c>
      <c r="Q501" s="1373" t="s">
        <v>13621</v>
      </c>
    </row>
    <row r="502" spans="1:17" ht="228.75" x14ac:dyDescent="0.25">
      <c r="A502" s="1048">
        <v>500</v>
      </c>
      <c r="B502" s="1361" t="s">
        <v>34</v>
      </c>
      <c r="C502" s="1362">
        <v>891180084</v>
      </c>
      <c r="D502" s="1363">
        <v>2</v>
      </c>
      <c r="E502" s="1364" t="s">
        <v>11978</v>
      </c>
      <c r="F502" s="1365">
        <v>26433550</v>
      </c>
      <c r="G502" s="1366">
        <v>2</v>
      </c>
      <c r="H502" s="1367" t="s">
        <v>13631</v>
      </c>
      <c r="I502" s="1374" t="s">
        <v>13632</v>
      </c>
      <c r="J502" s="1369">
        <v>41827</v>
      </c>
      <c r="K502" s="1370">
        <v>10388888</v>
      </c>
      <c r="L502" s="1371" t="s">
        <v>61</v>
      </c>
      <c r="M502" s="1372" t="s">
        <v>39</v>
      </c>
      <c r="N502" s="1372" t="s">
        <v>2127</v>
      </c>
      <c r="O502" s="1372" t="s">
        <v>41</v>
      </c>
      <c r="P502" s="1372" t="s">
        <v>42</v>
      </c>
      <c r="Q502" s="1373" t="s">
        <v>13621</v>
      </c>
    </row>
    <row r="503" spans="1:17" ht="144.75" x14ac:dyDescent="0.25">
      <c r="A503" s="1048">
        <v>501</v>
      </c>
      <c r="B503" s="1361" t="s">
        <v>34</v>
      </c>
      <c r="C503" s="1362">
        <v>891180084</v>
      </c>
      <c r="D503" s="1363">
        <v>2</v>
      </c>
      <c r="E503" s="1364" t="s">
        <v>11975</v>
      </c>
      <c r="F503" s="1365">
        <v>7731888</v>
      </c>
      <c r="G503" s="1366">
        <v>5</v>
      </c>
      <c r="H503" s="1367" t="s">
        <v>13633</v>
      </c>
      <c r="I503" s="1374" t="s">
        <v>13634</v>
      </c>
      <c r="J503" s="1369">
        <v>41827</v>
      </c>
      <c r="K503" s="1370">
        <v>10388888</v>
      </c>
      <c r="L503" s="1371" t="s">
        <v>61</v>
      </c>
      <c r="M503" s="1372" t="s">
        <v>39</v>
      </c>
      <c r="N503" s="1372" t="s">
        <v>2127</v>
      </c>
      <c r="O503" s="1372" t="s">
        <v>41</v>
      </c>
      <c r="P503" s="1372" t="s">
        <v>42</v>
      </c>
      <c r="Q503" s="1373" t="s">
        <v>13621</v>
      </c>
    </row>
    <row r="504" spans="1:17" ht="204.75" x14ac:dyDescent="0.25">
      <c r="A504" s="1048">
        <v>502</v>
      </c>
      <c r="B504" s="1361" t="s">
        <v>34</v>
      </c>
      <c r="C504" s="1362">
        <v>891180084</v>
      </c>
      <c r="D504" s="1363">
        <v>2</v>
      </c>
      <c r="E504" s="1364" t="s">
        <v>12060</v>
      </c>
      <c r="F504" s="1365">
        <v>1075227803</v>
      </c>
      <c r="G504" s="1366">
        <v>7</v>
      </c>
      <c r="H504" s="1367" t="s">
        <v>13635</v>
      </c>
      <c r="I504" s="1374" t="s">
        <v>13636</v>
      </c>
      <c r="J504" s="1369">
        <v>41827</v>
      </c>
      <c r="K504" s="1370">
        <v>10388888</v>
      </c>
      <c r="L504" s="1371" t="s">
        <v>61</v>
      </c>
      <c r="M504" s="1372" t="s">
        <v>39</v>
      </c>
      <c r="N504" s="1372" t="s">
        <v>2127</v>
      </c>
      <c r="O504" s="1372" t="s">
        <v>41</v>
      </c>
      <c r="P504" s="1372" t="s">
        <v>42</v>
      </c>
      <c r="Q504" s="1373" t="s">
        <v>13621</v>
      </c>
    </row>
    <row r="505" spans="1:17" ht="240.75" x14ac:dyDescent="0.25">
      <c r="A505" s="1048">
        <v>503</v>
      </c>
      <c r="B505" s="1361" t="s">
        <v>34</v>
      </c>
      <c r="C505" s="1362">
        <v>891180084</v>
      </c>
      <c r="D505" s="1363">
        <v>2</v>
      </c>
      <c r="E505" s="1364" t="s">
        <v>11966</v>
      </c>
      <c r="F505" s="1365">
        <v>4924163</v>
      </c>
      <c r="G505" s="1366">
        <v>2</v>
      </c>
      <c r="H505" s="1367" t="s">
        <v>13637</v>
      </c>
      <c r="I505" s="1374" t="s">
        <v>13638</v>
      </c>
      <c r="J505" s="1369">
        <v>41827</v>
      </c>
      <c r="K505" s="1370">
        <v>11730000</v>
      </c>
      <c r="L505" s="1371" t="s">
        <v>61</v>
      </c>
      <c r="M505" s="1372" t="s">
        <v>39</v>
      </c>
      <c r="N505" s="1372" t="s">
        <v>2127</v>
      </c>
      <c r="O505" s="1372" t="s">
        <v>41</v>
      </c>
      <c r="P505" s="1372" t="s">
        <v>42</v>
      </c>
      <c r="Q505" s="1373" t="s">
        <v>13621</v>
      </c>
    </row>
    <row r="506" spans="1:17" ht="96.75" x14ac:dyDescent="0.25">
      <c r="A506" s="1048">
        <v>504</v>
      </c>
      <c r="B506" s="1361" t="s">
        <v>34</v>
      </c>
      <c r="C506" s="1362">
        <v>891180084</v>
      </c>
      <c r="D506" s="1363">
        <v>2</v>
      </c>
      <c r="E506" s="1364" t="s">
        <v>12178</v>
      </c>
      <c r="F506" s="1365">
        <v>1075225537</v>
      </c>
      <c r="G506" s="1366">
        <v>3</v>
      </c>
      <c r="H506" s="1367" t="s">
        <v>13639</v>
      </c>
      <c r="I506" s="1374" t="s">
        <v>12180</v>
      </c>
      <c r="J506" s="1369">
        <v>41827</v>
      </c>
      <c r="K506" s="1370">
        <v>12759998</v>
      </c>
      <c r="L506" s="1371" t="s">
        <v>61</v>
      </c>
      <c r="M506" s="1372" t="s">
        <v>39</v>
      </c>
      <c r="N506" s="1372" t="s">
        <v>2127</v>
      </c>
      <c r="O506" s="1372" t="s">
        <v>41</v>
      </c>
      <c r="P506" s="1372" t="s">
        <v>42</v>
      </c>
      <c r="Q506" s="1373" t="s">
        <v>13621</v>
      </c>
    </row>
    <row r="507" spans="1:17" ht="156.75" x14ac:dyDescent="0.25">
      <c r="A507" s="1048">
        <v>505</v>
      </c>
      <c r="B507" s="1361" t="s">
        <v>34</v>
      </c>
      <c r="C507" s="1362">
        <v>891180084</v>
      </c>
      <c r="D507" s="1363">
        <v>2</v>
      </c>
      <c r="E507" s="1364" t="s">
        <v>12270</v>
      </c>
      <c r="F507" s="1365">
        <v>36184778</v>
      </c>
      <c r="G507" s="1366">
        <v>1</v>
      </c>
      <c r="H507" s="1367" t="s">
        <v>13640</v>
      </c>
      <c r="I507" s="1374" t="s">
        <v>13641</v>
      </c>
      <c r="J507" s="1369">
        <v>41827</v>
      </c>
      <c r="K507" s="1370">
        <v>9003703</v>
      </c>
      <c r="L507" s="1371" t="s">
        <v>61</v>
      </c>
      <c r="M507" s="1372" t="s">
        <v>39</v>
      </c>
      <c r="N507" s="1372" t="s">
        <v>2127</v>
      </c>
      <c r="O507" s="1372" t="s">
        <v>41</v>
      </c>
      <c r="P507" s="1372" t="s">
        <v>42</v>
      </c>
      <c r="Q507" s="1373" t="s">
        <v>13621</v>
      </c>
    </row>
    <row r="508" spans="1:17" ht="84.75" x14ac:dyDescent="0.25">
      <c r="A508" s="1048">
        <v>506</v>
      </c>
      <c r="B508" s="1361" t="s">
        <v>34</v>
      </c>
      <c r="C508" s="1362">
        <v>891180084</v>
      </c>
      <c r="D508" s="1363">
        <v>2</v>
      </c>
      <c r="E508" s="1364" t="s">
        <v>12250</v>
      </c>
      <c r="F508" s="1365">
        <v>1075240615</v>
      </c>
      <c r="G508" s="1366">
        <v>2</v>
      </c>
      <c r="H508" s="1367" t="s">
        <v>13642</v>
      </c>
      <c r="I508" s="1374" t="s">
        <v>9461</v>
      </c>
      <c r="J508" s="1369">
        <v>41827</v>
      </c>
      <c r="K508" s="1370">
        <v>7797777</v>
      </c>
      <c r="L508" s="1371" t="s">
        <v>61</v>
      </c>
      <c r="M508" s="1372" t="s">
        <v>39</v>
      </c>
      <c r="N508" s="1372" t="s">
        <v>2127</v>
      </c>
      <c r="O508" s="1372" t="s">
        <v>41</v>
      </c>
      <c r="P508" s="1372" t="s">
        <v>42</v>
      </c>
      <c r="Q508" s="1373" t="s">
        <v>13621</v>
      </c>
    </row>
    <row r="509" spans="1:17" ht="60.75" x14ac:dyDescent="0.25">
      <c r="A509" s="1048">
        <v>507</v>
      </c>
      <c r="B509" s="1361" t="s">
        <v>34</v>
      </c>
      <c r="C509" s="1362">
        <v>891180084</v>
      </c>
      <c r="D509" s="1363">
        <v>2</v>
      </c>
      <c r="E509" s="1364" t="s">
        <v>12081</v>
      </c>
      <c r="F509" s="1365">
        <v>7690262</v>
      </c>
      <c r="G509" s="1366">
        <v>8</v>
      </c>
      <c r="H509" s="1367" t="s">
        <v>13643</v>
      </c>
      <c r="I509" s="1374" t="s">
        <v>9426</v>
      </c>
      <c r="J509" s="1369">
        <v>41827</v>
      </c>
      <c r="K509" s="1370">
        <v>10633332</v>
      </c>
      <c r="L509" s="1371" t="s">
        <v>61</v>
      </c>
      <c r="M509" s="1372" t="s">
        <v>39</v>
      </c>
      <c r="N509" s="1372" t="s">
        <v>2127</v>
      </c>
      <c r="O509" s="1372" t="s">
        <v>41</v>
      </c>
      <c r="P509" s="1372" t="s">
        <v>42</v>
      </c>
      <c r="Q509" s="1373" t="s">
        <v>13621</v>
      </c>
    </row>
    <row r="510" spans="1:17" ht="39" x14ac:dyDescent="0.25">
      <c r="A510" s="1048">
        <v>508</v>
      </c>
      <c r="B510" s="1361" t="s">
        <v>34</v>
      </c>
      <c r="C510" s="1362">
        <v>891180084</v>
      </c>
      <c r="D510" s="1363">
        <v>2</v>
      </c>
      <c r="E510" s="1364" t="s">
        <v>12083</v>
      </c>
      <c r="F510" s="1365">
        <v>17645755</v>
      </c>
      <c r="G510" s="1366">
        <v>2</v>
      </c>
      <c r="H510" s="1367" t="s">
        <v>13644</v>
      </c>
      <c r="I510" s="1374" t="s">
        <v>12085</v>
      </c>
      <c r="J510" s="1369">
        <v>41827</v>
      </c>
      <c r="K510" s="1370">
        <v>7797777</v>
      </c>
      <c r="L510" s="1371" t="s">
        <v>61</v>
      </c>
      <c r="M510" s="1372" t="s">
        <v>39</v>
      </c>
      <c r="N510" s="1372" t="s">
        <v>2127</v>
      </c>
      <c r="O510" s="1372" t="s">
        <v>41</v>
      </c>
      <c r="P510" s="1372" t="s">
        <v>42</v>
      </c>
      <c r="Q510" s="1373" t="s">
        <v>13621</v>
      </c>
    </row>
    <row r="511" spans="1:17" ht="39" x14ac:dyDescent="0.25">
      <c r="A511" s="1048">
        <v>509</v>
      </c>
      <c r="B511" s="1361" t="s">
        <v>34</v>
      </c>
      <c r="C511" s="1362">
        <v>891180084</v>
      </c>
      <c r="D511" s="1363">
        <v>2</v>
      </c>
      <c r="E511" s="1364" t="s">
        <v>12088</v>
      </c>
      <c r="F511" s="1365">
        <v>7717164</v>
      </c>
      <c r="G511" s="1366">
        <v>3</v>
      </c>
      <c r="H511" s="1367" t="s">
        <v>13645</v>
      </c>
      <c r="I511" s="1374" t="s">
        <v>12085</v>
      </c>
      <c r="J511" s="1369">
        <v>41827</v>
      </c>
      <c r="K511" s="1370">
        <v>6379999</v>
      </c>
      <c r="L511" s="1371" t="s">
        <v>61</v>
      </c>
      <c r="M511" s="1372" t="s">
        <v>39</v>
      </c>
      <c r="N511" s="1372" t="s">
        <v>2127</v>
      </c>
      <c r="O511" s="1372" t="s">
        <v>41</v>
      </c>
      <c r="P511" s="1372" t="s">
        <v>42</v>
      </c>
      <c r="Q511" s="1373" t="s">
        <v>13621</v>
      </c>
    </row>
    <row r="512" spans="1:17" ht="72.75" x14ac:dyDescent="0.25">
      <c r="A512" s="1048">
        <v>510</v>
      </c>
      <c r="B512" s="1361" t="s">
        <v>34</v>
      </c>
      <c r="C512" s="1362">
        <v>891180084</v>
      </c>
      <c r="D512" s="1363">
        <v>2</v>
      </c>
      <c r="E512" s="1364" t="s">
        <v>12037</v>
      </c>
      <c r="F512" s="1365">
        <v>9977177</v>
      </c>
      <c r="G512" s="1366">
        <v>0</v>
      </c>
      <c r="H512" s="1367" t="s">
        <v>13646</v>
      </c>
      <c r="I512" s="1374" t="s">
        <v>12039</v>
      </c>
      <c r="J512" s="1369">
        <v>41827</v>
      </c>
      <c r="K512" s="1370">
        <v>9003703</v>
      </c>
      <c r="L512" s="1371" t="s">
        <v>61</v>
      </c>
      <c r="M512" s="1372" t="s">
        <v>39</v>
      </c>
      <c r="N512" s="1372" t="s">
        <v>2127</v>
      </c>
      <c r="O512" s="1372" t="s">
        <v>41</v>
      </c>
      <c r="P512" s="1372" t="s">
        <v>42</v>
      </c>
      <c r="Q512" s="1373" t="s">
        <v>13621</v>
      </c>
    </row>
    <row r="513" spans="1:17" ht="60.75" x14ac:dyDescent="0.25">
      <c r="A513" s="1048">
        <v>511</v>
      </c>
      <c r="B513" s="1361" t="s">
        <v>34</v>
      </c>
      <c r="C513" s="1362">
        <v>891180084</v>
      </c>
      <c r="D513" s="1363">
        <v>2</v>
      </c>
      <c r="E513" s="1364" t="s">
        <v>12100</v>
      </c>
      <c r="F513" s="1365">
        <v>7700592</v>
      </c>
      <c r="G513" s="1366">
        <v>8</v>
      </c>
      <c r="H513" s="1367" t="s">
        <v>13647</v>
      </c>
      <c r="I513" s="1374" t="s">
        <v>9734</v>
      </c>
      <c r="J513" s="1369">
        <v>41827</v>
      </c>
      <c r="K513" s="1370">
        <v>6925925</v>
      </c>
      <c r="L513" s="1371" t="s">
        <v>61</v>
      </c>
      <c r="M513" s="1372" t="s">
        <v>39</v>
      </c>
      <c r="N513" s="1372" t="s">
        <v>2127</v>
      </c>
      <c r="O513" s="1372" t="s">
        <v>41</v>
      </c>
      <c r="P513" s="1372" t="s">
        <v>42</v>
      </c>
      <c r="Q513" s="1373" t="s">
        <v>13621</v>
      </c>
    </row>
    <row r="514" spans="1:17" ht="108.75" x14ac:dyDescent="0.25">
      <c r="A514" s="1048">
        <v>512</v>
      </c>
      <c r="B514" s="1361" t="s">
        <v>34</v>
      </c>
      <c r="C514" s="1362">
        <v>891180084</v>
      </c>
      <c r="D514" s="1363">
        <v>2</v>
      </c>
      <c r="E514" s="1364" t="s">
        <v>13648</v>
      </c>
      <c r="F514" s="1365">
        <v>7698535</v>
      </c>
      <c r="G514" s="1366">
        <v>1</v>
      </c>
      <c r="H514" s="1367" t="s">
        <v>13649</v>
      </c>
      <c r="I514" s="1374" t="s">
        <v>9667</v>
      </c>
      <c r="J514" s="1369">
        <v>41827</v>
      </c>
      <c r="K514" s="1370">
        <v>9003703</v>
      </c>
      <c r="L514" s="1371" t="s">
        <v>61</v>
      </c>
      <c r="M514" s="1372" t="s">
        <v>39</v>
      </c>
      <c r="N514" s="1372" t="s">
        <v>2127</v>
      </c>
      <c r="O514" s="1372" t="s">
        <v>41</v>
      </c>
      <c r="P514" s="1372" t="s">
        <v>42</v>
      </c>
      <c r="Q514" s="1373" t="s">
        <v>13621</v>
      </c>
    </row>
    <row r="515" spans="1:17" ht="108.75" x14ac:dyDescent="0.25">
      <c r="A515" s="1048">
        <v>513</v>
      </c>
      <c r="B515" s="1361" t="s">
        <v>34</v>
      </c>
      <c r="C515" s="1362">
        <v>891180084</v>
      </c>
      <c r="D515" s="1363">
        <v>2</v>
      </c>
      <c r="E515" s="1364" t="s">
        <v>12104</v>
      </c>
      <c r="F515" s="1365">
        <v>1075248556</v>
      </c>
      <c r="G515" s="1366">
        <v>2</v>
      </c>
      <c r="H515" s="1367" t="s">
        <v>13650</v>
      </c>
      <c r="I515" s="1374" t="s">
        <v>9667</v>
      </c>
      <c r="J515" s="1369">
        <v>41827</v>
      </c>
      <c r="K515" s="1370">
        <v>9003703</v>
      </c>
      <c r="L515" s="1371" t="s">
        <v>61</v>
      </c>
      <c r="M515" s="1372" t="s">
        <v>39</v>
      </c>
      <c r="N515" s="1372" t="s">
        <v>2127</v>
      </c>
      <c r="O515" s="1372" t="s">
        <v>41</v>
      </c>
      <c r="P515" s="1372" t="s">
        <v>42</v>
      </c>
      <c r="Q515" s="1373" t="s">
        <v>13621</v>
      </c>
    </row>
    <row r="516" spans="1:17" ht="72.75" x14ac:dyDescent="0.25">
      <c r="A516" s="1048">
        <v>514</v>
      </c>
      <c r="B516" s="1361" t="s">
        <v>34</v>
      </c>
      <c r="C516" s="1362">
        <v>891180084</v>
      </c>
      <c r="D516" s="1363">
        <v>2</v>
      </c>
      <c r="E516" s="1364" t="s">
        <v>12158</v>
      </c>
      <c r="F516" s="1365">
        <v>36068999</v>
      </c>
      <c r="G516" s="1366">
        <v>6</v>
      </c>
      <c r="H516" s="1367" t="s">
        <v>13651</v>
      </c>
      <c r="I516" s="1374" t="s">
        <v>13652</v>
      </c>
      <c r="J516" s="1369">
        <v>41827</v>
      </c>
      <c r="K516" s="1370">
        <v>6640740</v>
      </c>
      <c r="L516" s="1371" t="s">
        <v>61</v>
      </c>
      <c r="M516" s="1372" t="s">
        <v>39</v>
      </c>
      <c r="N516" s="1372" t="s">
        <v>2127</v>
      </c>
      <c r="O516" s="1372" t="s">
        <v>41</v>
      </c>
      <c r="P516" s="1372" t="s">
        <v>42</v>
      </c>
      <c r="Q516" s="1373" t="s">
        <v>13621</v>
      </c>
    </row>
    <row r="517" spans="1:17" ht="84.75" x14ac:dyDescent="0.25">
      <c r="A517" s="1048">
        <v>515</v>
      </c>
      <c r="B517" s="1361" t="s">
        <v>34</v>
      </c>
      <c r="C517" s="1362">
        <v>891180084</v>
      </c>
      <c r="D517" s="1363">
        <v>2</v>
      </c>
      <c r="E517" s="1364" t="s">
        <v>12161</v>
      </c>
      <c r="F517" s="1365">
        <v>36167412</v>
      </c>
      <c r="G517" s="1366">
        <v>1</v>
      </c>
      <c r="H517" s="1367" t="s">
        <v>13653</v>
      </c>
      <c r="I517" s="1374" t="s">
        <v>10071</v>
      </c>
      <c r="J517" s="1369">
        <v>41827</v>
      </c>
      <c r="K517" s="1370">
        <v>6640740</v>
      </c>
      <c r="L517" s="1371" t="s">
        <v>61</v>
      </c>
      <c r="M517" s="1372" t="s">
        <v>39</v>
      </c>
      <c r="N517" s="1372" t="s">
        <v>2127</v>
      </c>
      <c r="O517" s="1372" t="s">
        <v>41</v>
      </c>
      <c r="P517" s="1372" t="s">
        <v>42</v>
      </c>
      <c r="Q517" s="1373" t="s">
        <v>13621</v>
      </c>
    </row>
    <row r="518" spans="1:17" ht="96.75" x14ac:dyDescent="0.25">
      <c r="A518" s="1048">
        <v>516</v>
      </c>
      <c r="B518" s="1361" t="s">
        <v>34</v>
      </c>
      <c r="C518" s="1362">
        <v>891180084</v>
      </c>
      <c r="D518" s="1363">
        <v>2</v>
      </c>
      <c r="E518" s="1364" t="s">
        <v>12165</v>
      </c>
      <c r="F518" s="1365">
        <v>55150830</v>
      </c>
      <c r="G518" s="1366">
        <v>1</v>
      </c>
      <c r="H518" s="1367" t="s">
        <v>13654</v>
      </c>
      <c r="I518" s="1374" t="s">
        <v>13655</v>
      </c>
      <c r="J518" s="1369">
        <v>41827</v>
      </c>
      <c r="K518" s="1370">
        <v>6640740</v>
      </c>
      <c r="L518" s="1371" t="s">
        <v>61</v>
      </c>
      <c r="M518" s="1372" t="s">
        <v>39</v>
      </c>
      <c r="N518" s="1372" t="s">
        <v>2127</v>
      </c>
      <c r="O518" s="1372" t="s">
        <v>41</v>
      </c>
      <c r="P518" s="1372" t="s">
        <v>42</v>
      </c>
      <c r="Q518" s="1373" t="s">
        <v>13621</v>
      </c>
    </row>
    <row r="519" spans="1:17" ht="72.75" x14ac:dyDescent="0.25">
      <c r="A519" s="1048">
        <v>517</v>
      </c>
      <c r="B519" s="1361" t="s">
        <v>34</v>
      </c>
      <c r="C519" s="1362">
        <v>891180084</v>
      </c>
      <c r="D519" s="1363">
        <v>2</v>
      </c>
      <c r="E519" s="1364" t="s">
        <v>12171</v>
      </c>
      <c r="F519" s="1365">
        <v>36384296</v>
      </c>
      <c r="G519" s="1366">
        <v>1</v>
      </c>
      <c r="H519" s="1367" t="s">
        <v>13656</v>
      </c>
      <c r="I519" s="1374" t="s">
        <v>9558</v>
      </c>
      <c r="J519" s="1369">
        <v>41827</v>
      </c>
      <c r="K519" s="1370">
        <v>6640740</v>
      </c>
      <c r="L519" s="1371" t="s">
        <v>61</v>
      </c>
      <c r="M519" s="1372" t="s">
        <v>39</v>
      </c>
      <c r="N519" s="1372" t="s">
        <v>2127</v>
      </c>
      <c r="O519" s="1372" t="s">
        <v>41</v>
      </c>
      <c r="P519" s="1372" t="s">
        <v>42</v>
      </c>
      <c r="Q519" s="1373" t="s">
        <v>13621</v>
      </c>
    </row>
    <row r="520" spans="1:17" ht="96.75" x14ac:dyDescent="0.25">
      <c r="A520" s="1048">
        <v>518</v>
      </c>
      <c r="B520" s="1361" t="s">
        <v>34</v>
      </c>
      <c r="C520" s="1362">
        <v>891180084</v>
      </c>
      <c r="D520" s="1363">
        <v>2</v>
      </c>
      <c r="E520" s="1364" t="s">
        <v>12426</v>
      </c>
      <c r="F520" s="1365">
        <v>52492281</v>
      </c>
      <c r="G520" s="1366">
        <v>2</v>
      </c>
      <c r="H520" s="1367" t="s">
        <v>13657</v>
      </c>
      <c r="I520" s="1374" t="s">
        <v>13658</v>
      </c>
      <c r="J520" s="1369">
        <v>41827</v>
      </c>
      <c r="K520" s="1370">
        <v>8693333</v>
      </c>
      <c r="L520" s="1371" t="s">
        <v>61</v>
      </c>
      <c r="M520" s="1372" t="s">
        <v>39</v>
      </c>
      <c r="N520" s="1372" t="s">
        <v>2127</v>
      </c>
      <c r="O520" s="1372" t="s">
        <v>41</v>
      </c>
      <c r="P520" s="1372" t="s">
        <v>42</v>
      </c>
      <c r="Q520" s="1373" t="s">
        <v>13621</v>
      </c>
    </row>
    <row r="521" spans="1:17" ht="180.75" x14ac:dyDescent="0.25">
      <c r="A521" s="1048">
        <v>519</v>
      </c>
      <c r="B521" s="1361" t="s">
        <v>34</v>
      </c>
      <c r="C521" s="1362">
        <v>891180084</v>
      </c>
      <c r="D521" s="1363">
        <v>2</v>
      </c>
      <c r="E521" s="1364" t="s">
        <v>12175</v>
      </c>
      <c r="F521" s="1365">
        <v>1075247672</v>
      </c>
      <c r="G521" s="1366">
        <v>4</v>
      </c>
      <c r="H521" s="1367" t="s">
        <v>13659</v>
      </c>
      <c r="I521" s="1374" t="s">
        <v>12177</v>
      </c>
      <c r="J521" s="1369">
        <v>41827</v>
      </c>
      <c r="K521" s="1370">
        <v>10633332</v>
      </c>
      <c r="L521" s="1371" t="s">
        <v>61</v>
      </c>
      <c r="M521" s="1372" t="s">
        <v>39</v>
      </c>
      <c r="N521" s="1372" t="s">
        <v>2127</v>
      </c>
      <c r="O521" s="1372" t="s">
        <v>41</v>
      </c>
      <c r="P521" s="1372" t="s">
        <v>42</v>
      </c>
      <c r="Q521" s="1373" t="s">
        <v>13621</v>
      </c>
    </row>
    <row r="522" spans="1:17" ht="84.75" x14ac:dyDescent="0.25">
      <c r="A522" s="1048">
        <v>520</v>
      </c>
      <c r="B522" s="1361" t="s">
        <v>34</v>
      </c>
      <c r="C522" s="1362">
        <v>891180084</v>
      </c>
      <c r="D522" s="1363">
        <v>2</v>
      </c>
      <c r="E522" s="1364" t="s">
        <v>11981</v>
      </c>
      <c r="F522" s="1365">
        <v>26431736</v>
      </c>
      <c r="G522" s="1366">
        <v>6</v>
      </c>
      <c r="H522" s="1367" t="s">
        <v>13660</v>
      </c>
      <c r="I522" s="1374" t="s">
        <v>11983</v>
      </c>
      <c r="J522" s="1369">
        <v>41827</v>
      </c>
      <c r="K522" s="1370">
        <v>10633332</v>
      </c>
      <c r="L522" s="1371" t="s">
        <v>61</v>
      </c>
      <c r="M522" s="1372" t="s">
        <v>39</v>
      </c>
      <c r="N522" s="1372" t="s">
        <v>2127</v>
      </c>
      <c r="O522" s="1372" t="s">
        <v>41</v>
      </c>
      <c r="P522" s="1372" t="s">
        <v>42</v>
      </c>
      <c r="Q522" s="1373" t="s">
        <v>13621</v>
      </c>
    </row>
    <row r="523" spans="1:17" ht="108.75" x14ac:dyDescent="0.25">
      <c r="A523" s="1048">
        <v>521</v>
      </c>
      <c r="B523" s="1361" t="s">
        <v>34</v>
      </c>
      <c r="C523" s="1362">
        <v>891180084</v>
      </c>
      <c r="D523" s="1363">
        <v>2</v>
      </c>
      <c r="E523" s="1364" t="s">
        <v>12001</v>
      </c>
      <c r="F523" s="1365">
        <v>1075225174</v>
      </c>
      <c r="G523" s="1366">
        <v>3</v>
      </c>
      <c r="H523" s="1367" t="s">
        <v>13661</v>
      </c>
      <c r="I523" s="1374" t="s">
        <v>12003</v>
      </c>
      <c r="J523" s="1369">
        <v>41827</v>
      </c>
      <c r="K523" s="1370">
        <v>14284259</v>
      </c>
      <c r="L523" s="1371" t="s">
        <v>61</v>
      </c>
      <c r="M523" s="1372" t="s">
        <v>39</v>
      </c>
      <c r="N523" s="1372" t="s">
        <v>2127</v>
      </c>
      <c r="O523" s="1372" t="s">
        <v>41</v>
      </c>
      <c r="P523" s="1372" t="s">
        <v>42</v>
      </c>
      <c r="Q523" s="1373" t="s">
        <v>13621</v>
      </c>
    </row>
    <row r="524" spans="1:17" ht="108.75" x14ac:dyDescent="0.25">
      <c r="A524" s="1048">
        <v>522</v>
      </c>
      <c r="B524" s="1361" t="s">
        <v>34</v>
      </c>
      <c r="C524" s="1362">
        <v>891180084</v>
      </c>
      <c r="D524" s="1363">
        <v>2</v>
      </c>
      <c r="E524" s="1364" t="s">
        <v>12004</v>
      </c>
      <c r="F524" s="1365">
        <v>36174351</v>
      </c>
      <c r="G524" s="1366">
        <v>8</v>
      </c>
      <c r="H524" s="1367" t="s">
        <v>13662</v>
      </c>
      <c r="I524" s="1374" t="s">
        <v>12006</v>
      </c>
      <c r="J524" s="1369">
        <v>41827</v>
      </c>
      <c r="K524" s="1370">
        <v>16304442</v>
      </c>
      <c r="L524" s="1371" t="s">
        <v>61</v>
      </c>
      <c r="M524" s="1372" t="s">
        <v>39</v>
      </c>
      <c r="N524" s="1372" t="s">
        <v>2127</v>
      </c>
      <c r="O524" s="1372" t="s">
        <v>41</v>
      </c>
      <c r="P524" s="1372" t="s">
        <v>42</v>
      </c>
      <c r="Q524" s="1373" t="s">
        <v>13621</v>
      </c>
    </row>
    <row r="525" spans="1:17" ht="108.75" x14ac:dyDescent="0.25">
      <c r="A525" s="1048">
        <v>523</v>
      </c>
      <c r="B525" s="1361" t="s">
        <v>34</v>
      </c>
      <c r="C525" s="1362">
        <v>891180084</v>
      </c>
      <c r="D525" s="1363">
        <v>2</v>
      </c>
      <c r="E525" s="1364" t="s">
        <v>13663</v>
      </c>
      <c r="F525" s="1365">
        <v>1004253257</v>
      </c>
      <c r="G525" s="1366">
        <v>7</v>
      </c>
      <c r="H525" s="1367" t="s">
        <v>13664</v>
      </c>
      <c r="I525" s="1374" t="s">
        <v>13665</v>
      </c>
      <c r="J525" s="1369">
        <v>41827</v>
      </c>
      <c r="K525" s="1370">
        <v>7797777</v>
      </c>
      <c r="L525" s="1371" t="s">
        <v>61</v>
      </c>
      <c r="M525" s="1372" t="s">
        <v>39</v>
      </c>
      <c r="N525" s="1372" t="s">
        <v>2127</v>
      </c>
      <c r="O525" s="1372" t="s">
        <v>41</v>
      </c>
      <c r="P525" s="1372" t="s">
        <v>42</v>
      </c>
      <c r="Q525" s="1373" t="s">
        <v>13621</v>
      </c>
    </row>
    <row r="526" spans="1:17" ht="120.75" x14ac:dyDescent="0.25">
      <c r="A526" s="1048">
        <v>524</v>
      </c>
      <c r="B526" s="1361" t="s">
        <v>34</v>
      </c>
      <c r="C526" s="1362">
        <v>891180084</v>
      </c>
      <c r="D526" s="1363">
        <v>2</v>
      </c>
      <c r="E526" s="1364" t="s">
        <v>12135</v>
      </c>
      <c r="F526" s="1365">
        <v>17653804</v>
      </c>
      <c r="G526" s="1366">
        <v>9</v>
      </c>
      <c r="H526" s="1367" t="s">
        <v>13666</v>
      </c>
      <c r="I526" s="1374" t="s">
        <v>9508</v>
      </c>
      <c r="J526" s="1369">
        <v>41827</v>
      </c>
      <c r="K526" s="1370">
        <v>10633332</v>
      </c>
      <c r="L526" s="1371" t="s">
        <v>61</v>
      </c>
      <c r="M526" s="1372" t="s">
        <v>39</v>
      </c>
      <c r="N526" s="1372" t="s">
        <v>2127</v>
      </c>
      <c r="O526" s="1372" t="s">
        <v>41</v>
      </c>
      <c r="P526" s="1372" t="s">
        <v>42</v>
      </c>
      <c r="Q526" s="1373" t="s">
        <v>13621</v>
      </c>
    </row>
    <row r="527" spans="1:17" ht="132.75" x14ac:dyDescent="0.25">
      <c r="A527" s="1048">
        <v>525</v>
      </c>
      <c r="B527" s="1361" t="s">
        <v>34</v>
      </c>
      <c r="C527" s="1362">
        <v>891180084</v>
      </c>
      <c r="D527" s="1363">
        <v>2</v>
      </c>
      <c r="E527" s="1364" t="s">
        <v>12040</v>
      </c>
      <c r="F527" s="1365">
        <v>55164951</v>
      </c>
      <c r="G527" s="1366">
        <v>3</v>
      </c>
      <c r="H527" s="1367" t="s">
        <v>13667</v>
      </c>
      <c r="I527" s="1374" t="s">
        <v>13668</v>
      </c>
      <c r="J527" s="1369">
        <v>41827</v>
      </c>
      <c r="K527" s="1370">
        <v>7797777</v>
      </c>
      <c r="L527" s="1371" t="s">
        <v>61</v>
      </c>
      <c r="M527" s="1372" t="s">
        <v>39</v>
      </c>
      <c r="N527" s="1372" t="s">
        <v>2127</v>
      </c>
      <c r="O527" s="1372" t="s">
        <v>41</v>
      </c>
      <c r="P527" s="1372" t="s">
        <v>42</v>
      </c>
      <c r="Q527" s="1373" t="s">
        <v>13621</v>
      </c>
    </row>
    <row r="528" spans="1:17" ht="84.75" x14ac:dyDescent="0.25">
      <c r="A528" s="1048">
        <v>526</v>
      </c>
      <c r="B528" s="1361" t="s">
        <v>34</v>
      </c>
      <c r="C528" s="1362">
        <v>891180084</v>
      </c>
      <c r="D528" s="1363">
        <v>2</v>
      </c>
      <c r="E528" s="1364" t="s">
        <v>12208</v>
      </c>
      <c r="F528" s="1365">
        <v>1075262201</v>
      </c>
      <c r="G528" s="1366">
        <v>3</v>
      </c>
      <c r="H528" s="1367" t="s">
        <v>13669</v>
      </c>
      <c r="I528" s="1374" t="s">
        <v>13670</v>
      </c>
      <c r="J528" s="1369">
        <v>41827</v>
      </c>
      <c r="K528" s="1370">
        <v>6379999</v>
      </c>
      <c r="L528" s="1371" t="s">
        <v>61</v>
      </c>
      <c r="M528" s="1372" t="s">
        <v>39</v>
      </c>
      <c r="N528" s="1372" t="s">
        <v>2127</v>
      </c>
      <c r="O528" s="1372" t="s">
        <v>41</v>
      </c>
      <c r="P528" s="1372" t="s">
        <v>42</v>
      </c>
      <c r="Q528" s="1373" t="s">
        <v>13621</v>
      </c>
    </row>
    <row r="529" spans="1:17" ht="60.75" x14ac:dyDescent="0.25">
      <c r="A529" s="1048">
        <v>527</v>
      </c>
      <c r="B529" s="1361" t="s">
        <v>34</v>
      </c>
      <c r="C529" s="1362">
        <v>891180084</v>
      </c>
      <c r="D529" s="1363">
        <v>2</v>
      </c>
      <c r="E529" s="1364" t="s">
        <v>12192</v>
      </c>
      <c r="F529" s="1365">
        <v>36300297</v>
      </c>
      <c r="G529" s="1366">
        <v>9</v>
      </c>
      <c r="H529" s="1367" t="s">
        <v>13671</v>
      </c>
      <c r="I529" s="1374" t="s">
        <v>12115</v>
      </c>
      <c r="J529" s="1369">
        <v>41827</v>
      </c>
      <c r="K529" s="1370">
        <v>15929628</v>
      </c>
      <c r="L529" s="1371" t="s">
        <v>61</v>
      </c>
      <c r="M529" s="1372" t="s">
        <v>39</v>
      </c>
      <c r="N529" s="1372" t="s">
        <v>2127</v>
      </c>
      <c r="O529" s="1372" t="s">
        <v>41</v>
      </c>
      <c r="P529" s="1372" t="s">
        <v>42</v>
      </c>
      <c r="Q529" s="1373" t="s">
        <v>13621</v>
      </c>
    </row>
    <row r="530" spans="1:17" ht="60.75" x14ac:dyDescent="0.25">
      <c r="A530" s="1048">
        <v>528</v>
      </c>
      <c r="B530" s="1361" t="s">
        <v>34</v>
      </c>
      <c r="C530" s="1362">
        <v>891180084</v>
      </c>
      <c r="D530" s="1363">
        <v>2</v>
      </c>
      <c r="E530" s="1364" t="s">
        <v>13672</v>
      </c>
      <c r="F530" s="1365">
        <v>7688064</v>
      </c>
      <c r="G530" s="1366">
        <v>1</v>
      </c>
      <c r="H530" s="1367" t="s">
        <v>13673</v>
      </c>
      <c r="I530" s="1374" t="s">
        <v>12115</v>
      </c>
      <c r="J530" s="1369">
        <v>41827</v>
      </c>
      <c r="K530" s="1370">
        <v>15929628</v>
      </c>
      <c r="L530" s="1371" t="s">
        <v>61</v>
      </c>
      <c r="M530" s="1372" t="s">
        <v>39</v>
      </c>
      <c r="N530" s="1372" t="s">
        <v>2127</v>
      </c>
      <c r="O530" s="1372" t="s">
        <v>41</v>
      </c>
      <c r="P530" s="1372" t="s">
        <v>42</v>
      </c>
      <c r="Q530" s="1373" t="s">
        <v>13621</v>
      </c>
    </row>
    <row r="531" spans="1:17" ht="180.75" x14ac:dyDescent="0.25">
      <c r="A531" s="1048">
        <v>529</v>
      </c>
      <c r="B531" s="1361" t="s">
        <v>34</v>
      </c>
      <c r="C531" s="1362">
        <v>891180084</v>
      </c>
      <c r="D531" s="1363">
        <v>2</v>
      </c>
      <c r="E531" s="1364" t="s">
        <v>12097</v>
      </c>
      <c r="F531" s="1365">
        <v>7730646</v>
      </c>
      <c r="G531" s="1366">
        <v>5</v>
      </c>
      <c r="H531" s="1367" t="s">
        <v>13674</v>
      </c>
      <c r="I531" s="1374" t="s">
        <v>12099</v>
      </c>
      <c r="J531" s="1369">
        <v>41827</v>
      </c>
      <c r="K531" s="1370">
        <v>15273702</v>
      </c>
      <c r="L531" s="1371" t="s">
        <v>61</v>
      </c>
      <c r="M531" s="1372" t="s">
        <v>39</v>
      </c>
      <c r="N531" s="1372" t="s">
        <v>2127</v>
      </c>
      <c r="O531" s="1372" t="s">
        <v>41</v>
      </c>
      <c r="P531" s="1372" t="s">
        <v>42</v>
      </c>
      <c r="Q531" s="1375" t="s">
        <v>13675</v>
      </c>
    </row>
    <row r="532" spans="1:17" ht="60.75" x14ac:dyDescent="0.25">
      <c r="A532" s="1048">
        <v>530</v>
      </c>
      <c r="B532" s="1361" t="s">
        <v>34</v>
      </c>
      <c r="C532" s="1362">
        <v>891180084</v>
      </c>
      <c r="D532" s="1363">
        <v>2</v>
      </c>
      <c r="E532" s="1364" t="s">
        <v>12463</v>
      </c>
      <c r="F532" s="1365">
        <v>26421805</v>
      </c>
      <c r="G532" s="1366">
        <v>3</v>
      </c>
      <c r="H532" s="1367" t="s">
        <v>13676</v>
      </c>
      <c r="I532" s="1374" t="s">
        <v>12465</v>
      </c>
      <c r="J532" s="1369">
        <v>41827</v>
      </c>
      <c r="K532" s="1370">
        <v>6640740</v>
      </c>
      <c r="L532" s="1371" t="s">
        <v>61</v>
      </c>
      <c r="M532" s="1372" t="s">
        <v>39</v>
      </c>
      <c r="N532" s="1372" t="s">
        <v>2127</v>
      </c>
      <c r="O532" s="1372" t="s">
        <v>41</v>
      </c>
      <c r="P532" s="1372" t="s">
        <v>42</v>
      </c>
      <c r="Q532" s="1373" t="s">
        <v>13621</v>
      </c>
    </row>
    <row r="533" spans="1:17" ht="108.75" x14ac:dyDescent="0.25">
      <c r="A533" s="1048">
        <v>531</v>
      </c>
      <c r="B533" s="1361" t="s">
        <v>34</v>
      </c>
      <c r="C533" s="1362">
        <v>891180084</v>
      </c>
      <c r="D533" s="1363">
        <v>2</v>
      </c>
      <c r="E533" s="1364" t="s">
        <v>12129</v>
      </c>
      <c r="F533" s="1365">
        <v>12136346</v>
      </c>
      <c r="G533" s="1366">
        <v>1</v>
      </c>
      <c r="H533" s="1367" t="s">
        <v>13677</v>
      </c>
      <c r="I533" s="1374" t="s">
        <v>9471</v>
      </c>
      <c r="J533" s="1369">
        <v>41827</v>
      </c>
      <c r="K533" s="1370">
        <v>9961110</v>
      </c>
      <c r="L533" s="1371" t="s">
        <v>61</v>
      </c>
      <c r="M533" s="1372" t="s">
        <v>39</v>
      </c>
      <c r="N533" s="1372" t="s">
        <v>2127</v>
      </c>
      <c r="O533" s="1372" t="s">
        <v>41</v>
      </c>
      <c r="P533" s="1372" t="s">
        <v>42</v>
      </c>
      <c r="Q533" s="1373" t="s">
        <v>13621</v>
      </c>
    </row>
    <row r="534" spans="1:17" ht="132.75" x14ac:dyDescent="0.25">
      <c r="A534" s="1048">
        <v>532</v>
      </c>
      <c r="B534" s="1361" t="s">
        <v>34</v>
      </c>
      <c r="C534" s="1362">
        <v>891180084</v>
      </c>
      <c r="D534" s="1363">
        <v>2</v>
      </c>
      <c r="E534" s="1364" t="s">
        <v>12131</v>
      </c>
      <c r="F534" s="1365">
        <v>7703274</v>
      </c>
      <c r="G534" s="1366">
        <v>4</v>
      </c>
      <c r="H534" s="1367" t="s">
        <v>13678</v>
      </c>
      <c r="I534" s="1374" t="s">
        <v>13679</v>
      </c>
      <c r="J534" s="1369">
        <v>41827</v>
      </c>
      <c r="K534" s="1370">
        <v>7304814</v>
      </c>
      <c r="L534" s="1371" t="s">
        <v>61</v>
      </c>
      <c r="M534" s="1372" t="s">
        <v>39</v>
      </c>
      <c r="N534" s="1372" t="s">
        <v>2127</v>
      </c>
      <c r="O534" s="1372" t="s">
        <v>41</v>
      </c>
      <c r="P534" s="1372" t="s">
        <v>42</v>
      </c>
      <c r="Q534" s="1373" t="s">
        <v>13621</v>
      </c>
    </row>
    <row r="535" spans="1:17" ht="84.75" x14ac:dyDescent="0.25">
      <c r="A535" s="1048">
        <v>533</v>
      </c>
      <c r="B535" s="1361" t="s">
        <v>34</v>
      </c>
      <c r="C535" s="1362">
        <v>891180084</v>
      </c>
      <c r="D535" s="1363">
        <v>2</v>
      </c>
      <c r="E535" s="1364" t="s">
        <v>12143</v>
      </c>
      <c r="F535" s="1365">
        <v>1075225933</v>
      </c>
      <c r="G535" s="1366">
        <v>7</v>
      </c>
      <c r="H535" s="1367" t="s">
        <v>13680</v>
      </c>
      <c r="I535" s="1374" t="s">
        <v>9627</v>
      </c>
      <c r="J535" s="1369">
        <v>41827</v>
      </c>
      <c r="K535" s="1370">
        <v>10633332</v>
      </c>
      <c r="L535" s="1371" t="s">
        <v>61</v>
      </c>
      <c r="M535" s="1372" t="s">
        <v>39</v>
      </c>
      <c r="N535" s="1372" t="s">
        <v>2127</v>
      </c>
      <c r="O535" s="1372" t="s">
        <v>41</v>
      </c>
      <c r="P535" s="1372" t="s">
        <v>42</v>
      </c>
      <c r="Q535" s="1373" t="s">
        <v>13621</v>
      </c>
    </row>
    <row r="536" spans="1:17" ht="72.75" x14ac:dyDescent="0.25">
      <c r="A536" s="1048">
        <v>534</v>
      </c>
      <c r="B536" s="1361" t="s">
        <v>34</v>
      </c>
      <c r="C536" s="1362">
        <v>891180084</v>
      </c>
      <c r="D536" s="1363">
        <v>2</v>
      </c>
      <c r="E536" s="1364" t="s">
        <v>12261</v>
      </c>
      <c r="F536" s="1365">
        <v>1080361124</v>
      </c>
      <c r="G536" s="1366">
        <v>5</v>
      </c>
      <c r="H536" s="1367" t="s">
        <v>13681</v>
      </c>
      <c r="I536" s="1374" t="s">
        <v>12258</v>
      </c>
      <c r="J536" s="1369">
        <v>41827</v>
      </c>
      <c r="K536" s="1370">
        <v>8693333</v>
      </c>
      <c r="L536" s="1371" t="s">
        <v>61</v>
      </c>
      <c r="M536" s="1372" t="s">
        <v>39</v>
      </c>
      <c r="N536" s="1372" t="s">
        <v>2127</v>
      </c>
      <c r="O536" s="1372" t="s">
        <v>41</v>
      </c>
      <c r="P536" s="1372" t="s">
        <v>42</v>
      </c>
      <c r="Q536" s="1373" t="s">
        <v>13621</v>
      </c>
    </row>
    <row r="537" spans="1:17" ht="96.75" x14ac:dyDescent="0.25">
      <c r="A537" s="1048">
        <v>535</v>
      </c>
      <c r="B537" s="1361" t="s">
        <v>34</v>
      </c>
      <c r="C537" s="1362">
        <v>891180084</v>
      </c>
      <c r="D537" s="1363">
        <v>2</v>
      </c>
      <c r="E537" s="1364" t="s">
        <v>12313</v>
      </c>
      <c r="F537" s="1365">
        <v>1010177424</v>
      </c>
      <c r="G537" s="1366">
        <v>7</v>
      </c>
      <c r="H537" s="1367" t="s">
        <v>13682</v>
      </c>
      <c r="I537" s="1374" t="s">
        <v>12315</v>
      </c>
      <c r="J537" s="1369">
        <v>41827</v>
      </c>
      <c r="K537" s="1370">
        <v>9270663</v>
      </c>
      <c r="L537" s="1371" t="s">
        <v>61</v>
      </c>
      <c r="M537" s="1372" t="s">
        <v>39</v>
      </c>
      <c r="N537" s="1372" t="s">
        <v>2127</v>
      </c>
      <c r="O537" s="1372" t="s">
        <v>41</v>
      </c>
      <c r="P537" s="1372" t="s">
        <v>42</v>
      </c>
      <c r="Q537" s="1373" t="s">
        <v>13621</v>
      </c>
    </row>
    <row r="538" spans="1:17" ht="180.75" x14ac:dyDescent="0.25">
      <c r="A538" s="1048">
        <v>536</v>
      </c>
      <c r="B538" s="1361" t="s">
        <v>34</v>
      </c>
      <c r="C538" s="1362">
        <v>891180084</v>
      </c>
      <c r="D538" s="1363">
        <v>2</v>
      </c>
      <c r="E538" s="1364" t="s">
        <v>12449</v>
      </c>
      <c r="F538" s="1365">
        <v>1075240106</v>
      </c>
      <c r="G538" s="1366">
        <v>5</v>
      </c>
      <c r="H538" s="1367" t="s">
        <v>13683</v>
      </c>
      <c r="I538" s="1374" t="s">
        <v>12451</v>
      </c>
      <c r="J538" s="1369">
        <v>41827</v>
      </c>
      <c r="K538" s="1370">
        <v>6000000</v>
      </c>
      <c r="L538" s="1371" t="s">
        <v>61</v>
      </c>
      <c r="M538" s="1372" t="s">
        <v>39</v>
      </c>
      <c r="N538" s="1372" t="s">
        <v>2127</v>
      </c>
      <c r="O538" s="1372" t="s">
        <v>41</v>
      </c>
      <c r="P538" s="1372" t="s">
        <v>42</v>
      </c>
      <c r="Q538" s="1373" t="s">
        <v>13621</v>
      </c>
    </row>
    <row r="539" spans="1:17" ht="144.75" x14ac:dyDescent="0.25">
      <c r="A539" s="1048">
        <v>537</v>
      </c>
      <c r="B539" s="1361" t="s">
        <v>34</v>
      </c>
      <c r="C539" s="1362">
        <v>891180084</v>
      </c>
      <c r="D539" s="1363">
        <v>2</v>
      </c>
      <c r="E539" s="1364" t="s">
        <v>12203</v>
      </c>
      <c r="F539" s="1365">
        <v>1081153670</v>
      </c>
      <c r="G539" s="1366">
        <v>7</v>
      </c>
      <c r="H539" s="1367" t="s">
        <v>13684</v>
      </c>
      <c r="I539" s="1374" t="s">
        <v>13685</v>
      </c>
      <c r="J539" s="1369">
        <v>41827</v>
      </c>
      <c r="K539" s="1370">
        <v>8632962</v>
      </c>
      <c r="L539" s="1371" t="s">
        <v>61</v>
      </c>
      <c r="M539" s="1372" t="s">
        <v>39</v>
      </c>
      <c r="N539" s="1372" t="s">
        <v>2127</v>
      </c>
      <c r="O539" s="1372" t="s">
        <v>41</v>
      </c>
      <c r="P539" s="1372" t="s">
        <v>42</v>
      </c>
      <c r="Q539" s="1373" t="s">
        <v>13621</v>
      </c>
    </row>
    <row r="540" spans="1:17" ht="84.75" x14ac:dyDescent="0.25">
      <c r="A540" s="1048">
        <v>538</v>
      </c>
      <c r="B540" s="1361" t="s">
        <v>34</v>
      </c>
      <c r="C540" s="1362">
        <v>891180084</v>
      </c>
      <c r="D540" s="1363">
        <v>2</v>
      </c>
      <c r="E540" s="1364" t="s">
        <v>12233</v>
      </c>
      <c r="F540" s="1365">
        <v>1075216629</v>
      </c>
      <c r="G540" s="1366">
        <v>4</v>
      </c>
      <c r="H540" s="1367" t="s">
        <v>13686</v>
      </c>
      <c r="I540" s="1374" t="s">
        <v>13687</v>
      </c>
      <c r="J540" s="1369">
        <v>41827</v>
      </c>
      <c r="K540" s="1370">
        <v>8632962</v>
      </c>
      <c r="L540" s="1371" t="s">
        <v>61</v>
      </c>
      <c r="M540" s="1372" t="s">
        <v>39</v>
      </c>
      <c r="N540" s="1372" t="s">
        <v>2127</v>
      </c>
      <c r="O540" s="1372" t="s">
        <v>41</v>
      </c>
      <c r="P540" s="1372" t="s">
        <v>42</v>
      </c>
      <c r="Q540" s="1373" t="s">
        <v>13621</v>
      </c>
    </row>
    <row r="541" spans="1:17" ht="120.75" x14ac:dyDescent="0.25">
      <c r="A541" s="1048">
        <v>539</v>
      </c>
      <c r="B541" s="1361" t="s">
        <v>34</v>
      </c>
      <c r="C541" s="1362">
        <v>891180084</v>
      </c>
      <c r="D541" s="1363">
        <v>2</v>
      </c>
      <c r="E541" s="1364" t="s">
        <v>12070</v>
      </c>
      <c r="F541" s="1365">
        <v>7684102</v>
      </c>
      <c r="G541" s="1366">
        <v>3</v>
      </c>
      <c r="H541" s="1367" t="s">
        <v>13688</v>
      </c>
      <c r="I541" s="1374" t="s">
        <v>13689</v>
      </c>
      <c r="J541" s="1369">
        <v>41827</v>
      </c>
      <c r="K541" s="1370">
        <v>13381231</v>
      </c>
      <c r="L541" s="1371" t="s">
        <v>61</v>
      </c>
      <c r="M541" s="1372" t="s">
        <v>39</v>
      </c>
      <c r="N541" s="1372" t="s">
        <v>2127</v>
      </c>
      <c r="O541" s="1372" t="s">
        <v>41</v>
      </c>
      <c r="P541" s="1372" t="s">
        <v>42</v>
      </c>
      <c r="Q541" s="1373" t="s">
        <v>13621</v>
      </c>
    </row>
    <row r="542" spans="1:17" ht="84.75" x14ac:dyDescent="0.25">
      <c r="A542" s="1048">
        <v>540</v>
      </c>
      <c r="B542" s="1361" t="s">
        <v>34</v>
      </c>
      <c r="C542" s="1362">
        <v>891180084</v>
      </c>
      <c r="D542" s="1363">
        <v>2</v>
      </c>
      <c r="E542" s="1364" t="s">
        <v>12280</v>
      </c>
      <c r="F542" s="1365">
        <v>7693520</v>
      </c>
      <c r="G542" s="1366">
        <v>7</v>
      </c>
      <c r="H542" s="1367" t="s">
        <v>13690</v>
      </c>
      <c r="I542" s="1374" t="s">
        <v>9565</v>
      </c>
      <c r="J542" s="1369">
        <v>41827</v>
      </c>
      <c r="K542" s="1370">
        <v>5976666</v>
      </c>
      <c r="L542" s="1371" t="s">
        <v>61</v>
      </c>
      <c r="M542" s="1372" t="s">
        <v>39</v>
      </c>
      <c r="N542" s="1372" t="s">
        <v>2127</v>
      </c>
      <c r="O542" s="1372" t="s">
        <v>41</v>
      </c>
      <c r="P542" s="1372" t="s">
        <v>42</v>
      </c>
      <c r="Q542" s="1373" t="s">
        <v>13621</v>
      </c>
    </row>
    <row r="543" spans="1:17" ht="72.75" x14ac:dyDescent="0.25">
      <c r="A543" s="1048">
        <v>541</v>
      </c>
      <c r="B543" s="1361" t="s">
        <v>34</v>
      </c>
      <c r="C543" s="1362">
        <v>891180084</v>
      </c>
      <c r="D543" s="1363">
        <v>2</v>
      </c>
      <c r="E543" s="1364" t="s">
        <v>12140</v>
      </c>
      <c r="F543" s="1365">
        <v>7727198</v>
      </c>
      <c r="G543" s="1366">
        <v>6</v>
      </c>
      <c r="H543" s="1367" t="s">
        <v>13691</v>
      </c>
      <c r="I543" s="1374" t="s">
        <v>13692</v>
      </c>
      <c r="J543" s="1369">
        <v>41827</v>
      </c>
      <c r="K543" s="1370">
        <v>7797777</v>
      </c>
      <c r="L543" s="1371" t="s">
        <v>61</v>
      </c>
      <c r="M543" s="1372" t="s">
        <v>39</v>
      </c>
      <c r="N543" s="1372" t="s">
        <v>2127</v>
      </c>
      <c r="O543" s="1372" t="s">
        <v>41</v>
      </c>
      <c r="P543" s="1372" t="s">
        <v>42</v>
      </c>
      <c r="Q543" s="1373" t="s">
        <v>13621</v>
      </c>
    </row>
    <row r="544" spans="1:17" ht="84.75" x14ac:dyDescent="0.25">
      <c r="A544" s="1048">
        <v>542</v>
      </c>
      <c r="B544" s="1361" t="s">
        <v>34</v>
      </c>
      <c r="C544" s="1362">
        <v>891180084</v>
      </c>
      <c r="D544" s="1363">
        <v>2</v>
      </c>
      <c r="E544" s="1364" t="s">
        <v>12332</v>
      </c>
      <c r="F544" s="1365">
        <v>7708538</v>
      </c>
      <c r="G544" s="1366">
        <v>6</v>
      </c>
      <c r="H544" s="1367" t="s">
        <v>13693</v>
      </c>
      <c r="I544" s="1374" t="s">
        <v>12334</v>
      </c>
      <c r="J544" s="1369">
        <v>41827</v>
      </c>
      <c r="K544" s="1370">
        <v>9961110</v>
      </c>
      <c r="L544" s="1371" t="s">
        <v>61</v>
      </c>
      <c r="M544" s="1372" t="s">
        <v>39</v>
      </c>
      <c r="N544" s="1372" t="s">
        <v>2127</v>
      </c>
      <c r="O544" s="1372" t="s">
        <v>41</v>
      </c>
      <c r="P544" s="1372" t="s">
        <v>42</v>
      </c>
      <c r="Q544" s="1373" t="s">
        <v>13621</v>
      </c>
    </row>
    <row r="545" spans="1:17" ht="60.75" x14ac:dyDescent="0.25">
      <c r="A545" s="1048">
        <v>543</v>
      </c>
      <c r="B545" s="1361" t="s">
        <v>34</v>
      </c>
      <c r="C545" s="1362">
        <v>891180084</v>
      </c>
      <c r="D545" s="1363">
        <v>2</v>
      </c>
      <c r="E545" s="1364" t="s">
        <v>12245</v>
      </c>
      <c r="F545" s="1365">
        <v>26428889</v>
      </c>
      <c r="G545" s="1366">
        <v>3</v>
      </c>
      <c r="H545" s="1367" t="s">
        <v>13694</v>
      </c>
      <c r="I545" s="1374" t="s">
        <v>12244</v>
      </c>
      <c r="J545" s="1369">
        <v>41827</v>
      </c>
      <c r="K545" s="1370">
        <v>19030752</v>
      </c>
      <c r="L545" s="1371" t="s">
        <v>61</v>
      </c>
      <c r="M545" s="1372" t="s">
        <v>39</v>
      </c>
      <c r="N545" s="1372" t="s">
        <v>2127</v>
      </c>
      <c r="O545" s="1372" t="s">
        <v>41</v>
      </c>
      <c r="P545" s="1372" t="s">
        <v>42</v>
      </c>
      <c r="Q545" s="1373" t="s">
        <v>13621</v>
      </c>
    </row>
    <row r="546" spans="1:17" ht="60.75" x14ac:dyDescent="0.25">
      <c r="A546" s="1048">
        <v>544</v>
      </c>
      <c r="B546" s="1361" t="s">
        <v>34</v>
      </c>
      <c r="C546" s="1362">
        <v>891180084</v>
      </c>
      <c r="D546" s="1363">
        <v>2</v>
      </c>
      <c r="E546" s="1364" t="s">
        <v>12109</v>
      </c>
      <c r="F546" s="1365">
        <v>79789915</v>
      </c>
      <c r="G546" s="1366">
        <v>8</v>
      </c>
      <c r="H546" s="1367" t="s">
        <v>13695</v>
      </c>
      <c r="I546" s="1374" t="s">
        <v>9483</v>
      </c>
      <c r="J546" s="1369">
        <v>41827</v>
      </c>
      <c r="K546" s="1370">
        <v>24398400</v>
      </c>
      <c r="L546" s="1371" t="s">
        <v>61</v>
      </c>
      <c r="M546" s="1372" t="s">
        <v>39</v>
      </c>
      <c r="N546" s="1372" t="s">
        <v>2127</v>
      </c>
      <c r="O546" s="1372" t="s">
        <v>41</v>
      </c>
      <c r="P546" s="1372" t="s">
        <v>42</v>
      </c>
      <c r="Q546" s="1373" t="s">
        <v>13621</v>
      </c>
    </row>
    <row r="547" spans="1:17" ht="60.75" x14ac:dyDescent="0.25">
      <c r="A547" s="1048">
        <v>545</v>
      </c>
      <c r="B547" s="1361" t="s">
        <v>34</v>
      </c>
      <c r="C547" s="1362">
        <v>891180084</v>
      </c>
      <c r="D547" s="1363">
        <v>2</v>
      </c>
      <c r="E547" s="1364" t="s">
        <v>12247</v>
      </c>
      <c r="F547" s="1365">
        <v>79293938</v>
      </c>
      <c r="G547" s="1366">
        <v>7</v>
      </c>
      <c r="H547" s="1367" t="s">
        <v>13696</v>
      </c>
      <c r="I547" s="1374" t="s">
        <v>12249</v>
      </c>
      <c r="J547" s="1369">
        <v>41827</v>
      </c>
      <c r="K547" s="1370">
        <v>19030752</v>
      </c>
      <c r="L547" s="1371" t="s">
        <v>61</v>
      </c>
      <c r="M547" s="1372" t="s">
        <v>39</v>
      </c>
      <c r="N547" s="1372" t="s">
        <v>2127</v>
      </c>
      <c r="O547" s="1372" t="s">
        <v>41</v>
      </c>
      <c r="P547" s="1372" t="s">
        <v>42</v>
      </c>
      <c r="Q547" s="1373" t="s">
        <v>13621</v>
      </c>
    </row>
    <row r="548" spans="1:17" ht="60.75" x14ac:dyDescent="0.25">
      <c r="A548" s="1048">
        <v>546</v>
      </c>
      <c r="B548" s="1361" t="s">
        <v>34</v>
      </c>
      <c r="C548" s="1362">
        <v>891180084</v>
      </c>
      <c r="D548" s="1363">
        <v>2</v>
      </c>
      <c r="E548" s="1364" t="s">
        <v>12242</v>
      </c>
      <c r="F548" s="1365">
        <v>8352925</v>
      </c>
      <c r="G548" s="1366">
        <v>7</v>
      </c>
      <c r="H548" s="1367" t="s">
        <v>13697</v>
      </c>
      <c r="I548" s="1374" t="s">
        <v>12244</v>
      </c>
      <c r="J548" s="1369">
        <v>41827</v>
      </c>
      <c r="K548" s="1370">
        <v>19030752</v>
      </c>
      <c r="L548" s="1371" t="s">
        <v>61</v>
      </c>
      <c r="M548" s="1372" t="s">
        <v>39</v>
      </c>
      <c r="N548" s="1372" t="s">
        <v>2127</v>
      </c>
      <c r="O548" s="1372" t="s">
        <v>41</v>
      </c>
      <c r="P548" s="1372" t="s">
        <v>42</v>
      </c>
      <c r="Q548" s="1373" t="s">
        <v>13621</v>
      </c>
    </row>
    <row r="549" spans="1:17" ht="96.75" x14ac:dyDescent="0.25">
      <c r="A549" s="1048">
        <v>547</v>
      </c>
      <c r="B549" s="1361" t="s">
        <v>34</v>
      </c>
      <c r="C549" s="1362">
        <v>891180084</v>
      </c>
      <c r="D549" s="1363">
        <v>2</v>
      </c>
      <c r="E549" s="1364" t="s">
        <v>12420</v>
      </c>
      <c r="F549" s="1365">
        <v>7723949</v>
      </c>
      <c r="G549" s="1366">
        <v>2</v>
      </c>
      <c r="H549" s="1367" t="s">
        <v>13698</v>
      </c>
      <c r="I549" s="1374" t="s">
        <v>13699</v>
      </c>
      <c r="J549" s="1369">
        <v>41828</v>
      </c>
      <c r="K549" s="1370">
        <v>8579999</v>
      </c>
      <c r="L549" s="1371" t="s">
        <v>61</v>
      </c>
      <c r="M549" s="1372" t="s">
        <v>39</v>
      </c>
      <c r="N549" s="1372" t="s">
        <v>2127</v>
      </c>
      <c r="O549" s="1372" t="s">
        <v>41</v>
      </c>
      <c r="P549" s="1372" t="s">
        <v>42</v>
      </c>
      <c r="Q549" s="1373" t="s">
        <v>13621</v>
      </c>
    </row>
    <row r="550" spans="1:17" ht="108.75" x14ac:dyDescent="0.25">
      <c r="A550" s="1048">
        <v>548</v>
      </c>
      <c r="B550" s="1361" t="s">
        <v>34</v>
      </c>
      <c r="C550" s="1362">
        <v>891180084</v>
      </c>
      <c r="D550" s="1363">
        <v>2</v>
      </c>
      <c r="E550" s="1364" t="s">
        <v>12048</v>
      </c>
      <c r="F550" s="1365">
        <v>12282032</v>
      </c>
      <c r="G550" s="1366">
        <v>9</v>
      </c>
      <c r="H550" s="1367" t="s">
        <v>13700</v>
      </c>
      <c r="I550" s="1374" t="s">
        <v>12050</v>
      </c>
      <c r="J550" s="1369">
        <v>41829</v>
      </c>
      <c r="K550" s="1370">
        <v>9162591</v>
      </c>
      <c r="L550" s="1371" t="s">
        <v>61</v>
      </c>
      <c r="M550" s="1372" t="s">
        <v>39</v>
      </c>
      <c r="N550" s="1372" t="s">
        <v>2127</v>
      </c>
      <c r="O550" s="1372" t="s">
        <v>41</v>
      </c>
      <c r="P550" s="1372" t="s">
        <v>42</v>
      </c>
      <c r="Q550" s="1373" t="s">
        <v>13621</v>
      </c>
    </row>
    <row r="551" spans="1:17" ht="60.75" x14ac:dyDescent="0.25">
      <c r="A551" s="1048">
        <v>549</v>
      </c>
      <c r="B551" s="1361" t="s">
        <v>34</v>
      </c>
      <c r="C551" s="1362">
        <v>891180084</v>
      </c>
      <c r="D551" s="1363">
        <v>2</v>
      </c>
      <c r="E551" s="1364" t="s">
        <v>12187</v>
      </c>
      <c r="F551" s="1365">
        <v>12233322</v>
      </c>
      <c r="G551" s="1366">
        <v>0</v>
      </c>
      <c r="H551" s="1367" t="s">
        <v>13701</v>
      </c>
      <c r="I551" s="1374" t="s">
        <v>12189</v>
      </c>
      <c r="J551" s="1369">
        <v>41829</v>
      </c>
      <c r="K551" s="1370">
        <v>9899999</v>
      </c>
      <c r="L551" s="1371" t="s">
        <v>61</v>
      </c>
      <c r="M551" s="1372" t="s">
        <v>39</v>
      </c>
      <c r="N551" s="1372" t="s">
        <v>2127</v>
      </c>
      <c r="O551" s="1372" t="s">
        <v>41</v>
      </c>
      <c r="P551" s="1372" t="s">
        <v>42</v>
      </c>
      <c r="Q551" s="1373" t="s">
        <v>13621</v>
      </c>
    </row>
    <row r="552" spans="1:17" ht="96.75" x14ac:dyDescent="0.25">
      <c r="A552" s="1048">
        <v>550</v>
      </c>
      <c r="B552" s="1361" t="s">
        <v>34</v>
      </c>
      <c r="C552" s="1362">
        <v>891180084</v>
      </c>
      <c r="D552" s="1363">
        <v>2</v>
      </c>
      <c r="E552" s="1364" t="s">
        <v>12106</v>
      </c>
      <c r="F552" s="1365">
        <v>40758632</v>
      </c>
      <c r="G552" s="1366">
        <v>4</v>
      </c>
      <c r="H552" s="1367" t="s">
        <v>13702</v>
      </c>
      <c r="I552" s="1374" t="s">
        <v>12108</v>
      </c>
      <c r="J552" s="1369">
        <v>41834</v>
      </c>
      <c r="K552" s="1370">
        <v>9594443</v>
      </c>
      <c r="L552" s="1371" t="s">
        <v>61</v>
      </c>
      <c r="M552" s="1372" t="s">
        <v>39</v>
      </c>
      <c r="N552" s="1372" t="s">
        <v>2127</v>
      </c>
      <c r="O552" s="1372" t="s">
        <v>41</v>
      </c>
      <c r="P552" s="1372" t="s">
        <v>42</v>
      </c>
      <c r="Q552" s="1373" t="s">
        <v>13621</v>
      </c>
    </row>
    <row r="553" spans="1:17" ht="192.75" x14ac:dyDescent="0.25">
      <c r="A553" s="1048">
        <v>551</v>
      </c>
      <c r="B553" s="1361" t="s">
        <v>34</v>
      </c>
      <c r="C553" s="1362">
        <v>891180084</v>
      </c>
      <c r="D553" s="1363">
        <v>2</v>
      </c>
      <c r="E553" s="1364" t="s">
        <v>8653</v>
      </c>
      <c r="F553" s="1365">
        <v>1075244297</v>
      </c>
      <c r="G553" s="1366">
        <v>1</v>
      </c>
      <c r="H553" s="1367" t="s">
        <v>13703</v>
      </c>
      <c r="I553" s="1374" t="s">
        <v>12255</v>
      </c>
      <c r="J553" s="1369">
        <v>41834</v>
      </c>
      <c r="K553" s="1370">
        <v>5526569</v>
      </c>
      <c r="L553" s="1371" t="s">
        <v>61</v>
      </c>
      <c r="M553" s="1372" t="s">
        <v>39</v>
      </c>
      <c r="N553" s="1372" t="s">
        <v>2127</v>
      </c>
      <c r="O553" s="1372" t="s">
        <v>41</v>
      </c>
      <c r="P553" s="1372" t="s">
        <v>42</v>
      </c>
      <c r="Q553" s="1373" t="s">
        <v>13621</v>
      </c>
    </row>
    <row r="554" spans="1:17" ht="72.75" x14ac:dyDescent="0.25">
      <c r="A554" s="1048">
        <v>552</v>
      </c>
      <c r="B554" s="1361" t="s">
        <v>34</v>
      </c>
      <c r="C554" s="1362">
        <v>891180084</v>
      </c>
      <c r="D554" s="1363">
        <v>2</v>
      </c>
      <c r="E554" s="1364" t="s">
        <v>12259</v>
      </c>
      <c r="F554" s="1365">
        <v>1075236227</v>
      </c>
      <c r="G554" s="1366">
        <v>2</v>
      </c>
      <c r="H554" s="1367" t="s">
        <v>13704</v>
      </c>
      <c r="I554" s="1374" t="s">
        <v>12258</v>
      </c>
      <c r="J554" s="1369">
        <v>41834</v>
      </c>
      <c r="K554" s="1370">
        <v>9533332</v>
      </c>
      <c r="L554" s="1371" t="s">
        <v>61</v>
      </c>
      <c r="M554" s="1372" t="s">
        <v>39</v>
      </c>
      <c r="N554" s="1372" t="s">
        <v>2127</v>
      </c>
      <c r="O554" s="1372" t="s">
        <v>41</v>
      </c>
      <c r="P554" s="1372" t="s">
        <v>42</v>
      </c>
      <c r="Q554" s="1373" t="s">
        <v>13621</v>
      </c>
    </row>
    <row r="555" spans="1:17" ht="72.75" x14ac:dyDescent="0.25">
      <c r="A555" s="1048">
        <v>553</v>
      </c>
      <c r="B555" s="1361" t="s">
        <v>34</v>
      </c>
      <c r="C555" s="1362">
        <v>891180084</v>
      </c>
      <c r="D555" s="1363">
        <v>2</v>
      </c>
      <c r="E555" s="1364" t="s">
        <v>12565</v>
      </c>
      <c r="F555" s="1365">
        <v>36313258</v>
      </c>
      <c r="G555" s="1366">
        <v>8</v>
      </c>
      <c r="H555" s="1367" t="s">
        <v>13705</v>
      </c>
      <c r="I555" s="1374" t="s">
        <v>12078</v>
      </c>
      <c r="J555" s="1369">
        <v>41834</v>
      </c>
      <c r="K555" s="1370">
        <v>8320000</v>
      </c>
      <c r="L555" s="1371" t="s">
        <v>61</v>
      </c>
      <c r="M555" s="1372" t="s">
        <v>39</v>
      </c>
      <c r="N555" s="1372" t="s">
        <v>2127</v>
      </c>
      <c r="O555" s="1372" t="s">
        <v>41</v>
      </c>
      <c r="P555" s="1372" t="s">
        <v>42</v>
      </c>
      <c r="Q555" s="1373" t="s">
        <v>13621</v>
      </c>
    </row>
    <row r="556" spans="1:17" ht="84.75" x14ac:dyDescent="0.25">
      <c r="A556" s="1048">
        <v>554</v>
      </c>
      <c r="B556" s="1361" t="s">
        <v>34</v>
      </c>
      <c r="C556" s="1362">
        <v>891180084</v>
      </c>
      <c r="D556" s="1363">
        <v>2</v>
      </c>
      <c r="E556" s="1364" t="s">
        <v>3283</v>
      </c>
      <c r="F556" s="1365">
        <v>1004075903</v>
      </c>
      <c r="G556" s="1366">
        <v>3</v>
      </c>
      <c r="H556" s="1367" t="s">
        <v>13706</v>
      </c>
      <c r="I556" s="1374" t="s">
        <v>9459</v>
      </c>
      <c r="J556" s="1369">
        <v>41834</v>
      </c>
      <c r="K556" s="1370">
        <v>9533332</v>
      </c>
      <c r="L556" s="1371" t="s">
        <v>61</v>
      </c>
      <c r="M556" s="1372" t="s">
        <v>39</v>
      </c>
      <c r="N556" s="1372" t="s">
        <v>2127</v>
      </c>
      <c r="O556" s="1372" t="s">
        <v>41</v>
      </c>
      <c r="P556" s="1372" t="s">
        <v>42</v>
      </c>
      <c r="Q556" s="1373" t="s">
        <v>13621</v>
      </c>
    </row>
    <row r="557" spans="1:17" ht="120.75" x14ac:dyDescent="0.25">
      <c r="A557" s="1048">
        <v>555</v>
      </c>
      <c r="B557" s="1361" t="s">
        <v>34</v>
      </c>
      <c r="C557" s="1362">
        <v>891180084</v>
      </c>
      <c r="D557" s="1363">
        <v>2</v>
      </c>
      <c r="E557" s="1364" t="s">
        <v>12264</v>
      </c>
      <c r="F557" s="1365">
        <v>55162919</v>
      </c>
      <c r="G557" s="1366">
        <v>8</v>
      </c>
      <c r="H557" s="1367" t="s">
        <v>13707</v>
      </c>
      <c r="I557" s="1374" t="s">
        <v>13708</v>
      </c>
      <c r="J557" s="1369">
        <v>41834</v>
      </c>
      <c r="K557" s="1370">
        <v>9533332</v>
      </c>
      <c r="L557" s="1371" t="s">
        <v>61</v>
      </c>
      <c r="M557" s="1372" t="s">
        <v>39</v>
      </c>
      <c r="N557" s="1372" t="s">
        <v>2127</v>
      </c>
      <c r="O557" s="1372" t="s">
        <v>41</v>
      </c>
      <c r="P557" s="1372" t="s">
        <v>42</v>
      </c>
      <c r="Q557" s="1373" t="s">
        <v>13621</v>
      </c>
    </row>
    <row r="558" spans="1:17" ht="84.75" x14ac:dyDescent="0.25">
      <c r="A558" s="1048">
        <v>556</v>
      </c>
      <c r="B558" s="1361" t="s">
        <v>34</v>
      </c>
      <c r="C558" s="1362">
        <v>891180084</v>
      </c>
      <c r="D558" s="1363">
        <v>2</v>
      </c>
      <c r="E558" s="1364" t="s">
        <v>12266</v>
      </c>
      <c r="F558" s="1365">
        <v>10529621</v>
      </c>
      <c r="G558" s="1366">
        <v>2</v>
      </c>
      <c r="H558" s="1367" t="s">
        <v>13709</v>
      </c>
      <c r="I558" s="1374" t="s">
        <v>9585</v>
      </c>
      <c r="J558" s="1369">
        <v>41834</v>
      </c>
      <c r="K558" s="1370">
        <v>9533332</v>
      </c>
      <c r="L558" s="1371" t="s">
        <v>61</v>
      </c>
      <c r="M558" s="1372" t="s">
        <v>39</v>
      </c>
      <c r="N558" s="1372" t="s">
        <v>2127</v>
      </c>
      <c r="O558" s="1372" t="s">
        <v>41</v>
      </c>
      <c r="P558" s="1372" t="s">
        <v>42</v>
      </c>
      <c r="Q558" s="1373" t="s">
        <v>13621</v>
      </c>
    </row>
    <row r="559" spans="1:17" ht="108.75" x14ac:dyDescent="0.25">
      <c r="A559" s="1048">
        <v>557</v>
      </c>
      <c r="B559" s="1361" t="s">
        <v>34</v>
      </c>
      <c r="C559" s="1362">
        <v>891180084</v>
      </c>
      <c r="D559" s="1363">
        <v>2</v>
      </c>
      <c r="E559" s="1364" t="s">
        <v>12576</v>
      </c>
      <c r="F559" s="1365">
        <v>51675233</v>
      </c>
      <c r="G559" s="1366">
        <v>1</v>
      </c>
      <c r="H559" s="1367" t="s">
        <v>13710</v>
      </c>
      <c r="I559" s="1374" t="s">
        <v>12578</v>
      </c>
      <c r="J559" s="1369">
        <v>41834</v>
      </c>
      <c r="K559" s="1370">
        <v>9533332</v>
      </c>
      <c r="L559" s="1371" t="s">
        <v>61</v>
      </c>
      <c r="M559" s="1372" t="s">
        <v>39</v>
      </c>
      <c r="N559" s="1372" t="s">
        <v>2127</v>
      </c>
      <c r="O559" s="1372" t="s">
        <v>41</v>
      </c>
      <c r="P559" s="1372" t="s">
        <v>42</v>
      </c>
      <c r="Q559" s="1373" t="s">
        <v>13621</v>
      </c>
    </row>
    <row r="560" spans="1:17" ht="156.75" x14ac:dyDescent="0.25">
      <c r="A560" s="1048">
        <v>558</v>
      </c>
      <c r="B560" s="1361" t="s">
        <v>34</v>
      </c>
      <c r="C560" s="1362">
        <v>891180084</v>
      </c>
      <c r="D560" s="1363">
        <v>2</v>
      </c>
      <c r="E560" s="1364" t="s">
        <v>12293</v>
      </c>
      <c r="F560" s="1365">
        <v>1024461220</v>
      </c>
      <c r="G560" s="1366">
        <v>1</v>
      </c>
      <c r="H560" s="1367" t="s">
        <v>13711</v>
      </c>
      <c r="I560" s="1374" t="s">
        <v>12295</v>
      </c>
      <c r="J560" s="1369">
        <v>41834</v>
      </c>
      <c r="K560" s="1370">
        <v>14711480</v>
      </c>
      <c r="L560" s="1371" t="s">
        <v>61</v>
      </c>
      <c r="M560" s="1372" t="s">
        <v>39</v>
      </c>
      <c r="N560" s="1372" t="s">
        <v>2127</v>
      </c>
      <c r="O560" s="1372" t="s">
        <v>41</v>
      </c>
      <c r="P560" s="1372" t="s">
        <v>42</v>
      </c>
      <c r="Q560" s="1373" t="s">
        <v>13621</v>
      </c>
    </row>
    <row r="561" spans="1:17" ht="84.75" x14ac:dyDescent="0.25">
      <c r="A561" s="1048">
        <v>559</v>
      </c>
      <c r="B561" s="1361" t="s">
        <v>34</v>
      </c>
      <c r="C561" s="1362">
        <v>891180084</v>
      </c>
      <c r="D561" s="1363">
        <v>2</v>
      </c>
      <c r="E561" s="1364" t="s">
        <v>6840</v>
      </c>
      <c r="F561" s="1365">
        <v>55153933</v>
      </c>
      <c r="G561" s="1366">
        <v>3</v>
      </c>
      <c r="H561" s="1367" t="s">
        <v>13712</v>
      </c>
      <c r="I561" s="1374" t="s">
        <v>12277</v>
      </c>
      <c r="J561" s="1369">
        <v>41834</v>
      </c>
      <c r="K561" s="1370">
        <v>9533332</v>
      </c>
      <c r="L561" s="1371" t="s">
        <v>61</v>
      </c>
      <c r="M561" s="1372" t="s">
        <v>39</v>
      </c>
      <c r="N561" s="1372" t="s">
        <v>2127</v>
      </c>
      <c r="O561" s="1372" t="s">
        <v>41</v>
      </c>
      <c r="P561" s="1372" t="s">
        <v>42</v>
      </c>
      <c r="Q561" s="1373" t="s">
        <v>13621</v>
      </c>
    </row>
    <row r="562" spans="1:17" ht="360.75" x14ac:dyDescent="0.25">
      <c r="A562" s="1048">
        <v>560</v>
      </c>
      <c r="B562" s="1361" t="s">
        <v>34</v>
      </c>
      <c r="C562" s="1362">
        <v>891180084</v>
      </c>
      <c r="D562" s="1363">
        <v>2</v>
      </c>
      <c r="E562" s="1364" t="s">
        <v>12460</v>
      </c>
      <c r="F562" s="1365">
        <v>1075215698</v>
      </c>
      <c r="G562" s="1366">
        <v>8</v>
      </c>
      <c r="H562" s="1367" t="s">
        <v>13713</v>
      </c>
      <c r="I562" s="1374" t="s">
        <v>12462</v>
      </c>
      <c r="J562" s="1369">
        <v>41834</v>
      </c>
      <c r="K562" s="1370">
        <v>9594443</v>
      </c>
      <c r="L562" s="1371" t="s">
        <v>61</v>
      </c>
      <c r="M562" s="1372" t="s">
        <v>39</v>
      </c>
      <c r="N562" s="1372" t="s">
        <v>2127</v>
      </c>
      <c r="O562" s="1372" t="s">
        <v>41</v>
      </c>
      <c r="P562" s="1372" t="s">
        <v>42</v>
      </c>
      <c r="Q562" s="1373" t="s">
        <v>13621</v>
      </c>
    </row>
    <row r="563" spans="1:17" ht="108.75" x14ac:dyDescent="0.25">
      <c r="A563" s="1048">
        <v>561</v>
      </c>
      <c r="B563" s="1361" t="s">
        <v>34</v>
      </c>
      <c r="C563" s="1362">
        <v>891180084</v>
      </c>
      <c r="D563" s="1363">
        <v>2</v>
      </c>
      <c r="E563" s="1364" t="s">
        <v>12301</v>
      </c>
      <c r="F563" s="1365">
        <v>1082156241</v>
      </c>
      <c r="G563" s="1366">
        <v>8</v>
      </c>
      <c r="H563" s="1367" t="s">
        <v>13714</v>
      </c>
      <c r="I563" s="1374" t="s">
        <v>13715</v>
      </c>
      <c r="J563" s="1369">
        <v>41834</v>
      </c>
      <c r="K563" s="1370">
        <v>5756665.666666666</v>
      </c>
      <c r="L563" s="1371" t="s">
        <v>61</v>
      </c>
      <c r="M563" s="1372" t="s">
        <v>39</v>
      </c>
      <c r="N563" s="1372" t="s">
        <v>2127</v>
      </c>
      <c r="O563" s="1372" t="s">
        <v>41</v>
      </c>
      <c r="P563" s="1372" t="s">
        <v>42</v>
      </c>
      <c r="Q563" s="1373" t="s">
        <v>13621</v>
      </c>
    </row>
    <row r="564" spans="1:17" ht="204.75" x14ac:dyDescent="0.25">
      <c r="A564" s="1048">
        <v>562</v>
      </c>
      <c r="B564" s="1361" t="s">
        <v>34</v>
      </c>
      <c r="C564" s="1362">
        <v>891180084</v>
      </c>
      <c r="D564" s="1363">
        <v>2</v>
      </c>
      <c r="E564" s="1364" t="s">
        <v>12329</v>
      </c>
      <c r="F564" s="1365">
        <v>12141477</v>
      </c>
      <c r="G564" s="1366">
        <v>8</v>
      </c>
      <c r="H564" s="1367" t="s">
        <v>13716</v>
      </c>
      <c r="I564" s="1374" t="s">
        <v>13717</v>
      </c>
      <c r="J564" s="1369">
        <v>41834</v>
      </c>
      <c r="K564" s="1370">
        <v>9533332</v>
      </c>
      <c r="L564" s="1371" t="s">
        <v>61</v>
      </c>
      <c r="M564" s="1372" t="s">
        <v>39</v>
      </c>
      <c r="N564" s="1372" t="s">
        <v>2127</v>
      </c>
      <c r="O564" s="1372" t="s">
        <v>41</v>
      </c>
      <c r="P564" s="1372" t="s">
        <v>42</v>
      </c>
      <c r="Q564" s="1373" t="s">
        <v>13621</v>
      </c>
    </row>
    <row r="565" spans="1:17" ht="120.75" x14ac:dyDescent="0.25">
      <c r="A565" s="1048">
        <v>563</v>
      </c>
      <c r="B565" s="1361" t="s">
        <v>34</v>
      </c>
      <c r="C565" s="1362">
        <v>891180084</v>
      </c>
      <c r="D565" s="1363">
        <v>2</v>
      </c>
      <c r="E565" s="1364" t="s">
        <v>12309</v>
      </c>
      <c r="F565" s="1365">
        <v>36069942</v>
      </c>
      <c r="G565" s="1366">
        <v>1</v>
      </c>
      <c r="H565" s="1367" t="s">
        <v>13718</v>
      </c>
      <c r="I565" s="1374" t="s">
        <v>9550</v>
      </c>
      <c r="J565" s="1369">
        <v>41834</v>
      </c>
      <c r="K565" s="1370">
        <v>6355555</v>
      </c>
      <c r="L565" s="1371" t="s">
        <v>61</v>
      </c>
      <c r="M565" s="1372" t="s">
        <v>39</v>
      </c>
      <c r="N565" s="1372" t="s">
        <v>2127</v>
      </c>
      <c r="O565" s="1372" t="s">
        <v>41</v>
      </c>
      <c r="P565" s="1372" t="s">
        <v>42</v>
      </c>
      <c r="Q565" s="1373" t="s">
        <v>13621</v>
      </c>
    </row>
    <row r="566" spans="1:17" ht="60.75" x14ac:dyDescent="0.25">
      <c r="A566" s="1048">
        <v>564</v>
      </c>
      <c r="B566" s="1361" t="s">
        <v>34</v>
      </c>
      <c r="C566" s="1362">
        <v>891180084</v>
      </c>
      <c r="D566" s="1363">
        <v>2</v>
      </c>
      <c r="E566" s="1364" t="s">
        <v>12311</v>
      </c>
      <c r="F566" s="1365">
        <v>55154378</v>
      </c>
      <c r="G566" s="1366">
        <v>1</v>
      </c>
      <c r="H566" s="1367" t="s">
        <v>13719</v>
      </c>
      <c r="I566" s="1374" t="s">
        <v>10132</v>
      </c>
      <c r="J566" s="1369">
        <v>41834</v>
      </c>
      <c r="K566" s="1370">
        <v>14617776</v>
      </c>
      <c r="L566" s="1371" t="s">
        <v>61</v>
      </c>
      <c r="M566" s="1372" t="s">
        <v>39</v>
      </c>
      <c r="N566" s="1372" t="s">
        <v>2127</v>
      </c>
      <c r="O566" s="1372" t="s">
        <v>41</v>
      </c>
      <c r="P566" s="1372" t="s">
        <v>42</v>
      </c>
      <c r="Q566" s="1373" t="s">
        <v>13621</v>
      </c>
    </row>
    <row r="567" spans="1:17" ht="72.75" x14ac:dyDescent="0.25">
      <c r="A567" s="1048">
        <v>565</v>
      </c>
      <c r="B567" s="1361" t="s">
        <v>34</v>
      </c>
      <c r="C567" s="1362">
        <v>891180084</v>
      </c>
      <c r="D567" s="1363">
        <v>2</v>
      </c>
      <c r="E567" s="1364" t="s">
        <v>12319</v>
      </c>
      <c r="F567" s="1365">
        <v>12135730</v>
      </c>
      <c r="G567" s="1366">
        <v>2</v>
      </c>
      <c r="H567" s="1367" t="s">
        <v>13720</v>
      </c>
      <c r="I567" s="1374" t="s">
        <v>13721</v>
      </c>
      <c r="J567" s="1369">
        <v>41834</v>
      </c>
      <c r="K567" s="1370">
        <v>9533332</v>
      </c>
      <c r="L567" s="1371" t="s">
        <v>61</v>
      </c>
      <c r="M567" s="1372" t="s">
        <v>39</v>
      </c>
      <c r="N567" s="1372" t="s">
        <v>2127</v>
      </c>
      <c r="O567" s="1372" t="s">
        <v>41</v>
      </c>
      <c r="P567" s="1372" t="s">
        <v>42</v>
      </c>
      <c r="Q567" s="1373" t="s">
        <v>13621</v>
      </c>
    </row>
    <row r="568" spans="1:17" ht="84.75" x14ac:dyDescent="0.25">
      <c r="A568" s="1048">
        <v>566</v>
      </c>
      <c r="B568" s="1361" t="s">
        <v>34</v>
      </c>
      <c r="C568" s="1362">
        <v>891180084</v>
      </c>
      <c r="D568" s="1363">
        <v>2</v>
      </c>
      <c r="E568" s="1364" t="s">
        <v>12573</v>
      </c>
      <c r="F568" s="1365">
        <v>13828018</v>
      </c>
      <c r="G568" s="1366">
        <v>4</v>
      </c>
      <c r="H568" s="1367" t="s">
        <v>13722</v>
      </c>
      <c r="I568" s="1374" t="s">
        <v>12575</v>
      </c>
      <c r="J568" s="1369">
        <v>41834</v>
      </c>
      <c r="K568" s="1370">
        <v>14617776</v>
      </c>
      <c r="L568" s="1371" t="s">
        <v>61</v>
      </c>
      <c r="M568" s="1372" t="s">
        <v>39</v>
      </c>
      <c r="N568" s="1372" t="s">
        <v>2127</v>
      </c>
      <c r="O568" s="1372" t="s">
        <v>41</v>
      </c>
      <c r="P568" s="1372" t="s">
        <v>42</v>
      </c>
      <c r="Q568" s="1373" t="s">
        <v>13621</v>
      </c>
    </row>
    <row r="569" spans="1:17" ht="60.75" x14ac:dyDescent="0.25">
      <c r="A569" s="1048">
        <v>567</v>
      </c>
      <c r="B569" s="1361" t="s">
        <v>34</v>
      </c>
      <c r="C569" s="1362">
        <v>891180084</v>
      </c>
      <c r="D569" s="1363">
        <v>2</v>
      </c>
      <c r="E569" s="1364" t="s">
        <v>12173</v>
      </c>
      <c r="F569" s="1365">
        <v>36066255</v>
      </c>
      <c r="G569" s="1366">
        <v>6</v>
      </c>
      <c r="H569" s="1367" t="s">
        <v>13723</v>
      </c>
      <c r="I569" s="1374" t="s">
        <v>13724</v>
      </c>
      <c r="J569" s="1369">
        <v>41834</v>
      </c>
      <c r="K569" s="1370">
        <v>9533332</v>
      </c>
      <c r="L569" s="1371" t="s">
        <v>61</v>
      </c>
      <c r="M569" s="1372" t="s">
        <v>39</v>
      </c>
      <c r="N569" s="1372" t="s">
        <v>2127</v>
      </c>
      <c r="O569" s="1372" t="s">
        <v>41</v>
      </c>
      <c r="P569" s="1372" t="s">
        <v>42</v>
      </c>
      <c r="Q569" s="1373" t="s">
        <v>13621</v>
      </c>
    </row>
    <row r="570" spans="1:17" ht="84.75" x14ac:dyDescent="0.25">
      <c r="A570" s="1048">
        <v>568</v>
      </c>
      <c r="B570" s="1361" t="s">
        <v>34</v>
      </c>
      <c r="C570" s="1362">
        <v>891180084</v>
      </c>
      <c r="D570" s="1363">
        <v>2</v>
      </c>
      <c r="E570" s="1364" t="s">
        <v>12167</v>
      </c>
      <c r="F570" s="1365">
        <v>7708832</v>
      </c>
      <c r="G570" s="1366">
        <v>7</v>
      </c>
      <c r="H570" s="1367" t="s">
        <v>13725</v>
      </c>
      <c r="I570" s="1374" t="s">
        <v>9688</v>
      </c>
      <c r="J570" s="1369">
        <v>41834</v>
      </c>
      <c r="K570" s="1370">
        <v>5719999</v>
      </c>
      <c r="L570" s="1371" t="s">
        <v>61</v>
      </c>
      <c r="M570" s="1372" t="s">
        <v>39</v>
      </c>
      <c r="N570" s="1372" t="s">
        <v>2127</v>
      </c>
      <c r="O570" s="1372" t="s">
        <v>41</v>
      </c>
      <c r="P570" s="1372" t="s">
        <v>42</v>
      </c>
      <c r="Q570" s="1373" t="s">
        <v>13621</v>
      </c>
    </row>
    <row r="571" spans="1:17" ht="72.75" x14ac:dyDescent="0.25">
      <c r="A571" s="1048">
        <v>569</v>
      </c>
      <c r="B571" s="1361" t="s">
        <v>34</v>
      </c>
      <c r="C571" s="1362">
        <v>891180084</v>
      </c>
      <c r="D571" s="1363">
        <v>2</v>
      </c>
      <c r="E571" s="1364" t="s">
        <v>13726</v>
      </c>
      <c r="F571" s="1365">
        <v>1075255781</v>
      </c>
      <c r="G571" s="1366">
        <v>2</v>
      </c>
      <c r="H571" s="1367" t="s">
        <v>13727</v>
      </c>
      <c r="I571" s="1374" t="s">
        <v>9690</v>
      </c>
      <c r="J571" s="1369">
        <v>41834</v>
      </c>
      <c r="K571" s="1370">
        <v>8262221</v>
      </c>
      <c r="L571" s="1371" t="s">
        <v>61</v>
      </c>
      <c r="M571" s="1372" t="s">
        <v>39</v>
      </c>
      <c r="N571" s="1372" t="s">
        <v>2127</v>
      </c>
      <c r="O571" s="1372" t="s">
        <v>41</v>
      </c>
      <c r="P571" s="1372" t="s">
        <v>42</v>
      </c>
      <c r="Q571" s="1373" t="s">
        <v>13621</v>
      </c>
    </row>
    <row r="572" spans="1:17" ht="108.75" x14ac:dyDescent="0.25">
      <c r="A572" s="1048">
        <v>570</v>
      </c>
      <c r="B572" s="1361" t="s">
        <v>34</v>
      </c>
      <c r="C572" s="1362">
        <v>891180084</v>
      </c>
      <c r="D572" s="1363">
        <v>2</v>
      </c>
      <c r="E572" s="1364" t="s">
        <v>12210</v>
      </c>
      <c r="F572" s="1365">
        <v>26423542</v>
      </c>
      <c r="G572" s="1366">
        <v>0</v>
      </c>
      <c r="H572" s="1367" t="s">
        <v>13728</v>
      </c>
      <c r="I572" s="1374" t="s">
        <v>12212</v>
      </c>
      <c r="J572" s="1369">
        <v>41834</v>
      </c>
      <c r="K572" s="1370">
        <v>8262221</v>
      </c>
      <c r="L572" s="1371" t="s">
        <v>61</v>
      </c>
      <c r="M572" s="1372" t="s">
        <v>39</v>
      </c>
      <c r="N572" s="1372" t="s">
        <v>2127</v>
      </c>
      <c r="O572" s="1372" t="s">
        <v>41</v>
      </c>
      <c r="P572" s="1372" t="s">
        <v>42</v>
      </c>
      <c r="Q572" s="1373" t="s">
        <v>13621</v>
      </c>
    </row>
    <row r="573" spans="1:17" ht="192.75" x14ac:dyDescent="0.25">
      <c r="A573" s="1048">
        <v>571</v>
      </c>
      <c r="B573" s="1361" t="s">
        <v>34</v>
      </c>
      <c r="C573" s="1362">
        <v>891180084</v>
      </c>
      <c r="D573" s="1363">
        <v>2</v>
      </c>
      <c r="E573" s="1364" t="s">
        <v>12216</v>
      </c>
      <c r="F573" s="1365">
        <v>7726738</v>
      </c>
      <c r="G573" s="1366">
        <v>9</v>
      </c>
      <c r="H573" s="1367" t="s">
        <v>13729</v>
      </c>
      <c r="I573" s="1374" t="s">
        <v>13730</v>
      </c>
      <c r="J573" s="1369">
        <v>41834</v>
      </c>
      <c r="K573" s="1370">
        <v>6991110</v>
      </c>
      <c r="L573" s="1371" t="s">
        <v>61</v>
      </c>
      <c r="M573" s="1372" t="s">
        <v>39</v>
      </c>
      <c r="N573" s="1372" t="s">
        <v>2127</v>
      </c>
      <c r="O573" s="1372" t="s">
        <v>41</v>
      </c>
      <c r="P573" s="1372" t="s">
        <v>42</v>
      </c>
      <c r="Q573" s="1373" t="s">
        <v>13621</v>
      </c>
    </row>
    <row r="574" spans="1:17" ht="48.75" x14ac:dyDescent="0.25">
      <c r="A574" s="1048">
        <v>572</v>
      </c>
      <c r="B574" s="1361" t="s">
        <v>34</v>
      </c>
      <c r="C574" s="1362">
        <v>891180084</v>
      </c>
      <c r="D574" s="1363">
        <v>2</v>
      </c>
      <c r="E574" s="1364" t="s">
        <v>12335</v>
      </c>
      <c r="F574" s="1365">
        <v>1075232353</v>
      </c>
      <c r="G574" s="1366">
        <v>4</v>
      </c>
      <c r="H574" s="1367" t="s">
        <v>13731</v>
      </c>
      <c r="I574" s="1374" t="s">
        <v>12337</v>
      </c>
      <c r="J574" s="1369">
        <v>41834</v>
      </c>
      <c r="K574" s="1370">
        <v>6355555</v>
      </c>
      <c r="L574" s="1371" t="s">
        <v>61</v>
      </c>
      <c r="M574" s="1372" t="s">
        <v>39</v>
      </c>
      <c r="N574" s="1372" t="s">
        <v>2127</v>
      </c>
      <c r="O574" s="1372" t="s">
        <v>41</v>
      </c>
      <c r="P574" s="1372" t="s">
        <v>42</v>
      </c>
      <c r="Q574" s="1373" t="s">
        <v>13621</v>
      </c>
    </row>
    <row r="575" spans="1:17" ht="60.75" x14ac:dyDescent="0.25">
      <c r="A575" s="1048">
        <v>573</v>
      </c>
      <c r="B575" s="1361" t="s">
        <v>34</v>
      </c>
      <c r="C575" s="1362">
        <v>891180084</v>
      </c>
      <c r="D575" s="1363">
        <v>2</v>
      </c>
      <c r="E575" s="1364" t="s">
        <v>12338</v>
      </c>
      <c r="F575" s="1365">
        <v>1075213437</v>
      </c>
      <c r="G575" s="1366">
        <v>3</v>
      </c>
      <c r="H575" s="1367" t="s">
        <v>13732</v>
      </c>
      <c r="I575" s="1374" t="s">
        <v>12340</v>
      </c>
      <c r="J575" s="1369">
        <v>41834</v>
      </c>
      <c r="K575" s="1370">
        <v>6355555</v>
      </c>
      <c r="L575" s="1371" t="s">
        <v>61</v>
      </c>
      <c r="M575" s="1372" t="s">
        <v>39</v>
      </c>
      <c r="N575" s="1372" t="s">
        <v>2127</v>
      </c>
      <c r="O575" s="1372" t="s">
        <v>41</v>
      </c>
      <c r="P575" s="1372" t="s">
        <v>42</v>
      </c>
      <c r="Q575" s="1373" t="s">
        <v>13621</v>
      </c>
    </row>
    <row r="576" spans="1:17" ht="204.75" x14ac:dyDescent="0.25">
      <c r="A576" s="1048">
        <v>574</v>
      </c>
      <c r="B576" s="1361" t="s">
        <v>34</v>
      </c>
      <c r="C576" s="1362">
        <v>891180084</v>
      </c>
      <c r="D576" s="1363">
        <v>2</v>
      </c>
      <c r="E576" s="1364" t="s">
        <v>12273</v>
      </c>
      <c r="F576" s="1365">
        <v>7556496</v>
      </c>
      <c r="G576" s="1366">
        <v>1</v>
      </c>
      <c r="H576" s="1367" t="s">
        <v>13733</v>
      </c>
      <c r="I576" s="1374" t="s">
        <v>12275</v>
      </c>
      <c r="J576" s="1369">
        <v>41834</v>
      </c>
      <c r="K576" s="1370">
        <v>11439998</v>
      </c>
      <c r="L576" s="1371" t="s">
        <v>61</v>
      </c>
      <c r="M576" s="1372" t="s">
        <v>39</v>
      </c>
      <c r="N576" s="1372" t="s">
        <v>2127</v>
      </c>
      <c r="O576" s="1372" t="s">
        <v>41</v>
      </c>
      <c r="P576" s="1372" t="s">
        <v>42</v>
      </c>
      <c r="Q576" s="1373" t="s">
        <v>13621</v>
      </c>
    </row>
    <row r="577" spans="1:17" ht="168.75" x14ac:dyDescent="0.25">
      <c r="A577" s="1048">
        <v>575</v>
      </c>
      <c r="B577" s="1361" t="s">
        <v>34</v>
      </c>
      <c r="C577" s="1362">
        <v>891180084</v>
      </c>
      <c r="D577" s="1363">
        <v>2</v>
      </c>
      <c r="E577" s="1364" t="s">
        <v>12357</v>
      </c>
      <c r="F577" s="1365">
        <v>7717651</v>
      </c>
      <c r="G577" s="1366">
        <v>9</v>
      </c>
      <c r="H577" s="1367" t="s">
        <v>13734</v>
      </c>
      <c r="I577" s="1374" t="s">
        <v>12359</v>
      </c>
      <c r="J577" s="1369">
        <v>41834</v>
      </c>
      <c r="K577" s="1370">
        <v>6991110</v>
      </c>
      <c r="L577" s="1371" t="s">
        <v>61</v>
      </c>
      <c r="M577" s="1372" t="s">
        <v>39</v>
      </c>
      <c r="N577" s="1372" t="s">
        <v>2127</v>
      </c>
      <c r="O577" s="1372" t="s">
        <v>41</v>
      </c>
      <c r="P577" s="1372" t="s">
        <v>42</v>
      </c>
      <c r="Q577" s="1373" t="s">
        <v>13621</v>
      </c>
    </row>
    <row r="578" spans="1:17" ht="156.75" x14ac:dyDescent="0.25">
      <c r="A578" s="1048">
        <v>576</v>
      </c>
      <c r="B578" s="1361" t="s">
        <v>34</v>
      </c>
      <c r="C578" s="1362">
        <v>891180084</v>
      </c>
      <c r="D578" s="1363">
        <v>2</v>
      </c>
      <c r="E578" s="1364" t="s">
        <v>12343</v>
      </c>
      <c r="F578" s="1365">
        <v>11316106</v>
      </c>
      <c r="G578" s="1366">
        <v>1</v>
      </c>
      <c r="H578" s="1367" t="s">
        <v>13735</v>
      </c>
      <c r="I578" s="1374" t="s">
        <v>12345</v>
      </c>
      <c r="J578" s="1369">
        <v>41834</v>
      </c>
      <c r="K578" s="1370">
        <v>6991110</v>
      </c>
      <c r="L578" s="1371" t="s">
        <v>61</v>
      </c>
      <c r="M578" s="1372" t="s">
        <v>39</v>
      </c>
      <c r="N578" s="1372" t="s">
        <v>2127</v>
      </c>
      <c r="O578" s="1372" t="s">
        <v>41</v>
      </c>
      <c r="P578" s="1372" t="s">
        <v>42</v>
      </c>
      <c r="Q578" s="1373" t="s">
        <v>13621</v>
      </c>
    </row>
    <row r="579" spans="1:17" ht="156.75" x14ac:dyDescent="0.25">
      <c r="A579" s="1048">
        <v>577</v>
      </c>
      <c r="B579" s="1361" t="s">
        <v>34</v>
      </c>
      <c r="C579" s="1362">
        <v>891180084</v>
      </c>
      <c r="D579" s="1363">
        <v>2</v>
      </c>
      <c r="E579" s="1364" t="s">
        <v>12352</v>
      </c>
      <c r="F579" s="1365">
        <v>7684965</v>
      </c>
      <c r="G579" s="1366">
        <v>2</v>
      </c>
      <c r="H579" s="1367" t="s">
        <v>13736</v>
      </c>
      <c r="I579" s="1374" t="s">
        <v>12354</v>
      </c>
      <c r="J579" s="1369">
        <v>41834</v>
      </c>
      <c r="K579" s="1370">
        <v>6991110</v>
      </c>
      <c r="L579" s="1371" t="s">
        <v>61</v>
      </c>
      <c r="M579" s="1372" t="s">
        <v>39</v>
      </c>
      <c r="N579" s="1372" t="s">
        <v>2127</v>
      </c>
      <c r="O579" s="1372" t="s">
        <v>41</v>
      </c>
      <c r="P579" s="1372" t="s">
        <v>42</v>
      </c>
      <c r="Q579" s="1373" t="s">
        <v>13621</v>
      </c>
    </row>
    <row r="580" spans="1:17" ht="216.75" x14ac:dyDescent="0.25">
      <c r="A580" s="1048">
        <v>578</v>
      </c>
      <c r="B580" s="1361" t="s">
        <v>34</v>
      </c>
      <c r="C580" s="1362">
        <v>891180084</v>
      </c>
      <c r="D580" s="1363">
        <v>2</v>
      </c>
      <c r="E580" s="1364" t="s">
        <v>12349</v>
      </c>
      <c r="F580" s="1365">
        <v>55163730</v>
      </c>
      <c r="G580" s="1366">
        <v>8</v>
      </c>
      <c r="H580" s="1367" t="s">
        <v>13737</v>
      </c>
      <c r="I580" s="1374" t="s">
        <v>12351</v>
      </c>
      <c r="J580" s="1369">
        <v>41834</v>
      </c>
      <c r="K580" s="1370">
        <v>6991110</v>
      </c>
      <c r="L580" s="1371" t="s">
        <v>61</v>
      </c>
      <c r="M580" s="1372" t="s">
        <v>39</v>
      </c>
      <c r="N580" s="1372" t="s">
        <v>2127</v>
      </c>
      <c r="O580" s="1372" t="s">
        <v>41</v>
      </c>
      <c r="P580" s="1372" t="s">
        <v>42</v>
      </c>
      <c r="Q580" s="1373" t="s">
        <v>13621</v>
      </c>
    </row>
    <row r="581" spans="1:17" ht="108.75" x14ac:dyDescent="0.25">
      <c r="A581" s="1048">
        <v>579</v>
      </c>
      <c r="B581" s="1361" t="s">
        <v>34</v>
      </c>
      <c r="C581" s="1362">
        <v>891180084</v>
      </c>
      <c r="D581" s="1363">
        <v>2</v>
      </c>
      <c r="E581" s="1364" t="s">
        <v>12268</v>
      </c>
      <c r="F581" s="1365">
        <v>1075222976</v>
      </c>
      <c r="G581" s="1366">
        <v>1</v>
      </c>
      <c r="H581" s="1367" t="s">
        <v>13738</v>
      </c>
      <c r="I581" s="1374" t="s">
        <v>13739</v>
      </c>
      <c r="J581" s="1369">
        <v>41834</v>
      </c>
      <c r="K581" s="1370">
        <v>6355555</v>
      </c>
      <c r="L581" s="1371" t="s">
        <v>61</v>
      </c>
      <c r="M581" s="1372" t="s">
        <v>39</v>
      </c>
      <c r="N581" s="1372" t="s">
        <v>2127</v>
      </c>
      <c r="O581" s="1372" t="s">
        <v>41</v>
      </c>
      <c r="P581" s="1372" t="s">
        <v>42</v>
      </c>
      <c r="Q581" s="1373" t="s">
        <v>13621</v>
      </c>
    </row>
    <row r="582" spans="1:17" ht="204.75" x14ac:dyDescent="0.25">
      <c r="A582" s="1048">
        <v>580</v>
      </c>
      <c r="B582" s="1361" t="s">
        <v>34</v>
      </c>
      <c r="C582" s="1362">
        <v>891180084</v>
      </c>
      <c r="D582" s="1363">
        <v>2</v>
      </c>
      <c r="E582" s="1364" t="s">
        <v>12399</v>
      </c>
      <c r="F582" s="1365">
        <v>7725584</v>
      </c>
      <c r="G582" s="1366">
        <v>7</v>
      </c>
      <c r="H582" s="1367" t="s">
        <v>13740</v>
      </c>
      <c r="I582" s="1374" t="s">
        <v>9692</v>
      </c>
      <c r="J582" s="1369">
        <v>41834</v>
      </c>
      <c r="K582" s="1370">
        <v>8262221</v>
      </c>
      <c r="L582" s="1371" t="s">
        <v>61</v>
      </c>
      <c r="M582" s="1372" t="s">
        <v>39</v>
      </c>
      <c r="N582" s="1372" t="s">
        <v>2127</v>
      </c>
      <c r="O582" s="1372" t="s">
        <v>41</v>
      </c>
      <c r="P582" s="1372" t="s">
        <v>42</v>
      </c>
      <c r="Q582" s="1373" t="s">
        <v>13621</v>
      </c>
    </row>
    <row r="583" spans="1:17" ht="204.75" x14ac:dyDescent="0.25">
      <c r="A583" s="1048">
        <v>581</v>
      </c>
      <c r="B583" s="1361" t="s">
        <v>34</v>
      </c>
      <c r="C583" s="1362">
        <v>891180084</v>
      </c>
      <c r="D583" s="1363">
        <v>2</v>
      </c>
      <c r="E583" s="1364" t="s">
        <v>12219</v>
      </c>
      <c r="F583" s="1365">
        <v>7701836</v>
      </c>
      <c r="G583" s="1366">
        <v>4</v>
      </c>
      <c r="H583" s="1367" t="s">
        <v>13741</v>
      </c>
      <c r="I583" s="1374" t="s">
        <v>12221</v>
      </c>
      <c r="J583" s="1369">
        <v>41834</v>
      </c>
      <c r="K583" s="1370">
        <v>14617776</v>
      </c>
      <c r="L583" s="1371" t="s">
        <v>61</v>
      </c>
      <c r="M583" s="1372" t="s">
        <v>39</v>
      </c>
      <c r="N583" s="1372" t="s">
        <v>2127</v>
      </c>
      <c r="O583" s="1372" t="s">
        <v>41</v>
      </c>
      <c r="P583" s="1372" t="s">
        <v>42</v>
      </c>
      <c r="Q583" s="1373" t="s">
        <v>13621</v>
      </c>
    </row>
    <row r="584" spans="1:17" ht="144.75" x14ac:dyDescent="0.25">
      <c r="A584" s="1048">
        <v>582</v>
      </c>
      <c r="B584" s="1361" t="s">
        <v>34</v>
      </c>
      <c r="C584" s="1362">
        <v>891180084</v>
      </c>
      <c r="D584" s="1363">
        <v>2</v>
      </c>
      <c r="E584" s="1364" t="s">
        <v>12222</v>
      </c>
      <c r="F584" s="1365">
        <v>7699693</v>
      </c>
      <c r="G584" s="1366">
        <v>1</v>
      </c>
      <c r="H584" s="1367" t="s">
        <v>13742</v>
      </c>
      <c r="I584" s="1374" t="s">
        <v>12224</v>
      </c>
      <c r="J584" s="1369">
        <v>41834</v>
      </c>
      <c r="K584" s="1370">
        <v>9533332</v>
      </c>
      <c r="L584" s="1371" t="s">
        <v>61</v>
      </c>
      <c r="M584" s="1372" t="s">
        <v>39</v>
      </c>
      <c r="N584" s="1372" t="s">
        <v>2127</v>
      </c>
      <c r="O584" s="1372" t="s">
        <v>41</v>
      </c>
      <c r="P584" s="1372" t="s">
        <v>42</v>
      </c>
      <c r="Q584" s="1373" t="s">
        <v>13621</v>
      </c>
    </row>
    <row r="585" spans="1:17" ht="84.75" x14ac:dyDescent="0.25">
      <c r="A585" s="1048">
        <v>583</v>
      </c>
      <c r="B585" s="1361" t="s">
        <v>34</v>
      </c>
      <c r="C585" s="1362">
        <v>891180084</v>
      </c>
      <c r="D585" s="1363">
        <v>2</v>
      </c>
      <c r="E585" s="1364" t="s">
        <v>12065</v>
      </c>
      <c r="F585" s="1365">
        <v>7727870</v>
      </c>
      <c r="G585" s="1366">
        <v>8</v>
      </c>
      <c r="H585" s="1367" t="s">
        <v>13743</v>
      </c>
      <c r="I585" s="1374" t="s">
        <v>9451</v>
      </c>
      <c r="J585" s="1369">
        <v>41834</v>
      </c>
      <c r="K585" s="1370">
        <v>9533332</v>
      </c>
      <c r="L585" s="1371" t="s">
        <v>61</v>
      </c>
      <c r="M585" s="1372" t="s">
        <v>39</v>
      </c>
      <c r="N585" s="1372" t="s">
        <v>2127</v>
      </c>
      <c r="O585" s="1372" t="s">
        <v>41</v>
      </c>
      <c r="P585" s="1372" t="s">
        <v>42</v>
      </c>
      <c r="Q585" s="1373" t="s">
        <v>13621</v>
      </c>
    </row>
    <row r="586" spans="1:17" ht="96.75" x14ac:dyDescent="0.25">
      <c r="A586" s="1048">
        <v>584</v>
      </c>
      <c r="B586" s="1361" t="s">
        <v>34</v>
      </c>
      <c r="C586" s="1362">
        <v>891180084</v>
      </c>
      <c r="D586" s="1363">
        <v>2</v>
      </c>
      <c r="E586" s="1364" t="s">
        <v>12063</v>
      </c>
      <c r="F586" s="1365">
        <v>1075211814</v>
      </c>
      <c r="G586" s="1366">
        <v>8</v>
      </c>
      <c r="H586" s="1367" t="s">
        <v>13744</v>
      </c>
      <c r="I586" s="1374" t="s">
        <v>9633</v>
      </c>
      <c r="J586" s="1369">
        <v>41834</v>
      </c>
      <c r="K586" s="1370">
        <v>9533332</v>
      </c>
      <c r="L586" s="1371" t="s">
        <v>61</v>
      </c>
      <c r="M586" s="1372" t="s">
        <v>39</v>
      </c>
      <c r="N586" s="1372" t="s">
        <v>2127</v>
      </c>
      <c r="O586" s="1372" t="s">
        <v>41</v>
      </c>
      <c r="P586" s="1372" t="s">
        <v>42</v>
      </c>
      <c r="Q586" s="1373" t="s">
        <v>13621</v>
      </c>
    </row>
    <row r="587" spans="1:17" ht="144.75" x14ac:dyDescent="0.25">
      <c r="A587" s="1048">
        <v>585</v>
      </c>
      <c r="B587" s="1361" t="s">
        <v>34</v>
      </c>
      <c r="C587" s="1362">
        <v>891180084</v>
      </c>
      <c r="D587" s="1363">
        <v>2</v>
      </c>
      <c r="E587" s="1364" t="s">
        <v>12057</v>
      </c>
      <c r="F587" s="1365">
        <v>1079180252</v>
      </c>
      <c r="G587" s="1366">
        <v>9</v>
      </c>
      <c r="H587" s="1367" t="s">
        <v>13745</v>
      </c>
      <c r="I587" s="1374" t="s">
        <v>12059</v>
      </c>
      <c r="J587" s="1369">
        <v>41834</v>
      </c>
      <c r="K587" s="1370">
        <v>8262221</v>
      </c>
      <c r="L587" s="1371" t="s">
        <v>61</v>
      </c>
      <c r="M587" s="1372" t="s">
        <v>39</v>
      </c>
      <c r="N587" s="1372" t="s">
        <v>2127</v>
      </c>
      <c r="O587" s="1372" t="s">
        <v>41</v>
      </c>
      <c r="P587" s="1372" t="s">
        <v>42</v>
      </c>
      <c r="Q587" s="1373" t="s">
        <v>13621</v>
      </c>
    </row>
    <row r="588" spans="1:17" ht="204.75" x14ac:dyDescent="0.25">
      <c r="A588" s="1048">
        <v>586</v>
      </c>
      <c r="B588" s="1361" t="s">
        <v>34</v>
      </c>
      <c r="C588" s="1362">
        <v>891180084</v>
      </c>
      <c r="D588" s="1363">
        <v>2</v>
      </c>
      <c r="E588" s="1364" t="s">
        <v>12397</v>
      </c>
      <c r="F588" s="1365">
        <v>7732994</v>
      </c>
      <c r="G588" s="1366">
        <v>2</v>
      </c>
      <c r="H588" s="1367" t="s">
        <v>13746</v>
      </c>
      <c r="I588" s="1374" t="s">
        <v>9692</v>
      </c>
      <c r="J588" s="1369">
        <v>41834</v>
      </c>
      <c r="K588" s="1370">
        <v>8262221</v>
      </c>
      <c r="L588" s="1371" t="s">
        <v>61</v>
      </c>
      <c r="M588" s="1372" t="s">
        <v>39</v>
      </c>
      <c r="N588" s="1372" t="s">
        <v>2127</v>
      </c>
      <c r="O588" s="1372" t="s">
        <v>41</v>
      </c>
      <c r="P588" s="1372" t="s">
        <v>42</v>
      </c>
      <c r="Q588" s="1373" t="s">
        <v>13621</v>
      </c>
    </row>
    <row r="589" spans="1:17" ht="120.75" x14ac:dyDescent="0.25">
      <c r="A589" s="1048">
        <v>587</v>
      </c>
      <c r="B589" s="1361" t="s">
        <v>34</v>
      </c>
      <c r="C589" s="1362">
        <v>891180084</v>
      </c>
      <c r="D589" s="1363">
        <v>2</v>
      </c>
      <c r="E589" s="1364" t="s">
        <v>12225</v>
      </c>
      <c r="F589" s="1365">
        <v>55170475</v>
      </c>
      <c r="G589" s="1366">
        <v>3</v>
      </c>
      <c r="H589" s="1367" t="s">
        <v>13747</v>
      </c>
      <c r="I589" s="1374" t="s">
        <v>12227</v>
      </c>
      <c r="J589" s="1369">
        <v>41834</v>
      </c>
      <c r="K589" s="1370">
        <v>9533332</v>
      </c>
      <c r="L589" s="1371" t="s">
        <v>61</v>
      </c>
      <c r="M589" s="1372" t="s">
        <v>39</v>
      </c>
      <c r="N589" s="1372" t="s">
        <v>2127</v>
      </c>
      <c r="O589" s="1372" t="s">
        <v>41</v>
      </c>
      <c r="P589" s="1372" t="s">
        <v>42</v>
      </c>
      <c r="Q589" s="1373" t="s">
        <v>13621</v>
      </c>
    </row>
    <row r="590" spans="1:17" ht="120.75" x14ac:dyDescent="0.25">
      <c r="A590" s="1048">
        <v>588</v>
      </c>
      <c r="B590" s="1361" t="s">
        <v>34</v>
      </c>
      <c r="C590" s="1362">
        <v>891180084</v>
      </c>
      <c r="D590" s="1363">
        <v>2</v>
      </c>
      <c r="E590" s="1364" t="s">
        <v>12230</v>
      </c>
      <c r="F590" s="1365">
        <v>1075229037</v>
      </c>
      <c r="G590" s="1366">
        <v>0</v>
      </c>
      <c r="H590" s="1367" t="s">
        <v>13748</v>
      </c>
      <c r="I590" s="1374" t="s">
        <v>12232</v>
      </c>
      <c r="J590" s="1369">
        <v>41834</v>
      </c>
      <c r="K590" s="1370">
        <v>9533332</v>
      </c>
      <c r="L590" s="1371" t="s">
        <v>61</v>
      </c>
      <c r="M590" s="1372" t="s">
        <v>39</v>
      </c>
      <c r="N590" s="1372" t="s">
        <v>2127</v>
      </c>
      <c r="O590" s="1372" t="s">
        <v>41</v>
      </c>
      <c r="P590" s="1372" t="s">
        <v>42</v>
      </c>
      <c r="Q590" s="1373" t="s">
        <v>13621</v>
      </c>
    </row>
    <row r="591" spans="1:17" ht="228.75" x14ac:dyDescent="0.25">
      <c r="A591" s="1048">
        <v>589</v>
      </c>
      <c r="B591" s="1361" t="s">
        <v>34</v>
      </c>
      <c r="C591" s="1362">
        <v>891180084</v>
      </c>
      <c r="D591" s="1363">
        <v>2</v>
      </c>
      <c r="E591" s="1364" t="s">
        <v>12236</v>
      </c>
      <c r="F591" s="1365">
        <v>36180523</v>
      </c>
      <c r="G591" s="1366">
        <v>2</v>
      </c>
      <c r="H591" s="1367" t="s">
        <v>13749</v>
      </c>
      <c r="I591" s="1374" t="s">
        <v>12238</v>
      </c>
      <c r="J591" s="1369">
        <v>41834</v>
      </c>
      <c r="K591" s="1370">
        <v>9533332</v>
      </c>
      <c r="L591" s="1371" t="s">
        <v>61</v>
      </c>
      <c r="M591" s="1372" t="s">
        <v>39</v>
      </c>
      <c r="N591" s="1372" t="s">
        <v>2127</v>
      </c>
      <c r="O591" s="1372" t="s">
        <v>41</v>
      </c>
      <c r="P591" s="1372" t="s">
        <v>42</v>
      </c>
      <c r="Q591" s="1373" t="s">
        <v>13621</v>
      </c>
    </row>
    <row r="592" spans="1:17" ht="168.75" x14ac:dyDescent="0.25">
      <c r="A592" s="1048">
        <v>590</v>
      </c>
      <c r="B592" s="1361" t="s">
        <v>34</v>
      </c>
      <c r="C592" s="1362">
        <v>891180084</v>
      </c>
      <c r="D592" s="1363">
        <v>2</v>
      </c>
      <c r="E592" s="1364" t="s">
        <v>12403</v>
      </c>
      <c r="F592" s="1365">
        <v>7731267</v>
      </c>
      <c r="G592" s="1366">
        <v>1</v>
      </c>
      <c r="H592" s="1367" t="s">
        <v>13750</v>
      </c>
      <c r="I592" s="1374" t="s">
        <v>12405</v>
      </c>
      <c r="J592" s="1369">
        <v>41834</v>
      </c>
      <c r="K592" s="1370">
        <v>6355549</v>
      </c>
      <c r="L592" s="1371" t="s">
        <v>61</v>
      </c>
      <c r="M592" s="1372" t="s">
        <v>39</v>
      </c>
      <c r="N592" s="1372" t="s">
        <v>2127</v>
      </c>
      <c r="O592" s="1372" t="s">
        <v>41</v>
      </c>
      <c r="P592" s="1372" t="s">
        <v>42</v>
      </c>
      <c r="Q592" s="1373" t="s">
        <v>13621</v>
      </c>
    </row>
    <row r="593" spans="1:17" ht="216.75" x14ac:dyDescent="0.25">
      <c r="A593" s="1048">
        <v>591</v>
      </c>
      <c r="B593" s="1361" t="s">
        <v>34</v>
      </c>
      <c r="C593" s="1362">
        <v>891180084</v>
      </c>
      <c r="D593" s="1363">
        <v>2</v>
      </c>
      <c r="E593" s="1364" t="s">
        <v>12406</v>
      </c>
      <c r="F593" s="1365">
        <v>26422263</v>
      </c>
      <c r="G593" s="1366">
        <v>6</v>
      </c>
      <c r="H593" s="1367" t="s">
        <v>13751</v>
      </c>
      <c r="I593" s="1374" t="s">
        <v>12408</v>
      </c>
      <c r="J593" s="1369">
        <v>41834</v>
      </c>
      <c r="K593" s="1370">
        <v>6355555</v>
      </c>
      <c r="L593" s="1371" t="s">
        <v>61</v>
      </c>
      <c r="M593" s="1372" t="s">
        <v>39</v>
      </c>
      <c r="N593" s="1372" t="s">
        <v>2127</v>
      </c>
      <c r="O593" s="1372" t="s">
        <v>41</v>
      </c>
      <c r="P593" s="1372" t="s">
        <v>42</v>
      </c>
      <c r="Q593" s="1373" t="s">
        <v>13621</v>
      </c>
    </row>
    <row r="594" spans="1:17" ht="60.75" x14ac:dyDescent="0.25">
      <c r="A594" s="1048">
        <v>592</v>
      </c>
      <c r="B594" s="1361" t="s">
        <v>34</v>
      </c>
      <c r="C594" s="1362">
        <v>891180084</v>
      </c>
      <c r="D594" s="1363">
        <v>2</v>
      </c>
      <c r="E594" s="1364" t="s">
        <v>12182</v>
      </c>
      <c r="F594" s="1365">
        <v>55131974</v>
      </c>
      <c r="G594" s="1366">
        <v>0</v>
      </c>
      <c r="H594" s="1367" t="s">
        <v>13752</v>
      </c>
      <c r="I594" s="1374" t="s">
        <v>12184</v>
      </c>
      <c r="J594" s="1369">
        <v>41834</v>
      </c>
      <c r="K594" s="1370">
        <v>9594443</v>
      </c>
      <c r="L594" s="1371" t="s">
        <v>61</v>
      </c>
      <c r="M594" s="1372" t="s">
        <v>39</v>
      </c>
      <c r="N594" s="1372" t="s">
        <v>2127</v>
      </c>
      <c r="O594" s="1372" t="s">
        <v>41</v>
      </c>
      <c r="P594" s="1372" t="s">
        <v>42</v>
      </c>
      <c r="Q594" s="1373" t="s">
        <v>13621</v>
      </c>
    </row>
    <row r="595" spans="1:17" ht="72.75" x14ac:dyDescent="0.25">
      <c r="A595" s="1048">
        <v>593</v>
      </c>
      <c r="B595" s="1361" t="s">
        <v>34</v>
      </c>
      <c r="C595" s="1362">
        <v>891180084</v>
      </c>
      <c r="D595" s="1363">
        <v>2</v>
      </c>
      <c r="E595" s="1364" t="s">
        <v>12190</v>
      </c>
      <c r="F595" s="1365">
        <v>1084254075</v>
      </c>
      <c r="G595" s="1366">
        <v>9</v>
      </c>
      <c r="H595" s="1367" t="s">
        <v>13753</v>
      </c>
      <c r="I595" s="1374" t="s">
        <v>10050</v>
      </c>
      <c r="J595" s="1369">
        <v>41834</v>
      </c>
      <c r="K595" s="1370">
        <v>6396295</v>
      </c>
      <c r="L595" s="1371" t="s">
        <v>61</v>
      </c>
      <c r="M595" s="1372" t="s">
        <v>39</v>
      </c>
      <c r="N595" s="1372" t="s">
        <v>2127</v>
      </c>
      <c r="O595" s="1372" t="s">
        <v>41</v>
      </c>
      <c r="P595" s="1372" t="s">
        <v>42</v>
      </c>
      <c r="Q595" s="1373" t="s">
        <v>13621</v>
      </c>
    </row>
    <row r="596" spans="1:17" ht="60.75" x14ac:dyDescent="0.25">
      <c r="A596" s="1048">
        <v>594</v>
      </c>
      <c r="B596" s="1361" t="s">
        <v>34</v>
      </c>
      <c r="C596" s="1362">
        <v>891180084</v>
      </c>
      <c r="D596" s="1363">
        <v>2</v>
      </c>
      <c r="E596" s="1364" t="s">
        <v>12283</v>
      </c>
      <c r="F596" s="1365">
        <v>36313657</v>
      </c>
      <c r="G596" s="1366">
        <v>3</v>
      </c>
      <c r="H596" s="1367" t="s">
        <v>13754</v>
      </c>
      <c r="I596" s="1374" t="s">
        <v>12285</v>
      </c>
      <c r="J596" s="1369">
        <v>41834</v>
      </c>
      <c r="K596" s="1370">
        <v>9533332</v>
      </c>
      <c r="L596" s="1371" t="s">
        <v>61</v>
      </c>
      <c r="M596" s="1372" t="s">
        <v>39</v>
      </c>
      <c r="N596" s="1372" t="s">
        <v>2127</v>
      </c>
      <c r="O596" s="1372" t="s">
        <v>41</v>
      </c>
      <c r="P596" s="1372" t="s">
        <v>42</v>
      </c>
      <c r="Q596" s="1373" t="s">
        <v>13621</v>
      </c>
    </row>
    <row r="597" spans="1:17" ht="156.75" x14ac:dyDescent="0.25">
      <c r="A597" s="1048">
        <v>595</v>
      </c>
      <c r="B597" s="1361" t="s">
        <v>34</v>
      </c>
      <c r="C597" s="1362">
        <v>891180084</v>
      </c>
      <c r="D597" s="1363">
        <v>2</v>
      </c>
      <c r="E597" s="1364" t="s">
        <v>12516</v>
      </c>
      <c r="F597" s="1365">
        <v>26430871</v>
      </c>
      <c r="G597" s="1366">
        <v>8</v>
      </c>
      <c r="H597" s="1367" t="s">
        <v>13755</v>
      </c>
      <c r="I597" s="1374" t="s">
        <v>12518</v>
      </c>
      <c r="J597" s="1369">
        <v>41834</v>
      </c>
      <c r="K597" s="1370">
        <v>8262221</v>
      </c>
      <c r="L597" s="1371" t="s">
        <v>61</v>
      </c>
      <c r="M597" s="1372" t="s">
        <v>39</v>
      </c>
      <c r="N597" s="1372" t="s">
        <v>2127</v>
      </c>
      <c r="O597" s="1372" t="s">
        <v>41</v>
      </c>
      <c r="P597" s="1372" t="s">
        <v>42</v>
      </c>
      <c r="Q597" s="1373" t="s">
        <v>13621</v>
      </c>
    </row>
    <row r="598" spans="1:17" ht="72.75" x14ac:dyDescent="0.25">
      <c r="A598" s="1048">
        <v>596</v>
      </c>
      <c r="B598" s="1361" t="s">
        <v>34</v>
      </c>
      <c r="C598" s="1362">
        <v>891180084</v>
      </c>
      <c r="D598" s="1363">
        <v>2</v>
      </c>
      <c r="E598" s="1364" t="s">
        <v>7784</v>
      </c>
      <c r="F598" s="1365">
        <v>1075239713</v>
      </c>
      <c r="G598" s="1366">
        <v>4</v>
      </c>
      <c r="H598" s="1367" t="s">
        <v>13756</v>
      </c>
      <c r="I598" s="1374" t="s">
        <v>13757</v>
      </c>
      <c r="J598" s="1369">
        <v>41834</v>
      </c>
      <c r="K598" s="1370">
        <v>9533332</v>
      </c>
      <c r="L598" s="1371" t="s">
        <v>61</v>
      </c>
      <c r="M598" s="1372" t="s">
        <v>39</v>
      </c>
      <c r="N598" s="1372" t="s">
        <v>2127</v>
      </c>
      <c r="O598" s="1372" t="s">
        <v>41</v>
      </c>
      <c r="P598" s="1372" t="s">
        <v>42</v>
      </c>
      <c r="Q598" s="1373" t="s">
        <v>13621</v>
      </c>
    </row>
    <row r="599" spans="1:17" ht="72.75" x14ac:dyDescent="0.25">
      <c r="A599" s="1048">
        <v>597</v>
      </c>
      <c r="B599" s="1361" t="s">
        <v>34</v>
      </c>
      <c r="C599" s="1362">
        <v>891180084</v>
      </c>
      <c r="D599" s="1363">
        <v>2</v>
      </c>
      <c r="E599" s="1364" t="s">
        <v>13758</v>
      </c>
      <c r="F599" s="1365">
        <v>19205768</v>
      </c>
      <c r="G599" s="1366">
        <v>8</v>
      </c>
      <c r="H599" s="1367" t="s">
        <v>13759</v>
      </c>
      <c r="I599" s="1374" t="s">
        <v>13760</v>
      </c>
      <c r="J599" s="1369">
        <v>41834</v>
      </c>
      <c r="K599" s="1370">
        <v>8983333</v>
      </c>
      <c r="L599" s="1371" t="s">
        <v>61</v>
      </c>
      <c r="M599" s="1372" t="s">
        <v>39</v>
      </c>
      <c r="N599" s="1372" t="s">
        <v>2127</v>
      </c>
      <c r="O599" s="1372" t="s">
        <v>41</v>
      </c>
      <c r="P599" s="1372" t="s">
        <v>42</v>
      </c>
      <c r="Q599" s="1373" t="s">
        <v>13621</v>
      </c>
    </row>
    <row r="600" spans="1:17" ht="48.75" x14ac:dyDescent="0.25">
      <c r="A600" s="1048">
        <v>598</v>
      </c>
      <c r="B600" s="1361" t="s">
        <v>34</v>
      </c>
      <c r="C600" s="1362">
        <v>891180084</v>
      </c>
      <c r="D600" s="1363">
        <v>2</v>
      </c>
      <c r="E600" s="1364" t="s">
        <v>12145</v>
      </c>
      <c r="F600" s="1365">
        <v>1075229026</v>
      </c>
      <c r="G600" s="1366">
        <v>1</v>
      </c>
      <c r="H600" s="1367" t="s">
        <v>13761</v>
      </c>
      <c r="I600" s="1374" t="s">
        <v>9969</v>
      </c>
      <c r="J600" s="1369">
        <v>41835</v>
      </c>
      <c r="K600" s="1370">
        <v>6314814</v>
      </c>
      <c r="L600" s="1371" t="s">
        <v>61</v>
      </c>
      <c r="M600" s="1372" t="s">
        <v>39</v>
      </c>
      <c r="N600" s="1372" t="s">
        <v>2127</v>
      </c>
      <c r="O600" s="1372" t="s">
        <v>41</v>
      </c>
      <c r="P600" s="1372" t="s">
        <v>42</v>
      </c>
      <c r="Q600" s="1373" t="s">
        <v>13621</v>
      </c>
    </row>
    <row r="601" spans="1:17" ht="120.75" x14ac:dyDescent="0.25">
      <c r="A601" s="1048">
        <v>599</v>
      </c>
      <c r="B601" s="1361" t="s">
        <v>34</v>
      </c>
      <c r="C601" s="1362">
        <v>891180084</v>
      </c>
      <c r="D601" s="1363">
        <v>2</v>
      </c>
      <c r="E601" s="1364" t="s">
        <v>12147</v>
      </c>
      <c r="F601" s="1365">
        <v>36174989</v>
      </c>
      <c r="G601" s="1366">
        <v>6</v>
      </c>
      <c r="H601" s="1367" t="s">
        <v>13762</v>
      </c>
      <c r="I601" s="1374" t="s">
        <v>13763</v>
      </c>
      <c r="J601" s="1369">
        <v>41835</v>
      </c>
      <c r="K601" s="1370">
        <v>6314814</v>
      </c>
      <c r="L601" s="1371" t="s">
        <v>61</v>
      </c>
      <c r="M601" s="1372" t="s">
        <v>39</v>
      </c>
      <c r="N601" s="1372" t="s">
        <v>2127</v>
      </c>
      <c r="O601" s="1372" t="s">
        <v>41</v>
      </c>
      <c r="P601" s="1372" t="s">
        <v>42</v>
      </c>
      <c r="Q601" s="1373" t="s">
        <v>13621</v>
      </c>
    </row>
    <row r="602" spans="1:17" ht="72.75" x14ac:dyDescent="0.25">
      <c r="A602" s="1048">
        <v>600</v>
      </c>
      <c r="B602" s="1361" t="s">
        <v>34</v>
      </c>
      <c r="C602" s="1362">
        <v>891180084</v>
      </c>
      <c r="D602" s="1363">
        <v>2</v>
      </c>
      <c r="E602" s="1364" t="s">
        <v>13764</v>
      </c>
      <c r="F602" s="1365">
        <v>4924062</v>
      </c>
      <c r="G602" s="1366">
        <v>7</v>
      </c>
      <c r="H602" s="1367" t="s">
        <v>13765</v>
      </c>
      <c r="I602" s="1374" t="s">
        <v>13766</v>
      </c>
      <c r="J602" s="1369">
        <v>41836</v>
      </c>
      <c r="K602" s="1370">
        <v>9533332</v>
      </c>
      <c r="L602" s="1371" t="s">
        <v>61</v>
      </c>
      <c r="M602" s="1372" t="s">
        <v>39</v>
      </c>
      <c r="N602" s="1372" t="s">
        <v>2127</v>
      </c>
      <c r="O602" s="1372" t="s">
        <v>41</v>
      </c>
      <c r="P602" s="1372" t="s">
        <v>42</v>
      </c>
      <c r="Q602" s="1373" t="s">
        <v>13621</v>
      </c>
    </row>
    <row r="603" spans="1:17" ht="72.75" x14ac:dyDescent="0.25">
      <c r="A603" s="1048">
        <v>601</v>
      </c>
      <c r="B603" s="1361" t="s">
        <v>34</v>
      </c>
      <c r="C603" s="1362">
        <v>891180084</v>
      </c>
      <c r="D603" s="1363">
        <v>2</v>
      </c>
      <c r="E603" s="1364" t="s">
        <v>13767</v>
      </c>
      <c r="F603" s="1365">
        <v>1075221991</v>
      </c>
      <c r="G603" s="1366">
        <v>6</v>
      </c>
      <c r="H603" s="1367" t="s">
        <v>13768</v>
      </c>
      <c r="I603" s="1374" t="s">
        <v>12258</v>
      </c>
      <c r="J603" s="1369">
        <v>41837</v>
      </c>
      <c r="K603" s="1370">
        <v>9288888</v>
      </c>
      <c r="L603" s="1371" t="s">
        <v>61</v>
      </c>
      <c r="M603" s="1372" t="s">
        <v>39</v>
      </c>
      <c r="N603" s="1372" t="s">
        <v>2127</v>
      </c>
      <c r="O603" s="1372" t="s">
        <v>41</v>
      </c>
      <c r="P603" s="1372" t="s">
        <v>42</v>
      </c>
      <c r="Q603" s="1373" t="s">
        <v>13621</v>
      </c>
    </row>
    <row r="604" spans="1:17" ht="60.75" x14ac:dyDescent="0.25">
      <c r="A604" s="1048">
        <v>602</v>
      </c>
      <c r="B604" s="1361" t="s">
        <v>34</v>
      </c>
      <c r="C604" s="1362">
        <v>891180084</v>
      </c>
      <c r="D604" s="1363">
        <v>2</v>
      </c>
      <c r="E604" s="1364" t="s">
        <v>12567</v>
      </c>
      <c r="F604" s="1365">
        <v>1013608465</v>
      </c>
      <c r="G604" s="1366">
        <v>0</v>
      </c>
      <c r="H604" s="1367" t="s">
        <v>13769</v>
      </c>
      <c r="I604" s="1374" t="s">
        <v>12569</v>
      </c>
      <c r="J604" s="1369">
        <v>41838</v>
      </c>
      <c r="K604" s="1370">
        <v>6070370</v>
      </c>
      <c r="L604" s="1371" t="s">
        <v>61</v>
      </c>
      <c r="M604" s="1372" t="s">
        <v>39</v>
      </c>
      <c r="N604" s="1372" t="s">
        <v>2127</v>
      </c>
      <c r="O604" s="1372" t="s">
        <v>41</v>
      </c>
      <c r="P604" s="1372" t="s">
        <v>42</v>
      </c>
      <c r="Q604" s="1373" t="s">
        <v>13621</v>
      </c>
    </row>
    <row r="605" spans="1:17" ht="288.75" x14ac:dyDescent="0.25">
      <c r="A605" s="1048">
        <v>603</v>
      </c>
      <c r="B605" s="1361" t="s">
        <v>34</v>
      </c>
      <c r="C605" s="1362">
        <v>891180084</v>
      </c>
      <c r="D605" s="1363">
        <v>2</v>
      </c>
      <c r="E605" s="1364" t="s">
        <v>13770</v>
      </c>
      <c r="F605" s="1365">
        <v>1075247337</v>
      </c>
      <c r="G605" s="1366">
        <v>1</v>
      </c>
      <c r="H605" s="1367" t="s">
        <v>13771</v>
      </c>
      <c r="I605" s="1374" t="s">
        <v>13772</v>
      </c>
      <c r="J605" s="1369">
        <v>41841</v>
      </c>
      <c r="K605" s="1370">
        <v>7891482</v>
      </c>
      <c r="L605" s="1371" t="s">
        <v>61</v>
      </c>
      <c r="M605" s="1372" t="s">
        <v>39</v>
      </c>
      <c r="N605" s="1372" t="s">
        <v>2127</v>
      </c>
      <c r="O605" s="1372" t="s">
        <v>41</v>
      </c>
      <c r="P605" s="1372" t="s">
        <v>42</v>
      </c>
      <c r="Q605" s="1373" t="s">
        <v>13621</v>
      </c>
    </row>
    <row r="606" spans="1:17" ht="60.75" x14ac:dyDescent="0.25">
      <c r="A606" s="1048">
        <v>604</v>
      </c>
      <c r="B606" s="1361" t="s">
        <v>34</v>
      </c>
      <c r="C606" s="1362">
        <v>891180084</v>
      </c>
      <c r="D606" s="1363">
        <v>2</v>
      </c>
      <c r="E606" s="1364" t="s">
        <v>12570</v>
      </c>
      <c r="F606" s="1365">
        <v>1075224451</v>
      </c>
      <c r="G606" s="1366">
        <v>4</v>
      </c>
      <c r="H606" s="1367" t="s">
        <v>13773</v>
      </c>
      <c r="I606" s="1374" t="s">
        <v>13774</v>
      </c>
      <c r="J606" s="1369">
        <v>41841</v>
      </c>
      <c r="K606" s="1370">
        <v>7946666.666666667</v>
      </c>
      <c r="L606" s="1371" t="s">
        <v>61</v>
      </c>
      <c r="M606" s="1372" t="s">
        <v>39</v>
      </c>
      <c r="N606" s="1372" t="s">
        <v>2127</v>
      </c>
      <c r="O606" s="1372" t="s">
        <v>41</v>
      </c>
      <c r="P606" s="1372" t="s">
        <v>42</v>
      </c>
      <c r="Q606" s="1373" t="s">
        <v>13621</v>
      </c>
    </row>
    <row r="607" spans="1:17" ht="96.75" x14ac:dyDescent="0.25">
      <c r="A607" s="1048">
        <v>605</v>
      </c>
      <c r="B607" s="1361" t="s">
        <v>34</v>
      </c>
      <c r="C607" s="1362">
        <v>891180084</v>
      </c>
      <c r="D607" s="1363">
        <v>2</v>
      </c>
      <c r="E607" s="1364" t="s">
        <v>13775</v>
      </c>
      <c r="F607" s="1365">
        <v>55056287</v>
      </c>
      <c r="G607" s="1366">
        <v>8</v>
      </c>
      <c r="H607" s="1367" t="s">
        <v>13776</v>
      </c>
      <c r="I607" s="1374" t="s">
        <v>12587</v>
      </c>
      <c r="J607" s="1369">
        <v>41843</v>
      </c>
      <c r="K607" s="1370">
        <v>5988888</v>
      </c>
      <c r="L607" s="1371" t="s">
        <v>61</v>
      </c>
      <c r="M607" s="1372" t="s">
        <v>39</v>
      </c>
      <c r="N607" s="1372" t="s">
        <v>2127</v>
      </c>
      <c r="O607" s="1372" t="s">
        <v>41</v>
      </c>
      <c r="P607" s="1372" t="s">
        <v>42</v>
      </c>
      <c r="Q607" s="1373" t="s">
        <v>13621</v>
      </c>
    </row>
    <row r="608" spans="1:17" ht="96.75" x14ac:dyDescent="0.25">
      <c r="A608" s="1048">
        <v>606</v>
      </c>
      <c r="B608" s="1361" t="s">
        <v>34</v>
      </c>
      <c r="C608" s="1362">
        <v>891180084</v>
      </c>
      <c r="D608" s="1363">
        <v>2</v>
      </c>
      <c r="E608" s="1364" t="s">
        <v>12417</v>
      </c>
      <c r="F608" s="1365">
        <v>7722635</v>
      </c>
      <c r="G608" s="1366">
        <v>0</v>
      </c>
      <c r="H608" s="1367" t="s">
        <v>13777</v>
      </c>
      <c r="I608" s="1374" t="s">
        <v>13778</v>
      </c>
      <c r="J608" s="1369">
        <v>41844</v>
      </c>
      <c r="K608" s="1370">
        <v>9133333.333333334</v>
      </c>
      <c r="L608" s="1371" t="s">
        <v>61</v>
      </c>
      <c r="M608" s="1372" t="s">
        <v>39</v>
      </c>
      <c r="N608" s="1372" t="s">
        <v>2127</v>
      </c>
      <c r="O608" s="1372" t="s">
        <v>41</v>
      </c>
      <c r="P608" s="1372" t="s">
        <v>42</v>
      </c>
      <c r="Q608" s="1373" t="s">
        <v>13621</v>
      </c>
    </row>
    <row r="609" spans="1:17" ht="84.75" x14ac:dyDescent="0.25">
      <c r="A609" s="1048">
        <v>607</v>
      </c>
      <c r="B609" s="1361" t="s">
        <v>34</v>
      </c>
      <c r="C609" s="1362">
        <v>891180084</v>
      </c>
      <c r="D609" s="1363">
        <v>2</v>
      </c>
      <c r="E609" s="1364" t="s">
        <v>13779</v>
      </c>
      <c r="F609" s="1365">
        <v>1081154862</v>
      </c>
      <c r="G609" s="1366">
        <v>9</v>
      </c>
      <c r="H609" s="1367" t="s">
        <v>13780</v>
      </c>
      <c r="I609" s="1374" t="s">
        <v>12290</v>
      </c>
      <c r="J609" s="1369">
        <v>41844</v>
      </c>
      <c r="K609" s="1370">
        <v>5988888</v>
      </c>
      <c r="L609" s="1371" t="s">
        <v>61</v>
      </c>
      <c r="M609" s="1372" t="s">
        <v>39</v>
      </c>
      <c r="N609" s="1372" t="s">
        <v>2127</v>
      </c>
      <c r="O609" s="1372" t="s">
        <v>41</v>
      </c>
      <c r="P609" s="1372" t="s">
        <v>42</v>
      </c>
      <c r="Q609" s="1373" t="s">
        <v>13621</v>
      </c>
    </row>
    <row r="610" spans="1:17" ht="84.75" x14ac:dyDescent="0.25">
      <c r="A610" s="1048">
        <v>608</v>
      </c>
      <c r="B610" s="1361" t="s">
        <v>34</v>
      </c>
      <c r="C610" s="1362">
        <v>891180084</v>
      </c>
      <c r="D610" s="1363">
        <v>2</v>
      </c>
      <c r="E610" s="1364" t="s">
        <v>12286</v>
      </c>
      <c r="F610" s="1365">
        <v>7713135</v>
      </c>
      <c r="G610" s="1366">
        <v>1</v>
      </c>
      <c r="H610" s="1367" t="s">
        <v>13781</v>
      </c>
      <c r="I610" s="1374" t="s">
        <v>9671</v>
      </c>
      <c r="J610" s="1369">
        <v>41850</v>
      </c>
      <c r="K610" s="1370">
        <v>8555554</v>
      </c>
      <c r="L610" s="1371" t="s">
        <v>61</v>
      </c>
      <c r="M610" s="1372" t="s">
        <v>39</v>
      </c>
      <c r="N610" s="1372" t="s">
        <v>2127</v>
      </c>
      <c r="O610" s="1372" t="s">
        <v>41</v>
      </c>
      <c r="P610" s="1372" t="s">
        <v>42</v>
      </c>
      <c r="Q610" s="1373" t="s">
        <v>13621</v>
      </c>
    </row>
    <row r="611" spans="1:17" ht="156.75" x14ac:dyDescent="0.25">
      <c r="A611" s="1048">
        <v>609</v>
      </c>
      <c r="B611" s="1361" t="s">
        <v>34</v>
      </c>
      <c r="C611" s="1362">
        <v>891180084</v>
      </c>
      <c r="D611" s="1363">
        <v>2</v>
      </c>
      <c r="E611" s="1364" t="s">
        <v>12341</v>
      </c>
      <c r="F611" s="1365">
        <v>12128667</v>
      </c>
      <c r="G611" s="1366">
        <v>7</v>
      </c>
      <c r="H611" s="1367" t="s">
        <v>13782</v>
      </c>
      <c r="I611" s="1374" t="s">
        <v>9753</v>
      </c>
      <c r="J611" s="1369">
        <v>41850</v>
      </c>
      <c r="K611" s="1370">
        <v>6229258</v>
      </c>
      <c r="L611" s="1371" t="s">
        <v>61</v>
      </c>
      <c r="M611" s="1372" t="s">
        <v>39</v>
      </c>
      <c r="N611" s="1372" t="s">
        <v>2127</v>
      </c>
      <c r="O611" s="1372" t="s">
        <v>41</v>
      </c>
      <c r="P611" s="1372" t="s">
        <v>42</v>
      </c>
      <c r="Q611" s="1373" t="s">
        <v>13621</v>
      </c>
    </row>
    <row r="612" spans="1:17" ht="168.75" x14ac:dyDescent="0.25">
      <c r="A612" s="1048">
        <v>610</v>
      </c>
      <c r="B612" s="1361" t="s">
        <v>34</v>
      </c>
      <c r="C612" s="1362">
        <v>891180084</v>
      </c>
      <c r="D612" s="1363">
        <v>2</v>
      </c>
      <c r="E612" s="1364" t="s">
        <v>12346</v>
      </c>
      <c r="F612" s="1365">
        <v>12123227</v>
      </c>
      <c r="G612" s="1366">
        <v>7</v>
      </c>
      <c r="H612" s="1367" t="s">
        <v>13783</v>
      </c>
      <c r="I612" s="1374" t="s">
        <v>12348</v>
      </c>
      <c r="J612" s="1369">
        <v>41850</v>
      </c>
      <c r="K612" s="1370">
        <v>6229258</v>
      </c>
      <c r="L612" s="1371" t="s">
        <v>61</v>
      </c>
      <c r="M612" s="1372" t="s">
        <v>39</v>
      </c>
      <c r="N612" s="1372" t="s">
        <v>2127</v>
      </c>
      <c r="O612" s="1372"/>
      <c r="P612" s="1372"/>
      <c r="Q612" s="1373" t="s">
        <v>13621</v>
      </c>
    </row>
    <row r="613" spans="1:17" ht="156.75" x14ac:dyDescent="0.25">
      <c r="A613" s="1048">
        <v>611</v>
      </c>
      <c r="B613" s="1361" t="s">
        <v>34</v>
      </c>
      <c r="C613" s="1362">
        <v>891180084</v>
      </c>
      <c r="D613" s="1363">
        <v>2</v>
      </c>
      <c r="E613" s="1364" t="s">
        <v>12355</v>
      </c>
      <c r="F613" s="1365">
        <v>1094880992</v>
      </c>
      <c r="G613" s="1366">
        <v>9</v>
      </c>
      <c r="H613" s="1367" t="s">
        <v>13784</v>
      </c>
      <c r="I613" s="1374" t="s">
        <v>12345</v>
      </c>
      <c r="J613" s="1369">
        <v>41850</v>
      </c>
      <c r="K613" s="1370">
        <v>6229258</v>
      </c>
      <c r="L613" s="1371" t="s">
        <v>61</v>
      </c>
      <c r="M613" s="1372" t="s">
        <v>39</v>
      </c>
      <c r="N613" s="1372" t="s">
        <v>2127</v>
      </c>
      <c r="O613" s="1372" t="s">
        <v>41</v>
      </c>
      <c r="P613" s="1372" t="s">
        <v>42</v>
      </c>
      <c r="Q613" s="1373" t="s">
        <v>13621</v>
      </c>
    </row>
    <row r="614" spans="1:17" ht="156.75" x14ac:dyDescent="0.25">
      <c r="A614" s="1048">
        <v>612</v>
      </c>
      <c r="B614" s="1361" t="s">
        <v>34</v>
      </c>
      <c r="C614" s="1362">
        <v>891180084</v>
      </c>
      <c r="D614" s="1363">
        <v>2</v>
      </c>
      <c r="E614" s="1364" t="s">
        <v>12360</v>
      </c>
      <c r="F614" s="1365">
        <v>7701217</v>
      </c>
      <c r="G614" s="1366">
        <v>5</v>
      </c>
      <c r="H614" s="1367" t="s">
        <v>13785</v>
      </c>
      <c r="I614" s="1374" t="s">
        <v>12362</v>
      </c>
      <c r="J614" s="1369">
        <v>41850</v>
      </c>
      <c r="K614" s="1370">
        <v>6229258</v>
      </c>
      <c r="L614" s="1371" t="s">
        <v>61</v>
      </c>
      <c r="M614" s="1372" t="s">
        <v>39</v>
      </c>
      <c r="N614" s="1372" t="s">
        <v>2127</v>
      </c>
      <c r="O614" s="1372" t="s">
        <v>41</v>
      </c>
      <c r="P614" s="1372" t="s">
        <v>42</v>
      </c>
      <c r="Q614" s="1373" t="s">
        <v>13621</v>
      </c>
    </row>
    <row r="615" spans="1:17" ht="144.75" x14ac:dyDescent="0.25">
      <c r="A615" s="1048">
        <v>613</v>
      </c>
      <c r="B615" s="1361" t="s">
        <v>34</v>
      </c>
      <c r="C615" s="1362">
        <v>891180084</v>
      </c>
      <c r="D615" s="1363">
        <v>2</v>
      </c>
      <c r="E615" s="1364" t="s">
        <v>12363</v>
      </c>
      <c r="F615" s="1365">
        <v>7697040</v>
      </c>
      <c r="G615" s="1366">
        <v>1</v>
      </c>
      <c r="H615" s="1367" t="s">
        <v>13786</v>
      </c>
      <c r="I615" s="1374" t="s">
        <v>12365</v>
      </c>
      <c r="J615" s="1369">
        <v>41850</v>
      </c>
      <c r="K615" s="1370">
        <v>6229258</v>
      </c>
      <c r="L615" s="1371" t="s">
        <v>61</v>
      </c>
      <c r="M615" s="1372" t="s">
        <v>39</v>
      </c>
      <c r="N615" s="1372" t="s">
        <v>2127</v>
      </c>
      <c r="O615" s="1372" t="s">
        <v>41</v>
      </c>
      <c r="P615" s="1372" t="s">
        <v>42</v>
      </c>
      <c r="Q615" s="1373" t="s">
        <v>13621</v>
      </c>
    </row>
    <row r="616" spans="1:17" ht="144.75" x14ac:dyDescent="0.25">
      <c r="A616" s="1048">
        <v>614</v>
      </c>
      <c r="B616" s="1361" t="s">
        <v>34</v>
      </c>
      <c r="C616" s="1362">
        <v>891180084</v>
      </c>
      <c r="D616" s="1363">
        <v>2</v>
      </c>
      <c r="E616" s="1364" t="s">
        <v>12366</v>
      </c>
      <c r="F616" s="1365">
        <v>7709867</v>
      </c>
      <c r="G616" s="1366">
        <v>9</v>
      </c>
      <c r="H616" s="1367" t="s">
        <v>13787</v>
      </c>
      <c r="I616" s="1374" t="s">
        <v>13788</v>
      </c>
      <c r="J616" s="1369">
        <v>41850</v>
      </c>
      <c r="K616" s="1370">
        <v>6229258</v>
      </c>
      <c r="L616" s="1371" t="s">
        <v>61</v>
      </c>
      <c r="M616" s="1372" t="s">
        <v>39</v>
      </c>
      <c r="N616" s="1372" t="s">
        <v>2127</v>
      </c>
      <c r="O616" s="1372" t="s">
        <v>41</v>
      </c>
      <c r="P616" s="1372" t="s">
        <v>42</v>
      </c>
      <c r="Q616" s="1373" t="s">
        <v>13621</v>
      </c>
    </row>
    <row r="617" spans="1:17" ht="216.75" x14ac:dyDescent="0.25">
      <c r="A617" s="1048">
        <v>615</v>
      </c>
      <c r="B617" s="1361" t="s">
        <v>34</v>
      </c>
      <c r="C617" s="1362">
        <v>891180084</v>
      </c>
      <c r="D617" s="1363">
        <v>2</v>
      </c>
      <c r="E617" s="1364" t="s">
        <v>13789</v>
      </c>
      <c r="F617" s="1365">
        <v>7723809</v>
      </c>
      <c r="G617" s="1366">
        <v>1</v>
      </c>
      <c r="H617" s="1367" t="s">
        <v>13790</v>
      </c>
      <c r="I617" s="1374" t="s">
        <v>12370</v>
      </c>
      <c r="J617" s="1369">
        <v>41850</v>
      </c>
      <c r="K617" s="1370">
        <v>6229258</v>
      </c>
      <c r="L617" s="1371" t="s">
        <v>61</v>
      </c>
      <c r="M617" s="1372" t="s">
        <v>39</v>
      </c>
      <c r="N617" s="1372" t="s">
        <v>2127</v>
      </c>
      <c r="O617" s="1372" t="s">
        <v>41</v>
      </c>
      <c r="P617" s="1372" t="s">
        <v>42</v>
      </c>
      <c r="Q617" s="1373" t="s">
        <v>13621</v>
      </c>
    </row>
    <row r="618" spans="1:17" ht="132.75" x14ac:dyDescent="0.25">
      <c r="A618" s="1048">
        <v>616</v>
      </c>
      <c r="B618" s="1361" t="s">
        <v>34</v>
      </c>
      <c r="C618" s="1362">
        <v>891180084</v>
      </c>
      <c r="D618" s="1363">
        <v>2</v>
      </c>
      <c r="E618" s="1364" t="s">
        <v>12374</v>
      </c>
      <c r="F618" s="1365">
        <v>7730341</v>
      </c>
      <c r="G618" s="1366">
        <v>4</v>
      </c>
      <c r="H618" s="1367" t="s">
        <v>13791</v>
      </c>
      <c r="I618" s="1374" t="s">
        <v>12376</v>
      </c>
      <c r="J618" s="1369">
        <v>41850</v>
      </c>
      <c r="K618" s="1370">
        <v>5662962</v>
      </c>
      <c r="L618" s="1371" t="s">
        <v>61</v>
      </c>
      <c r="M618" s="1372" t="s">
        <v>39</v>
      </c>
      <c r="N618" s="1372" t="s">
        <v>2127</v>
      </c>
      <c r="O618" s="1372" t="s">
        <v>41</v>
      </c>
      <c r="P618" s="1372" t="s">
        <v>42</v>
      </c>
      <c r="Q618" s="1373" t="s">
        <v>13621</v>
      </c>
    </row>
    <row r="619" spans="1:17" ht="120.75" x14ac:dyDescent="0.25">
      <c r="A619" s="1048">
        <v>617</v>
      </c>
      <c r="B619" s="1361" t="s">
        <v>34</v>
      </c>
      <c r="C619" s="1362">
        <v>891180084</v>
      </c>
      <c r="D619" s="1363">
        <v>2</v>
      </c>
      <c r="E619" s="1364" t="s">
        <v>12377</v>
      </c>
      <c r="F619" s="1365">
        <v>12202684</v>
      </c>
      <c r="G619" s="1366">
        <v>9</v>
      </c>
      <c r="H619" s="1367" t="s">
        <v>13792</v>
      </c>
      <c r="I619" s="1374" t="s">
        <v>12379</v>
      </c>
      <c r="J619" s="1369">
        <v>41850</v>
      </c>
      <c r="K619" s="1370">
        <v>5662962</v>
      </c>
      <c r="L619" s="1371" t="s">
        <v>61</v>
      </c>
      <c r="M619" s="1372" t="s">
        <v>39</v>
      </c>
      <c r="N619" s="1372" t="s">
        <v>2127</v>
      </c>
      <c r="O619" s="1372" t="s">
        <v>41</v>
      </c>
      <c r="P619" s="1372" t="s">
        <v>42</v>
      </c>
      <c r="Q619" s="1373" t="s">
        <v>13621</v>
      </c>
    </row>
    <row r="620" spans="1:17" ht="132.75" x14ac:dyDescent="0.25">
      <c r="A620" s="1048">
        <v>618</v>
      </c>
      <c r="B620" s="1361" t="s">
        <v>34</v>
      </c>
      <c r="C620" s="1362">
        <v>891180084</v>
      </c>
      <c r="D620" s="1363">
        <v>2</v>
      </c>
      <c r="E620" s="1364" t="s">
        <v>12380</v>
      </c>
      <c r="F620" s="1365">
        <v>12143381</v>
      </c>
      <c r="G620" s="1366">
        <v>9</v>
      </c>
      <c r="H620" s="1367" t="s">
        <v>13793</v>
      </c>
      <c r="I620" s="1374" t="s">
        <v>12382</v>
      </c>
      <c r="J620" s="1369">
        <v>41850</v>
      </c>
      <c r="K620" s="1370">
        <v>6229258</v>
      </c>
      <c r="L620" s="1371" t="s">
        <v>61</v>
      </c>
      <c r="M620" s="1372" t="s">
        <v>39</v>
      </c>
      <c r="N620" s="1372" t="s">
        <v>2127</v>
      </c>
      <c r="O620" s="1372" t="s">
        <v>41</v>
      </c>
      <c r="P620" s="1372" t="s">
        <v>42</v>
      </c>
      <c r="Q620" s="1373" t="s">
        <v>13621</v>
      </c>
    </row>
    <row r="621" spans="1:17" ht="96.75" x14ac:dyDescent="0.25">
      <c r="A621" s="1048">
        <v>619</v>
      </c>
      <c r="B621" s="1361" t="s">
        <v>34</v>
      </c>
      <c r="C621" s="1362">
        <v>891180084</v>
      </c>
      <c r="D621" s="1363">
        <v>2</v>
      </c>
      <c r="E621" s="1364" t="s">
        <v>12383</v>
      </c>
      <c r="F621" s="1365">
        <v>7711421</v>
      </c>
      <c r="G621" s="1366">
        <v>4</v>
      </c>
      <c r="H621" s="1367" t="s">
        <v>13794</v>
      </c>
      <c r="I621" s="1374" t="s">
        <v>12385</v>
      </c>
      <c r="J621" s="1369">
        <v>41850</v>
      </c>
      <c r="K621" s="1370">
        <v>5662962</v>
      </c>
      <c r="L621" s="1371" t="s">
        <v>61</v>
      </c>
      <c r="M621" s="1372" t="s">
        <v>39</v>
      </c>
      <c r="N621" s="1372" t="s">
        <v>2127</v>
      </c>
      <c r="O621" s="1372" t="s">
        <v>41</v>
      </c>
      <c r="P621" s="1372" t="s">
        <v>42</v>
      </c>
      <c r="Q621" s="1373" t="s">
        <v>13621</v>
      </c>
    </row>
    <row r="622" spans="1:17" ht="144.75" x14ac:dyDescent="0.25">
      <c r="A622" s="1048">
        <v>620</v>
      </c>
      <c r="B622" s="1361" t="s">
        <v>34</v>
      </c>
      <c r="C622" s="1362">
        <v>891180084</v>
      </c>
      <c r="D622" s="1363">
        <v>2</v>
      </c>
      <c r="E622" s="1364" t="s">
        <v>12386</v>
      </c>
      <c r="F622" s="1365">
        <v>36312973</v>
      </c>
      <c r="G622" s="1366">
        <v>1</v>
      </c>
      <c r="H622" s="1367" t="s">
        <v>13795</v>
      </c>
      <c r="I622" s="1374" t="s">
        <v>12388</v>
      </c>
      <c r="J622" s="1369">
        <v>41850</v>
      </c>
      <c r="K622" s="1370">
        <v>5662962</v>
      </c>
      <c r="L622" s="1371" t="s">
        <v>61</v>
      </c>
      <c r="M622" s="1372" t="s">
        <v>39</v>
      </c>
      <c r="N622" s="1372" t="s">
        <v>2127</v>
      </c>
      <c r="O622" s="1372" t="s">
        <v>41</v>
      </c>
      <c r="P622" s="1372" t="s">
        <v>42</v>
      </c>
      <c r="Q622" s="1373" t="s">
        <v>13621</v>
      </c>
    </row>
    <row r="623" spans="1:17" ht="48.75" x14ac:dyDescent="0.25">
      <c r="A623" s="1048">
        <v>621</v>
      </c>
      <c r="B623" s="1361" t="s">
        <v>34</v>
      </c>
      <c r="C623" s="1362">
        <v>891180084</v>
      </c>
      <c r="D623" s="1363">
        <v>2</v>
      </c>
      <c r="E623" s="1364" t="s">
        <v>12389</v>
      </c>
      <c r="F623" s="1365">
        <v>7691673</v>
      </c>
      <c r="G623" s="1366">
        <v>6</v>
      </c>
      <c r="H623" s="1367" t="s">
        <v>13796</v>
      </c>
      <c r="I623" s="1374" t="s">
        <v>12391</v>
      </c>
      <c r="J623" s="1369">
        <v>41850</v>
      </c>
      <c r="K623" s="1370">
        <v>5662962</v>
      </c>
      <c r="L623" s="1371" t="s">
        <v>61</v>
      </c>
      <c r="M623" s="1372" t="s">
        <v>39</v>
      </c>
      <c r="N623" s="1372" t="s">
        <v>2127</v>
      </c>
      <c r="O623" s="1372" t="s">
        <v>41</v>
      </c>
      <c r="P623" s="1372" t="s">
        <v>42</v>
      </c>
      <c r="Q623" s="1373" t="s">
        <v>13621</v>
      </c>
    </row>
    <row r="624" spans="1:17" ht="96.75" x14ac:dyDescent="0.25">
      <c r="A624" s="1048">
        <v>622</v>
      </c>
      <c r="B624" s="1361" t="s">
        <v>34</v>
      </c>
      <c r="C624" s="1362">
        <v>891180084</v>
      </c>
      <c r="D624" s="1363">
        <v>2</v>
      </c>
      <c r="E624" s="1364" t="s">
        <v>5186</v>
      </c>
      <c r="F624" s="1365">
        <v>7710750</v>
      </c>
      <c r="G624" s="1366">
        <v>8</v>
      </c>
      <c r="H624" s="1367" t="s">
        <v>13797</v>
      </c>
      <c r="I624" s="1374" t="s">
        <v>12515</v>
      </c>
      <c r="J624" s="1369">
        <v>41850</v>
      </c>
      <c r="K624" s="1370">
        <v>5662962</v>
      </c>
      <c r="L624" s="1371" t="s">
        <v>61</v>
      </c>
      <c r="M624" s="1372" t="s">
        <v>39</v>
      </c>
      <c r="N624" s="1372" t="s">
        <v>2127</v>
      </c>
      <c r="O624" s="1372" t="s">
        <v>41</v>
      </c>
      <c r="P624" s="1372" t="s">
        <v>42</v>
      </c>
      <c r="Q624" s="1373" t="s">
        <v>13621</v>
      </c>
    </row>
    <row r="625" spans="1:17" ht="192.75" x14ac:dyDescent="0.25">
      <c r="A625" s="1048">
        <v>623</v>
      </c>
      <c r="B625" s="1361" t="s">
        <v>34</v>
      </c>
      <c r="C625" s="1362">
        <v>891180084</v>
      </c>
      <c r="D625" s="1363">
        <v>2</v>
      </c>
      <c r="E625" s="1364" t="s">
        <v>12497</v>
      </c>
      <c r="F625" s="1365">
        <v>1075219469</v>
      </c>
      <c r="G625" s="1366">
        <v>6</v>
      </c>
      <c r="H625" s="1367" t="s">
        <v>13798</v>
      </c>
      <c r="I625" s="1374" t="s">
        <v>13799</v>
      </c>
      <c r="J625" s="1369">
        <v>41850</v>
      </c>
      <c r="K625" s="1370">
        <v>5662962</v>
      </c>
      <c r="L625" s="1371" t="s">
        <v>61</v>
      </c>
      <c r="M625" s="1372" t="s">
        <v>39</v>
      </c>
      <c r="N625" s="1372" t="s">
        <v>2127</v>
      </c>
      <c r="O625" s="1372" t="s">
        <v>41</v>
      </c>
      <c r="P625" s="1372" t="s">
        <v>42</v>
      </c>
      <c r="Q625" s="1373" t="s">
        <v>13621</v>
      </c>
    </row>
    <row r="626" spans="1:17" ht="72.75" x14ac:dyDescent="0.25">
      <c r="A626" s="1048">
        <v>624</v>
      </c>
      <c r="B626" s="1361" t="s">
        <v>34</v>
      </c>
      <c r="C626" s="1362">
        <v>891180084</v>
      </c>
      <c r="D626" s="1363">
        <v>2</v>
      </c>
      <c r="E626" s="1364" t="s">
        <v>12491</v>
      </c>
      <c r="F626" s="1365">
        <v>55114443</v>
      </c>
      <c r="G626" s="1366">
        <v>1</v>
      </c>
      <c r="H626" s="1367" t="s">
        <v>13800</v>
      </c>
      <c r="I626" s="1374" t="s">
        <v>12493</v>
      </c>
      <c r="J626" s="1369">
        <v>41850</v>
      </c>
      <c r="K626" s="1370">
        <v>5096666</v>
      </c>
      <c r="L626" s="1371" t="s">
        <v>61</v>
      </c>
      <c r="M626" s="1372" t="s">
        <v>39</v>
      </c>
      <c r="N626" s="1372" t="s">
        <v>2127</v>
      </c>
      <c r="O626" s="1372" t="s">
        <v>41</v>
      </c>
      <c r="P626" s="1372" t="s">
        <v>42</v>
      </c>
      <c r="Q626" s="1373" t="s">
        <v>13621</v>
      </c>
    </row>
    <row r="627" spans="1:17" ht="60.75" x14ac:dyDescent="0.25">
      <c r="A627" s="1048">
        <v>625</v>
      </c>
      <c r="B627" s="1361" t="s">
        <v>34</v>
      </c>
      <c r="C627" s="1362">
        <v>891180084</v>
      </c>
      <c r="D627" s="1363">
        <v>2</v>
      </c>
      <c r="E627" s="1364" t="s">
        <v>12494</v>
      </c>
      <c r="F627" s="1365">
        <v>12127768</v>
      </c>
      <c r="G627" s="1366">
        <v>8</v>
      </c>
      <c r="H627" s="1367" t="s">
        <v>13801</v>
      </c>
      <c r="I627" s="1374" t="s">
        <v>12496</v>
      </c>
      <c r="J627" s="1369">
        <v>41850</v>
      </c>
      <c r="K627" s="1370">
        <v>7361851</v>
      </c>
      <c r="L627" s="1371" t="s">
        <v>61</v>
      </c>
      <c r="M627" s="1372" t="s">
        <v>39</v>
      </c>
      <c r="N627" s="1372" t="s">
        <v>2127</v>
      </c>
      <c r="O627" s="1372" t="s">
        <v>41</v>
      </c>
      <c r="P627" s="1372" t="s">
        <v>42</v>
      </c>
      <c r="Q627" s="1373" t="s">
        <v>13621</v>
      </c>
    </row>
    <row r="628" spans="1:17" ht="72.75" x14ac:dyDescent="0.25">
      <c r="A628" s="1048">
        <v>626</v>
      </c>
      <c r="B628" s="1361" t="s">
        <v>34</v>
      </c>
      <c r="C628" s="1362">
        <v>891180084</v>
      </c>
      <c r="D628" s="1363">
        <v>2</v>
      </c>
      <c r="E628" s="1364" t="s">
        <v>12503</v>
      </c>
      <c r="F628" s="1365">
        <v>1085293746</v>
      </c>
      <c r="G628" s="1366">
        <v>2</v>
      </c>
      <c r="H628" s="1367" t="s">
        <v>13802</v>
      </c>
      <c r="I628" s="1374" t="s">
        <v>12493</v>
      </c>
      <c r="J628" s="1369">
        <v>41850</v>
      </c>
      <c r="K628" s="1370">
        <v>5096666</v>
      </c>
      <c r="L628" s="1371" t="s">
        <v>61</v>
      </c>
      <c r="M628" s="1372" t="s">
        <v>39</v>
      </c>
      <c r="N628" s="1372" t="s">
        <v>2127</v>
      </c>
      <c r="O628" s="1372" t="s">
        <v>41</v>
      </c>
      <c r="P628" s="1372" t="s">
        <v>42</v>
      </c>
      <c r="Q628" s="1373" t="s">
        <v>13621</v>
      </c>
    </row>
    <row r="629" spans="1:17" ht="72.75" x14ac:dyDescent="0.25">
      <c r="A629" s="1048">
        <v>627</v>
      </c>
      <c r="B629" s="1361" t="s">
        <v>34</v>
      </c>
      <c r="C629" s="1362">
        <v>891180084</v>
      </c>
      <c r="D629" s="1363">
        <v>2</v>
      </c>
      <c r="E629" s="1364" t="s">
        <v>12505</v>
      </c>
      <c r="F629" s="1365">
        <v>12136029</v>
      </c>
      <c r="G629" s="1366">
        <v>1</v>
      </c>
      <c r="H629" s="1367" t="s">
        <v>13803</v>
      </c>
      <c r="I629" s="1374" t="s">
        <v>12493</v>
      </c>
      <c r="J629" s="1369">
        <v>41850</v>
      </c>
      <c r="K629" s="1370">
        <v>5096666</v>
      </c>
      <c r="L629" s="1371" t="s">
        <v>61</v>
      </c>
      <c r="M629" s="1372" t="s">
        <v>39</v>
      </c>
      <c r="N629" s="1372" t="s">
        <v>2127</v>
      </c>
      <c r="O629" s="1372" t="s">
        <v>41</v>
      </c>
      <c r="P629" s="1372" t="s">
        <v>42</v>
      </c>
      <c r="Q629" s="1373" t="s">
        <v>13621</v>
      </c>
    </row>
    <row r="630" spans="1:17" ht="84.75" x14ac:dyDescent="0.25">
      <c r="A630" s="1048">
        <v>628</v>
      </c>
      <c r="B630" s="1361" t="s">
        <v>34</v>
      </c>
      <c r="C630" s="1362">
        <v>891180084</v>
      </c>
      <c r="D630" s="1363">
        <v>2</v>
      </c>
      <c r="E630" s="1364" t="s">
        <v>3186</v>
      </c>
      <c r="F630" s="1365">
        <v>1078777029</v>
      </c>
      <c r="G630" s="1366">
        <v>3</v>
      </c>
      <c r="H630" s="1367" t="s">
        <v>13804</v>
      </c>
      <c r="I630" s="1374" t="s">
        <v>12508</v>
      </c>
      <c r="J630" s="1369">
        <v>41850</v>
      </c>
      <c r="K630" s="1370">
        <v>8494443</v>
      </c>
      <c r="L630" s="1371" t="s">
        <v>61</v>
      </c>
      <c r="M630" s="1372" t="s">
        <v>39</v>
      </c>
      <c r="N630" s="1372" t="s">
        <v>2127</v>
      </c>
      <c r="O630" s="1372" t="s">
        <v>41</v>
      </c>
      <c r="P630" s="1372" t="s">
        <v>42</v>
      </c>
      <c r="Q630" s="1373" t="s">
        <v>13621</v>
      </c>
    </row>
    <row r="631" spans="1:17" ht="96.75" x14ac:dyDescent="0.25">
      <c r="A631" s="1048">
        <v>629</v>
      </c>
      <c r="B631" s="1361" t="s">
        <v>34</v>
      </c>
      <c r="C631" s="1362">
        <v>891180084</v>
      </c>
      <c r="D631" s="1363">
        <v>2</v>
      </c>
      <c r="E631" s="1364" t="s">
        <v>3167</v>
      </c>
      <c r="F631" s="1365">
        <v>1075232282</v>
      </c>
      <c r="G631" s="1366">
        <v>1</v>
      </c>
      <c r="H631" s="1367" t="s">
        <v>13805</v>
      </c>
      <c r="I631" s="1374" t="s">
        <v>12510</v>
      </c>
      <c r="J631" s="1369">
        <v>41850</v>
      </c>
      <c r="K631" s="1370">
        <v>5096666</v>
      </c>
      <c r="L631" s="1371" t="s">
        <v>61</v>
      </c>
      <c r="M631" s="1372" t="s">
        <v>39</v>
      </c>
      <c r="N631" s="1372" t="s">
        <v>2127</v>
      </c>
      <c r="O631" s="1372" t="s">
        <v>41</v>
      </c>
      <c r="P631" s="1372" t="s">
        <v>42</v>
      </c>
      <c r="Q631" s="1373" t="s">
        <v>13621</v>
      </c>
    </row>
    <row r="632" spans="1:17" ht="96.75" x14ac:dyDescent="0.25">
      <c r="A632" s="1048">
        <v>630</v>
      </c>
      <c r="B632" s="1361" t="s">
        <v>34</v>
      </c>
      <c r="C632" s="1362">
        <v>891180084</v>
      </c>
      <c r="D632" s="1363">
        <v>2</v>
      </c>
      <c r="E632" s="1364" t="s">
        <v>12511</v>
      </c>
      <c r="F632" s="1365">
        <v>1075209464</v>
      </c>
      <c r="G632" s="1366">
        <v>7</v>
      </c>
      <c r="H632" s="1367" t="s">
        <v>13806</v>
      </c>
      <c r="I632" s="1374" t="s">
        <v>12513</v>
      </c>
      <c r="J632" s="1369">
        <v>41850</v>
      </c>
      <c r="K632" s="1370">
        <v>5662962</v>
      </c>
      <c r="L632" s="1371" t="s">
        <v>61</v>
      </c>
      <c r="M632" s="1372" t="s">
        <v>39</v>
      </c>
      <c r="N632" s="1372" t="s">
        <v>2127</v>
      </c>
      <c r="O632" s="1372" t="s">
        <v>41</v>
      </c>
      <c r="P632" s="1372" t="s">
        <v>42</v>
      </c>
      <c r="Q632" s="1373" t="s">
        <v>13621</v>
      </c>
    </row>
    <row r="633" spans="1:17" ht="204.75" x14ac:dyDescent="0.25">
      <c r="A633" s="1048">
        <v>631</v>
      </c>
      <c r="B633" s="1361" t="s">
        <v>34</v>
      </c>
      <c r="C633" s="1362">
        <v>891180084</v>
      </c>
      <c r="D633" s="1363">
        <v>2</v>
      </c>
      <c r="E633" s="1364" t="s">
        <v>12401</v>
      </c>
      <c r="F633" s="1365">
        <v>7716547</v>
      </c>
      <c r="G633" s="1366">
        <v>6</v>
      </c>
      <c r="H633" s="1367" t="s">
        <v>13807</v>
      </c>
      <c r="I633" s="1374" t="s">
        <v>9692</v>
      </c>
      <c r="J633" s="1369">
        <v>41850</v>
      </c>
      <c r="K633" s="1370">
        <v>7361848</v>
      </c>
      <c r="L633" s="1371" t="s">
        <v>61</v>
      </c>
      <c r="M633" s="1372" t="s">
        <v>39</v>
      </c>
      <c r="N633" s="1372" t="s">
        <v>2127</v>
      </c>
      <c r="O633" s="1372" t="s">
        <v>41</v>
      </c>
      <c r="P633" s="1372" t="s">
        <v>42</v>
      </c>
      <c r="Q633" s="1373" t="s">
        <v>13621</v>
      </c>
    </row>
    <row r="634" spans="1:17" ht="108.75" x14ac:dyDescent="0.25">
      <c r="A634" s="1048">
        <v>632</v>
      </c>
      <c r="B634" s="1361" t="s">
        <v>34</v>
      </c>
      <c r="C634" s="1362">
        <v>891180084</v>
      </c>
      <c r="D634" s="1363">
        <v>2</v>
      </c>
      <c r="E634" s="1364" t="s">
        <v>11963</v>
      </c>
      <c r="F634" s="1365">
        <v>1075255678</v>
      </c>
      <c r="G634" s="1366">
        <v>1</v>
      </c>
      <c r="H634" s="1367" t="s">
        <v>13808</v>
      </c>
      <c r="I634" s="1374" t="s">
        <v>13809</v>
      </c>
      <c r="J634" s="1369">
        <v>41850</v>
      </c>
      <c r="K634" s="1370">
        <v>7361851</v>
      </c>
      <c r="L634" s="1371" t="s">
        <v>61</v>
      </c>
      <c r="M634" s="1372" t="s">
        <v>39</v>
      </c>
      <c r="N634" s="1372" t="s">
        <v>2127</v>
      </c>
      <c r="O634" s="1372" t="s">
        <v>41</v>
      </c>
      <c r="P634" s="1372" t="s">
        <v>42</v>
      </c>
      <c r="Q634" s="1373" t="s">
        <v>13621</v>
      </c>
    </row>
    <row r="635" spans="1:17" ht="108.75" x14ac:dyDescent="0.25">
      <c r="A635" s="1048">
        <v>633</v>
      </c>
      <c r="B635" s="1361" t="s">
        <v>34</v>
      </c>
      <c r="C635" s="1362">
        <v>891180084</v>
      </c>
      <c r="D635" s="1363">
        <v>2</v>
      </c>
      <c r="E635" s="1364" t="s">
        <v>12394</v>
      </c>
      <c r="F635" s="1365">
        <v>55160405</v>
      </c>
      <c r="G635" s="1366">
        <v>5</v>
      </c>
      <c r="H635" s="1367" t="s">
        <v>13810</v>
      </c>
      <c r="I635" s="1374" t="s">
        <v>13811</v>
      </c>
      <c r="J635" s="1369">
        <v>41850</v>
      </c>
      <c r="K635" s="1370">
        <v>8494443</v>
      </c>
      <c r="L635" s="1371" t="s">
        <v>61</v>
      </c>
      <c r="M635" s="1372" t="s">
        <v>39</v>
      </c>
      <c r="N635" s="1372" t="s">
        <v>2127</v>
      </c>
      <c r="O635" s="1372" t="s">
        <v>41</v>
      </c>
      <c r="P635" s="1372" t="s">
        <v>42</v>
      </c>
      <c r="Q635" s="1373" t="s">
        <v>13621</v>
      </c>
    </row>
    <row r="636" spans="1:17" ht="108.75" x14ac:dyDescent="0.25">
      <c r="A636" s="1048">
        <v>634</v>
      </c>
      <c r="B636" s="1361" t="s">
        <v>34</v>
      </c>
      <c r="C636" s="1362">
        <v>891180084</v>
      </c>
      <c r="D636" s="1363">
        <v>2</v>
      </c>
      <c r="E636" s="1364" t="s">
        <v>12316</v>
      </c>
      <c r="F636" s="1365">
        <v>1079509363</v>
      </c>
      <c r="G636" s="1366">
        <v>3</v>
      </c>
      <c r="H636" s="1367" t="s">
        <v>13812</v>
      </c>
      <c r="I636" s="1374" t="s">
        <v>12318</v>
      </c>
      <c r="J636" s="1369">
        <v>41850</v>
      </c>
      <c r="K636" s="1370">
        <v>4000000</v>
      </c>
      <c r="L636" s="1371" t="s">
        <v>61</v>
      </c>
      <c r="M636" s="1372" t="s">
        <v>39</v>
      </c>
      <c r="N636" s="1372" t="s">
        <v>2127</v>
      </c>
      <c r="O636" s="1372" t="s">
        <v>41</v>
      </c>
      <c r="P636" s="1372" t="s">
        <v>42</v>
      </c>
      <c r="Q636" s="1373" t="s">
        <v>13621</v>
      </c>
    </row>
    <row r="637" spans="1:17" ht="60.75" x14ac:dyDescent="0.25">
      <c r="A637" s="1048">
        <v>635</v>
      </c>
      <c r="B637" s="1361" t="s">
        <v>34</v>
      </c>
      <c r="C637" s="1362">
        <v>891180084</v>
      </c>
      <c r="D637" s="1363">
        <v>2</v>
      </c>
      <c r="E637" s="1364" t="s">
        <v>12452</v>
      </c>
      <c r="F637" s="1365">
        <v>35198685</v>
      </c>
      <c r="G637" s="1366">
        <v>2</v>
      </c>
      <c r="H637" s="1367" t="s">
        <v>13813</v>
      </c>
      <c r="I637" s="1374" t="s">
        <v>13814</v>
      </c>
      <c r="J637" s="1369">
        <v>41850</v>
      </c>
      <c r="K637" s="1370">
        <v>8964000</v>
      </c>
      <c r="L637" s="1371" t="s">
        <v>61</v>
      </c>
      <c r="M637" s="1372" t="s">
        <v>39</v>
      </c>
      <c r="N637" s="1372" t="s">
        <v>2127</v>
      </c>
      <c r="O637" s="1372" t="s">
        <v>41</v>
      </c>
      <c r="P637" s="1372" t="s">
        <v>42</v>
      </c>
      <c r="Q637" s="1373" t="s">
        <v>13621</v>
      </c>
    </row>
    <row r="638" spans="1:17" ht="39" x14ac:dyDescent="0.25">
      <c r="A638" s="1048">
        <v>636</v>
      </c>
      <c r="B638" s="1361" t="s">
        <v>34</v>
      </c>
      <c r="C638" s="1362">
        <v>891180084</v>
      </c>
      <c r="D638" s="1363">
        <v>2</v>
      </c>
      <c r="E638" s="1364" t="s">
        <v>12562</v>
      </c>
      <c r="F638" s="1365">
        <v>1083881024</v>
      </c>
      <c r="G638" s="1366">
        <v>9</v>
      </c>
      <c r="H638" s="1367" t="s">
        <v>13815</v>
      </c>
      <c r="I638" s="1374" t="s">
        <v>12564</v>
      </c>
      <c r="J638" s="1369">
        <v>41850</v>
      </c>
      <c r="K638" s="1370">
        <v>5133333</v>
      </c>
      <c r="L638" s="1371" t="s">
        <v>61</v>
      </c>
      <c r="M638" s="1372" t="s">
        <v>39</v>
      </c>
      <c r="N638" s="1372" t="s">
        <v>2127</v>
      </c>
      <c r="O638" s="1372" t="s">
        <v>41</v>
      </c>
      <c r="P638" s="1372" t="s">
        <v>42</v>
      </c>
      <c r="Q638" s="1373" t="s">
        <v>13621</v>
      </c>
    </row>
    <row r="639" spans="1:17" ht="48.75" x14ac:dyDescent="0.25">
      <c r="A639" s="1048">
        <v>637</v>
      </c>
      <c r="B639" s="1361" t="s">
        <v>34</v>
      </c>
      <c r="C639" s="1362">
        <v>891180084</v>
      </c>
      <c r="D639" s="1363">
        <v>2</v>
      </c>
      <c r="E639" s="1364" t="s">
        <v>13816</v>
      </c>
      <c r="F639" s="1365">
        <v>1075262391</v>
      </c>
      <c r="G639" s="1366">
        <v>2</v>
      </c>
      <c r="H639" s="1367" t="s">
        <v>13817</v>
      </c>
      <c r="I639" s="1374" t="s">
        <v>13818</v>
      </c>
      <c r="J639" s="1369">
        <v>41851</v>
      </c>
      <c r="K639" s="1370">
        <v>5662962</v>
      </c>
      <c r="L639" s="1371" t="s">
        <v>61</v>
      </c>
      <c r="M639" s="1372" t="s">
        <v>39</v>
      </c>
      <c r="N639" s="1372" t="s">
        <v>2127</v>
      </c>
      <c r="O639" s="1372" t="s">
        <v>41</v>
      </c>
      <c r="P639" s="1372" t="s">
        <v>42</v>
      </c>
      <c r="Q639" s="1373" t="s">
        <v>13621</v>
      </c>
    </row>
    <row r="640" spans="1:17" ht="108.75" x14ac:dyDescent="0.25">
      <c r="A640" s="1048">
        <v>638</v>
      </c>
      <c r="B640" s="1361" t="s">
        <v>34</v>
      </c>
      <c r="C640" s="1362">
        <v>891180084</v>
      </c>
      <c r="D640" s="1363">
        <v>2</v>
      </c>
      <c r="E640" s="1364" t="s">
        <v>13819</v>
      </c>
      <c r="F640" s="1365">
        <v>1075540363</v>
      </c>
      <c r="G640" s="1366">
        <v>9</v>
      </c>
      <c r="H640" s="1367" t="s">
        <v>13820</v>
      </c>
      <c r="I640" s="1374" t="s">
        <v>12373</v>
      </c>
      <c r="J640" s="1369">
        <v>41852</v>
      </c>
      <c r="K640" s="1370">
        <v>5540740</v>
      </c>
      <c r="L640" s="1371" t="s">
        <v>61</v>
      </c>
      <c r="M640" s="1372" t="s">
        <v>39</v>
      </c>
      <c r="N640" s="1372" t="s">
        <v>2127</v>
      </c>
      <c r="O640" s="1372" t="s">
        <v>41</v>
      </c>
      <c r="P640" s="1372" t="s">
        <v>42</v>
      </c>
      <c r="Q640" s="1373" t="s">
        <v>13621</v>
      </c>
    </row>
    <row r="641" spans="1:17" ht="60.75" x14ac:dyDescent="0.25">
      <c r="A641" s="1048">
        <v>639</v>
      </c>
      <c r="B641" s="1361" t="s">
        <v>34</v>
      </c>
      <c r="C641" s="1362">
        <v>891180084</v>
      </c>
      <c r="D641" s="1363">
        <v>2</v>
      </c>
      <c r="E641" s="1364" t="s">
        <v>13821</v>
      </c>
      <c r="F641" s="1365">
        <v>36302249</v>
      </c>
      <c r="G641" s="1366">
        <v>4</v>
      </c>
      <c r="H641" s="1367" t="s">
        <v>13822</v>
      </c>
      <c r="I641" s="1374" t="s">
        <v>9596</v>
      </c>
      <c r="J641" s="1369">
        <v>41852</v>
      </c>
      <c r="K641" s="1370">
        <v>5540740</v>
      </c>
      <c r="L641" s="1371" t="s">
        <v>61</v>
      </c>
      <c r="M641" s="1372" t="s">
        <v>39</v>
      </c>
      <c r="N641" s="1372" t="s">
        <v>2127</v>
      </c>
      <c r="O641" s="1372" t="s">
        <v>41</v>
      </c>
      <c r="P641" s="1372" t="s">
        <v>42</v>
      </c>
      <c r="Q641" s="1373" t="s">
        <v>13621</v>
      </c>
    </row>
    <row r="642" spans="1:17" ht="60.75" x14ac:dyDescent="0.25">
      <c r="A642" s="1048">
        <v>640</v>
      </c>
      <c r="B642" s="1361" t="s">
        <v>34</v>
      </c>
      <c r="C642" s="1362">
        <v>891180084</v>
      </c>
      <c r="D642" s="1363">
        <v>2</v>
      </c>
      <c r="E642" s="1364" t="s">
        <v>12423</v>
      </c>
      <c r="F642" s="1365">
        <v>1094897723</v>
      </c>
      <c r="G642" s="1366">
        <v>9</v>
      </c>
      <c r="H642" s="1367" t="s">
        <v>13823</v>
      </c>
      <c r="I642" s="1374" t="s">
        <v>13824</v>
      </c>
      <c r="J642" s="1369">
        <v>41852</v>
      </c>
      <c r="K642" s="1370">
        <v>8983332</v>
      </c>
      <c r="L642" s="1371" t="s">
        <v>61</v>
      </c>
      <c r="M642" s="1372" t="s">
        <v>39</v>
      </c>
      <c r="N642" s="1372" t="s">
        <v>2127</v>
      </c>
      <c r="O642" s="1372" t="s">
        <v>41</v>
      </c>
      <c r="P642" s="1372" t="s">
        <v>42</v>
      </c>
      <c r="Q642" s="1373" t="s">
        <v>13621</v>
      </c>
    </row>
    <row r="643" spans="1:17" ht="120.75" x14ac:dyDescent="0.25">
      <c r="A643" s="1048">
        <v>641</v>
      </c>
      <c r="B643" s="1361" t="s">
        <v>34</v>
      </c>
      <c r="C643" s="1362">
        <v>891180084</v>
      </c>
      <c r="D643" s="1363">
        <v>2</v>
      </c>
      <c r="E643" s="1364" t="s">
        <v>8532</v>
      </c>
      <c r="F643" s="1365">
        <v>1075220001</v>
      </c>
      <c r="G643" s="1366">
        <v>5</v>
      </c>
      <c r="H643" s="1367" t="s">
        <v>13825</v>
      </c>
      <c r="I643" s="1374" t="s">
        <v>13826</v>
      </c>
      <c r="J643" s="1369">
        <v>41855</v>
      </c>
      <c r="K643" s="1370">
        <v>7200000</v>
      </c>
      <c r="L643" s="1371" t="s">
        <v>61</v>
      </c>
      <c r="M643" s="1372" t="s">
        <v>39</v>
      </c>
      <c r="N643" s="1372" t="s">
        <v>2127</v>
      </c>
      <c r="O643" s="1372" t="s">
        <v>41</v>
      </c>
      <c r="P643" s="1372" t="s">
        <v>42</v>
      </c>
      <c r="Q643" s="1373" t="s">
        <v>13621</v>
      </c>
    </row>
    <row r="644" spans="1:17" ht="72.75" x14ac:dyDescent="0.25">
      <c r="A644" s="1048">
        <v>642</v>
      </c>
      <c r="B644" s="1361" t="s">
        <v>34</v>
      </c>
      <c r="C644" s="1362">
        <v>891180084</v>
      </c>
      <c r="D644" s="1363">
        <v>2</v>
      </c>
      <c r="E644" s="1364" t="s">
        <v>13827</v>
      </c>
      <c r="F644" s="1365">
        <v>36068413</v>
      </c>
      <c r="G644" s="1366">
        <v>2</v>
      </c>
      <c r="H644" s="1367" t="s">
        <v>13828</v>
      </c>
      <c r="I644" s="1374" t="s">
        <v>13829</v>
      </c>
      <c r="J644" s="1369">
        <v>41852</v>
      </c>
      <c r="K644" s="1370">
        <v>2322222</v>
      </c>
      <c r="L644" s="1371" t="s">
        <v>61</v>
      </c>
      <c r="M644" s="1372" t="s">
        <v>39</v>
      </c>
      <c r="N644" s="1372" t="s">
        <v>2127</v>
      </c>
      <c r="O644" s="1372" t="s">
        <v>41</v>
      </c>
      <c r="P644" s="1372" t="s">
        <v>42</v>
      </c>
      <c r="Q644" s="1373" t="s">
        <v>13621</v>
      </c>
    </row>
    <row r="645" spans="1:17" ht="348.75" x14ac:dyDescent="0.25">
      <c r="A645" s="1048">
        <v>643</v>
      </c>
      <c r="B645" s="1361" t="s">
        <v>34</v>
      </c>
      <c r="C645" s="1362">
        <v>891180084</v>
      </c>
      <c r="D645" s="1363">
        <v>2</v>
      </c>
      <c r="E645" s="1364" t="s">
        <v>13830</v>
      </c>
      <c r="F645" s="1365">
        <v>36280366</v>
      </c>
      <c r="G645" s="1366">
        <v>1</v>
      </c>
      <c r="H645" s="1367" t="s">
        <v>13831</v>
      </c>
      <c r="I645" s="1374" t="s">
        <v>13832</v>
      </c>
      <c r="J645" s="1369">
        <v>41855</v>
      </c>
      <c r="K645" s="1370">
        <v>9973333</v>
      </c>
      <c r="L645" s="1371" t="s">
        <v>61</v>
      </c>
      <c r="M645" s="1372" t="s">
        <v>39</v>
      </c>
      <c r="N645" s="1372" t="s">
        <v>2127</v>
      </c>
      <c r="O645" s="1372" t="s">
        <v>41</v>
      </c>
      <c r="P645" s="1372" t="s">
        <v>42</v>
      </c>
      <c r="Q645" s="1373" t="s">
        <v>13621</v>
      </c>
    </row>
    <row r="646" spans="1:17" ht="108.75" x14ac:dyDescent="0.25">
      <c r="A646" s="1048">
        <v>644</v>
      </c>
      <c r="B646" s="1361" t="s">
        <v>34</v>
      </c>
      <c r="C646" s="1362">
        <v>891180084</v>
      </c>
      <c r="D646" s="1363">
        <v>2</v>
      </c>
      <c r="E646" s="1364" t="s">
        <v>13833</v>
      </c>
      <c r="F646" s="1365">
        <v>1075254965</v>
      </c>
      <c r="G646" s="1366">
        <v>6</v>
      </c>
      <c r="H646" s="1367" t="s">
        <v>13834</v>
      </c>
      <c r="I646" s="1374" t="s">
        <v>13835</v>
      </c>
      <c r="J646" s="1369">
        <v>41855</v>
      </c>
      <c r="K646" s="1370">
        <v>5389999</v>
      </c>
      <c r="L646" s="1371" t="s">
        <v>61</v>
      </c>
      <c r="M646" s="1372" t="s">
        <v>39</v>
      </c>
      <c r="N646" s="1372" t="s">
        <v>2127</v>
      </c>
      <c r="O646" s="1372" t="s">
        <v>41</v>
      </c>
      <c r="P646" s="1372" t="s">
        <v>42</v>
      </c>
      <c r="Q646" s="1373" t="s">
        <v>13621</v>
      </c>
    </row>
    <row r="647" spans="1:17" ht="144.75" x14ac:dyDescent="0.25">
      <c r="A647" s="1048">
        <v>645</v>
      </c>
      <c r="B647" s="1361" t="s">
        <v>34</v>
      </c>
      <c r="C647" s="1362">
        <v>891180084</v>
      </c>
      <c r="D647" s="1363">
        <v>2</v>
      </c>
      <c r="E647" s="1364" t="s">
        <v>2286</v>
      </c>
      <c r="F647" s="1365">
        <v>1075215344</v>
      </c>
      <c r="G647" s="1366">
        <v>6</v>
      </c>
      <c r="H647" s="1367" t="s">
        <v>13836</v>
      </c>
      <c r="I647" s="1374" t="s">
        <v>13837</v>
      </c>
      <c r="J647" s="1369">
        <v>41855</v>
      </c>
      <c r="K647" s="1370">
        <v>7097038</v>
      </c>
      <c r="L647" s="1371" t="s">
        <v>61</v>
      </c>
      <c r="M647" s="1372" t="s">
        <v>39</v>
      </c>
      <c r="N647" s="1372" t="s">
        <v>2127</v>
      </c>
      <c r="O647" s="1372" t="s">
        <v>41</v>
      </c>
      <c r="P647" s="1372" t="s">
        <v>42</v>
      </c>
      <c r="Q647" s="1373" t="s">
        <v>13621</v>
      </c>
    </row>
    <row r="648" spans="1:17" ht="96.75" x14ac:dyDescent="0.25">
      <c r="A648" s="1048">
        <v>646</v>
      </c>
      <c r="B648" s="1361" t="s">
        <v>34</v>
      </c>
      <c r="C648" s="1362">
        <v>891180084</v>
      </c>
      <c r="D648" s="1363">
        <v>2</v>
      </c>
      <c r="E648" s="1364" t="s">
        <v>13838</v>
      </c>
      <c r="F648" s="1365">
        <v>1075238301</v>
      </c>
      <c r="G648" s="1366">
        <v>9</v>
      </c>
      <c r="H648" s="1367" t="s">
        <v>13839</v>
      </c>
      <c r="I648" s="1374" t="s">
        <v>13840</v>
      </c>
      <c r="J648" s="1369">
        <v>41855</v>
      </c>
      <c r="K648" s="1370">
        <v>7150000.5</v>
      </c>
      <c r="L648" s="1371" t="s">
        <v>61</v>
      </c>
      <c r="M648" s="1372" t="s">
        <v>39</v>
      </c>
      <c r="N648" s="1372" t="s">
        <v>2127</v>
      </c>
      <c r="O648" s="1372" t="s">
        <v>41</v>
      </c>
      <c r="P648" s="1372" t="s">
        <v>42</v>
      </c>
      <c r="Q648" s="1373" t="s">
        <v>13621</v>
      </c>
    </row>
    <row r="649" spans="1:17" ht="336.75" x14ac:dyDescent="0.25">
      <c r="A649" s="1048">
        <v>647</v>
      </c>
      <c r="B649" s="1361" t="s">
        <v>34</v>
      </c>
      <c r="C649" s="1362">
        <v>891180084</v>
      </c>
      <c r="D649" s="1363">
        <v>2</v>
      </c>
      <c r="E649" s="1364" t="s">
        <v>13841</v>
      </c>
      <c r="F649" s="1365">
        <v>1075255465</v>
      </c>
      <c r="G649" s="1366">
        <v>1</v>
      </c>
      <c r="H649" s="1367" t="s">
        <v>13842</v>
      </c>
      <c r="I649" s="1374" t="s">
        <v>13843</v>
      </c>
      <c r="J649" s="1369">
        <v>41855</v>
      </c>
      <c r="K649" s="1370">
        <v>6542961</v>
      </c>
      <c r="L649" s="1371" t="s">
        <v>61</v>
      </c>
      <c r="M649" s="1372" t="s">
        <v>39</v>
      </c>
      <c r="N649" s="1372" t="s">
        <v>2127</v>
      </c>
      <c r="O649" s="1372" t="s">
        <v>41</v>
      </c>
      <c r="P649" s="1372" t="s">
        <v>42</v>
      </c>
      <c r="Q649" s="1373" t="s">
        <v>13621</v>
      </c>
    </row>
    <row r="650" spans="1:17" ht="360.75" x14ac:dyDescent="0.25">
      <c r="A650" s="1048">
        <v>648</v>
      </c>
      <c r="B650" s="1361" t="s">
        <v>34</v>
      </c>
      <c r="C650" s="1362">
        <v>891180084</v>
      </c>
      <c r="D650" s="1363">
        <v>2</v>
      </c>
      <c r="E650" s="1364" t="s">
        <v>12522</v>
      </c>
      <c r="F650" s="1365">
        <v>1020434816</v>
      </c>
      <c r="G650" s="1366">
        <v>1</v>
      </c>
      <c r="H650" s="1367" t="s">
        <v>13844</v>
      </c>
      <c r="I650" s="1374" t="s">
        <v>12524</v>
      </c>
      <c r="J650" s="1369">
        <v>41855</v>
      </c>
      <c r="K650" s="1370">
        <v>7202962</v>
      </c>
      <c r="L650" s="1371" t="s">
        <v>61</v>
      </c>
      <c r="M650" s="1372" t="s">
        <v>39</v>
      </c>
      <c r="N650" s="1372" t="s">
        <v>2127</v>
      </c>
      <c r="O650" s="1372" t="s">
        <v>41</v>
      </c>
      <c r="P650" s="1372" t="s">
        <v>42</v>
      </c>
      <c r="Q650" s="1373" t="s">
        <v>13621</v>
      </c>
    </row>
    <row r="651" spans="1:17" ht="336.75" x14ac:dyDescent="0.25">
      <c r="A651" s="1048">
        <v>649</v>
      </c>
      <c r="B651" s="1361" t="s">
        <v>34</v>
      </c>
      <c r="C651" s="1362">
        <v>891180084</v>
      </c>
      <c r="D651" s="1363">
        <v>2</v>
      </c>
      <c r="E651" s="1364" t="s">
        <v>13845</v>
      </c>
      <c r="F651" s="1365">
        <v>1075219288</v>
      </c>
      <c r="G651" s="1366">
        <v>1</v>
      </c>
      <c r="H651" s="1367" t="s">
        <v>13846</v>
      </c>
      <c r="I651" s="1374" t="s">
        <v>13843</v>
      </c>
      <c r="J651" s="1369">
        <v>41855</v>
      </c>
      <c r="K651" s="1370">
        <v>6542961</v>
      </c>
      <c r="L651" s="1371" t="s">
        <v>61</v>
      </c>
      <c r="M651" s="1372" t="s">
        <v>39</v>
      </c>
      <c r="N651" s="1372" t="s">
        <v>2127</v>
      </c>
      <c r="O651" s="1372" t="s">
        <v>41</v>
      </c>
      <c r="P651" s="1372" t="s">
        <v>42</v>
      </c>
      <c r="Q651" s="1373" t="s">
        <v>13621</v>
      </c>
    </row>
    <row r="652" spans="1:17" ht="45" x14ac:dyDescent="0.25">
      <c r="A652" s="1048">
        <v>650</v>
      </c>
      <c r="B652" s="1361" t="s">
        <v>34</v>
      </c>
      <c r="C652" s="1362">
        <v>891180084</v>
      </c>
      <c r="D652" s="1363">
        <v>2</v>
      </c>
      <c r="E652" s="1364" t="s">
        <v>13847</v>
      </c>
      <c r="F652" s="1365">
        <v>7690063</v>
      </c>
      <c r="G652" s="1366">
        <v>9</v>
      </c>
      <c r="H652" s="1367" t="s">
        <v>13848</v>
      </c>
      <c r="I652" s="1374" t="s">
        <v>12085</v>
      </c>
      <c r="J652" s="1369">
        <v>41855</v>
      </c>
      <c r="K652" s="1370">
        <v>5353332</v>
      </c>
      <c r="L652" s="1371" t="s">
        <v>61</v>
      </c>
      <c r="M652" s="1372" t="s">
        <v>39</v>
      </c>
      <c r="N652" s="1372" t="s">
        <v>2127</v>
      </c>
      <c r="O652" s="1372" t="s">
        <v>41</v>
      </c>
      <c r="P652" s="1372" t="s">
        <v>42</v>
      </c>
      <c r="Q652" s="1373" t="s">
        <v>13621</v>
      </c>
    </row>
    <row r="653" spans="1:17" ht="128.25" x14ac:dyDescent="0.25">
      <c r="A653" s="1048">
        <v>651</v>
      </c>
      <c r="B653" s="1361" t="s">
        <v>34</v>
      </c>
      <c r="C653" s="1362">
        <v>891180084</v>
      </c>
      <c r="D653" s="1363">
        <v>2</v>
      </c>
      <c r="E653" s="1376" t="s">
        <v>13849</v>
      </c>
      <c r="F653" s="1377">
        <v>1075259729</v>
      </c>
      <c r="G653" s="1378">
        <v>7</v>
      </c>
      <c r="H653" s="1379" t="s">
        <v>13850</v>
      </c>
      <c r="I653" s="1380" t="s">
        <v>9548</v>
      </c>
      <c r="J653" s="1381">
        <v>41857</v>
      </c>
      <c r="K653" s="1382">
        <v>5377777</v>
      </c>
      <c r="L653" s="1383" t="s">
        <v>61</v>
      </c>
      <c r="M653" s="1384" t="s">
        <v>39</v>
      </c>
      <c r="N653" s="1384" t="s">
        <v>2127</v>
      </c>
      <c r="O653" s="1384" t="s">
        <v>41</v>
      </c>
      <c r="P653" s="1384" t="s">
        <v>42</v>
      </c>
      <c r="Q653" s="1385" t="s">
        <v>13851</v>
      </c>
    </row>
    <row r="654" spans="1:17" ht="48.75" x14ac:dyDescent="0.25">
      <c r="A654" s="1081">
        <v>652</v>
      </c>
      <c r="B654" s="1386" t="s">
        <v>34</v>
      </c>
      <c r="C654" s="1387">
        <v>891180084</v>
      </c>
      <c r="D654" s="1388">
        <v>2</v>
      </c>
      <c r="E654" s="1389" t="s">
        <v>8211</v>
      </c>
      <c r="F654" s="1390">
        <v>1075245361</v>
      </c>
      <c r="G654" s="1391">
        <v>1</v>
      </c>
      <c r="H654" s="1392" t="s">
        <v>13852</v>
      </c>
      <c r="I654" s="1393" t="s">
        <v>13853</v>
      </c>
      <c r="J654" s="1381">
        <v>41859</v>
      </c>
      <c r="K654" s="1382">
        <v>1500000</v>
      </c>
      <c r="L654" s="1383" t="s">
        <v>61</v>
      </c>
      <c r="M654" s="1384" t="s">
        <v>39</v>
      </c>
      <c r="N654" s="1384" t="s">
        <v>2127</v>
      </c>
      <c r="O654" s="1384" t="s">
        <v>41</v>
      </c>
      <c r="P654" s="1384" t="s">
        <v>42</v>
      </c>
      <c r="Q654" s="1394" t="s">
        <v>13621</v>
      </c>
    </row>
    <row r="655" spans="1:17" ht="120.75" x14ac:dyDescent="0.25">
      <c r="A655" s="1081">
        <v>653</v>
      </c>
      <c r="B655" s="1386" t="s">
        <v>34</v>
      </c>
      <c r="C655" s="1387">
        <v>891180084</v>
      </c>
      <c r="D655" s="1388">
        <v>2</v>
      </c>
      <c r="E655" s="1389" t="s">
        <v>8903</v>
      </c>
      <c r="F655" s="1390">
        <v>1075260519</v>
      </c>
      <c r="G655" s="1391">
        <v>9</v>
      </c>
      <c r="H655" s="1392" t="s">
        <v>13854</v>
      </c>
      <c r="I655" s="1393" t="s">
        <v>9938</v>
      </c>
      <c r="J655" s="1381">
        <v>41859</v>
      </c>
      <c r="K655" s="1382">
        <v>1000000</v>
      </c>
      <c r="L655" s="1383" t="s">
        <v>61</v>
      </c>
      <c r="M655" s="1384" t="s">
        <v>39</v>
      </c>
      <c r="N655" s="1384" t="s">
        <v>2127</v>
      </c>
      <c r="O655" s="1384" t="s">
        <v>41</v>
      </c>
      <c r="P655" s="1384" t="s">
        <v>42</v>
      </c>
      <c r="Q655" s="1394" t="s">
        <v>13621</v>
      </c>
    </row>
    <row r="656" spans="1:17" ht="48.75" x14ac:dyDescent="0.25">
      <c r="A656" s="1081">
        <v>654</v>
      </c>
      <c r="B656" s="1386" t="s">
        <v>34</v>
      </c>
      <c r="C656" s="1387">
        <v>891180084</v>
      </c>
      <c r="D656" s="1388">
        <v>2</v>
      </c>
      <c r="E656" s="1389" t="s">
        <v>13855</v>
      </c>
      <c r="F656" s="1390">
        <v>1075258636</v>
      </c>
      <c r="G656" s="1391">
        <v>6</v>
      </c>
      <c r="H656" s="1392" t="s">
        <v>13856</v>
      </c>
      <c r="I656" s="1393" t="s">
        <v>12215</v>
      </c>
      <c r="J656" s="1381">
        <v>41859</v>
      </c>
      <c r="K656" s="1382">
        <v>5255555</v>
      </c>
      <c r="L656" s="1383" t="s">
        <v>61</v>
      </c>
      <c r="M656" s="1384" t="s">
        <v>39</v>
      </c>
      <c r="N656" s="1384" t="s">
        <v>2127</v>
      </c>
      <c r="O656" s="1384" t="s">
        <v>41</v>
      </c>
      <c r="P656" s="1384" t="s">
        <v>42</v>
      </c>
      <c r="Q656" s="1394" t="s">
        <v>13621</v>
      </c>
    </row>
    <row r="657" spans="1:17" ht="72.75" x14ac:dyDescent="0.25">
      <c r="A657" s="1081">
        <v>655</v>
      </c>
      <c r="B657" s="1386" t="s">
        <v>34</v>
      </c>
      <c r="C657" s="1387">
        <v>891180084</v>
      </c>
      <c r="D657" s="1388">
        <v>2</v>
      </c>
      <c r="E657" s="1389" t="s">
        <v>13857</v>
      </c>
      <c r="F657" s="1390">
        <v>1083896498</v>
      </c>
      <c r="G657" s="1391">
        <v>1</v>
      </c>
      <c r="H657" s="1392" t="s">
        <v>13858</v>
      </c>
      <c r="I657" s="1393" t="s">
        <v>13859</v>
      </c>
      <c r="J657" s="1381">
        <v>41859</v>
      </c>
      <c r="K657" s="1382">
        <v>6274073</v>
      </c>
      <c r="L657" s="1383" t="s">
        <v>61</v>
      </c>
      <c r="M657" s="1384" t="s">
        <v>39</v>
      </c>
      <c r="N657" s="1384" t="s">
        <v>2127</v>
      </c>
      <c r="O657" s="1384" t="s">
        <v>41</v>
      </c>
      <c r="P657" s="1384" t="s">
        <v>42</v>
      </c>
      <c r="Q657" s="1394" t="s">
        <v>13621</v>
      </c>
    </row>
    <row r="658" spans="1:17" ht="132.75" x14ac:dyDescent="0.25">
      <c r="A658" s="1081">
        <v>656</v>
      </c>
      <c r="B658" s="1386" t="s">
        <v>34</v>
      </c>
      <c r="C658" s="1387">
        <v>891180084</v>
      </c>
      <c r="D658" s="1388">
        <v>2</v>
      </c>
      <c r="E658" s="1389" t="s">
        <v>13860</v>
      </c>
      <c r="F658" s="1390">
        <v>1082805603</v>
      </c>
      <c r="G658" s="1391">
        <v>6</v>
      </c>
      <c r="H658" s="1392" t="s">
        <v>13861</v>
      </c>
      <c r="I658" s="1393" t="s">
        <v>13862</v>
      </c>
      <c r="J658" s="1381">
        <v>41859</v>
      </c>
      <c r="K658" s="1382">
        <v>3972224</v>
      </c>
      <c r="L658" s="1383" t="s">
        <v>61</v>
      </c>
      <c r="M658" s="1384" t="s">
        <v>39</v>
      </c>
      <c r="N658" s="1384" t="s">
        <v>2127</v>
      </c>
      <c r="O658" s="1384" t="s">
        <v>41</v>
      </c>
      <c r="P658" s="1384" t="s">
        <v>42</v>
      </c>
      <c r="Q658" s="1394" t="s">
        <v>13621</v>
      </c>
    </row>
    <row r="659" spans="1:17" ht="132.75" x14ac:dyDescent="0.25">
      <c r="A659" s="1081">
        <v>657</v>
      </c>
      <c r="B659" s="1386" t="s">
        <v>34</v>
      </c>
      <c r="C659" s="1387">
        <v>891180084</v>
      </c>
      <c r="D659" s="1388">
        <v>2</v>
      </c>
      <c r="E659" s="1389" t="s">
        <v>13863</v>
      </c>
      <c r="F659" s="1390">
        <v>1083908676</v>
      </c>
      <c r="G659" s="1391">
        <v>1</v>
      </c>
      <c r="H659" s="1392" t="s">
        <v>13864</v>
      </c>
      <c r="I659" s="1393" t="s">
        <v>13862</v>
      </c>
      <c r="J659" s="1381">
        <v>41859</v>
      </c>
      <c r="K659" s="1382">
        <v>3972224</v>
      </c>
      <c r="L659" s="1383" t="s">
        <v>61</v>
      </c>
      <c r="M659" s="1384" t="s">
        <v>39</v>
      </c>
      <c r="N659" s="1384" t="s">
        <v>2127</v>
      </c>
      <c r="O659" s="1384" t="s">
        <v>41</v>
      </c>
      <c r="P659" s="1384" t="s">
        <v>42</v>
      </c>
      <c r="Q659" s="1394" t="s">
        <v>13621</v>
      </c>
    </row>
    <row r="660" spans="1:17" ht="108.75" x14ac:dyDescent="0.25">
      <c r="A660" s="1081">
        <v>658</v>
      </c>
      <c r="B660" s="1386" t="s">
        <v>34</v>
      </c>
      <c r="C660" s="1387">
        <v>891180084</v>
      </c>
      <c r="D660" s="1388">
        <v>2</v>
      </c>
      <c r="E660" s="1389" t="s">
        <v>12482</v>
      </c>
      <c r="F660" s="1390">
        <v>7705767</v>
      </c>
      <c r="G660" s="1391">
        <v>2</v>
      </c>
      <c r="H660" s="1392" t="s">
        <v>13865</v>
      </c>
      <c r="I660" s="1393" t="s">
        <v>12484</v>
      </c>
      <c r="J660" s="1381">
        <v>41859</v>
      </c>
      <c r="K660" s="1382">
        <v>4729999</v>
      </c>
      <c r="L660" s="1383" t="s">
        <v>61</v>
      </c>
      <c r="M660" s="1384" t="s">
        <v>39</v>
      </c>
      <c r="N660" s="1384" t="s">
        <v>2127</v>
      </c>
      <c r="O660" s="1384" t="s">
        <v>41</v>
      </c>
      <c r="P660" s="1384" t="s">
        <v>42</v>
      </c>
      <c r="Q660" s="1394" t="s">
        <v>13621</v>
      </c>
    </row>
    <row r="661" spans="1:17" ht="96.75" x14ac:dyDescent="0.25">
      <c r="A661" s="1081">
        <v>659</v>
      </c>
      <c r="B661" s="1386" t="s">
        <v>34</v>
      </c>
      <c r="C661" s="1387">
        <v>891180084</v>
      </c>
      <c r="D661" s="1388">
        <v>2</v>
      </c>
      <c r="E661" s="1389" t="s">
        <v>12487</v>
      </c>
      <c r="F661" s="1390">
        <v>1075242986</v>
      </c>
      <c r="G661" s="1391">
        <v>9</v>
      </c>
      <c r="H661" s="1392" t="s">
        <v>13866</v>
      </c>
      <c r="I661" s="1393" t="s">
        <v>12489</v>
      </c>
      <c r="J661" s="1381">
        <v>41859</v>
      </c>
      <c r="K661" s="1382">
        <v>5781110</v>
      </c>
      <c r="L661" s="1383" t="s">
        <v>61</v>
      </c>
      <c r="M661" s="1384" t="s">
        <v>39</v>
      </c>
      <c r="N661" s="1384" t="s">
        <v>2127</v>
      </c>
      <c r="O661" s="1384" t="s">
        <v>41</v>
      </c>
      <c r="P661" s="1384" t="s">
        <v>42</v>
      </c>
      <c r="Q661" s="1394" t="s">
        <v>13621</v>
      </c>
    </row>
    <row r="662" spans="1:17" ht="132.75" x14ac:dyDescent="0.25">
      <c r="A662" s="1081">
        <v>660</v>
      </c>
      <c r="B662" s="1386" t="s">
        <v>34</v>
      </c>
      <c r="C662" s="1387">
        <v>891180084</v>
      </c>
      <c r="D662" s="1388">
        <v>2</v>
      </c>
      <c r="E662" s="1389" t="s">
        <v>10827</v>
      </c>
      <c r="F662" s="1390">
        <v>1075212450</v>
      </c>
      <c r="G662" s="1391">
        <v>5</v>
      </c>
      <c r="H662" s="1392" t="s">
        <v>13867</v>
      </c>
      <c r="I662" s="1393" t="s">
        <v>13868</v>
      </c>
      <c r="J662" s="1381">
        <v>41859</v>
      </c>
      <c r="K662" s="1382">
        <v>7883332</v>
      </c>
      <c r="L662" s="1383" t="s">
        <v>61</v>
      </c>
      <c r="M662" s="1384" t="s">
        <v>39</v>
      </c>
      <c r="N662" s="1384" t="s">
        <v>2127</v>
      </c>
      <c r="O662" s="1384" t="s">
        <v>41</v>
      </c>
      <c r="P662" s="1384" t="s">
        <v>42</v>
      </c>
      <c r="Q662" s="1394" t="s">
        <v>13621</v>
      </c>
    </row>
    <row r="663" spans="1:17" ht="144.75" x14ac:dyDescent="0.25">
      <c r="A663" s="1081">
        <v>661</v>
      </c>
      <c r="B663" s="1386" t="s">
        <v>34</v>
      </c>
      <c r="C663" s="1387">
        <v>891180084</v>
      </c>
      <c r="D663" s="1388">
        <v>2</v>
      </c>
      <c r="E663" s="1389" t="s">
        <v>12476</v>
      </c>
      <c r="F663" s="1390">
        <v>55159842</v>
      </c>
      <c r="G663" s="1391">
        <v>9</v>
      </c>
      <c r="H663" s="1392" t="s">
        <v>13869</v>
      </c>
      <c r="I663" s="1393" t="s">
        <v>12478</v>
      </c>
      <c r="J663" s="1381">
        <v>41859</v>
      </c>
      <c r="K663" s="1382">
        <v>5255555</v>
      </c>
      <c r="L663" s="1383" t="s">
        <v>61</v>
      </c>
      <c r="M663" s="1384" t="s">
        <v>39</v>
      </c>
      <c r="N663" s="1384" t="s">
        <v>2127</v>
      </c>
      <c r="O663" s="1384" t="s">
        <v>41</v>
      </c>
      <c r="P663" s="1384" t="s">
        <v>42</v>
      </c>
      <c r="Q663" s="1394" t="s">
        <v>13621</v>
      </c>
    </row>
    <row r="664" spans="1:17" ht="60.75" x14ac:dyDescent="0.25">
      <c r="A664" s="1081">
        <v>662</v>
      </c>
      <c r="B664" s="1386" t="s">
        <v>34</v>
      </c>
      <c r="C664" s="1387">
        <v>891180084</v>
      </c>
      <c r="D664" s="1388">
        <v>2</v>
      </c>
      <c r="E664" s="1389" t="s">
        <v>12479</v>
      </c>
      <c r="F664" s="1390">
        <v>79380293</v>
      </c>
      <c r="G664" s="1391">
        <v>8</v>
      </c>
      <c r="H664" s="1392" t="s">
        <v>13870</v>
      </c>
      <c r="I664" s="1393" t="s">
        <v>12481</v>
      </c>
      <c r="J664" s="1381">
        <v>41859</v>
      </c>
      <c r="K664" s="1382">
        <v>5255555</v>
      </c>
      <c r="L664" s="1383" t="s">
        <v>61</v>
      </c>
      <c r="M664" s="1384" t="s">
        <v>39</v>
      </c>
      <c r="N664" s="1384" t="s">
        <v>2127</v>
      </c>
      <c r="O664" s="1384" t="s">
        <v>41</v>
      </c>
      <c r="P664" s="1384" t="s">
        <v>42</v>
      </c>
      <c r="Q664" s="1394" t="s">
        <v>13621</v>
      </c>
    </row>
    <row r="665" spans="1:17" ht="72.75" x14ac:dyDescent="0.25">
      <c r="A665" s="1081">
        <v>663</v>
      </c>
      <c r="B665" s="1386" t="s">
        <v>34</v>
      </c>
      <c r="C665" s="1387">
        <v>891180084</v>
      </c>
      <c r="D665" s="1388">
        <v>2</v>
      </c>
      <c r="E665" s="1389" t="s">
        <v>12581</v>
      </c>
      <c r="F665" s="1390">
        <v>17640712</v>
      </c>
      <c r="G665" s="1391">
        <v>3</v>
      </c>
      <c r="H665" s="1392" t="s">
        <v>13871</v>
      </c>
      <c r="I665" s="1393" t="s">
        <v>9959</v>
      </c>
      <c r="J665" s="1381">
        <v>41859</v>
      </c>
      <c r="K665" s="1382">
        <v>5255555</v>
      </c>
      <c r="L665" s="1383" t="s">
        <v>61</v>
      </c>
      <c r="M665" s="1384" t="s">
        <v>39</v>
      </c>
      <c r="N665" s="1384" t="s">
        <v>2127</v>
      </c>
      <c r="O665" s="1384" t="s">
        <v>41</v>
      </c>
      <c r="P665" s="1384" t="s">
        <v>42</v>
      </c>
      <c r="Q665" s="1394" t="s">
        <v>13621</v>
      </c>
    </row>
    <row r="666" spans="1:17" ht="60.75" x14ac:dyDescent="0.25">
      <c r="A666" s="1081">
        <v>664</v>
      </c>
      <c r="B666" s="1386" t="s">
        <v>34</v>
      </c>
      <c r="C666" s="1387">
        <v>891180084</v>
      </c>
      <c r="D666" s="1388">
        <v>2</v>
      </c>
      <c r="E666" s="1389" t="s">
        <v>12527</v>
      </c>
      <c r="F666" s="1390">
        <v>7721469</v>
      </c>
      <c r="G666" s="1391">
        <v>1</v>
      </c>
      <c r="H666" s="1392" t="s">
        <v>13872</v>
      </c>
      <c r="I666" s="1393" t="s">
        <v>13873</v>
      </c>
      <c r="J666" s="1381">
        <v>41859</v>
      </c>
      <c r="K666" s="1382">
        <v>4766666</v>
      </c>
      <c r="L666" s="1383" t="s">
        <v>61</v>
      </c>
      <c r="M666" s="1384" t="s">
        <v>39</v>
      </c>
      <c r="N666" s="1384" t="s">
        <v>2127</v>
      </c>
      <c r="O666" s="1384" t="s">
        <v>41</v>
      </c>
      <c r="P666" s="1384" t="s">
        <v>42</v>
      </c>
      <c r="Q666" s="1394" t="s">
        <v>13621</v>
      </c>
    </row>
    <row r="667" spans="1:17" ht="60.75" x14ac:dyDescent="0.25">
      <c r="A667" s="1081">
        <v>665</v>
      </c>
      <c r="B667" s="1386" t="s">
        <v>34</v>
      </c>
      <c r="C667" s="1387">
        <v>891180084</v>
      </c>
      <c r="D667" s="1388">
        <v>2</v>
      </c>
      <c r="E667" s="1389" t="s">
        <v>12529</v>
      </c>
      <c r="F667" s="1390">
        <v>36066041</v>
      </c>
      <c r="G667" s="1391">
        <v>7</v>
      </c>
      <c r="H667" s="1392" t="s">
        <v>13874</v>
      </c>
      <c r="I667" s="1393" t="s">
        <v>13873</v>
      </c>
      <c r="J667" s="1381">
        <v>41859</v>
      </c>
      <c r="K667" s="1382">
        <v>4766666</v>
      </c>
      <c r="L667" s="1383" t="s">
        <v>61</v>
      </c>
      <c r="M667" s="1384" t="s">
        <v>39</v>
      </c>
      <c r="N667" s="1384" t="s">
        <v>2127</v>
      </c>
      <c r="O667" s="1384" t="s">
        <v>41</v>
      </c>
      <c r="P667" s="1384" t="s">
        <v>42</v>
      </c>
      <c r="Q667" s="1394" t="s">
        <v>13621</v>
      </c>
    </row>
    <row r="668" spans="1:17" ht="60.75" x14ac:dyDescent="0.25">
      <c r="A668" s="1081">
        <v>666</v>
      </c>
      <c r="B668" s="1386" t="s">
        <v>34</v>
      </c>
      <c r="C668" s="1387">
        <v>891180084</v>
      </c>
      <c r="D668" s="1388">
        <v>2</v>
      </c>
      <c r="E668" s="1389" t="s">
        <v>12532</v>
      </c>
      <c r="F668" s="1390">
        <v>55169923</v>
      </c>
      <c r="G668" s="1391">
        <v>1</v>
      </c>
      <c r="H668" s="1392" t="s">
        <v>13875</v>
      </c>
      <c r="I668" s="1393" t="s">
        <v>13873</v>
      </c>
      <c r="J668" s="1381">
        <v>41859</v>
      </c>
      <c r="K668" s="1382">
        <v>4766666</v>
      </c>
      <c r="L668" s="1383" t="s">
        <v>61</v>
      </c>
      <c r="M668" s="1384" t="s">
        <v>39</v>
      </c>
      <c r="N668" s="1384" t="s">
        <v>2127</v>
      </c>
      <c r="O668" s="1384" t="s">
        <v>41</v>
      </c>
      <c r="P668" s="1384" t="s">
        <v>42</v>
      </c>
      <c r="Q668" s="1394" t="s">
        <v>13621</v>
      </c>
    </row>
    <row r="669" spans="1:17" ht="192.75" x14ac:dyDescent="0.25">
      <c r="A669" s="1081">
        <v>667</v>
      </c>
      <c r="B669" s="1386" t="s">
        <v>34</v>
      </c>
      <c r="C669" s="1387">
        <v>891180084</v>
      </c>
      <c r="D669" s="1388">
        <v>2</v>
      </c>
      <c r="E669" s="1389" t="s">
        <v>12579</v>
      </c>
      <c r="F669" s="1390">
        <v>16730648</v>
      </c>
      <c r="G669" s="1391">
        <v>2</v>
      </c>
      <c r="H669" s="1392" t="s">
        <v>13876</v>
      </c>
      <c r="I669" s="1393" t="s">
        <v>9844</v>
      </c>
      <c r="J669" s="1381">
        <v>41859</v>
      </c>
      <c r="K669" s="1382">
        <v>6615120</v>
      </c>
      <c r="L669" s="1383" t="s">
        <v>61</v>
      </c>
      <c r="M669" s="1384" t="s">
        <v>39</v>
      </c>
      <c r="N669" s="1384" t="s">
        <v>2127</v>
      </c>
      <c r="O669" s="1384" t="s">
        <v>41</v>
      </c>
      <c r="P669" s="1384" t="s">
        <v>42</v>
      </c>
      <c r="Q669" s="1394" t="s">
        <v>13621</v>
      </c>
    </row>
    <row r="670" spans="1:17" ht="144.75" x14ac:dyDescent="0.25">
      <c r="A670" s="1081">
        <v>668</v>
      </c>
      <c r="B670" s="1386" t="s">
        <v>34</v>
      </c>
      <c r="C670" s="1387">
        <v>891180084</v>
      </c>
      <c r="D670" s="1388">
        <v>2</v>
      </c>
      <c r="E670" s="1389" t="s">
        <v>12550</v>
      </c>
      <c r="F670" s="1390">
        <v>67039418</v>
      </c>
      <c r="G670" s="1391">
        <v>8</v>
      </c>
      <c r="H670" s="1392" t="s">
        <v>13877</v>
      </c>
      <c r="I670" s="1393" t="s">
        <v>13878</v>
      </c>
      <c r="J670" s="1381">
        <v>41859</v>
      </c>
      <c r="K670" s="1382">
        <v>4036604</v>
      </c>
      <c r="L670" s="1383" t="s">
        <v>61</v>
      </c>
      <c r="M670" s="1384" t="s">
        <v>39</v>
      </c>
      <c r="N670" s="1384" t="s">
        <v>2127</v>
      </c>
      <c r="O670" s="1384" t="s">
        <v>41</v>
      </c>
      <c r="P670" s="1384" t="s">
        <v>42</v>
      </c>
      <c r="Q670" s="1394" t="s">
        <v>13621</v>
      </c>
    </row>
    <row r="671" spans="1:17" ht="132.75" x14ac:dyDescent="0.25">
      <c r="A671" s="1081">
        <v>669</v>
      </c>
      <c r="B671" s="1386" t="s">
        <v>34</v>
      </c>
      <c r="C671" s="1387">
        <v>891180084</v>
      </c>
      <c r="D671" s="1388">
        <v>2</v>
      </c>
      <c r="E671" s="1389" t="s">
        <v>12556</v>
      </c>
      <c r="F671" s="1390">
        <v>7706046</v>
      </c>
      <c r="G671" s="1391">
        <v>5</v>
      </c>
      <c r="H671" s="1392" t="s">
        <v>13879</v>
      </c>
      <c r="I671" s="1393" t="s">
        <v>13880</v>
      </c>
      <c r="J671" s="1381">
        <v>41859</v>
      </c>
      <c r="K671" s="1382">
        <v>2892825</v>
      </c>
      <c r="L671" s="1383" t="s">
        <v>61</v>
      </c>
      <c r="M671" s="1384" t="s">
        <v>39</v>
      </c>
      <c r="N671" s="1384" t="s">
        <v>2127</v>
      </c>
      <c r="O671" s="1384" t="s">
        <v>41</v>
      </c>
      <c r="P671" s="1384" t="s">
        <v>42</v>
      </c>
      <c r="Q671" s="1394" t="s">
        <v>13621</v>
      </c>
    </row>
    <row r="672" spans="1:17" ht="144.75" x14ac:dyDescent="0.25">
      <c r="A672" s="1081">
        <v>670</v>
      </c>
      <c r="B672" s="1386" t="s">
        <v>34</v>
      </c>
      <c r="C672" s="1387">
        <v>891180084</v>
      </c>
      <c r="D672" s="1388">
        <v>2</v>
      </c>
      <c r="E672" s="1389" t="s">
        <v>12559</v>
      </c>
      <c r="F672" s="1390">
        <v>36287487</v>
      </c>
      <c r="G672" s="1391">
        <v>6</v>
      </c>
      <c r="H672" s="1392" t="s">
        <v>13881</v>
      </c>
      <c r="I672" s="1393" t="s">
        <v>13882</v>
      </c>
      <c r="J672" s="1381">
        <v>41859</v>
      </c>
      <c r="K672" s="1382">
        <v>2892825</v>
      </c>
      <c r="L672" s="1383" t="s">
        <v>61</v>
      </c>
      <c r="M672" s="1384" t="s">
        <v>39</v>
      </c>
      <c r="N672" s="1384" t="s">
        <v>2127</v>
      </c>
      <c r="O672" s="1384" t="s">
        <v>41</v>
      </c>
      <c r="P672" s="1384" t="s">
        <v>42</v>
      </c>
      <c r="Q672" s="1394" t="s">
        <v>13621</v>
      </c>
    </row>
    <row r="673" spans="1:17" ht="120.75" x14ac:dyDescent="0.25">
      <c r="A673" s="1081">
        <v>671</v>
      </c>
      <c r="B673" s="1386" t="s">
        <v>34</v>
      </c>
      <c r="C673" s="1387">
        <v>891180084</v>
      </c>
      <c r="D673" s="1388">
        <v>2</v>
      </c>
      <c r="E673" s="1389" t="s">
        <v>12535</v>
      </c>
      <c r="F673" s="1390">
        <v>7725510</v>
      </c>
      <c r="G673" s="1391">
        <v>2</v>
      </c>
      <c r="H673" s="1392" t="s">
        <v>13883</v>
      </c>
      <c r="I673" s="1393" t="s">
        <v>13884</v>
      </c>
      <c r="J673" s="1381">
        <v>41859</v>
      </c>
      <c r="K673" s="1382">
        <v>2892825</v>
      </c>
      <c r="L673" s="1383" t="s">
        <v>61</v>
      </c>
      <c r="M673" s="1384" t="s">
        <v>39</v>
      </c>
      <c r="N673" s="1384" t="s">
        <v>2127</v>
      </c>
      <c r="O673" s="1384" t="s">
        <v>41</v>
      </c>
      <c r="P673" s="1384" t="s">
        <v>42</v>
      </c>
      <c r="Q673" s="1394" t="s">
        <v>13621</v>
      </c>
    </row>
    <row r="674" spans="1:17" ht="84.75" x14ac:dyDescent="0.25">
      <c r="A674" s="1081">
        <v>672</v>
      </c>
      <c r="B674" s="1386" t="s">
        <v>34</v>
      </c>
      <c r="C674" s="1387">
        <v>891180084</v>
      </c>
      <c r="D674" s="1388">
        <v>2</v>
      </c>
      <c r="E674" s="1389" t="s">
        <v>12538</v>
      </c>
      <c r="F674" s="1390">
        <v>7732423</v>
      </c>
      <c r="G674" s="1391">
        <v>9</v>
      </c>
      <c r="H674" s="1392" t="s">
        <v>13885</v>
      </c>
      <c r="I674" s="1393" t="s">
        <v>12540</v>
      </c>
      <c r="J674" s="1381">
        <v>41859</v>
      </c>
      <c r="K674" s="1382">
        <v>2892825</v>
      </c>
      <c r="L674" s="1383" t="s">
        <v>61</v>
      </c>
      <c r="M674" s="1384" t="s">
        <v>39</v>
      </c>
      <c r="N674" s="1384" t="s">
        <v>2127</v>
      </c>
      <c r="O674" s="1384" t="s">
        <v>41</v>
      </c>
      <c r="P674" s="1384" t="s">
        <v>42</v>
      </c>
      <c r="Q674" s="1394" t="s">
        <v>13621</v>
      </c>
    </row>
    <row r="675" spans="1:17" ht="96.75" x14ac:dyDescent="0.25">
      <c r="A675" s="1081">
        <v>673</v>
      </c>
      <c r="B675" s="1386" t="s">
        <v>34</v>
      </c>
      <c r="C675" s="1387">
        <v>891180084</v>
      </c>
      <c r="D675" s="1388">
        <v>2</v>
      </c>
      <c r="E675" s="1389" t="s">
        <v>13886</v>
      </c>
      <c r="F675" s="1390">
        <v>1084258738</v>
      </c>
      <c r="G675" s="1391">
        <v>1</v>
      </c>
      <c r="H675" s="1392" t="s">
        <v>13887</v>
      </c>
      <c r="I675" s="1393" t="s">
        <v>12521</v>
      </c>
      <c r="J675" s="1381">
        <v>41859</v>
      </c>
      <c r="K675" s="1382">
        <v>1800000</v>
      </c>
      <c r="L675" s="1383" t="s">
        <v>61</v>
      </c>
      <c r="M675" s="1384" t="s">
        <v>39</v>
      </c>
      <c r="N675" s="1384" t="s">
        <v>2127</v>
      </c>
      <c r="O675" s="1384" t="s">
        <v>41</v>
      </c>
      <c r="P675" s="1384" t="s">
        <v>42</v>
      </c>
      <c r="Q675" s="1394" t="s">
        <v>13621</v>
      </c>
    </row>
    <row r="676" spans="1:17" ht="72.75" x14ac:dyDescent="0.25">
      <c r="A676" s="1081">
        <v>674</v>
      </c>
      <c r="B676" s="1386" t="s">
        <v>34</v>
      </c>
      <c r="C676" s="1387">
        <v>891180084</v>
      </c>
      <c r="D676" s="1388">
        <v>2</v>
      </c>
      <c r="E676" s="1389" t="s">
        <v>13888</v>
      </c>
      <c r="F676" s="1390">
        <v>36308461</v>
      </c>
      <c r="G676" s="1391">
        <v>7</v>
      </c>
      <c r="H676" s="1392" t="s">
        <v>13889</v>
      </c>
      <c r="I676" s="1393" t="s">
        <v>12493</v>
      </c>
      <c r="J676" s="1381">
        <v>41859</v>
      </c>
      <c r="K676" s="1382">
        <v>4729999</v>
      </c>
      <c r="L676" s="1383" t="s">
        <v>61</v>
      </c>
      <c r="M676" s="1384" t="s">
        <v>39</v>
      </c>
      <c r="N676" s="1384" t="s">
        <v>2127</v>
      </c>
      <c r="O676" s="1384" t="s">
        <v>41</v>
      </c>
      <c r="P676" s="1384" t="s">
        <v>42</v>
      </c>
      <c r="Q676" s="1394" t="s">
        <v>13621</v>
      </c>
    </row>
    <row r="677" spans="1:17" ht="72.75" x14ac:dyDescent="0.25">
      <c r="A677" s="1081">
        <v>675</v>
      </c>
      <c r="B677" s="1386" t="s">
        <v>34</v>
      </c>
      <c r="C677" s="1387">
        <v>891180084</v>
      </c>
      <c r="D677" s="1388">
        <v>2</v>
      </c>
      <c r="E677" s="1389" t="s">
        <v>13890</v>
      </c>
      <c r="F677" s="1390">
        <v>55167742</v>
      </c>
      <c r="G677" s="1391">
        <v>4</v>
      </c>
      <c r="H677" s="1392" t="s">
        <v>13891</v>
      </c>
      <c r="I677" s="1393" t="s">
        <v>12493</v>
      </c>
      <c r="J677" s="1381">
        <v>41859</v>
      </c>
      <c r="K677" s="1382">
        <v>4729999</v>
      </c>
      <c r="L677" s="1383" t="s">
        <v>61</v>
      </c>
      <c r="M677" s="1384" t="s">
        <v>39</v>
      </c>
      <c r="N677" s="1384" t="s">
        <v>2127</v>
      </c>
      <c r="O677" s="1384" t="s">
        <v>41</v>
      </c>
      <c r="P677" s="1384" t="s">
        <v>42</v>
      </c>
      <c r="Q677" s="1394" t="s">
        <v>13621</v>
      </c>
    </row>
    <row r="678" spans="1:17" ht="132.75" x14ac:dyDescent="0.25">
      <c r="A678" s="1081">
        <v>676</v>
      </c>
      <c r="B678" s="1386" t="s">
        <v>34</v>
      </c>
      <c r="C678" s="1387">
        <v>891180084</v>
      </c>
      <c r="D678" s="1388">
        <v>2</v>
      </c>
      <c r="E678" s="1395" t="s">
        <v>13892</v>
      </c>
      <c r="F678" s="1396">
        <v>1010190057</v>
      </c>
      <c r="G678" s="1391">
        <v>0</v>
      </c>
      <c r="H678" s="1397" t="s">
        <v>13893</v>
      </c>
      <c r="I678" s="1398" t="s">
        <v>13894</v>
      </c>
      <c r="J678" s="1399">
        <v>41863</v>
      </c>
      <c r="K678" s="1382">
        <v>4036602</v>
      </c>
      <c r="L678" s="1383" t="s">
        <v>61</v>
      </c>
      <c r="M678" s="1384" t="s">
        <v>39</v>
      </c>
      <c r="N678" s="1384" t="s">
        <v>2127</v>
      </c>
      <c r="O678" s="1384" t="s">
        <v>41</v>
      </c>
      <c r="P678" s="1384" t="s">
        <v>42</v>
      </c>
      <c r="Q678" s="1394" t="s">
        <v>13621</v>
      </c>
    </row>
    <row r="679" spans="1:17" ht="132.75" x14ac:dyDescent="0.25">
      <c r="A679" s="1081">
        <v>677</v>
      </c>
      <c r="B679" s="1386" t="s">
        <v>34</v>
      </c>
      <c r="C679" s="1387">
        <v>891180084</v>
      </c>
      <c r="D679" s="1388">
        <v>2</v>
      </c>
      <c r="E679" s="1395" t="s">
        <v>13895</v>
      </c>
      <c r="F679" s="1396">
        <v>25280682</v>
      </c>
      <c r="G679" s="1391">
        <v>4</v>
      </c>
      <c r="H679" s="1397" t="s">
        <v>13896</v>
      </c>
      <c r="I679" s="1398" t="s">
        <v>13882</v>
      </c>
      <c r="J679" s="1399">
        <v>41863</v>
      </c>
      <c r="K679" s="1382">
        <v>2892823</v>
      </c>
      <c r="L679" s="1383" t="s">
        <v>61</v>
      </c>
      <c r="M679" s="1384" t="s">
        <v>39</v>
      </c>
      <c r="N679" s="1384" t="s">
        <v>2127</v>
      </c>
      <c r="O679" s="1384" t="s">
        <v>41</v>
      </c>
      <c r="P679" s="1384" t="s">
        <v>42</v>
      </c>
      <c r="Q679" s="1394" t="s">
        <v>13621</v>
      </c>
    </row>
    <row r="680" spans="1:17" ht="132.75" x14ac:dyDescent="0.25">
      <c r="A680" s="1081">
        <v>678</v>
      </c>
      <c r="B680" s="1386" t="s">
        <v>34</v>
      </c>
      <c r="C680" s="1387">
        <v>891180084</v>
      </c>
      <c r="D680" s="1388">
        <v>2</v>
      </c>
      <c r="E680" s="1400" t="s">
        <v>12544</v>
      </c>
      <c r="F680" s="1401">
        <v>55058149</v>
      </c>
      <c r="G680" s="1391">
        <v>9</v>
      </c>
      <c r="H680" s="1397" t="s">
        <v>13897</v>
      </c>
      <c r="I680" s="1398" t="s">
        <v>13898</v>
      </c>
      <c r="J680" s="1399">
        <v>41863</v>
      </c>
      <c r="K680" s="1382">
        <v>4036602</v>
      </c>
      <c r="L680" s="1383" t="s">
        <v>61</v>
      </c>
      <c r="M680" s="1384" t="s">
        <v>39</v>
      </c>
      <c r="N680" s="1384" t="s">
        <v>2127</v>
      </c>
      <c r="O680" s="1384" t="s">
        <v>41</v>
      </c>
      <c r="P680" s="1384" t="s">
        <v>42</v>
      </c>
      <c r="Q680" s="1394" t="s">
        <v>13621</v>
      </c>
    </row>
    <row r="681" spans="1:17" ht="108.75" x14ac:dyDescent="0.25">
      <c r="A681" s="1081">
        <v>679</v>
      </c>
      <c r="B681" s="1386" t="s">
        <v>34</v>
      </c>
      <c r="C681" s="1387">
        <v>891180084</v>
      </c>
      <c r="D681" s="1388">
        <v>2</v>
      </c>
      <c r="E681" s="1400" t="s">
        <v>473</v>
      </c>
      <c r="F681" s="1401">
        <v>19188486</v>
      </c>
      <c r="G681" s="1391">
        <v>2</v>
      </c>
      <c r="H681" s="1397" t="s">
        <v>13899</v>
      </c>
      <c r="I681" s="1402" t="s">
        <v>13900</v>
      </c>
      <c r="J681" s="1399">
        <v>41864</v>
      </c>
      <c r="K681" s="1382">
        <v>5499000</v>
      </c>
      <c r="L681" s="1383" t="s">
        <v>61</v>
      </c>
      <c r="M681" s="1384" t="s">
        <v>39</v>
      </c>
      <c r="N681" s="1384" t="s">
        <v>2127</v>
      </c>
      <c r="O681" s="1384" t="s">
        <v>41</v>
      </c>
      <c r="P681" s="1384" t="s">
        <v>42</v>
      </c>
      <c r="Q681" s="1394" t="s">
        <v>13621</v>
      </c>
    </row>
    <row r="682" spans="1:17" ht="156.75" x14ac:dyDescent="0.25">
      <c r="A682" s="1081">
        <v>680</v>
      </c>
      <c r="B682" s="1386" t="s">
        <v>34</v>
      </c>
      <c r="C682" s="1387">
        <v>891180084</v>
      </c>
      <c r="D682" s="1388">
        <v>2</v>
      </c>
      <c r="E682" s="1400" t="s">
        <v>13901</v>
      </c>
      <c r="F682" s="1401">
        <v>1075247369</v>
      </c>
      <c r="G682" s="1391">
        <v>7</v>
      </c>
      <c r="H682" s="1397" t="s">
        <v>13902</v>
      </c>
      <c r="I682" s="1402" t="s">
        <v>13903</v>
      </c>
      <c r="J682" s="1399">
        <v>41865</v>
      </c>
      <c r="K682" s="1382">
        <v>1430000</v>
      </c>
      <c r="L682" s="1383" t="s">
        <v>61</v>
      </c>
      <c r="M682" s="1384" t="s">
        <v>39</v>
      </c>
      <c r="N682" s="1384" t="s">
        <v>2127</v>
      </c>
      <c r="O682" s="1384" t="s">
        <v>41</v>
      </c>
      <c r="P682" s="1384" t="s">
        <v>42</v>
      </c>
      <c r="Q682" s="1394" t="s">
        <v>13621</v>
      </c>
    </row>
    <row r="683" spans="1:17" ht="204.75" x14ac:dyDescent="0.25">
      <c r="A683" s="1081">
        <v>681</v>
      </c>
      <c r="B683" s="1386" t="s">
        <v>34</v>
      </c>
      <c r="C683" s="1387">
        <v>891180084</v>
      </c>
      <c r="D683" s="1388">
        <v>2</v>
      </c>
      <c r="E683" s="1400" t="s">
        <v>13904</v>
      </c>
      <c r="F683" s="1401">
        <v>7722588</v>
      </c>
      <c r="G683" s="1391">
        <v>2</v>
      </c>
      <c r="H683" s="1397" t="s">
        <v>13905</v>
      </c>
      <c r="I683" s="1402" t="s">
        <v>9692</v>
      </c>
      <c r="J683" s="1399">
        <v>41870</v>
      </c>
      <c r="K683" s="1382">
        <v>6355555</v>
      </c>
      <c r="L683" s="1383" t="s">
        <v>61</v>
      </c>
      <c r="M683" s="1384" t="s">
        <v>39</v>
      </c>
      <c r="N683" s="1384" t="s">
        <v>2127</v>
      </c>
      <c r="O683" s="1384" t="s">
        <v>41</v>
      </c>
      <c r="P683" s="1384" t="s">
        <v>42</v>
      </c>
      <c r="Q683" s="1385" t="s">
        <v>13906</v>
      </c>
    </row>
    <row r="684" spans="1:17" ht="132.75" x14ac:dyDescent="0.25">
      <c r="A684" s="1081">
        <v>682</v>
      </c>
      <c r="B684" s="1386" t="s">
        <v>34</v>
      </c>
      <c r="C684" s="1387">
        <v>891180084</v>
      </c>
      <c r="D684" s="1388">
        <v>2</v>
      </c>
      <c r="E684" s="1389" t="s">
        <v>13907</v>
      </c>
      <c r="F684" s="1390">
        <v>1082772491</v>
      </c>
      <c r="G684" s="1391">
        <v>4</v>
      </c>
      <c r="H684" s="1392" t="s">
        <v>13908</v>
      </c>
      <c r="I684" s="1393" t="s">
        <v>13909</v>
      </c>
      <c r="J684" s="1399">
        <v>41870</v>
      </c>
      <c r="K684" s="1382">
        <v>2892825</v>
      </c>
      <c r="L684" s="1383" t="s">
        <v>61</v>
      </c>
      <c r="M684" s="1384" t="s">
        <v>39</v>
      </c>
      <c r="N684" s="1384" t="s">
        <v>2127</v>
      </c>
      <c r="O684" s="1384" t="s">
        <v>41</v>
      </c>
      <c r="P684" s="1384" t="s">
        <v>42</v>
      </c>
      <c r="Q684" s="1394" t="s">
        <v>13621</v>
      </c>
    </row>
    <row r="685" spans="1:17" ht="84.75" x14ac:dyDescent="0.25">
      <c r="A685" s="1081">
        <v>683</v>
      </c>
      <c r="B685" s="1386" t="s">
        <v>34</v>
      </c>
      <c r="C685" s="1387">
        <v>891180084</v>
      </c>
      <c r="D685" s="1388">
        <v>2</v>
      </c>
      <c r="E685" s="1389" t="s">
        <v>13910</v>
      </c>
      <c r="F685" s="1390">
        <v>36065284</v>
      </c>
      <c r="G685" s="1391">
        <v>5</v>
      </c>
      <c r="H685" s="1392" t="s">
        <v>13911</v>
      </c>
      <c r="I685" s="1393" t="s">
        <v>13912</v>
      </c>
      <c r="J685" s="1399">
        <v>41876</v>
      </c>
      <c r="K685" s="1382">
        <v>6779167</v>
      </c>
      <c r="L685" s="1383" t="s">
        <v>61</v>
      </c>
      <c r="M685" s="1384" t="s">
        <v>39</v>
      </c>
      <c r="N685" s="1384" t="s">
        <v>2127</v>
      </c>
      <c r="O685" s="1384" t="s">
        <v>41</v>
      </c>
      <c r="P685" s="1384" t="s">
        <v>42</v>
      </c>
      <c r="Q685" s="1394" t="s">
        <v>13621</v>
      </c>
    </row>
    <row r="686" spans="1:17" ht="84.75" x14ac:dyDescent="0.25">
      <c r="A686" s="1081">
        <v>684</v>
      </c>
      <c r="B686" s="1386" t="s">
        <v>34</v>
      </c>
      <c r="C686" s="1387">
        <v>891180084</v>
      </c>
      <c r="D686" s="1388">
        <v>2</v>
      </c>
      <c r="E686" s="1389" t="s">
        <v>13913</v>
      </c>
      <c r="F686" s="1390">
        <v>1075239681</v>
      </c>
      <c r="G686" s="1391">
        <v>7</v>
      </c>
      <c r="H686" s="1392" t="s">
        <v>13914</v>
      </c>
      <c r="I686" s="1393" t="s">
        <v>12413</v>
      </c>
      <c r="J686" s="1399">
        <v>41904</v>
      </c>
      <c r="K686" s="1382">
        <v>6783333</v>
      </c>
      <c r="L686" s="1383" t="s">
        <v>61</v>
      </c>
      <c r="M686" s="1384" t="s">
        <v>39</v>
      </c>
      <c r="N686" s="1384" t="s">
        <v>2127</v>
      </c>
      <c r="O686" s="1384" t="s">
        <v>41</v>
      </c>
      <c r="P686" s="1384" t="s">
        <v>42</v>
      </c>
      <c r="Q686" s="1394" t="s">
        <v>13621</v>
      </c>
    </row>
    <row r="687" spans="1:17" ht="96.75" x14ac:dyDescent="0.25">
      <c r="A687" s="1081">
        <v>685</v>
      </c>
      <c r="B687" s="1386" t="s">
        <v>34</v>
      </c>
      <c r="C687" s="1387">
        <v>891180084</v>
      </c>
      <c r="D687" s="1388">
        <v>2</v>
      </c>
      <c r="E687" s="1389" t="s">
        <v>13915</v>
      </c>
      <c r="F687" s="1390">
        <v>1075258159</v>
      </c>
      <c r="G687" s="1391">
        <v>4</v>
      </c>
      <c r="H687" s="1392" t="s">
        <v>13916</v>
      </c>
      <c r="I687" s="1393" t="s">
        <v>13917</v>
      </c>
      <c r="J687" s="1399">
        <v>41904</v>
      </c>
      <c r="K687" s="1382">
        <v>5994000</v>
      </c>
      <c r="L687" s="1383" t="s">
        <v>61</v>
      </c>
      <c r="M687" s="1384" t="s">
        <v>39</v>
      </c>
      <c r="N687" s="1384" t="s">
        <v>2127</v>
      </c>
      <c r="O687" s="1384" t="s">
        <v>41</v>
      </c>
      <c r="P687" s="1384" t="s">
        <v>42</v>
      </c>
      <c r="Q687" s="1394" t="s">
        <v>13621</v>
      </c>
    </row>
    <row r="688" spans="1:17" ht="77.25" x14ac:dyDescent="0.25">
      <c r="A688" s="1081">
        <v>686</v>
      </c>
      <c r="B688" s="1386" t="s">
        <v>34</v>
      </c>
      <c r="C688" s="1387">
        <v>891180084</v>
      </c>
      <c r="D688" s="1388">
        <v>2</v>
      </c>
      <c r="E688" s="1403" t="s">
        <v>1681</v>
      </c>
      <c r="F688" s="1377">
        <v>1075242683</v>
      </c>
      <c r="G688" s="1378">
        <v>2</v>
      </c>
      <c r="H688" s="1379" t="s">
        <v>13918</v>
      </c>
      <c r="I688" s="1404" t="s">
        <v>13919</v>
      </c>
      <c r="J688" s="1399">
        <v>41886</v>
      </c>
      <c r="K688" s="1405">
        <v>3000000</v>
      </c>
      <c r="L688" s="1383" t="s">
        <v>61</v>
      </c>
      <c r="M688" s="1384" t="s">
        <v>39</v>
      </c>
      <c r="N688" s="1384" t="s">
        <v>2127</v>
      </c>
      <c r="O688" s="1384" t="s">
        <v>41</v>
      </c>
      <c r="P688" s="1384" t="s">
        <v>42</v>
      </c>
      <c r="Q688" s="1394" t="s">
        <v>13621</v>
      </c>
    </row>
    <row r="689" spans="1:17" ht="132" x14ac:dyDescent="0.25">
      <c r="A689" s="1081">
        <v>687</v>
      </c>
      <c r="B689" s="1386" t="s">
        <v>34</v>
      </c>
      <c r="C689" s="1387">
        <v>891180084</v>
      </c>
      <c r="D689" s="1388">
        <v>2</v>
      </c>
      <c r="E689" s="1406" t="s">
        <v>13920</v>
      </c>
      <c r="F689" s="1407">
        <v>12107951</v>
      </c>
      <c r="G689" s="1378">
        <v>4</v>
      </c>
      <c r="H689" s="1379" t="s">
        <v>13921</v>
      </c>
      <c r="I689" s="1408" t="s">
        <v>13922</v>
      </c>
      <c r="J689" s="1399">
        <v>41886</v>
      </c>
      <c r="K689" s="1405">
        <v>7000000</v>
      </c>
      <c r="L689" s="1383" t="s">
        <v>61</v>
      </c>
      <c r="M689" s="1384" t="s">
        <v>39</v>
      </c>
      <c r="N689" s="1384" t="s">
        <v>2127</v>
      </c>
      <c r="O689" s="1384" t="s">
        <v>41</v>
      </c>
      <c r="P689" s="1384" t="s">
        <v>42</v>
      </c>
      <c r="Q689" s="1394" t="s">
        <v>13621</v>
      </c>
    </row>
    <row r="690" spans="1:17" ht="132" x14ac:dyDescent="0.25">
      <c r="A690" s="1081">
        <v>688</v>
      </c>
      <c r="B690" s="1386" t="s">
        <v>34</v>
      </c>
      <c r="C690" s="1387">
        <v>891180084</v>
      </c>
      <c r="D690" s="1388">
        <v>2</v>
      </c>
      <c r="E690" s="1406" t="s">
        <v>1849</v>
      </c>
      <c r="F690" s="1407">
        <v>55169673</v>
      </c>
      <c r="G690" s="1378">
        <v>3</v>
      </c>
      <c r="H690" s="1379" t="s">
        <v>13923</v>
      </c>
      <c r="I690" s="1408" t="s">
        <v>13924</v>
      </c>
      <c r="J690" s="1399">
        <v>41886</v>
      </c>
      <c r="K690" s="1405">
        <v>7000000</v>
      </c>
      <c r="L690" s="1383" t="s">
        <v>61</v>
      </c>
      <c r="M690" s="1384" t="s">
        <v>39</v>
      </c>
      <c r="N690" s="1384" t="s">
        <v>2127</v>
      </c>
      <c r="O690" s="1384" t="s">
        <v>41</v>
      </c>
      <c r="P690" s="1384" t="s">
        <v>42</v>
      </c>
      <c r="Q690" s="1394" t="s">
        <v>13621</v>
      </c>
    </row>
    <row r="691" spans="1:17" ht="90" x14ac:dyDescent="0.25">
      <c r="A691" s="1081">
        <v>689</v>
      </c>
      <c r="B691" s="1386" t="s">
        <v>34</v>
      </c>
      <c r="C691" s="1387">
        <v>891180084</v>
      </c>
      <c r="D691" s="1388">
        <v>2</v>
      </c>
      <c r="E691" s="1376" t="s">
        <v>13925</v>
      </c>
      <c r="F691" s="1377">
        <v>36066188</v>
      </c>
      <c r="G691" s="1378">
        <v>0</v>
      </c>
      <c r="H691" s="1379" t="s">
        <v>13926</v>
      </c>
      <c r="I691" s="1380" t="s">
        <v>13927</v>
      </c>
      <c r="J691" s="1399">
        <v>41886</v>
      </c>
      <c r="K691" s="1382">
        <v>4277777</v>
      </c>
      <c r="L691" s="1383" t="s">
        <v>61</v>
      </c>
      <c r="M691" s="1384" t="s">
        <v>39</v>
      </c>
      <c r="N691" s="1384" t="s">
        <v>2127</v>
      </c>
      <c r="O691" s="1384" t="s">
        <v>41</v>
      </c>
      <c r="P691" s="1384" t="s">
        <v>42</v>
      </c>
      <c r="Q691" s="1394" t="s">
        <v>13621</v>
      </c>
    </row>
    <row r="692" spans="1:17" ht="115.5" x14ac:dyDescent="0.25">
      <c r="A692" s="1081">
        <v>690</v>
      </c>
      <c r="B692" s="1386" t="s">
        <v>34</v>
      </c>
      <c r="C692" s="1387">
        <v>891180084</v>
      </c>
      <c r="D692" s="1388">
        <v>2</v>
      </c>
      <c r="E692" s="1409" t="s">
        <v>8704</v>
      </c>
      <c r="F692" s="1410">
        <v>7692263</v>
      </c>
      <c r="G692" s="1378">
        <v>4</v>
      </c>
      <c r="H692" s="1379" t="s">
        <v>13928</v>
      </c>
      <c r="I692" s="1380" t="s">
        <v>13929</v>
      </c>
      <c r="J692" s="1399">
        <v>41886</v>
      </c>
      <c r="K692" s="1382">
        <v>4999500</v>
      </c>
      <c r="L692" s="1383" t="s">
        <v>61</v>
      </c>
      <c r="M692" s="1384" t="s">
        <v>39</v>
      </c>
      <c r="N692" s="1384" t="s">
        <v>2127</v>
      </c>
      <c r="O692" s="1384" t="s">
        <v>41</v>
      </c>
      <c r="P692" s="1384" t="s">
        <v>42</v>
      </c>
      <c r="Q692" s="1394" t="s">
        <v>13621</v>
      </c>
    </row>
    <row r="693" spans="1:17" ht="115.5" x14ac:dyDescent="0.25">
      <c r="A693" s="1081">
        <v>691</v>
      </c>
      <c r="B693" s="1386" t="s">
        <v>34</v>
      </c>
      <c r="C693" s="1387">
        <v>891180084</v>
      </c>
      <c r="D693" s="1388">
        <v>2</v>
      </c>
      <c r="E693" s="1411" t="s">
        <v>13930</v>
      </c>
      <c r="F693" s="1412">
        <v>36159391</v>
      </c>
      <c r="G693" s="1378">
        <v>1</v>
      </c>
      <c r="H693" s="1413" t="s">
        <v>13931</v>
      </c>
      <c r="I693" s="1414" t="s">
        <v>13932</v>
      </c>
      <c r="J693" s="1415">
        <v>41890</v>
      </c>
      <c r="K693" s="1416">
        <v>1500000</v>
      </c>
      <c r="L693" s="1383" t="s">
        <v>61</v>
      </c>
      <c r="M693" s="1384" t="s">
        <v>39</v>
      </c>
      <c r="N693" s="1384" t="s">
        <v>2127</v>
      </c>
      <c r="O693" s="1384" t="s">
        <v>41</v>
      </c>
      <c r="P693" s="1384" t="s">
        <v>42</v>
      </c>
      <c r="Q693" s="1394" t="s">
        <v>13621</v>
      </c>
    </row>
    <row r="694" spans="1:17" ht="132.75" x14ac:dyDescent="0.25">
      <c r="A694" s="1081">
        <v>692</v>
      </c>
      <c r="B694" s="1386" t="s">
        <v>34</v>
      </c>
      <c r="C694" s="1387">
        <v>891180084</v>
      </c>
      <c r="D694" s="1388">
        <v>2</v>
      </c>
      <c r="E694" s="1417" t="s">
        <v>4769</v>
      </c>
      <c r="F694" s="1418">
        <v>36173811</v>
      </c>
      <c r="G694" s="1391">
        <v>1</v>
      </c>
      <c r="H694" s="1419" t="s">
        <v>13933</v>
      </c>
      <c r="I694" s="1420" t="s">
        <v>10279</v>
      </c>
      <c r="J694" s="1421">
        <v>41892</v>
      </c>
      <c r="K694" s="1422">
        <v>4421254</v>
      </c>
      <c r="L694" s="1383" t="s">
        <v>61</v>
      </c>
      <c r="M694" s="1384" t="s">
        <v>39</v>
      </c>
      <c r="N694" s="1384" t="s">
        <v>2127</v>
      </c>
      <c r="O694" s="1384" t="s">
        <v>41</v>
      </c>
      <c r="P694" s="1384" t="s">
        <v>42</v>
      </c>
      <c r="Q694" s="1394" t="s">
        <v>13621</v>
      </c>
    </row>
    <row r="695" spans="1:17" ht="180.75" x14ac:dyDescent="0.25">
      <c r="A695" s="1081">
        <v>693</v>
      </c>
      <c r="B695" s="1386" t="s">
        <v>34</v>
      </c>
      <c r="C695" s="1387">
        <v>891180084</v>
      </c>
      <c r="D695" s="1388">
        <v>2</v>
      </c>
      <c r="E695" s="1423" t="s">
        <v>13934</v>
      </c>
      <c r="F695" s="1424">
        <v>7728391</v>
      </c>
      <c r="G695" s="1391">
        <v>6</v>
      </c>
      <c r="H695" s="1419" t="s">
        <v>13935</v>
      </c>
      <c r="I695" s="1420" t="s">
        <v>13936</v>
      </c>
      <c r="J695" s="1421">
        <v>41893</v>
      </c>
      <c r="K695" s="1422">
        <v>9276666</v>
      </c>
      <c r="L695" s="1383" t="s">
        <v>61</v>
      </c>
      <c r="M695" s="1384" t="s">
        <v>39</v>
      </c>
      <c r="N695" s="1384" t="s">
        <v>2127</v>
      </c>
      <c r="O695" s="1384" t="s">
        <v>41</v>
      </c>
      <c r="P695" s="1384" t="s">
        <v>42</v>
      </c>
      <c r="Q695" s="1394" t="s">
        <v>13621</v>
      </c>
    </row>
    <row r="696" spans="1:17" ht="108" x14ac:dyDescent="0.25">
      <c r="A696" s="1081">
        <v>694</v>
      </c>
      <c r="B696" s="1386" t="s">
        <v>34</v>
      </c>
      <c r="C696" s="1387">
        <v>891180084</v>
      </c>
      <c r="D696" s="1388">
        <v>2</v>
      </c>
      <c r="E696" s="1406" t="s">
        <v>13937</v>
      </c>
      <c r="F696" s="1425">
        <v>36313269</v>
      </c>
      <c r="G696" s="1391">
        <v>9</v>
      </c>
      <c r="H696" s="1397" t="s">
        <v>13938</v>
      </c>
      <c r="I696" s="1426" t="s">
        <v>13939</v>
      </c>
      <c r="J696" s="1427">
        <v>41894</v>
      </c>
      <c r="K696" s="1422">
        <v>5508145</v>
      </c>
      <c r="L696" s="1383" t="s">
        <v>61</v>
      </c>
      <c r="M696" s="1384" t="s">
        <v>39</v>
      </c>
      <c r="N696" s="1384" t="s">
        <v>2127</v>
      </c>
      <c r="O696" s="1384" t="s">
        <v>41</v>
      </c>
      <c r="P696" s="1384" t="s">
        <v>42</v>
      </c>
      <c r="Q696" s="1394" t="s">
        <v>13621</v>
      </c>
    </row>
    <row r="697" spans="1:17" ht="108" x14ac:dyDescent="0.25">
      <c r="A697" s="1081">
        <v>695</v>
      </c>
      <c r="B697" s="1386" t="s">
        <v>34</v>
      </c>
      <c r="C697" s="1387">
        <v>891180084</v>
      </c>
      <c r="D697" s="1388">
        <v>2</v>
      </c>
      <c r="E697" s="1406" t="s">
        <v>13940</v>
      </c>
      <c r="F697" s="1425">
        <v>1075258668</v>
      </c>
      <c r="G697" s="1391">
        <v>1</v>
      </c>
      <c r="H697" s="1397" t="s">
        <v>13941</v>
      </c>
      <c r="I697" s="1426" t="s">
        <v>13939</v>
      </c>
      <c r="J697" s="1427">
        <v>41898</v>
      </c>
      <c r="K697" s="1428">
        <v>2506667</v>
      </c>
      <c r="L697" s="1383" t="s">
        <v>61</v>
      </c>
      <c r="M697" s="1384" t="s">
        <v>39</v>
      </c>
      <c r="N697" s="1384" t="s">
        <v>2127</v>
      </c>
      <c r="O697" s="1384" t="s">
        <v>41</v>
      </c>
      <c r="P697" s="1384" t="s">
        <v>42</v>
      </c>
      <c r="Q697" s="1394" t="s">
        <v>13621</v>
      </c>
    </row>
    <row r="698" spans="1:17" ht="178.5" x14ac:dyDescent="0.25">
      <c r="A698" s="1081">
        <v>696</v>
      </c>
      <c r="B698" s="1429" t="s">
        <v>34</v>
      </c>
      <c r="C698" s="1429">
        <v>891180084</v>
      </c>
      <c r="D698" s="1430">
        <v>2</v>
      </c>
      <c r="E698" s="1431" t="s">
        <v>3678</v>
      </c>
      <c r="F698" s="1432">
        <v>26551892</v>
      </c>
      <c r="G698" s="1432">
        <v>1</v>
      </c>
      <c r="H698" s="1146" t="s">
        <v>13942</v>
      </c>
      <c r="I698" s="1433" t="s">
        <v>13943</v>
      </c>
      <c r="J698" s="1434">
        <v>41835</v>
      </c>
      <c r="K698" s="1435">
        <v>21400000</v>
      </c>
      <c r="L698" s="1436" t="s">
        <v>380</v>
      </c>
      <c r="M698" s="1436" t="s">
        <v>5476</v>
      </c>
      <c r="N698" s="1436" t="s">
        <v>1124</v>
      </c>
      <c r="O698" s="1152" t="s">
        <v>41</v>
      </c>
      <c r="P698" s="1437" t="s">
        <v>42</v>
      </c>
      <c r="Q698" s="1436" t="s">
        <v>4832</v>
      </c>
    </row>
    <row r="699" spans="1:17" ht="153" x14ac:dyDescent="0.25">
      <c r="A699" s="1081">
        <v>697</v>
      </c>
      <c r="B699" s="1429" t="s">
        <v>34</v>
      </c>
      <c r="C699" s="1429">
        <v>891180084</v>
      </c>
      <c r="D699" s="1430">
        <v>2</v>
      </c>
      <c r="E699" s="1431" t="s">
        <v>11055</v>
      </c>
      <c r="F699" s="1432">
        <v>51580461</v>
      </c>
      <c r="G699" s="1432">
        <v>5</v>
      </c>
      <c r="H699" s="1146" t="s">
        <v>13944</v>
      </c>
      <c r="I699" s="1433" t="s">
        <v>13945</v>
      </c>
      <c r="J699" s="1434">
        <v>41843</v>
      </c>
      <c r="K699" s="1435">
        <v>9939545</v>
      </c>
      <c r="L699" s="1436" t="s">
        <v>380</v>
      </c>
      <c r="M699" s="1436" t="s">
        <v>5476</v>
      </c>
      <c r="N699" s="1436" t="s">
        <v>1124</v>
      </c>
      <c r="O699" s="1152" t="s">
        <v>41</v>
      </c>
      <c r="P699" s="1437" t="s">
        <v>42</v>
      </c>
      <c r="Q699" s="1436" t="s">
        <v>12989</v>
      </c>
    </row>
    <row r="700" spans="1:17" ht="240" x14ac:dyDescent="0.25">
      <c r="A700" s="1081">
        <v>698</v>
      </c>
      <c r="B700" s="1429" t="s">
        <v>34</v>
      </c>
      <c r="C700" s="1429">
        <v>891180084</v>
      </c>
      <c r="D700" s="1430">
        <v>2</v>
      </c>
      <c r="E700" s="1431" t="s">
        <v>13946</v>
      </c>
      <c r="F700" s="1432">
        <v>1075226303</v>
      </c>
      <c r="G700" s="1432">
        <v>1</v>
      </c>
      <c r="H700" s="1146" t="s">
        <v>13947</v>
      </c>
      <c r="I700" s="1438" t="s">
        <v>13948</v>
      </c>
      <c r="J700" s="1434">
        <v>41845</v>
      </c>
      <c r="K700" s="1439">
        <v>4500000</v>
      </c>
      <c r="L700" s="1440" t="s">
        <v>1294</v>
      </c>
      <c r="M700" s="1436" t="s">
        <v>5476</v>
      </c>
      <c r="N700" s="1436" t="s">
        <v>5480</v>
      </c>
      <c r="O700" s="1152" t="s">
        <v>41</v>
      </c>
      <c r="P700" s="1437" t="s">
        <v>42</v>
      </c>
      <c r="Q700" s="1436" t="s">
        <v>12989</v>
      </c>
    </row>
    <row r="701" spans="1:17" ht="108" x14ac:dyDescent="0.25">
      <c r="A701" s="1081">
        <v>699</v>
      </c>
      <c r="B701" s="1429" t="s">
        <v>34</v>
      </c>
      <c r="C701" s="1429">
        <v>891180084</v>
      </c>
      <c r="D701" s="1430">
        <v>2</v>
      </c>
      <c r="E701" s="1431" t="s">
        <v>334</v>
      </c>
      <c r="F701" s="1432">
        <v>12127303</v>
      </c>
      <c r="G701" s="1432">
        <v>7</v>
      </c>
      <c r="H701" s="1441" t="s">
        <v>13949</v>
      </c>
      <c r="I701" s="1438" t="s">
        <v>13950</v>
      </c>
      <c r="J701" s="1434">
        <v>41848</v>
      </c>
      <c r="K701" s="1435">
        <v>8400000</v>
      </c>
      <c r="L701" s="1442" t="s">
        <v>11064</v>
      </c>
      <c r="M701" s="1436" t="s">
        <v>5476</v>
      </c>
      <c r="N701" s="1436" t="s">
        <v>1124</v>
      </c>
      <c r="O701" s="1152" t="s">
        <v>41</v>
      </c>
      <c r="P701" s="1437" t="s">
        <v>42</v>
      </c>
      <c r="Q701" s="1436" t="s">
        <v>11866</v>
      </c>
    </row>
    <row r="702" spans="1:17" ht="108" x14ac:dyDescent="0.25">
      <c r="A702" s="1081">
        <v>700</v>
      </c>
      <c r="B702" s="1429" t="s">
        <v>34</v>
      </c>
      <c r="C702" s="1429">
        <v>891180084</v>
      </c>
      <c r="D702" s="1430">
        <v>2</v>
      </c>
      <c r="E702" s="1431" t="s">
        <v>13951</v>
      </c>
      <c r="F702" s="1432">
        <v>900711197</v>
      </c>
      <c r="G702" s="1432">
        <v>8</v>
      </c>
      <c r="H702" s="1146" t="s">
        <v>13952</v>
      </c>
      <c r="I702" s="1438" t="s">
        <v>13953</v>
      </c>
      <c r="J702" s="1434">
        <v>41849</v>
      </c>
      <c r="K702" s="1435">
        <v>12180000</v>
      </c>
      <c r="L702" s="1436" t="s">
        <v>380</v>
      </c>
      <c r="M702" s="1436" t="s">
        <v>5476</v>
      </c>
      <c r="N702" s="1436" t="s">
        <v>1124</v>
      </c>
      <c r="O702" s="1152" t="s">
        <v>41</v>
      </c>
      <c r="P702" s="1437" t="s">
        <v>42</v>
      </c>
      <c r="Q702" s="1436" t="s">
        <v>4832</v>
      </c>
    </row>
    <row r="703" spans="1:17" ht="156" x14ac:dyDescent="0.25">
      <c r="A703" s="1081">
        <v>701</v>
      </c>
      <c r="B703" s="1429" t="s">
        <v>34</v>
      </c>
      <c r="C703" s="1429">
        <v>891180084</v>
      </c>
      <c r="D703" s="1430">
        <v>2</v>
      </c>
      <c r="E703" s="1431" t="s">
        <v>13954</v>
      </c>
      <c r="F703" s="1432">
        <v>12113549</v>
      </c>
      <c r="G703" s="1432">
        <v>0</v>
      </c>
      <c r="H703" s="1146" t="s">
        <v>13955</v>
      </c>
      <c r="I703" s="1438" t="s">
        <v>13956</v>
      </c>
      <c r="J703" s="1434">
        <v>41849</v>
      </c>
      <c r="K703" s="1435">
        <v>4350000</v>
      </c>
      <c r="L703" s="1442" t="s">
        <v>11064</v>
      </c>
      <c r="M703" s="1436" t="s">
        <v>5476</v>
      </c>
      <c r="N703" s="1436" t="s">
        <v>1124</v>
      </c>
      <c r="O703" s="1152" t="s">
        <v>41</v>
      </c>
      <c r="P703" s="1437" t="s">
        <v>42</v>
      </c>
      <c r="Q703" s="1436" t="s">
        <v>4832</v>
      </c>
    </row>
    <row r="704" spans="1:17" ht="120" x14ac:dyDescent="0.25">
      <c r="A704" s="1081">
        <v>702</v>
      </c>
      <c r="B704" s="1429" t="s">
        <v>34</v>
      </c>
      <c r="C704" s="1429">
        <v>891180084</v>
      </c>
      <c r="D704" s="1430">
        <v>2</v>
      </c>
      <c r="E704" s="1431" t="s">
        <v>5799</v>
      </c>
      <c r="F704" s="1432">
        <v>860012336</v>
      </c>
      <c r="G704" s="1432">
        <v>1</v>
      </c>
      <c r="H704" s="1146" t="s">
        <v>13957</v>
      </c>
      <c r="I704" s="1438" t="s">
        <v>13958</v>
      </c>
      <c r="J704" s="1434">
        <v>41857</v>
      </c>
      <c r="K704" s="1439">
        <v>11700000</v>
      </c>
      <c r="L704" s="1436" t="s">
        <v>6338</v>
      </c>
      <c r="M704" s="1436" t="s">
        <v>5476</v>
      </c>
      <c r="N704" s="1436" t="s">
        <v>5480</v>
      </c>
      <c r="O704" s="1152" t="s">
        <v>41</v>
      </c>
      <c r="P704" s="1437" t="s">
        <v>42</v>
      </c>
      <c r="Q704" s="1436" t="s">
        <v>4832</v>
      </c>
    </row>
    <row r="705" spans="1:17" ht="96" x14ac:dyDescent="0.25">
      <c r="A705" s="1081">
        <v>703</v>
      </c>
      <c r="B705" s="1429" t="s">
        <v>34</v>
      </c>
      <c r="C705" s="1429">
        <v>891180084</v>
      </c>
      <c r="D705" s="1430">
        <v>2</v>
      </c>
      <c r="E705" s="1443" t="s">
        <v>1322</v>
      </c>
      <c r="F705" s="1432">
        <v>813000708</v>
      </c>
      <c r="G705" s="1432">
        <v>5</v>
      </c>
      <c r="H705" s="1146" t="s">
        <v>13959</v>
      </c>
      <c r="I705" s="1438" t="s">
        <v>13960</v>
      </c>
      <c r="J705" s="1434">
        <v>41859</v>
      </c>
      <c r="K705" s="1435">
        <v>1606600</v>
      </c>
      <c r="L705" s="1436" t="s">
        <v>380</v>
      </c>
      <c r="M705" s="1436" t="s">
        <v>5476</v>
      </c>
      <c r="N705" s="1436" t="s">
        <v>1124</v>
      </c>
      <c r="O705" s="1152" t="s">
        <v>41</v>
      </c>
      <c r="P705" s="1437" t="s">
        <v>42</v>
      </c>
      <c r="Q705" s="1436" t="s">
        <v>4832</v>
      </c>
    </row>
    <row r="706" spans="1:17" ht="228" x14ac:dyDescent="0.25">
      <c r="A706" s="1081">
        <v>704</v>
      </c>
      <c r="B706" s="1429" t="s">
        <v>34</v>
      </c>
      <c r="C706" s="1429">
        <v>891180084</v>
      </c>
      <c r="D706" s="1430">
        <v>2</v>
      </c>
      <c r="E706" s="1443" t="s">
        <v>13961</v>
      </c>
      <c r="F706" s="1432">
        <v>811002052</v>
      </c>
      <c r="G706" s="1432">
        <v>4</v>
      </c>
      <c r="H706" s="1146" t="s">
        <v>13962</v>
      </c>
      <c r="I706" s="1438" t="s">
        <v>13963</v>
      </c>
      <c r="J706" s="1434">
        <v>41865</v>
      </c>
      <c r="K706" s="1435">
        <v>9044810</v>
      </c>
      <c r="L706" s="1436" t="s">
        <v>380</v>
      </c>
      <c r="M706" s="1436" t="s">
        <v>5476</v>
      </c>
      <c r="N706" s="1436" t="s">
        <v>1124</v>
      </c>
      <c r="O706" s="1152" t="s">
        <v>41</v>
      </c>
      <c r="P706" s="1437" t="s">
        <v>42</v>
      </c>
      <c r="Q706" s="1436" t="s">
        <v>4832</v>
      </c>
    </row>
    <row r="707" spans="1:17" ht="96" x14ac:dyDescent="0.25">
      <c r="A707" s="1081">
        <v>705</v>
      </c>
      <c r="B707" s="1429" t="s">
        <v>34</v>
      </c>
      <c r="C707" s="1429">
        <v>891180084</v>
      </c>
      <c r="D707" s="1430">
        <v>2</v>
      </c>
      <c r="E707" s="1443" t="s">
        <v>13964</v>
      </c>
      <c r="F707" s="1432">
        <v>900231941</v>
      </c>
      <c r="G707" s="1432">
        <v>1</v>
      </c>
      <c r="H707" s="1146" t="s">
        <v>13965</v>
      </c>
      <c r="I707" s="1438" t="s">
        <v>13966</v>
      </c>
      <c r="J707" s="1434">
        <v>41866</v>
      </c>
      <c r="K707" s="1435">
        <v>11858680</v>
      </c>
      <c r="L707" s="1436" t="s">
        <v>380</v>
      </c>
      <c r="M707" s="1436" t="s">
        <v>5476</v>
      </c>
      <c r="N707" s="1436" t="s">
        <v>1124</v>
      </c>
      <c r="O707" s="1152" t="s">
        <v>41</v>
      </c>
      <c r="P707" s="1437" t="s">
        <v>42</v>
      </c>
      <c r="Q707" s="1436" t="s">
        <v>4832</v>
      </c>
    </row>
    <row r="708" spans="1:17" ht="84" x14ac:dyDescent="0.25">
      <c r="A708" s="1081">
        <v>706</v>
      </c>
      <c r="B708" s="1429" t="s">
        <v>34</v>
      </c>
      <c r="C708" s="1429">
        <v>891180084</v>
      </c>
      <c r="D708" s="1430">
        <v>2</v>
      </c>
      <c r="E708" s="1443" t="s">
        <v>6881</v>
      </c>
      <c r="F708" s="1432">
        <v>78716731</v>
      </c>
      <c r="G708" s="1432">
        <v>3</v>
      </c>
      <c r="H708" s="1146" t="s">
        <v>13967</v>
      </c>
      <c r="I708" s="1438" t="s">
        <v>13968</v>
      </c>
      <c r="J708" s="1434">
        <v>41866</v>
      </c>
      <c r="K708" s="1435">
        <v>7813225</v>
      </c>
      <c r="L708" s="1436" t="s">
        <v>380</v>
      </c>
      <c r="M708" s="1436" t="s">
        <v>5476</v>
      </c>
      <c r="N708" s="1436" t="s">
        <v>1124</v>
      </c>
      <c r="O708" s="1152" t="s">
        <v>41</v>
      </c>
      <c r="P708" s="1437" t="s">
        <v>42</v>
      </c>
      <c r="Q708" s="1436" t="s">
        <v>4832</v>
      </c>
    </row>
    <row r="709" spans="1:17" ht="96" x14ac:dyDescent="0.25">
      <c r="A709" s="1081">
        <v>707</v>
      </c>
      <c r="B709" s="1429" t="s">
        <v>34</v>
      </c>
      <c r="C709" s="1429">
        <v>891180084</v>
      </c>
      <c r="D709" s="1430">
        <v>2</v>
      </c>
      <c r="E709" s="1443" t="s">
        <v>13969</v>
      </c>
      <c r="F709" s="1432">
        <v>830024826</v>
      </c>
      <c r="G709" s="1432">
        <v>1</v>
      </c>
      <c r="H709" s="1146" t="s">
        <v>13970</v>
      </c>
      <c r="I709" s="1438" t="s">
        <v>13971</v>
      </c>
      <c r="J709" s="1434">
        <v>41870</v>
      </c>
      <c r="K709" s="1435">
        <v>32490571</v>
      </c>
      <c r="L709" s="1436" t="s">
        <v>380</v>
      </c>
      <c r="M709" s="1436" t="s">
        <v>5476</v>
      </c>
      <c r="N709" s="1436" t="s">
        <v>1124</v>
      </c>
      <c r="O709" s="1152" t="s">
        <v>41</v>
      </c>
      <c r="P709" s="1437" t="s">
        <v>42</v>
      </c>
      <c r="Q709" s="1436" t="s">
        <v>4832</v>
      </c>
    </row>
    <row r="710" spans="1:17" ht="216" x14ac:dyDescent="0.25">
      <c r="A710" s="1081">
        <v>708</v>
      </c>
      <c r="B710" s="1429" t="s">
        <v>34</v>
      </c>
      <c r="C710" s="1429">
        <v>891180084</v>
      </c>
      <c r="D710" s="1430">
        <v>2</v>
      </c>
      <c r="E710" s="1443" t="s">
        <v>13972</v>
      </c>
      <c r="F710" s="1432">
        <v>34992163</v>
      </c>
      <c r="G710" s="1432">
        <v>1</v>
      </c>
      <c r="H710" s="1146" t="s">
        <v>13973</v>
      </c>
      <c r="I710" s="1438" t="s">
        <v>13974</v>
      </c>
      <c r="J710" s="1434">
        <v>41870</v>
      </c>
      <c r="K710" s="1435">
        <v>18750000</v>
      </c>
      <c r="L710" s="1436" t="s">
        <v>6338</v>
      </c>
      <c r="M710" s="1436" t="s">
        <v>5476</v>
      </c>
      <c r="N710" s="1436" t="s">
        <v>1124</v>
      </c>
      <c r="O710" s="1152" t="s">
        <v>41</v>
      </c>
      <c r="P710" s="1437" t="s">
        <v>42</v>
      </c>
      <c r="Q710" s="1436" t="s">
        <v>12989</v>
      </c>
    </row>
    <row r="711" spans="1:17" ht="108" x14ac:dyDescent="0.25">
      <c r="A711" s="1081">
        <v>709</v>
      </c>
      <c r="B711" s="1429" t="s">
        <v>34</v>
      </c>
      <c r="C711" s="1429">
        <v>891180084</v>
      </c>
      <c r="D711" s="1430">
        <v>2</v>
      </c>
      <c r="E711" s="1443" t="s">
        <v>313</v>
      </c>
      <c r="F711" s="1432">
        <v>12111346</v>
      </c>
      <c r="G711" s="1432">
        <v>3</v>
      </c>
      <c r="H711" s="1146" t="s">
        <v>13975</v>
      </c>
      <c r="I711" s="1438" t="s">
        <v>13976</v>
      </c>
      <c r="J711" s="1434">
        <v>41872</v>
      </c>
      <c r="K711" s="1435">
        <v>23872800</v>
      </c>
      <c r="L711" s="1436" t="s">
        <v>380</v>
      </c>
      <c r="M711" s="1436" t="s">
        <v>5476</v>
      </c>
      <c r="N711" s="1436" t="s">
        <v>1124</v>
      </c>
      <c r="O711" s="1152" t="s">
        <v>41</v>
      </c>
      <c r="P711" s="1437" t="s">
        <v>42</v>
      </c>
      <c r="Q711" s="1436" t="s">
        <v>12989</v>
      </c>
    </row>
    <row r="712" spans="1:17" ht="132" x14ac:dyDescent="0.25">
      <c r="A712" s="1081">
        <v>710</v>
      </c>
      <c r="B712" s="1429" t="s">
        <v>34</v>
      </c>
      <c r="C712" s="1429">
        <v>891180084</v>
      </c>
      <c r="D712" s="1430">
        <v>2</v>
      </c>
      <c r="E712" s="1443" t="s">
        <v>5595</v>
      </c>
      <c r="F712" s="1432">
        <v>891101664</v>
      </c>
      <c r="G712" s="1432">
        <v>7</v>
      </c>
      <c r="H712" s="1146" t="s">
        <v>13977</v>
      </c>
      <c r="I712" s="1438" t="s">
        <v>13978</v>
      </c>
      <c r="J712" s="1434">
        <v>41873</v>
      </c>
      <c r="K712" s="1435">
        <v>21200000</v>
      </c>
      <c r="L712" s="1436" t="s">
        <v>6338</v>
      </c>
      <c r="M712" s="1436" t="s">
        <v>5476</v>
      </c>
      <c r="N712" s="1436" t="s">
        <v>1124</v>
      </c>
      <c r="O712" s="1152" t="s">
        <v>41</v>
      </c>
      <c r="P712" s="1437" t="s">
        <v>42</v>
      </c>
      <c r="Q712" s="1436" t="s">
        <v>12989</v>
      </c>
    </row>
    <row r="713" spans="1:17" ht="156" x14ac:dyDescent="0.25">
      <c r="A713" s="1081">
        <v>711</v>
      </c>
      <c r="B713" s="1429" t="s">
        <v>34</v>
      </c>
      <c r="C713" s="1429">
        <v>891180084</v>
      </c>
      <c r="D713" s="1430">
        <v>2</v>
      </c>
      <c r="E713" s="1431" t="s">
        <v>5473</v>
      </c>
      <c r="F713" s="1432">
        <v>800220327</v>
      </c>
      <c r="G713" s="1432">
        <v>9</v>
      </c>
      <c r="H713" s="1146" t="s">
        <v>13979</v>
      </c>
      <c r="I713" s="1438" t="s">
        <v>13980</v>
      </c>
      <c r="J713" s="1434">
        <v>41876</v>
      </c>
      <c r="K713" s="1435">
        <v>8732500</v>
      </c>
      <c r="L713" s="1442" t="s">
        <v>11064</v>
      </c>
      <c r="M713" s="1436" t="s">
        <v>5476</v>
      </c>
      <c r="N713" s="1436" t="s">
        <v>1124</v>
      </c>
      <c r="O713" s="1152" t="s">
        <v>41</v>
      </c>
      <c r="P713" s="1437" t="s">
        <v>42</v>
      </c>
      <c r="Q713" s="1436" t="s">
        <v>12989</v>
      </c>
    </row>
    <row r="714" spans="1:17" ht="96" x14ac:dyDescent="0.25">
      <c r="A714" s="1081">
        <v>712</v>
      </c>
      <c r="B714" s="1429" t="s">
        <v>34</v>
      </c>
      <c r="C714" s="1429">
        <v>891180084</v>
      </c>
      <c r="D714" s="1430">
        <v>2</v>
      </c>
      <c r="E714" s="1431" t="s">
        <v>13981</v>
      </c>
      <c r="F714" s="1432">
        <v>1075240495</v>
      </c>
      <c r="G714" s="1432">
        <v>5</v>
      </c>
      <c r="H714" s="1146" t="s">
        <v>13982</v>
      </c>
      <c r="I714" s="1438" t="s">
        <v>13983</v>
      </c>
      <c r="J714" s="1434">
        <v>41877</v>
      </c>
      <c r="K714" s="1435">
        <v>3360000</v>
      </c>
      <c r="L714" s="1442" t="s">
        <v>11064</v>
      </c>
      <c r="M714" s="1436" t="s">
        <v>5476</v>
      </c>
      <c r="N714" s="1436" t="s">
        <v>1124</v>
      </c>
      <c r="O714" s="1152" t="s">
        <v>41</v>
      </c>
      <c r="P714" s="1437" t="s">
        <v>42</v>
      </c>
      <c r="Q714" s="1436" t="s">
        <v>12989</v>
      </c>
    </row>
    <row r="715" spans="1:17" ht="144" x14ac:dyDescent="0.25">
      <c r="A715" s="1081">
        <v>713</v>
      </c>
      <c r="B715" s="1429" t="s">
        <v>34</v>
      </c>
      <c r="C715" s="1429">
        <v>891180084</v>
      </c>
      <c r="D715" s="1430">
        <v>2</v>
      </c>
      <c r="E715" s="1431" t="s">
        <v>13984</v>
      </c>
      <c r="F715" s="1432">
        <v>813004745</v>
      </c>
      <c r="G715" s="1432">
        <v>6</v>
      </c>
      <c r="H715" s="1146" t="s">
        <v>13985</v>
      </c>
      <c r="I715" s="1438" t="s">
        <v>13986</v>
      </c>
      <c r="J715" s="1434">
        <v>41877</v>
      </c>
      <c r="K715" s="1435">
        <v>2340000</v>
      </c>
      <c r="L715" s="1444" t="s">
        <v>65</v>
      </c>
      <c r="M715" s="1436" t="s">
        <v>5476</v>
      </c>
      <c r="N715" s="1436" t="s">
        <v>1124</v>
      </c>
      <c r="O715" s="1152" t="s">
        <v>41</v>
      </c>
      <c r="P715" s="1437" t="s">
        <v>42</v>
      </c>
      <c r="Q715" s="1436" t="s">
        <v>12989</v>
      </c>
    </row>
    <row r="716" spans="1:17" ht="192" x14ac:dyDescent="0.25">
      <c r="A716" s="1081">
        <v>714</v>
      </c>
      <c r="B716" s="1429" t="s">
        <v>34</v>
      </c>
      <c r="C716" s="1429">
        <v>891180084</v>
      </c>
      <c r="D716" s="1430">
        <v>2</v>
      </c>
      <c r="E716" s="1431" t="s">
        <v>5505</v>
      </c>
      <c r="F716" s="1432">
        <v>36178229</v>
      </c>
      <c r="G716" s="1432">
        <v>6</v>
      </c>
      <c r="H716" s="1146" t="s">
        <v>13987</v>
      </c>
      <c r="I716" s="1438" t="s">
        <v>13988</v>
      </c>
      <c r="J716" s="1434">
        <v>41879</v>
      </c>
      <c r="K716" s="1435">
        <v>9762908</v>
      </c>
      <c r="L716" s="1436" t="s">
        <v>380</v>
      </c>
      <c r="M716" s="1436" t="s">
        <v>5476</v>
      </c>
      <c r="N716" s="1436" t="s">
        <v>1124</v>
      </c>
      <c r="O716" s="1152" t="s">
        <v>41</v>
      </c>
      <c r="P716" s="1437" t="s">
        <v>42</v>
      </c>
      <c r="Q716" s="1436" t="s">
        <v>4832</v>
      </c>
    </row>
    <row r="717" spans="1:17" ht="156" x14ac:dyDescent="0.25">
      <c r="A717" s="1081">
        <v>715</v>
      </c>
      <c r="B717" s="1429" t="s">
        <v>34</v>
      </c>
      <c r="C717" s="1429">
        <v>891180084</v>
      </c>
      <c r="D717" s="1430">
        <v>2</v>
      </c>
      <c r="E717" s="1431" t="s">
        <v>1231</v>
      </c>
      <c r="F717" s="1432">
        <v>55164361</v>
      </c>
      <c r="G717" s="1432">
        <v>1</v>
      </c>
      <c r="H717" s="1146" t="s">
        <v>13989</v>
      </c>
      <c r="I717" s="1438" t="s">
        <v>13990</v>
      </c>
      <c r="J717" s="1434">
        <v>41880</v>
      </c>
      <c r="K717" s="1435">
        <v>4530000</v>
      </c>
      <c r="L717" s="1436" t="s">
        <v>380</v>
      </c>
      <c r="M717" s="1436" t="s">
        <v>5476</v>
      </c>
      <c r="N717" s="1436" t="s">
        <v>1124</v>
      </c>
      <c r="O717" s="1152" t="s">
        <v>41</v>
      </c>
      <c r="P717" s="1437" t="s">
        <v>42</v>
      </c>
      <c r="Q717" s="1436" t="s">
        <v>4832</v>
      </c>
    </row>
    <row r="718" spans="1:17" ht="144" x14ac:dyDescent="0.25">
      <c r="A718" s="1081">
        <v>716</v>
      </c>
      <c r="B718" s="1429" t="s">
        <v>34</v>
      </c>
      <c r="C718" s="1429">
        <v>891180084</v>
      </c>
      <c r="D718" s="1430">
        <v>2</v>
      </c>
      <c r="E718" s="1431" t="s">
        <v>13991</v>
      </c>
      <c r="F718" s="1432">
        <v>860512722</v>
      </c>
      <c r="G718" s="1432">
        <v>7</v>
      </c>
      <c r="H718" s="1146" t="s">
        <v>13992</v>
      </c>
      <c r="I718" s="1438" t="s">
        <v>13993</v>
      </c>
      <c r="J718" s="1434">
        <v>41883</v>
      </c>
      <c r="K718" s="1435">
        <v>2177000</v>
      </c>
      <c r="L718" s="1436" t="s">
        <v>380</v>
      </c>
      <c r="M718" s="1436" t="s">
        <v>5476</v>
      </c>
      <c r="N718" s="1436" t="s">
        <v>1124</v>
      </c>
      <c r="O718" s="1152" t="s">
        <v>41</v>
      </c>
      <c r="P718" s="1437" t="s">
        <v>42</v>
      </c>
      <c r="Q718" s="1436" t="s">
        <v>12989</v>
      </c>
    </row>
    <row r="719" spans="1:17" ht="120" x14ac:dyDescent="0.25">
      <c r="A719" s="1081">
        <v>717</v>
      </c>
      <c r="B719" s="1429" t="s">
        <v>34</v>
      </c>
      <c r="C719" s="1429">
        <v>891180084</v>
      </c>
      <c r="D719" s="1430">
        <v>2</v>
      </c>
      <c r="E719" s="1431" t="s">
        <v>5766</v>
      </c>
      <c r="F719" s="1432">
        <v>900105979</v>
      </c>
      <c r="G719" s="1432">
        <v>1</v>
      </c>
      <c r="H719" s="1146" t="s">
        <v>13994</v>
      </c>
      <c r="I719" s="1438" t="s">
        <v>13995</v>
      </c>
      <c r="J719" s="1434">
        <v>41883</v>
      </c>
      <c r="K719" s="1435">
        <v>11989477</v>
      </c>
      <c r="L719" s="1436" t="s">
        <v>380</v>
      </c>
      <c r="M719" s="1436" t="s">
        <v>5476</v>
      </c>
      <c r="N719" s="1436" t="s">
        <v>1124</v>
      </c>
      <c r="O719" s="1152" t="s">
        <v>41</v>
      </c>
      <c r="P719" s="1437" t="s">
        <v>42</v>
      </c>
      <c r="Q719" s="1436" t="s">
        <v>4832</v>
      </c>
    </row>
    <row r="720" spans="1:17" ht="108" x14ac:dyDescent="0.25">
      <c r="A720" s="1081">
        <v>718</v>
      </c>
      <c r="B720" s="1429" t="s">
        <v>34</v>
      </c>
      <c r="C720" s="1429">
        <v>891180084</v>
      </c>
      <c r="D720" s="1430">
        <v>2</v>
      </c>
      <c r="E720" s="1431" t="s">
        <v>1530</v>
      </c>
      <c r="F720" s="1432">
        <v>830122424</v>
      </c>
      <c r="G720" s="1432">
        <v>4</v>
      </c>
      <c r="H720" s="1146" t="s">
        <v>13996</v>
      </c>
      <c r="I720" s="1438" t="s">
        <v>13997</v>
      </c>
      <c r="J720" s="1434">
        <v>41883</v>
      </c>
      <c r="K720" s="1439">
        <v>17250360</v>
      </c>
      <c r="L720" s="1436" t="s">
        <v>380</v>
      </c>
      <c r="M720" s="1436" t="s">
        <v>5476</v>
      </c>
      <c r="N720" s="1445" t="s">
        <v>6089</v>
      </c>
      <c r="O720" s="1152" t="s">
        <v>41</v>
      </c>
      <c r="P720" s="1437" t="s">
        <v>42</v>
      </c>
      <c r="Q720" s="1436" t="s">
        <v>4832</v>
      </c>
    </row>
    <row r="721" spans="1:17" ht="108" x14ac:dyDescent="0.25">
      <c r="A721" s="1081">
        <v>719</v>
      </c>
      <c r="B721" s="1429" t="s">
        <v>34</v>
      </c>
      <c r="C721" s="1429">
        <v>891180084</v>
      </c>
      <c r="D721" s="1430">
        <v>2</v>
      </c>
      <c r="E721" s="1431" t="s">
        <v>1198</v>
      </c>
      <c r="F721" s="1432">
        <v>14229887</v>
      </c>
      <c r="G721" s="1432">
        <v>1</v>
      </c>
      <c r="H721" s="1146" t="s">
        <v>13998</v>
      </c>
      <c r="I721" s="1438" t="s">
        <v>13999</v>
      </c>
      <c r="J721" s="1434">
        <v>41884</v>
      </c>
      <c r="K721" s="1435">
        <v>5340000</v>
      </c>
      <c r="L721" s="1436" t="s">
        <v>380</v>
      </c>
      <c r="M721" s="1436" t="s">
        <v>5476</v>
      </c>
      <c r="N721" s="1436" t="s">
        <v>1124</v>
      </c>
      <c r="O721" s="1152" t="s">
        <v>41</v>
      </c>
      <c r="P721" s="1437" t="s">
        <v>42</v>
      </c>
      <c r="Q721" s="1436" t="s">
        <v>4832</v>
      </c>
    </row>
    <row r="722" spans="1:17" ht="132" x14ac:dyDescent="0.25">
      <c r="A722" s="1081">
        <v>720</v>
      </c>
      <c r="B722" s="1429" t="s">
        <v>34</v>
      </c>
      <c r="C722" s="1429">
        <v>891180084</v>
      </c>
      <c r="D722" s="1430">
        <v>2</v>
      </c>
      <c r="E722" s="1431" t="s">
        <v>356</v>
      </c>
      <c r="F722" s="1432">
        <v>7694101</v>
      </c>
      <c r="G722" s="1432">
        <v>9</v>
      </c>
      <c r="H722" s="1146" t="s">
        <v>14000</v>
      </c>
      <c r="I722" s="1438" t="s">
        <v>14001</v>
      </c>
      <c r="J722" s="1434">
        <v>41885</v>
      </c>
      <c r="K722" s="1435">
        <v>3340800</v>
      </c>
      <c r="L722" s="1436" t="s">
        <v>380</v>
      </c>
      <c r="M722" s="1436" t="s">
        <v>5476</v>
      </c>
      <c r="N722" s="1436" t="s">
        <v>1124</v>
      </c>
      <c r="O722" s="1152" t="s">
        <v>41</v>
      </c>
      <c r="P722" s="1437" t="s">
        <v>42</v>
      </c>
      <c r="Q722" s="1436" t="s">
        <v>4832</v>
      </c>
    </row>
    <row r="723" spans="1:17" ht="192" x14ac:dyDescent="0.25">
      <c r="A723" s="1081">
        <v>721</v>
      </c>
      <c r="B723" s="1429" t="s">
        <v>34</v>
      </c>
      <c r="C723" s="1429">
        <v>891180084</v>
      </c>
      <c r="D723" s="1430">
        <v>2</v>
      </c>
      <c r="E723" s="1431" t="s">
        <v>5880</v>
      </c>
      <c r="F723" s="1432">
        <v>891100279</v>
      </c>
      <c r="G723" s="1432">
        <v>1</v>
      </c>
      <c r="H723" s="1146" t="s">
        <v>14002</v>
      </c>
      <c r="I723" s="1438" t="s">
        <v>5924</v>
      </c>
      <c r="J723" s="1434">
        <v>41885</v>
      </c>
      <c r="K723" s="1435">
        <v>18175900</v>
      </c>
      <c r="L723" s="1444" t="s">
        <v>65</v>
      </c>
      <c r="M723" s="1436" t="s">
        <v>5476</v>
      </c>
      <c r="N723" s="1436" t="s">
        <v>1124</v>
      </c>
      <c r="O723" s="1152" t="s">
        <v>41</v>
      </c>
      <c r="P723" s="1437" t="s">
        <v>42</v>
      </c>
      <c r="Q723" s="1436" t="s">
        <v>12989</v>
      </c>
    </row>
    <row r="724" spans="1:17" ht="264" x14ac:dyDescent="0.25">
      <c r="A724" s="1081">
        <v>722</v>
      </c>
      <c r="B724" s="1429" t="s">
        <v>34</v>
      </c>
      <c r="C724" s="1429">
        <v>891180084</v>
      </c>
      <c r="D724" s="1430">
        <v>2</v>
      </c>
      <c r="E724" s="1431" t="s">
        <v>1569</v>
      </c>
      <c r="F724" s="1432">
        <v>12209281</v>
      </c>
      <c r="G724" s="1432">
        <v>6</v>
      </c>
      <c r="H724" s="1146" t="s">
        <v>14003</v>
      </c>
      <c r="I724" s="1438" t="s">
        <v>14004</v>
      </c>
      <c r="J724" s="1434">
        <v>41885</v>
      </c>
      <c r="K724" s="1439">
        <v>5000000</v>
      </c>
      <c r="L724" s="1436" t="s">
        <v>6338</v>
      </c>
      <c r="M724" s="1436" t="s">
        <v>5476</v>
      </c>
      <c r="N724" s="1436" t="s">
        <v>5480</v>
      </c>
      <c r="O724" s="1152" t="s">
        <v>41</v>
      </c>
      <c r="P724" s="1437" t="s">
        <v>42</v>
      </c>
      <c r="Q724" s="1436" t="s">
        <v>12989</v>
      </c>
    </row>
    <row r="725" spans="1:17" ht="168" x14ac:dyDescent="0.25">
      <c r="A725" s="1081">
        <v>723</v>
      </c>
      <c r="B725" s="1429" t="s">
        <v>34</v>
      </c>
      <c r="C725" s="1429">
        <v>891180084</v>
      </c>
      <c r="D725" s="1430">
        <v>2</v>
      </c>
      <c r="E725" s="1431" t="s">
        <v>5774</v>
      </c>
      <c r="F725" s="1432">
        <v>800141049</v>
      </c>
      <c r="G725" s="1432">
        <v>9</v>
      </c>
      <c r="H725" s="1146" t="s">
        <v>14005</v>
      </c>
      <c r="I725" s="1438" t="s">
        <v>14006</v>
      </c>
      <c r="J725" s="1434">
        <v>41885</v>
      </c>
      <c r="K725" s="1435">
        <v>17877837</v>
      </c>
      <c r="L725" s="1436" t="s">
        <v>380</v>
      </c>
      <c r="M725" s="1436" t="s">
        <v>5476</v>
      </c>
      <c r="N725" s="1436" t="s">
        <v>1124</v>
      </c>
      <c r="O725" s="1152" t="s">
        <v>41</v>
      </c>
      <c r="P725" s="1437" t="s">
        <v>42</v>
      </c>
      <c r="Q725" s="1436" t="s">
        <v>4832</v>
      </c>
    </row>
    <row r="726" spans="1:17" ht="156" x14ac:dyDescent="0.25">
      <c r="A726" s="1081">
        <v>724</v>
      </c>
      <c r="B726" s="1429" t="s">
        <v>34</v>
      </c>
      <c r="C726" s="1429">
        <v>891180084</v>
      </c>
      <c r="D726" s="1430">
        <v>2</v>
      </c>
      <c r="E726" s="1431" t="s">
        <v>5782</v>
      </c>
      <c r="F726" s="1432">
        <v>800005972</v>
      </c>
      <c r="G726" s="1432">
        <v>9</v>
      </c>
      <c r="H726" s="1146" t="s">
        <v>14007</v>
      </c>
      <c r="I726" s="1438" t="s">
        <v>14008</v>
      </c>
      <c r="J726" s="1434">
        <v>41887</v>
      </c>
      <c r="K726" s="1435">
        <v>28706849</v>
      </c>
      <c r="L726" s="1436" t="s">
        <v>380</v>
      </c>
      <c r="M726" s="1436" t="s">
        <v>5476</v>
      </c>
      <c r="N726" s="1436" t="s">
        <v>1124</v>
      </c>
      <c r="O726" s="1152" t="s">
        <v>41</v>
      </c>
      <c r="P726" s="1437" t="s">
        <v>42</v>
      </c>
      <c r="Q726" s="1436" t="s">
        <v>4832</v>
      </c>
    </row>
    <row r="727" spans="1:17" ht="216" x14ac:dyDescent="0.25">
      <c r="A727" s="1081">
        <v>725</v>
      </c>
      <c r="B727" s="1429" t="s">
        <v>34</v>
      </c>
      <c r="C727" s="1429">
        <v>891180084</v>
      </c>
      <c r="D727" s="1430">
        <v>2</v>
      </c>
      <c r="E727" s="1431" t="s">
        <v>845</v>
      </c>
      <c r="F727" s="1432">
        <v>17024362</v>
      </c>
      <c r="G727" s="1432">
        <v>7</v>
      </c>
      <c r="H727" s="1146" t="s">
        <v>14009</v>
      </c>
      <c r="I727" s="1438" t="s">
        <v>14010</v>
      </c>
      <c r="J727" s="1434">
        <v>41890</v>
      </c>
      <c r="K727" s="1439">
        <v>5000000</v>
      </c>
      <c r="L727" s="1444" t="s">
        <v>6338</v>
      </c>
      <c r="M727" s="1436" t="s">
        <v>5476</v>
      </c>
      <c r="N727" s="1436" t="s">
        <v>5480</v>
      </c>
      <c r="O727" s="1152" t="s">
        <v>41</v>
      </c>
      <c r="P727" s="1437" t="s">
        <v>42</v>
      </c>
      <c r="Q727" s="1436" t="s">
        <v>12989</v>
      </c>
    </row>
    <row r="728" spans="1:17" ht="108" x14ac:dyDescent="0.25">
      <c r="A728" s="1081">
        <v>726</v>
      </c>
      <c r="B728" s="1429" t="s">
        <v>34</v>
      </c>
      <c r="C728" s="1429">
        <v>891180084</v>
      </c>
      <c r="D728" s="1430">
        <v>2</v>
      </c>
      <c r="E728" s="1431" t="s">
        <v>14011</v>
      </c>
      <c r="F728" s="1432">
        <v>1004148156</v>
      </c>
      <c r="G728" s="1432">
        <v>2</v>
      </c>
      <c r="H728" s="1146" t="s">
        <v>14012</v>
      </c>
      <c r="I728" s="1438" t="s">
        <v>14013</v>
      </c>
      <c r="J728" s="1434">
        <v>41890</v>
      </c>
      <c r="K728" s="1435">
        <v>4475000</v>
      </c>
      <c r="L728" s="1436" t="s">
        <v>380</v>
      </c>
      <c r="M728" s="1436" t="s">
        <v>5476</v>
      </c>
      <c r="N728" s="1436" t="s">
        <v>1124</v>
      </c>
      <c r="O728" s="1152" t="s">
        <v>41</v>
      </c>
      <c r="P728" s="1437" t="s">
        <v>42</v>
      </c>
      <c r="Q728" s="1436" t="s">
        <v>4832</v>
      </c>
    </row>
    <row r="729" spans="1:17" ht="204" x14ac:dyDescent="0.25">
      <c r="A729" s="1081">
        <v>727</v>
      </c>
      <c r="B729" s="1429" t="s">
        <v>34</v>
      </c>
      <c r="C729" s="1429">
        <v>891180084</v>
      </c>
      <c r="D729" s="1430">
        <v>2</v>
      </c>
      <c r="E729" s="1431" t="s">
        <v>5636</v>
      </c>
      <c r="F729" s="1432">
        <v>36304023</v>
      </c>
      <c r="G729" s="1432">
        <v>6</v>
      </c>
      <c r="H729" s="1146" t="s">
        <v>14014</v>
      </c>
      <c r="I729" s="1438" t="s">
        <v>14015</v>
      </c>
      <c r="J729" s="1434">
        <v>41891</v>
      </c>
      <c r="K729" s="1435">
        <v>7100000</v>
      </c>
      <c r="L729" s="1436" t="s">
        <v>380</v>
      </c>
      <c r="M729" s="1436" t="s">
        <v>5476</v>
      </c>
      <c r="N729" s="1436" t="s">
        <v>1124</v>
      </c>
      <c r="O729" s="1152" t="s">
        <v>41</v>
      </c>
      <c r="P729" s="1437" t="s">
        <v>42</v>
      </c>
      <c r="Q729" s="1436" t="s">
        <v>12989</v>
      </c>
    </row>
    <row r="730" spans="1:17" ht="108" x14ac:dyDescent="0.25">
      <c r="A730" s="1081">
        <v>728</v>
      </c>
      <c r="B730" s="1429" t="s">
        <v>34</v>
      </c>
      <c r="C730" s="1429">
        <v>891180084</v>
      </c>
      <c r="D730" s="1430">
        <v>2</v>
      </c>
      <c r="E730" s="1431" t="s">
        <v>14016</v>
      </c>
      <c r="F730" s="1432">
        <v>900538940</v>
      </c>
      <c r="G730" s="1432">
        <v>3</v>
      </c>
      <c r="H730" s="1146" t="s">
        <v>14017</v>
      </c>
      <c r="I730" s="1438" t="s">
        <v>14018</v>
      </c>
      <c r="J730" s="1434">
        <v>41891</v>
      </c>
      <c r="K730" s="1435">
        <v>2816500</v>
      </c>
      <c r="L730" s="1436" t="s">
        <v>380</v>
      </c>
      <c r="M730" s="1436" t="s">
        <v>5476</v>
      </c>
      <c r="N730" s="1436" t="s">
        <v>1124</v>
      </c>
      <c r="O730" s="1152" t="s">
        <v>41</v>
      </c>
      <c r="P730" s="1437" t="s">
        <v>42</v>
      </c>
      <c r="Q730" s="1436" t="s">
        <v>4832</v>
      </c>
    </row>
    <row r="731" spans="1:17" ht="204" x14ac:dyDescent="0.25">
      <c r="A731" s="1081">
        <v>729</v>
      </c>
      <c r="B731" s="1429" t="s">
        <v>34</v>
      </c>
      <c r="C731" s="1429">
        <v>891180084</v>
      </c>
      <c r="D731" s="1430">
        <v>2</v>
      </c>
      <c r="E731" s="1431" t="s">
        <v>14019</v>
      </c>
      <c r="F731" s="1432">
        <v>55165697</v>
      </c>
      <c r="G731" s="1432">
        <v>1</v>
      </c>
      <c r="H731" s="1146" t="s">
        <v>14020</v>
      </c>
      <c r="I731" s="1438" t="s">
        <v>14021</v>
      </c>
      <c r="J731" s="1434">
        <v>41891</v>
      </c>
      <c r="K731" s="1435">
        <v>19400000</v>
      </c>
      <c r="L731" s="1436" t="s">
        <v>380</v>
      </c>
      <c r="M731" s="1436" t="s">
        <v>5476</v>
      </c>
      <c r="N731" s="1436" t="s">
        <v>1124</v>
      </c>
      <c r="O731" s="1152" t="s">
        <v>41</v>
      </c>
      <c r="P731" s="1437" t="s">
        <v>42</v>
      </c>
      <c r="Q731" s="1436" t="s">
        <v>12989</v>
      </c>
    </row>
    <row r="732" spans="1:17" ht="132" x14ac:dyDescent="0.25">
      <c r="A732" s="1081">
        <v>730</v>
      </c>
      <c r="B732" s="1429" t="s">
        <v>34</v>
      </c>
      <c r="C732" s="1429">
        <v>891180084</v>
      </c>
      <c r="D732" s="1430">
        <v>2</v>
      </c>
      <c r="E732" s="1431" t="s">
        <v>5814</v>
      </c>
      <c r="F732" s="1432">
        <v>12111956</v>
      </c>
      <c r="G732" s="1432">
        <v>6</v>
      </c>
      <c r="H732" s="1146" t="s">
        <v>14022</v>
      </c>
      <c r="I732" s="1438" t="s">
        <v>14023</v>
      </c>
      <c r="J732" s="1434">
        <v>41891</v>
      </c>
      <c r="K732" s="1435">
        <v>8529700</v>
      </c>
      <c r="L732" s="1436" t="s">
        <v>380</v>
      </c>
      <c r="M732" s="1436" t="s">
        <v>5476</v>
      </c>
      <c r="N732" s="1436" t="s">
        <v>1124</v>
      </c>
      <c r="O732" s="1152" t="s">
        <v>41</v>
      </c>
      <c r="P732" s="1437" t="s">
        <v>42</v>
      </c>
      <c r="Q732" s="1436" t="s">
        <v>4832</v>
      </c>
    </row>
    <row r="733" spans="1:17" ht="192" x14ac:dyDescent="0.25">
      <c r="A733" s="1081">
        <v>731</v>
      </c>
      <c r="B733" s="1429" t="s">
        <v>34</v>
      </c>
      <c r="C733" s="1429">
        <v>891180084</v>
      </c>
      <c r="D733" s="1430">
        <v>2</v>
      </c>
      <c r="E733" s="1431" t="s">
        <v>1277</v>
      </c>
      <c r="F733" s="1432">
        <v>891180117</v>
      </c>
      <c r="G733" s="1432">
        <v>7</v>
      </c>
      <c r="H733" s="1146" t="s">
        <v>14024</v>
      </c>
      <c r="I733" s="1438" t="s">
        <v>14025</v>
      </c>
      <c r="J733" s="1434">
        <v>41892</v>
      </c>
      <c r="K733" s="1439">
        <v>500000</v>
      </c>
      <c r="L733" s="1436" t="s">
        <v>11060</v>
      </c>
      <c r="M733" s="1436" t="s">
        <v>5476</v>
      </c>
      <c r="N733" s="1436" t="s">
        <v>5480</v>
      </c>
      <c r="O733" s="1152" t="s">
        <v>41</v>
      </c>
      <c r="P733" s="1437" t="s">
        <v>42</v>
      </c>
      <c r="Q733" s="1436" t="s">
        <v>12989</v>
      </c>
    </row>
    <row r="734" spans="1:17" ht="180" x14ac:dyDescent="0.25">
      <c r="A734" s="1081">
        <v>732</v>
      </c>
      <c r="B734" s="1429" t="s">
        <v>34</v>
      </c>
      <c r="C734" s="1429">
        <v>891180084</v>
      </c>
      <c r="D734" s="1430">
        <v>2</v>
      </c>
      <c r="E734" s="1431" t="s">
        <v>5665</v>
      </c>
      <c r="F734" s="1432">
        <v>891180026</v>
      </c>
      <c r="G734" s="1432">
        <v>5</v>
      </c>
      <c r="H734" s="1146" t="s">
        <v>14026</v>
      </c>
      <c r="I734" s="1438" t="s">
        <v>14027</v>
      </c>
      <c r="J734" s="1434">
        <v>41893</v>
      </c>
      <c r="K734" s="1439">
        <v>500000</v>
      </c>
      <c r="L734" s="1436" t="s">
        <v>11060</v>
      </c>
      <c r="M734" s="1436" t="s">
        <v>5476</v>
      </c>
      <c r="N734" s="1436" t="s">
        <v>5480</v>
      </c>
      <c r="O734" s="1152" t="s">
        <v>41</v>
      </c>
      <c r="P734" s="1437" t="s">
        <v>42</v>
      </c>
      <c r="Q734" s="1436" t="s">
        <v>12989</v>
      </c>
    </row>
    <row r="735" spans="1:17" ht="84" x14ac:dyDescent="0.25">
      <c r="A735" s="1081">
        <v>733</v>
      </c>
      <c r="B735" s="1429" t="s">
        <v>34</v>
      </c>
      <c r="C735" s="1429">
        <v>891180084</v>
      </c>
      <c r="D735" s="1430">
        <v>2</v>
      </c>
      <c r="E735" s="1431" t="s">
        <v>13954</v>
      </c>
      <c r="F735" s="1432">
        <v>12113549</v>
      </c>
      <c r="G735" s="1432">
        <v>0</v>
      </c>
      <c r="H735" s="1146" t="s">
        <v>14028</v>
      </c>
      <c r="I735" s="1438" t="s">
        <v>14029</v>
      </c>
      <c r="J735" s="1434">
        <v>41894</v>
      </c>
      <c r="K735" s="1435">
        <v>2320000</v>
      </c>
      <c r="L735" s="1436" t="s">
        <v>380</v>
      </c>
      <c r="M735" s="1436" t="s">
        <v>5476</v>
      </c>
      <c r="N735" s="1436" t="s">
        <v>1124</v>
      </c>
      <c r="O735" s="1152" t="s">
        <v>41</v>
      </c>
      <c r="P735" s="1437" t="s">
        <v>42</v>
      </c>
      <c r="Q735" s="1436" t="s">
        <v>4832</v>
      </c>
    </row>
    <row r="736" spans="1:17" ht="264" x14ac:dyDescent="0.25">
      <c r="A736" s="1081">
        <v>734</v>
      </c>
      <c r="B736" s="1429" t="s">
        <v>34</v>
      </c>
      <c r="C736" s="1429">
        <v>891180084</v>
      </c>
      <c r="D736" s="1430">
        <v>2</v>
      </c>
      <c r="E736" s="1431" t="s">
        <v>334</v>
      </c>
      <c r="F736" s="1432">
        <v>12127303</v>
      </c>
      <c r="G736" s="1432">
        <v>7</v>
      </c>
      <c r="H736" s="1146" t="s">
        <v>14030</v>
      </c>
      <c r="I736" s="1438" t="s">
        <v>14031</v>
      </c>
      <c r="J736" s="1434">
        <v>41894</v>
      </c>
      <c r="K736" s="1435">
        <v>20902000</v>
      </c>
      <c r="L736" s="1436" t="s">
        <v>380</v>
      </c>
      <c r="M736" s="1436" t="s">
        <v>5476</v>
      </c>
      <c r="N736" s="1436" t="s">
        <v>1124</v>
      </c>
      <c r="O736" s="1152" t="s">
        <v>41</v>
      </c>
      <c r="P736" s="1437" t="s">
        <v>42</v>
      </c>
      <c r="Q736" s="1436" t="s">
        <v>4832</v>
      </c>
    </row>
    <row r="737" spans="1:17" ht="96" x14ac:dyDescent="0.25">
      <c r="A737" s="1081">
        <v>735</v>
      </c>
      <c r="B737" s="1429" t="s">
        <v>34</v>
      </c>
      <c r="C737" s="1429">
        <v>891180084</v>
      </c>
      <c r="D737" s="1430">
        <v>2</v>
      </c>
      <c r="E737" s="1431" t="s">
        <v>10485</v>
      </c>
      <c r="F737" s="1432">
        <v>830140686</v>
      </c>
      <c r="G737" s="1432">
        <v>3</v>
      </c>
      <c r="H737" s="1146" t="s">
        <v>14032</v>
      </c>
      <c r="I737" s="1438" t="s">
        <v>14033</v>
      </c>
      <c r="J737" s="1434">
        <v>41894</v>
      </c>
      <c r="K737" s="1435">
        <v>6345200</v>
      </c>
      <c r="L737" s="1436" t="s">
        <v>380</v>
      </c>
      <c r="M737" s="1436" t="s">
        <v>5476</v>
      </c>
      <c r="N737" s="1436" t="s">
        <v>1124</v>
      </c>
      <c r="O737" s="1152" t="s">
        <v>41</v>
      </c>
      <c r="P737" s="1437" t="s">
        <v>42</v>
      </c>
      <c r="Q737" s="1436" t="s">
        <v>4832</v>
      </c>
    </row>
    <row r="738" spans="1:17" ht="132" x14ac:dyDescent="0.25">
      <c r="A738" s="1081">
        <v>736</v>
      </c>
      <c r="B738" s="1429" t="s">
        <v>34</v>
      </c>
      <c r="C738" s="1429">
        <v>891180084</v>
      </c>
      <c r="D738" s="1430">
        <v>2</v>
      </c>
      <c r="E738" s="1431" t="s">
        <v>356</v>
      </c>
      <c r="F738" s="1432">
        <v>7694101</v>
      </c>
      <c r="G738" s="1432">
        <v>9</v>
      </c>
      <c r="H738" s="1146" t="s">
        <v>14034</v>
      </c>
      <c r="I738" s="1438" t="s">
        <v>14035</v>
      </c>
      <c r="J738" s="1434">
        <v>41894</v>
      </c>
      <c r="K738" s="1435">
        <v>19988302</v>
      </c>
      <c r="L738" s="1436" t="s">
        <v>380</v>
      </c>
      <c r="M738" s="1436" t="s">
        <v>5476</v>
      </c>
      <c r="N738" s="1436" t="s">
        <v>1124</v>
      </c>
      <c r="O738" s="1152" t="s">
        <v>41</v>
      </c>
      <c r="P738" s="1437" t="s">
        <v>42</v>
      </c>
      <c r="Q738" s="1436" t="s">
        <v>12989</v>
      </c>
    </row>
    <row r="739" spans="1:17" ht="84" x14ac:dyDescent="0.25">
      <c r="A739" s="1081">
        <v>737</v>
      </c>
      <c r="B739" s="1429" t="s">
        <v>34</v>
      </c>
      <c r="C739" s="1429">
        <v>891180084</v>
      </c>
      <c r="D739" s="1430">
        <v>2</v>
      </c>
      <c r="E739" s="1431" t="s">
        <v>1516</v>
      </c>
      <c r="F739" s="1432">
        <v>12110303</v>
      </c>
      <c r="G739" s="1432">
        <v>2</v>
      </c>
      <c r="H739" s="1146" t="s">
        <v>14036</v>
      </c>
      <c r="I739" s="1438" t="s">
        <v>14037</v>
      </c>
      <c r="J739" s="1434">
        <v>41897</v>
      </c>
      <c r="K739" s="1439">
        <v>3000000</v>
      </c>
      <c r="L739" s="1436" t="s">
        <v>6338</v>
      </c>
      <c r="M739" s="1436" t="s">
        <v>5476</v>
      </c>
      <c r="N739" s="1436" t="s">
        <v>5480</v>
      </c>
      <c r="O739" s="1152" t="s">
        <v>41</v>
      </c>
      <c r="P739" s="1437" t="s">
        <v>42</v>
      </c>
      <c r="Q739" s="1436" t="s">
        <v>12989</v>
      </c>
    </row>
    <row r="740" spans="1:17" ht="132" x14ac:dyDescent="0.25">
      <c r="A740" s="1081">
        <v>738</v>
      </c>
      <c r="B740" s="1429" t="s">
        <v>34</v>
      </c>
      <c r="C740" s="1429">
        <v>891180084</v>
      </c>
      <c r="D740" s="1430">
        <v>2</v>
      </c>
      <c r="E740" s="1431" t="s">
        <v>6034</v>
      </c>
      <c r="F740" s="1432">
        <v>900500160</v>
      </c>
      <c r="G740" s="1432">
        <v>0</v>
      </c>
      <c r="H740" s="1146" t="s">
        <v>14038</v>
      </c>
      <c r="I740" s="1438" t="s">
        <v>14039</v>
      </c>
      <c r="J740" s="1434">
        <v>41897</v>
      </c>
      <c r="K740" s="1435">
        <v>1160000</v>
      </c>
      <c r="L740" s="1444" t="s">
        <v>6338</v>
      </c>
      <c r="M740" s="1436" t="s">
        <v>5476</v>
      </c>
      <c r="N740" s="1436" t="s">
        <v>1124</v>
      </c>
      <c r="O740" s="1152" t="s">
        <v>41</v>
      </c>
      <c r="P740" s="1437" t="s">
        <v>42</v>
      </c>
      <c r="Q740" s="1436" t="s">
        <v>12989</v>
      </c>
    </row>
    <row r="741" spans="1:17" ht="108" x14ac:dyDescent="0.25">
      <c r="A741" s="1081">
        <v>739</v>
      </c>
      <c r="B741" s="1429" t="s">
        <v>34</v>
      </c>
      <c r="C741" s="1429">
        <v>891180084</v>
      </c>
      <c r="D741" s="1430">
        <v>2</v>
      </c>
      <c r="E741" s="1431" t="s">
        <v>6022</v>
      </c>
      <c r="F741" s="1432">
        <v>80269647</v>
      </c>
      <c r="G741" s="1432">
        <v>1</v>
      </c>
      <c r="H741" s="1146" t="s">
        <v>14040</v>
      </c>
      <c r="I741" s="1438" t="s">
        <v>14041</v>
      </c>
      <c r="J741" s="1434">
        <v>41897</v>
      </c>
      <c r="K741" s="1435">
        <v>2563000</v>
      </c>
      <c r="L741" s="1436" t="s">
        <v>380</v>
      </c>
      <c r="M741" s="1436" t="s">
        <v>5476</v>
      </c>
      <c r="N741" s="1436" t="s">
        <v>1124</v>
      </c>
      <c r="O741" s="1152" t="s">
        <v>41</v>
      </c>
      <c r="P741" s="1437" t="s">
        <v>42</v>
      </c>
      <c r="Q741" s="1436" t="s">
        <v>4832</v>
      </c>
    </row>
    <row r="742" spans="1:17" ht="168" x14ac:dyDescent="0.25">
      <c r="A742" s="1081">
        <v>740</v>
      </c>
      <c r="B742" s="1429" t="s">
        <v>34</v>
      </c>
      <c r="C742" s="1429">
        <v>891180084</v>
      </c>
      <c r="D742" s="1430">
        <v>2</v>
      </c>
      <c r="E742" s="1431" t="s">
        <v>13506</v>
      </c>
      <c r="F742" s="1432">
        <v>800058607</v>
      </c>
      <c r="G742" s="1432">
        <v>2</v>
      </c>
      <c r="H742" s="1146" t="s">
        <v>14042</v>
      </c>
      <c r="I742" s="1438" t="s">
        <v>14043</v>
      </c>
      <c r="J742" s="1434">
        <v>41898</v>
      </c>
      <c r="K742" s="1435">
        <v>36702400</v>
      </c>
      <c r="L742" s="1436" t="s">
        <v>380</v>
      </c>
      <c r="M742" s="1436" t="s">
        <v>5476</v>
      </c>
      <c r="N742" s="1436" t="s">
        <v>1124</v>
      </c>
      <c r="O742" s="1152" t="s">
        <v>41</v>
      </c>
      <c r="P742" s="1437" t="s">
        <v>42</v>
      </c>
      <c r="Q742" s="1436" t="s">
        <v>12989</v>
      </c>
    </row>
    <row r="743" spans="1:17" ht="108" x14ac:dyDescent="0.25">
      <c r="A743" s="1081">
        <v>741</v>
      </c>
      <c r="B743" s="1429" t="s">
        <v>34</v>
      </c>
      <c r="C743" s="1429">
        <v>891180084</v>
      </c>
      <c r="D743" s="1430">
        <v>2</v>
      </c>
      <c r="E743" s="1431" t="s">
        <v>10485</v>
      </c>
      <c r="F743" s="1432">
        <v>830140686</v>
      </c>
      <c r="G743" s="1432">
        <v>3</v>
      </c>
      <c r="H743" s="1146" t="s">
        <v>14044</v>
      </c>
      <c r="I743" s="1438" t="s">
        <v>14045</v>
      </c>
      <c r="J743" s="1434">
        <v>41898</v>
      </c>
      <c r="K743" s="1435">
        <v>34907880</v>
      </c>
      <c r="L743" s="1436" t="s">
        <v>380</v>
      </c>
      <c r="M743" s="1436" t="s">
        <v>5476</v>
      </c>
      <c r="N743" s="1436" t="s">
        <v>1124</v>
      </c>
      <c r="O743" s="1152" t="s">
        <v>41</v>
      </c>
      <c r="P743" s="1437" t="s">
        <v>42</v>
      </c>
      <c r="Q743" s="1436" t="s">
        <v>12989</v>
      </c>
    </row>
    <row r="744" spans="1:17" ht="84" x14ac:dyDescent="0.25">
      <c r="A744" s="1081">
        <v>742</v>
      </c>
      <c r="B744" s="1429" t="s">
        <v>34</v>
      </c>
      <c r="C744" s="1429">
        <v>891180084</v>
      </c>
      <c r="D744" s="1430">
        <v>2</v>
      </c>
      <c r="E744" s="1431" t="s">
        <v>14046</v>
      </c>
      <c r="F744" s="1432">
        <v>7731151</v>
      </c>
      <c r="G744" s="1432">
        <v>6</v>
      </c>
      <c r="H744" s="1146" t="s">
        <v>14047</v>
      </c>
      <c r="I744" s="1438" t="s">
        <v>14048</v>
      </c>
      <c r="J744" s="1434">
        <v>41898</v>
      </c>
      <c r="K744" s="1435">
        <v>9000000</v>
      </c>
      <c r="L744" s="1444" t="s">
        <v>14049</v>
      </c>
      <c r="M744" s="1436" t="s">
        <v>5476</v>
      </c>
      <c r="N744" s="1436" t="s">
        <v>1124</v>
      </c>
      <c r="O744" s="1152" t="s">
        <v>41</v>
      </c>
      <c r="P744" s="1437" t="s">
        <v>42</v>
      </c>
      <c r="Q744" s="1436" t="s">
        <v>12989</v>
      </c>
    </row>
    <row r="745" spans="1:17" ht="84" x14ac:dyDescent="0.25">
      <c r="A745" s="1081">
        <v>743</v>
      </c>
      <c r="B745" s="1429" t="s">
        <v>34</v>
      </c>
      <c r="C745" s="1429">
        <v>891180084</v>
      </c>
      <c r="D745" s="1430">
        <v>2</v>
      </c>
      <c r="E745" s="1431" t="s">
        <v>14050</v>
      </c>
      <c r="F745" s="1432">
        <v>900208179</v>
      </c>
      <c r="G745" s="1432">
        <v>9</v>
      </c>
      <c r="H745" s="1146" t="s">
        <v>14051</v>
      </c>
      <c r="I745" s="1438" t="s">
        <v>14052</v>
      </c>
      <c r="J745" s="1434">
        <v>41898</v>
      </c>
      <c r="K745" s="1435">
        <v>5130912</v>
      </c>
      <c r="L745" s="1436" t="s">
        <v>380</v>
      </c>
      <c r="M745" s="1436" t="s">
        <v>5476</v>
      </c>
      <c r="N745" s="1436" t="s">
        <v>1124</v>
      </c>
      <c r="O745" s="1152" t="s">
        <v>41</v>
      </c>
      <c r="P745" s="1437" t="s">
        <v>42</v>
      </c>
      <c r="Q745" s="1436" t="s">
        <v>4832</v>
      </c>
    </row>
    <row r="746" spans="1:17" ht="204" x14ac:dyDescent="0.25">
      <c r="A746" s="1081">
        <v>744</v>
      </c>
      <c r="B746" s="1429" t="s">
        <v>34</v>
      </c>
      <c r="C746" s="1429">
        <v>891180084</v>
      </c>
      <c r="D746" s="1430">
        <v>2</v>
      </c>
      <c r="E746" s="1431" t="s">
        <v>755</v>
      </c>
      <c r="F746" s="1432">
        <v>800213675</v>
      </c>
      <c r="G746" s="1432">
        <v>8</v>
      </c>
      <c r="H746" s="1146" t="s">
        <v>14053</v>
      </c>
      <c r="I746" s="1438" t="s">
        <v>14054</v>
      </c>
      <c r="J746" s="1434">
        <v>41898</v>
      </c>
      <c r="K746" s="1435">
        <v>44784990</v>
      </c>
      <c r="L746" s="1436" t="s">
        <v>380</v>
      </c>
      <c r="M746" s="1436" t="s">
        <v>5476</v>
      </c>
      <c r="N746" s="1436" t="s">
        <v>1124</v>
      </c>
      <c r="O746" s="1152" t="s">
        <v>41</v>
      </c>
      <c r="P746" s="1437" t="s">
        <v>42</v>
      </c>
      <c r="Q746" s="1436" t="s">
        <v>4832</v>
      </c>
    </row>
    <row r="747" spans="1:17" ht="180" x14ac:dyDescent="0.25">
      <c r="A747" s="1081">
        <v>745</v>
      </c>
      <c r="B747" s="1429" t="s">
        <v>34</v>
      </c>
      <c r="C747" s="1429">
        <v>891180084</v>
      </c>
      <c r="D747" s="1430">
        <v>2</v>
      </c>
      <c r="E747" s="1431" t="s">
        <v>5691</v>
      </c>
      <c r="F747" s="1432">
        <v>891180268</v>
      </c>
      <c r="G747" s="1432">
        <v>0</v>
      </c>
      <c r="H747" s="1146" t="s">
        <v>14055</v>
      </c>
      <c r="I747" s="1438" t="s">
        <v>14056</v>
      </c>
      <c r="J747" s="1434">
        <v>41898</v>
      </c>
      <c r="K747" s="1439">
        <v>2000000</v>
      </c>
      <c r="L747" s="1436" t="s">
        <v>11060</v>
      </c>
      <c r="M747" s="1436" t="s">
        <v>5476</v>
      </c>
      <c r="N747" s="1436" t="s">
        <v>5480</v>
      </c>
      <c r="O747" s="1152" t="s">
        <v>41</v>
      </c>
      <c r="P747" s="1437" t="s">
        <v>42</v>
      </c>
      <c r="Q747" s="1436" t="s">
        <v>12989</v>
      </c>
    </row>
    <row r="748" spans="1:17" ht="96" x14ac:dyDescent="0.25">
      <c r="A748" s="1081">
        <v>746</v>
      </c>
      <c r="B748" s="1429" t="s">
        <v>34</v>
      </c>
      <c r="C748" s="1429">
        <v>891180084</v>
      </c>
      <c r="D748" s="1430">
        <v>2</v>
      </c>
      <c r="E748" s="1431" t="s">
        <v>5705</v>
      </c>
      <c r="F748" s="1432">
        <v>860001022</v>
      </c>
      <c r="G748" s="1432">
        <v>7</v>
      </c>
      <c r="H748" s="1146" t="s">
        <v>14055</v>
      </c>
      <c r="I748" s="1438" t="s">
        <v>14057</v>
      </c>
      <c r="J748" s="1434">
        <v>41900</v>
      </c>
      <c r="K748" s="1439">
        <v>31320000</v>
      </c>
      <c r="L748" s="1436" t="s">
        <v>14058</v>
      </c>
      <c r="M748" s="1436" t="s">
        <v>5476</v>
      </c>
      <c r="N748" s="1436" t="s">
        <v>5480</v>
      </c>
      <c r="O748" s="1152" t="s">
        <v>41</v>
      </c>
      <c r="P748" s="1437" t="s">
        <v>42</v>
      </c>
      <c r="Q748" s="1436" t="s">
        <v>4832</v>
      </c>
    </row>
  </sheetData>
  <mergeCells count="4">
    <mergeCell ref="B1:D1"/>
    <mergeCell ref="E1:G1"/>
    <mergeCell ref="H1:K1"/>
    <mergeCell ref="O1:P1"/>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G16"/>
  <sheetViews>
    <sheetView topLeftCell="A4" zoomScale="50" zoomScaleNormal="50" workbookViewId="0">
      <selection sqref="A1:G16"/>
    </sheetView>
  </sheetViews>
  <sheetFormatPr baseColWidth="10" defaultRowHeight="15" x14ac:dyDescent="0.25"/>
  <cols>
    <col min="1" max="1" width="27" customWidth="1"/>
    <col min="2" max="2" width="26.7109375" customWidth="1"/>
    <col min="3" max="3" width="27.28515625" customWidth="1"/>
    <col min="4" max="4" width="23.85546875" customWidth="1"/>
    <col min="5" max="5" width="28.140625" customWidth="1"/>
    <col min="6" max="6" width="26.5703125" customWidth="1"/>
    <col min="7" max="7" width="40.85546875" customWidth="1"/>
  </cols>
  <sheetData>
    <row r="1" spans="1:7" ht="15" customHeight="1" x14ac:dyDescent="0.25">
      <c r="A1" s="1484" t="s">
        <v>17</v>
      </c>
      <c r="B1" s="1484"/>
      <c r="C1" s="1484"/>
      <c r="D1" s="1484"/>
      <c r="E1" s="1484"/>
      <c r="F1" s="1484"/>
      <c r="G1" s="1484"/>
    </row>
    <row r="2" spans="1:7" ht="15" customHeight="1" x14ac:dyDescent="0.25">
      <c r="A2" s="1484"/>
      <c r="B2" s="1484"/>
      <c r="C2" s="1484"/>
      <c r="D2" s="1484"/>
      <c r="E2" s="1484"/>
      <c r="F2" s="1484"/>
      <c r="G2" s="1484"/>
    </row>
    <row r="3" spans="1:7" ht="57.75" customHeight="1" x14ac:dyDescent="0.35">
      <c r="A3" s="1482" t="s">
        <v>16</v>
      </c>
      <c r="B3" s="1482"/>
      <c r="C3" s="1482"/>
      <c r="D3" s="1483" t="s">
        <v>13</v>
      </c>
      <c r="E3" s="1483"/>
      <c r="F3" s="1481" t="s">
        <v>14059</v>
      </c>
      <c r="G3" s="1481"/>
    </row>
    <row r="4" spans="1:7" ht="101.25" x14ac:dyDescent="0.3">
      <c r="A4" s="1452" t="s">
        <v>0</v>
      </c>
      <c r="B4" s="1453" t="s">
        <v>7</v>
      </c>
      <c r="C4" s="1454" t="s">
        <v>8</v>
      </c>
      <c r="D4" s="1453" t="s">
        <v>7</v>
      </c>
      <c r="E4" s="1455" t="s">
        <v>8</v>
      </c>
      <c r="F4" s="1446" t="s">
        <v>7</v>
      </c>
      <c r="G4" s="1447" t="s">
        <v>8</v>
      </c>
    </row>
    <row r="5" spans="1:7" ht="101.25" x14ac:dyDescent="0.3">
      <c r="A5" s="1456" t="s">
        <v>1</v>
      </c>
      <c r="B5" s="1457">
        <f>+'[1]CABEZOTE 2012'!$R$1248</f>
        <v>494</v>
      </c>
      <c r="C5" s="1458">
        <f>+'[1]CABEZOTE 2012'!$S$1248</f>
        <v>4249956414</v>
      </c>
      <c r="D5" s="1459">
        <v>397</v>
      </c>
      <c r="E5" s="1460">
        <v>2229908466</v>
      </c>
      <c r="F5" s="1448">
        <v>345</v>
      </c>
      <c r="G5" s="1449">
        <v>1776989005</v>
      </c>
    </row>
    <row r="6" spans="1:7" ht="60.75" x14ac:dyDescent="0.3">
      <c r="A6" s="1456" t="s">
        <v>14</v>
      </c>
      <c r="B6" s="1461">
        <f>+'[1]CABEZOTE 2012'!$R$673</f>
        <v>287</v>
      </c>
      <c r="C6" s="1462">
        <f>+'[1]CABEZOTE 2012'!$S$673</f>
        <v>2906915045</v>
      </c>
      <c r="D6" s="1461">
        <v>233</v>
      </c>
      <c r="E6" s="1463">
        <v>2473803095</v>
      </c>
      <c r="F6" s="1448">
        <v>192</v>
      </c>
      <c r="G6" s="1449">
        <v>2541066649</v>
      </c>
    </row>
    <row r="7" spans="1:7" ht="40.5" x14ac:dyDescent="0.3">
      <c r="A7" s="1464" t="s">
        <v>2</v>
      </c>
      <c r="B7" s="1461">
        <f>+'[1]CABEZOTE 2012'!$R$101</f>
        <v>33</v>
      </c>
      <c r="C7" s="1462">
        <f>+'[1]CABEZOTE 2012'!$S$101</f>
        <v>85164359</v>
      </c>
      <c r="D7" s="1459">
        <v>11</v>
      </c>
      <c r="E7" s="1460">
        <v>36168491</v>
      </c>
      <c r="F7" s="1448">
        <v>55</v>
      </c>
      <c r="G7" s="1449">
        <v>346856128</v>
      </c>
    </row>
    <row r="8" spans="1:7" ht="40.5" x14ac:dyDescent="0.3">
      <c r="A8" s="1456" t="s">
        <v>12</v>
      </c>
      <c r="B8" s="1461">
        <f>+'[1]CABEZOTE 2012'!$R$374</f>
        <v>273</v>
      </c>
      <c r="C8" s="1462">
        <f>+'[1]CABEZOTE 2012'!$S$374</f>
        <v>864685502</v>
      </c>
      <c r="D8" s="1459">
        <v>249</v>
      </c>
      <c r="E8" s="1460">
        <v>870526155</v>
      </c>
      <c r="F8" s="1448">
        <v>221</v>
      </c>
      <c r="G8" s="1449">
        <v>1039833166</v>
      </c>
    </row>
    <row r="9" spans="1:7" ht="81" x14ac:dyDescent="0.3">
      <c r="A9" s="1456" t="s">
        <v>3</v>
      </c>
      <c r="B9" s="1461">
        <f>+'[1]CABEZOTE 2012'!$R$386</f>
        <v>12</v>
      </c>
      <c r="C9" s="1462">
        <f>+'[1]CABEZOTE 2012'!$S$386</f>
        <v>22546768</v>
      </c>
      <c r="D9" s="1459">
        <v>19</v>
      </c>
      <c r="E9" s="1460">
        <v>46808483</v>
      </c>
      <c r="F9" s="1448">
        <v>45</v>
      </c>
      <c r="G9" s="1449">
        <v>129568443</v>
      </c>
    </row>
    <row r="10" spans="1:7" ht="40.5" x14ac:dyDescent="0.3">
      <c r="A10" s="1456" t="s">
        <v>11</v>
      </c>
      <c r="B10" s="1461">
        <f>+'[1]CABEZOTE 2012'!$R$745</f>
        <v>72</v>
      </c>
      <c r="C10" s="1462">
        <f>+'[1]CABEZOTE 2012'!$S$745</f>
        <v>8984166061.25</v>
      </c>
      <c r="D10" s="1459">
        <v>66</v>
      </c>
      <c r="E10" s="1460">
        <v>10431979097</v>
      </c>
      <c r="F10" s="1448">
        <v>114</v>
      </c>
      <c r="G10" s="1449">
        <v>9602171521</v>
      </c>
    </row>
    <row r="11" spans="1:7" ht="40.5" x14ac:dyDescent="0.3">
      <c r="A11" s="1456" t="s">
        <v>15</v>
      </c>
      <c r="B11" s="1461">
        <f>+'[1]CABEZOTE 2012'!$R$1761</f>
        <v>396</v>
      </c>
      <c r="C11" s="1462">
        <f>+'[1]CABEZOTE 2012'!$S$1761</f>
        <v>3543380798.2333369</v>
      </c>
      <c r="D11" s="1459">
        <v>440</v>
      </c>
      <c r="E11" s="1460">
        <v>3902902159.7333331</v>
      </c>
      <c r="F11" s="1448">
        <v>506</v>
      </c>
      <c r="G11" s="1449">
        <v>4102412748</v>
      </c>
    </row>
    <row r="12" spans="1:7" ht="40.5" x14ac:dyDescent="0.3">
      <c r="A12" s="1456" t="s">
        <v>10</v>
      </c>
      <c r="B12" s="1461">
        <f>+'[1]CABEZOTE 2012'!$R$68</f>
        <v>66</v>
      </c>
      <c r="C12" s="1462">
        <f>+'[1]CABEZOTE 2012'!$S$68</f>
        <v>355777443</v>
      </c>
      <c r="D12" s="1465">
        <v>102</v>
      </c>
      <c r="E12" s="1466">
        <v>459382761</v>
      </c>
      <c r="F12" s="1448">
        <v>71</v>
      </c>
      <c r="G12" s="1449">
        <v>433565767</v>
      </c>
    </row>
    <row r="13" spans="1:7" ht="40.5" x14ac:dyDescent="0.3">
      <c r="A13" s="1456" t="s">
        <v>4</v>
      </c>
      <c r="B13" s="1461">
        <f>+'[1]CABEZOTE 2012'!$R$1365</f>
        <v>117</v>
      </c>
      <c r="C13" s="1462">
        <f>+'[1]CABEZOTE 2012'!$S$1365</f>
        <v>578072776</v>
      </c>
      <c r="D13" s="1459">
        <v>76</v>
      </c>
      <c r="E13" s="1460">
        <v>476345586</v>
      </c>
      <c r="F13" s="1448">
        <v>104</v>
      </c>
      <c r="G13" s="1449">
        <v>466693476</v>
      </c>
    </row>
    <row r="14" spans="1:7" ht="60.75" x14ac:dyDescent="0.3">
      <c r="A14" s="1464" t="s">
        <v>5</v>
      </c>
      <c r="B14" s="1461">
        <f>+'[1]CABEZOTE 2012'!$R$754</f>
        <v>9</v>
      </c>
      <c r="C14" s="1462">
        <f>+'[1]CABEZOTE 2012'!$S$754</f>
        <v>191819625</v>
      </c>
      <c r="D14" s="1459">
        <v>105</v>
      </c>
      <c r="E14" s="1460">
        <v>1153043926</v>
      </c>
      <c r="F14" s="1448">
        <v>124</v>
      </c>
      <c r="G14" s="1449">
        <v>1480507529</v>
      </c>
    </row>
    <row r="15" spans="1:7" ht="40.5" x14ac:dyDescent="0.3">
      <c r="A15" s="1456" t="s">
        <v>9</v>
      </c>
      <c r="B15" s="1461">
        <f>+'[1]CABEZOTE 2012'!$R$2064</f>
        <v>303</v>
      </c>
      <c r="C15" s="1462">
        <f>+'[1]CABEZOTE 2012'!$S$2064</f>
        <v>803387462</v>
      </c>
      <c r="D15" s="1459">
        <v>422</v>
      </c>
      <c r="E15" s="1460">
        <v>1820772942</v>
      </c>
      <c r="F15" s="1448">
        <v>399</v>
      </c>
      <c r="G15" s="1449">
        <v>1460747408</v>
      </c>
    </row>
    <row r="16" spans="1:7" ht="20.25" x14ac:dyDescent="0.3">
      <c r="A16" s="1456" t="s">
        <v>6</v>
      </c>
      <c r="B16" s="1467">
        <f t="shared" ref="B16:E16" si="0">SUM(B5:B15)</f>
        <v>2062</v>
      </c>
      <c r="C16" s="1468">
        <f t="shared" si="0"/>
        <v>22585872253.483337</v>
      </c>
      <c r="D16" s="1450">
        <f t="shared" si="0"/>
        <v>2120</v>
      </c>
      <c r="E16" s="1451">
        <f t="shared" si="0"/>
        <v>23901641161.733334</v>
      </c>
      <c r="F16" s="1450">
        <v>2176</v>
      </c>
      <c r="G16" s="1451">
        <v>23380411840</v>
      </c>
    </row>
  </sheetData>
  <mergeCells count="4">
    <mergeCell ref="F3:G3"/>
    <mergeCell ref="A3:C3"/>
    <mergeCell ref="D3:E3"/>
    <mergeCell ref="A1:G2"/>
  </mergeCells>
  <pageMargins left="0.7" right="0.7" top="0.75" bottom="0.75" header="0.3" footer="0.3"/>
  <pageSetup orientation="portrait"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A28" sqref="A28"/>
    </sheetView>
  </sheetViews>
  <sheetFormatPr baseColWidth="10" defaultRowHeight="15" x14ac:dyDescent="0.25"/>
  <cols>
    <col min="1" max="1" width="39.85546875" customWidth="1"/>
    <col min="2" max="2" width="25.140625" customWidth="1"/>
    <col min="3" max="3" width="27.85546875" customWidth="1"/>
    <col min="4" max="4" width="11.42578125" customWidth="1"/>
  </cols>
  <sheetData/>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6</vt:i4>
      </vt:variant>
    </vt:vector>
  </HeadingPairs>
  <TitlesOfParts>
    <vt:vector size="6" baseType="lpstr">
      <vt:lpstr>consolidado 2012</vt:lpstr>
      <vt:lpstr>consolidado 2013</vt:lpstr>
      <vt:lpstr>consolidado 1 er semestre 2014</vt:lpstr>
      <vt:lpstr>consolidado 3er trimestre 2014</vt:lpstr>
      <vt:lpstr>comparativos 2012 - 2013 - 2014</vt:lpstr>
      <vt:lpstr>Hoja1</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Soporte</cp:lastModifiedBy>
  <dcterms:created xsi:type="dcterms:W3CDTF">2014-10-14T16:49:39Z</dcterms:created>
  <dcterms:modified xsi:type="dcterms:W3CDTF">2015-12-17T16:29:23Z</dcterms:modified>
</cp:coreProperties>
</file>