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omments1.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65" windowWidth="10920" windowHeight="9960"/>
  </bookViews>
  <sheets>
    <sheet name="ESCALA" sheetId="3" r:id="rId1"/>
    <sheet name="SEGUIMIENTO PDI" sheetId="1" r:id="rId2"/>
    <sheet name="FORMACIÓN" sheetId="2" state="hidden" r:id="rId3"/>
    <sheet name="INVESTIGACIÓN" sheetId="6" state="hidden" r:id="rId4"/>
    <sheet name="PROYECCIÓN SOCIAL" sheetId="5" state="hidden" r:id="rId5"/>
    <sheet name="BIENESTAR" sheetId="7" state="hidden" r:id="rId6"/>
    <sheet name="ADMINISTRATIVO" sheetId="8" state="hidden" r:id="rId7"/>
    <sheet name="CONSOLIDADO" sheetId="13" r:id="rId8"/>
  </sheets>
  <externalReferences>
    <externalReference r:id="rId9"/>
  </externalReferences>
  <calcPr calcId="144525"/>
</workbook>
</file>

<file path=xl/calcChain.xml><?xml version="1.0" encoding="utf-8"?>
<calcChain xmlns="http://schemas.openxmlformats.org/spreadsheetml/2006/main">
  <c r="BT9" i="13" l="1"/>
  <c r="BT8" i="13"/>
  <c r="BR9" i="13"/>
  <c r="BR10" i="13"/>
  <c r="BR8" i="13"/>
  <c r="BN9" i="13"/>
  <c r="BN10" i="13"/>
  <c r="BN11" i="13"/>
  <c r="BN12" i="13"/>
  <c r="BN8" i="13"/>
  <c r="BL9" i="13"/>
  <c r="BL10" i="13"/>
  <c r="BL11" i="13"/>
  <c r="BL12" i="13"/>
  <c r="BL13" i="13"/>
  <c r="BL14" i="13"/>
  <c r="BL15" i="13"/>
  <c r="BL16" i="13"/>
  <c r="BL17" i="13"/>
  <c r="BL18" i="13"/>
  <c r="BL19" i="13"/>
  <c r="BL20" i="13"/>
  <c r="BL8" i="13"/>
  <c r="BJ9" i="13"/>
  <c r="BJ8" i="13"/>
  <c r="BH9" i="13"/>
  <c r="BH8" i="13"/>
  <c r="BF8" i="13"/>
  <c r="BD9" i="13"/>
  <c r="BD10" i="13"/>
  <c r="BD8" i="13"/>
  <c r="AV9" i="13"/>
  <c r="AV10" i="13"/>
  <c r="AV11" i="13"/>
  <c r="AV12" i="13"/>
  <c r="AV13" i="13"/>
  <c r="AV14" i="13"/>
  <c r="AV15" i="13"/>
  <c r="AV16" i="13"/>
  <c r="AV8" i="13"/>
  <c r="AT9" i="13"/>
  <c r="AT10" i="13"/>
  <c r="AT8" i="13"/>
  <c r="AR9" i="13"/>
  <c r="AR10" i="13"/>
  <c r="AR8" i="13"/>
  <c r="AP9" i="13"/>
  <c r="AP8" i="13"/>
  <c r="AN10" i="13"/>
  <c r="AN11" i="13"/>
  <c r="AN9" i="13"/>
  <c r="AL10" i="13"/>
  <c r="AL11" i="13"/>
  <c r="AL12" i="13"/>
  <c r="AL13" i="13"/>
  <c r="AL14" i="13"/>
  <c r="AL15" i="13"/>
  <c r="AL16" i="13"/>
  <c r="AL9" i="13"/>
  <c r="AJ9" i="13"/>
  <c r="AJ10" i="13"/>
  <c r="AJ8" i="13"/>
  <c r="AH9" i="13"/>
  <c r="AH10" i="13"/>
  <c r="AH11" i="13"/>
  <c r="AH8" i="13"/>
  <c r="AF9" i="13"/>
  <c r="AF10" i="13"/>
  <c r="AF11" i="13"/>
  <c r="AF12" i="13"/>
  <c r="AF13" i="13"/>
  <c r="AF8" i="13"/>
  <c r="AB9" i="13"/>
  <c r="AB8" i="13"/>
  <c r="Z9" i="13"/>
  <c r="Z8" i="13"/>
  <c r="X9" i="13"/>
  <c r="X10" i="13"/>
  <c r="X8" i="13"/>
  <c r="V9" i="13"/>
  <c r="V8" i="13"/>
  <c r="T9" i="13"/>
  <c r="T10" i="13"/>
  <c r="T11" i="13"/>
  <c r="T8" i="13"/>
  <c r="R9" i="13"/>
  <c r="R10" i="13"/>
  <c r="R11" i="13"/>
  <c r="R12" i="13"/>
  <c r="R13" i="13"/>
  <c r="R8" i="13"/>
  <c r="P9" i="13"/>
  <c r="P10" i="13"/>
  <c r="P8" i="13"/>
  <c r="N9" i="13"/>
  <c r="N10" i="13"/>
  <c r="N11" i="13"/>
  <c r="N8" i="13"/>
  <c r="L9" i="13"/>
  <c r="L10" i="13"/>
  <c r="L8" i="13"/>
  <c r="J9" i="13"/>
  <c r="J10" i="13"/>
  <c r="J8" i="13"/>
  <c r="H9" i="13"/>
  <c r="H8" i="13"/>
  <c r="F9" i="13"/>
  <c r="F8" i="13"/>
  <c r="B9" i="13"/>
  <c r="B10" i="13"/>
  <c r="B11" i="13"/>
  <c r="B12" i="13"/>
  <c r="B13" i="13"/>
  <c r="B8" i="13"/>
  <c r="AL19" i="13"/>
  <c r="AR11" i="13"/>
  <c r="AN8" i="13"/>
  <c r="D10" i="8" l="1"/>
  <c r="J9" i="7" l="1"/>
  <c r="J8" i="7"/>
  <c r="B8" i="7"/>
  <c r="B9" i="7"/>
  <c r="B10" i="7"/>
  <c r="B11" i="7"/>
  <c r="B12" i="7"/>
  <c r="B13" i="7"/>
  <c r="B14" i="7"/>
  <c r="B15" i="7"/>
  <c r="B7" i="7"/>
  <c r="R127" i="1"/>
  <c r="R125" i="1"/>
  <c r="R121" i="1"/>
  <c r="R119" i="1"/>
  <c r="R115" i="1"/>
  <c r="R112" i="1"/>
  <c r="H106" i="1"/>
  <c r="T106" i="1"/>
  <c r="R104" i="1"/>
  <c r="T104" i="1" s="1"/>
  <c r="R105" i="1"/>
  <c r="T105" i="1" s="1"/>
  <c r="R107" i="1"/>
  <c r="T107" i="1" s="1"/>
  <c r="R108" i="1"/>
  <c r="T108" i="1" s="1"/>
  <c r="R109" i="1"/>
  <c r="T109" i="1" s="1"/>
  <c r="R110" i="1"/>
  <c r="T110" i="1" s="1"/>
  <c r="R111" i="1"/>
  <c r="T111" i="1" s="1"/>
  <c r="R103" i="1"/>
  <c r="T103" i="1" s="1"/>
  <c r="H128" i="1" l="1"/>
  <c r="H126" i="1"/>
  <c r="H127" i="1"/>
  <c r="H125" i="1"/>
  <c r="H121" i="1"/>
  <c r="H119" i="1"/>
  <c r="H115" i="1"/>
  <c r="H112" i="1"/>
  <c r="H104" i="1"/>
  <c r="H105" i="1"/>
  <c r="H107" i="1"/>
  <c r="H108" i="1"/>
  <c r="H109" i="1"/>
  <c r="H110" i="1"/>
  <c r="H111" i="1"/>
  <c r="H103" i="1"/>
  <c r="Q126" i="1" l="1"/>
  <c r="Q125" i="1"/>
  <c r="Q121" i="1"/>
  <c r="Q118" i="1"/>
  <c r="Q117" i="1"/>
  <c r="Q115" i="1"/>
  <c r="Q114" i="1"/>
  <c r="Q113" i="1"/>
  <c r="Q112" i="1"/>
  <c r="Q111" i="1"/>
  <c r="Q107" i="1"/>
  <c r="Q105" i="1"/>
  <c r="Q104" i="1"/>
  <c r="Q103" i="1"/>
  <c r="H8" i="8" l="1"/>
  <c r="R8" i="6" l="1"/>
  <c r="R9" i="6"/>
  <c r="R10" i="6"/>
  <c r="R11" i="6"/>
  <c r="R12" i="6"/>
  <c r="R7" i="6"/>
  <c r="P7" i="6"/>
  <c r="N8" i="6"/>
  <c r="N7" i="6"/>
  <c r="L8" i="6"/>
  <c r="L7" i="6"/>
  <c r="J8" i="6"/>
  <c r="J9" i="6"/>
  <c r="J7" i="6"/>
  <c r="H11" i="6"/>
  <c r="H8" i="6"/>
  <c r="H7" i="6"/>
  <c r="F8" i="6"/>
  <c r="F9" i="6"/>
  <c r="F10" i="6"/>
  <c r="F7" i="6"/>
  <c r="D8" i="6"/>
  <c r="D9" i="6"/>
  <c r="D10" i="6"/>
  <c r="D11" i="6"/>
  <c r="D12" i="6"/>
  <c r="D7" i="6"/>
  <c r="B8" i="6"/>
  <c r="B9" i="6"/>
  <c r="B7" i="6"/>
  <c r="R77" i="1"/>
  <c r="T77" i="1" s="1"/>
  <c r="R78" i="1"/>
  <c r="T78" i="1" s="1"/>
  <c r="R79" i="1"/>
  <c r="T79" i="1" s="1"/>
  <c r="R80" i="1"/>
  <c r="T80" i="1" s="1"/>
  <c r="R81" i="1"/>
  <c r="T81" i="1" s="1"/>
  <c r="R82" i="1"/>
  <c r="T82" i="1" s="1"/>
  <c r="R83" i="1"/>
  <c r="T83" i="1" s="1"/>
  <c r="R84" i="1"/>
  <c r="T84" i="1" s="1"/>
  <c r="R85" i="1"/>
  <c r="T85" i="1" s="1"/>
  <c r="R86" i="1"/>
  <c r="T86" i="1" s="1"/>
  <c r="R87" i="1"/>
  <c r="T87" i="1" s="1"/>
  <c r="T88" i="1"/>
  <c r="T89" i="1"/>
  <c r="T90" i="1"/>
  <c r="R91" i="1"/>
  <c r="T91" i="1" s="1"/>
  <c r="T92" i="1"/>
  <c r="R93" i="1"/>
  <c r="T93" i="1" s="1"/>
  <c r="T94" i="1"/>
  <c r="R95" i="1"/>
  <c r="T95" i="1" s="1"/>
  <c r="R96" i="1"/>
  <c r="T96" i="1" s="1"/>
  <c r="R97" i="1"/>
  <c r="T97" i="1"/>
  <c r="R98" i="1"/>
  <c r="T98" i="1" s="1"/>
  <c r="R99" i="1"/>
  <c r="T99" i="1" s="1"/>
  <c r="R100" i="1"/>
  <c r="T100" i="1" s="1"/>
  <c r="R101" i="1"/>
  <c r="T101" i="1" s="1"/>
  <c r="F67" i="1"/>
  <c r="Q66" i="1"/>
  <c r="Q65" i="1"/>
  <c r="Q64" i="1"/>
  <c r="Q63" i="1"/>
  <c r="Q62" i="1"/>
  <c r="Q61" i="1"/>
  <c r="Q60" i="1"/>
  <c r="Q58" i="1"/>
  <c r="Q57" i="1"/>
  <c r="Q56" i="1"/>
  <c r="Q55" i="1"/>
  <c r="Q54" i="1"/>
  <c r="Q53" i="1"/>
  <c r="Q51" i="1"/>
  <c r="Q50" i="1"/>
  <c r="Q49" i="1"/>
  <c r="Q48" i="1"/>
  <c r="Q47" i="1"/>
  <c r="Q46" i="1"/>
  <c r="Q45" i="1"/>
  <c r="Q44" i="1"/>
  <c r="T43" i="1"/>
  <c r="Q37" i="1"/>
  <c r="Q36" i="1"/>
  <c r="Q35" i="1"/>
  <c r="P8" i="8"/>
  <c r="P7" i="8"/>
  <c r="L8" i="8"/>
  <c r="L9" i="8"/>
  <c r="L7" i="8"/>
  <c r="J7" i="8"/>
  <c r="H11" i="8"/>
  <c r="H10" i="8"/>
  <c r="H9" i="8"/>
  <c r="H7" i="8"/>
  <c r="F15" i="8"/>
  <c r="F16" i="8"/>
  <c r="F17" i="8"/>
  <c r="F18" i="8"/>
  <c r="F19" i="8"/>
  <c r="F14" i="8"/>
  <c r="F13" i="8"/>
  <c r="F11" i="8"/>
  <c r="F10" i="8"/>
  <c r="F9" i="8"/>
  <c r="F8" i="8"/>
  <c r="F7" i="8"/>
  <c r="B8" i="8"/>
  <c r="B7" i="8"/>
  <c r="R157" i="1"/>
  <c r="T157" i="1" s="1"/>
  <c r="T156" i="1"/>
  <c r="R74" i="1"/>
  <c r="T74" i="1" s="1"/>
  <c r="R75" i="1"/>
  <c r="T75" i="1" s="1"/>
  <c r="R76" i="1"/>
  <c r="T76" i="1" s="1"/>
  <c r="R72" i="1"/>
  <c r="T72" i="1" s="1"/>
  <c r="R73" i="1"/>
  <c r="T73" i="1" s="1"/>
  <c r="R69" i="1"/>
  <c r="T69" i="1" s="1"/>
  <c r="R70" i="1"/>
  <c r="T70" i="1" s="1"/>
  <c r="R71" i="1"/>
  <c r="T71" i="1" s="1"/>
  <c r="R68" i="1"/>
  <c r="T68" i="1"/>
  <c r="H180" i="1"/>
  <c r="H156" i="1"/>
  <c r="R179" i="1"/>
  <c r="T179" i="1"/>
  <c r="H179" i="1"/>
  <c r="R178" i="1"/>
  <c r="T178" i="1" s="1"/>
  <c r="H178" i="1"/>
  <c r="R177" i="1"/>
  <c r="T177" i="1" s="1"/>
  <c r="H177" i="1"/>
  <c r="R176" i="1"/>
  <c r="T176" i="1" s="1"/>
  <c r="H176" i="1"/>
  <c r="R175" i="1"/>
  <c r="T175" i="1" s="1"/>
  <c r="H175" i="1"/>
  <c r="T174" i="1"/>
  <c r="H174" i="1"/>
  <c r="T173" i="1"/>
  <c r="H173" i="1"/>
  <c r="R172" i="1"/>
  <c r="T172" i="1" s="1"/>
  <c r="H172" i="1"/>
  <c r="R171" i="1"/>
  <c r="T171" i="1" s="1"/>
  <c r="H171" i="1"/>
  <c r="R170" i="1"/>
  <c r="T170" i="1" s="1"/>
  <c r="H170" i="1"/>
  <c r="T169" i="1"/>
  <c r="H169" i="1"/>
  <c r="R168" i="1"/>
  <c r="T168" i="1" s="1"/>
  <c r="H168" i="1"/>
  <c r="R167" i="1"/>
  <c r="T167" i="1" s="1"/>
  <c r="H167" i="1"/>
  <c r="R165" i="1"/>
  <c r="T165" i="1" s="1"/>
  <c r="H165" i="1"/>
  <c r="R164" i="1"/>
  <c r="T164" i="1" s="1"/>
  <c r="H164" i="1"/>
  <c r="R163" i="1"/>
  <c r="T163" i="1" s="1"/>
  <c r="H163" i="1"/>
  <c r="R162" i="1"/>
  <c r="T162" i="1"/>
  <c r="H162" i="1"/>
  <c r="R161" i="1"/>
  <c r="T161" i="1" s="1"/>
  <c r="H161" i="1"/>
  <c r="R160" i="1"/>
  <c r="T160" i="1" s="1"/>
  <c r="H160" i="1"/>
  <c r="R159" i="1"/>
  <c r="T159" i="1" s="1"/>
  <c r="H159" i="1"/>
  <c r="R158" i="1"/>
  <c r="T158" i="1" s="1"/>
  <c r="H158" i="1"/>
  <c r="H157" i="1"/>
  <c r="R155" i="1"/>
  <c r="T155" i="1" s="1"/>
  <c r="H155" i="1"/>
  <c r="R154" i="1"/>
  <c r="T154" i="1" s="1"/>
  <c r="H154" i="1"/>
  <c r="R153" i="1"/>
  <c r="T153" i="1" s="1"/>
  <c r="H153" i="1"/>
  <c r="R152" i="1"/>
  <c r="T152" i="1" s="1"/>
  <c r="H152" i="1"/>
  <c r="T151" i="1"/>
  <c r="H151" i="1"/>
  <c r="R150" i="1"/>
  <c r="T150" i="1"/>
  <c r="H150" i="1"/>
  <c r="R149" i="1"/>
  <c r="T149" i="1" s="1"/>
  <c r="H149" i="1"/>
  <c r="R148" i="1"/>
  <c r="T148" i="1" s="1"/>
  <c r="H148" i="1"/>
  <c r="R147" i="1"/>
  <c r="T147" i="1" s="1"/>
  <c r="H147" i="1"/>
  <c r="R145" i="1"/>
  <c r="T145" i="1" s="1"/>
  <c r="H145" i="1"/>
  <c r="R144" i="1"/>
  <c r="T144" i="1" s="1"/>
  <c r="H144" i="1"/>
  <c r="R143" i="1"/>
  <c r="T143" i="1"/>
  <c r="H143" i="1"/>
  <c r="R142" i="1"/>
  <c r="T142" i="1" s="1"/>
  <c r="H142" i="1"/>
  <c r="R141" i="1"/>
  <c r="T141" i="1" s="1"/>
  <c r="H141" i="1"/>
  <c r="R140" i="1"/>
  <c r="T140" i="1" s="1"/>
  <c r="H140" i="1"/>
  <c r="T139" i="1"/>
  <c r="H139" i="1"/>
  <c r="T138" i="1"/>
  <c r="H138" i="1"/>
  <c r="T137" i="1"/>
  <c r="H137" i="1"/>
  <c r="R136" i="1"/>
  <c r="T136" i="1" s="1"/>
  <c r="H136" i="1"/>
  <c r="R135" i="1"/>
  <c r="T135" i="1" s="1"/>
  <c r="H135" i="1"/>
  <c r="R134" i="1"/>
  <c r="T134" i="1" s="1"/>
  <c r="H134" i="1"/>
  <c r="T133" i="1"/>
  <c r="H133" i="1"/>
  <c r="R131" i="1"/>
  <c r="T131" i="1" s="1"/>
  <c r="H131" i="1"/>
  <c r="R130" i="1"/>
  <c r="T130" i="1" s="1"/>
  <c r="H130" i="1"/>
  <c r="I26" i="8"/>
  <c r="I25" i="8"/>
  <c r="F12" i="8"/>
  <c r="I20" i="7"/>
  <c r="I19" i="7"/>
  <c r="L7" i="7"/>
  <c r="H19" i="6"/>
  <c r="H18" i="6"/>
  <c r="P8" i="5"/>
  <c r="P9" i="5"/>
  <c r="P7" i="5"/>
  <c r="L8" i="5"/>
  <c r="L9" i="5"/>
  <c r="L7" i="5"/>
  <c r="J8" i="5"/>
  <c r="J7" i="5"/>
  <c r="H9" i="5"/>
  <c r="H10" i="5"/>
  <c r="H8" i="5"/>
  <c r="F18" i="5"/>
  <c r="F17" i="5"/>
  <c r="F9" i="5"/>
  <c r="F10" i="5"/>
  <c r="F11" i="5"/>
  <c r="F12" i="5"/>
  <c r="F13" i="5"/>
  <c r="F14" i="5"/>
  <c r="F15" i="5"/>
  <c r="F8" i="5"/>
  <c r="D8" i="5"/>
  <c r="D9" i="5"/>
  <c r="D7" i="5"/>
  <c r="B12" i="5"/>
  <c r="B8" i="5"/>
  <c r="B9" i="5"/>
  <c r="B10" i="5"/>
  <c r="B7" i="5"/>
  <c r="K21" i="5"/>
  <c r="I21" i="5"/>
  <c r="L10" i="5"/>
  <c r="H7" i="5"/>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68" i="1"/>
  <c r="G102" i="1"/>
  <c r="F102" i="1"/>
  <c r="N9" i="2"/>
  <c r="N10" i="2"/>
  <c r="N11" i="2"/>
  <c r="N8" i="2"/>
  <c r="L9" i="2"/>
  <c r="L10" i="2"/>
  <c r="L8" i="2"/>
  <c r="J9" i="2"/>
  <c r="J10" i="2"/>
  <c r="J8" i="2"/>
  <c r="H9" i="2"/>
  <c r="H8" i="2"/>
  <c r="F9" i="2"/>
  <c r="F8" i="2"/>
  <c r="B9" i="2"/>
  <c r="B10" i="2"/>
  <c r="B11" i="2"/>
  <c r="B12" i="2"/>
  <c r="B13" i="2"/>
  <c r="B8" i="2"/>
  <c r="R30" i="1"/>
  <c r="R31" i="1"/>
  <c r="R32" i="1"/>
  <c r="R26" i="1"/>
  <c r="R28" i="1"/>
  <c r="R29" i="1"/>
  <c r="R23" i="1"/>
  <c r="R24" i="1"/>
  <c r="R25" i="1"/>
  <c r="R22" i="1"/>
  <c r="R17" i="1"/>
  <c r="R18" i="1"/>
  <c r="R19" i="1"/>
  <c r="R11" i="1"/>
  <c r="R12" i="1"/>
  <c r="R13" i="1"/>
  <c r="R15" i="1"/>
  <c r="R16" i="1"/>
  <c r="R8" i="1"/>
  <c r="R10" i="1"/>
  <c r="R7" i="1"/>
  <c r="R6" i="1"/>
  <c r="R5" i="1"/>
  <c r="H6" i="1"/>
  <c r="H7" i="1"/>
  <c r="H8" i="1"/>
  <c r="H10" i="1"/>
  <c r="H11" i="1"/>
  <c r="H12" i="1"/>
  <c r="H13" i="1"/>
  <c r="H14" i="1"/>
  <c r="H15" i="1"/>
  <c r="H16" i="1"/>
  <c r="H17" i="1"/>
  <c r="H18" i="1"/>
  <c r="H19" i="1"/>
  <c r="H20" i="1"/>
  <c r="H21" i="1"/>
  <c r="H22" i="1"/>
  <c r="H23" i="1"/>
  <c r="H24" i="1"/>
  <c r="H25" i="1"/>
  <c r="H26" i="1"/>
  <c r="H27" i="1"/>
  <c r="H28" i="1"/>
  <c r="H29" i="1"/>
  <c r="H30" i="1"/>
  <c r="H31" i="1"/>
  <c r="H32" i="1"/>
  <c r="H33" i="1"/>
  <c r="H5" i="1"/>
  <c r="G34" i="1"/>
  <c r="F34" i="1"/>
  <c r="T35" i="1"/>
  <c r="R36" i="1"/>
  <c r="T36" i="1" s="1"/>
  <c r="H36" i="1"/>
  <c r="R37" i="1"/>
  <c r="T37" i="1" s="1"/>
  <c r="H37" i="1"/>
  <c r="T38" i="1"/>
  <c r="H38" i="1"/>
  <c r="R39" i="1"/>
  <c r="T39" i="1" s="1"/>
  <c r="H39" i="1"/>
  <c r="R40" i="1"/>
  <c r="T40" i="1" s="1"/>
  <c r="H40" i="1"/>
  <c r="R41" i="1"/>
  <c r="T41" i="1" s="1"/>
  <c r="H41" i="1"/>
  <c r="R42" i="1"/>
  <c r="T42" i="1" s="1"/>
  <c r="H42" i="1"/>
  <c r="R44" i="1"/>
  <c r="T44" i="1" s="1"/>
  <c r="H44" i="1"/>
  <c r="R45" i="1"/>
  <c r="T45" i="1" s="1"/>
  <c r="H45" i="1"/>
  <c r="R46" i="1"/>
  <c r="T46" i="1" s="1"/>
  <c r="H46" i="1"/>
  <c r="R47" i="1"/>
  <c r="T47" i="1" s="1"/>
  <c r="H47" i="1"/>
  <c r="R48" i="1"/>
  <c r="T48" i="1" s="1"/>
  <c r="H48" i="1"/>
  <c r="R49" i="1"/>
  <c r="T49" i="1" s="1"/>
  <c r="H49" i="1"/>
  <c r="R50" i="1"/>
  <c r="T50" i="1"/>
  <c r="H50" i="1"/>
  <c r="R51" i="1"/>
  <c r="T51" i="1" s="1"/>
  <c r="H51" i="1"/>
  <c r="R52" i="1"/>
  <c r="T52" i="1" s="1"/>
  <c r="H52" i="1"/>
  <c r="R53" i="1"/>
  <c r="T53" i="1" s="1"/>
  <c r="H53" i="1"/>
  <c r="R54" i="1"/>
  <c r="T54" i="1" s="1"/>
  <c r="H54" i="1"/>
  <c r="R55" i="1"/>
  <c r="T55" i="1" s="1"/>
  <c r="H55" i="1"/>
  <c r="R56" i="1"/>
  <c r="T56" i="1"/>
  <c r="H56" i="1"/>
  <c r="R57" i="1"/>
  <c r="T57" i="1" s="1"/>
  <c r="H57" i="1"/>
  <c r="R58" i="1"/>
  <c r="T58" i="1" s="1"/>
  <c r="H58" i="1"/>
  <c r="R59" i="1"/>
  <c r="T59" i="1" s="1"/>
  <c r="H59" i="1"/>
  <c r="R60" i="1"/>
  <c r="T60" i="1" s="1"/>
  <c r="H60" i="1"/>
  <c r="R61" i="1"/>
  <c r="T61" i="1" s="1"/>
  <c r="H61" i="1"/>
  <c r="R62" i="1"/>
  <c r="T62" i="1" s="1"/>
  <c r="H62" i="1"/>
  <c r="R63" i="1"/>
  <c r="T63" i="1" s="1"/>
  <c r="H63" i="1"/>
  <c r="R64" i="1"/>
  <c r="T64" i="1" s="1"/>
  <c r="H64" i="1"/>
  <c r="R65" i="1"/>
  <c r="T65" i="1"/>
  <c r="H65" i="1"/>
  <c r="T66" i="1"/>
  <c r="H66" i="1"/>
  <c r="G67" i="1"/>
  <c r="H35" i="1"/>
  <c r="H43" i="1"/>
  <c r="H34" i="1" l="1"/>
  <c r="H67" i="1"/>
  <c r="H102" i="1"/>
</calcChain>
</file>

<file path=xl/comments1.xml><?xml version="1.0" encoding="utf-8"?>
<comments xmlns="http://schemas.openxmlformats.org/spreadsheetml/2006/main">
  <authors>
    <author/>
  </authors>
  <commentList>
    <comment ref="C7" authorId="0">
      <text>
        <r>
          <rPr>
            <sz val="9"/>
            <color rgb="FF000000"/>
            <rFont val="Tahoma"/>
            <family val="2"/>
            <charset val="1"/>
          </rPr>
          <t xml:space="preserve">
2a.5, 2a.6, 2a.10, 2a.13, 2a.14, 2a.20</t>
        </r>
      </text>
    </comment>
    <comment ref="C8" authorId="0">
      <text>
        <r>
          <rPr>
            <sz val="9"/>
            <color rgb="FF000000"/>
            <rFont val="Tahoma"/>
            <family val="2"/>
            <charset val="1"/>
          </rPr>
          <t xml:space="preserve">
2a.4, 2a.7, 2a.8, 2a.9, 2a.12, 2a.16, 2a.19</t>
        </r>
      </text>
    </comment>
    <comment ref="E8" authorId="0">
      <text>
        <r>
          <rPr>
            <sz val="9"/>
            <color rgb="FF000000"/>
            <rFont val="Tahoma"/>
            <family val="2"/>
            <charset val="1"/>
          </rPr>
          <t xml:space="preserve">
2b.3, 2b.4, 2b.7, 2b.8, 2b.10, 2b.13, 2b.22</t>
        </r>
      </text>
    </comment>
  </commentList>
</comments>
</file>

<file path=xl/comments2.xml><?xml version="1.0" encoding="utf-8"?>
<comments xmlns="http://schemas.openxmlformats.org/spreadsheetml/2006/main">
  <authors>
    <author/>
  </authors>
  <commentList>
    <comment ref="BI8" authorId="0">
      <text>
        <r>
          <rPr>
            <sz val="9"/>
            <color rgb="FF000000"/>
            <rFont val="Tahoma"/>
            <family val="2"/>
            <charset val="1"/>
          </rPr>
          <t xml:space="preserve">
2a.5, 2a.6, 2a.10, 2a.13, 2a.14, 2a.20</t>
        </r>
      </text>
    </comment>
    <comment ref="BI9" authorId="0">
      <text>
        <r>
          <rPr>
            <sz val="9"/>
            <color rgb="FF000000"/>
            <rFont val="Tahoma"/>
            <family val="2"/>
            <charset val="1"/>
          </rPr>
          <t xml:space="preserve">
2a.4, 2a.7, 2a.8, 2a.9, 2a.12, 2a.16, 2a.19</t>
        </r>
      </text>
    </comment>
    <comment ref="BK9" authorId="0">
      <text>
        <r>
          <rPr>
            <sz val="9"/>
            <color rgb="FF000000"/>
            <rFont val="Tahoma"/>
            <family val="2"/>
            <charset val="1"/>
          </rPr>
          <t xml:space="preserve">
2b.3, 2b.4, 2b.7, 2b.8, 2b.10, 2b.13, 2b.22</t>
        </r>
      </text>
    </comment>
  </commentList>
</comments>
</file>

<file path=xl/sharedStrings.xml><?xml version="1.0" encoding="utf-8"?>
<sst xmlns="http://schemas.openxmlformats.org/spreadsheetml/2006/main" count="1275" uniqueCount="795">
  <si>
    <t>PROYECTO</t>
  </si>
  <si>
    <t>SIGLA</t>
  </si>
  <si>
    <t>ACTIVIDADES</t>
  </si>
  <si>
    <t>RUBRO</t>
  </si>
  <si>
    <t>RESPONSABLE</t>
  </si>
  <si>
    <t>RECURSO ASIGNADO</t>
  </si>
  <si>
    <t>RECURSO EJECUTADO</t>
  </si>
  <si>
    <t>SALDO</t>
  </si>
  <si>
    <t>LINEA BASE</t>
  </si>
  <si>
    <t>META DE RESULTADO  AÑO 2015</t>
  </si>
  <si>
    <t>META DE PRODUCTO</t>
  </si>
  <si>
    <t>TOTAL TRIMESTRE</t>
  </si>
  <si>
    <t>EFICIENCIA</t>
  </si>
  <si>
    <t>EFICACIA</t>
  </si>
  <si>
    <t>EFECTIVIDAD</t>
  </si>
  <si>
    <t>SOPORTES DE ACCIONES REALIZADAS</t>
  </si>
  <si>
    <t>OCTUBRE</t>
  </si>
  <si>
    <t>NOVIEMBRE</t>
  </si>
  <si>
    <t>DICIEMBRE</t>
  </si>
  <si>
    <t>En millones de pesos</t>
  </si>
  <si>
    <t>#</t>
  </si>
  <si>
    <t>%</t>
  </si>
  <si>
    <t>EN PORCENTAJE</t>
  </si>
  <si>
    <r>
      <t xml:space="preserve">                               </t>
    </r>
    <r>
      <rPr>
        <b/>
        <sz val="14"/>
        <color rgb="FF000000"/>
        <rFont val="Arial"/>
        <family val="2"/>
        <charset val="1"/>
      </rPr>
      <t>SUBSISTEMA DE FORMACIÒN</t>
    </r>
  </si>
  <si>
    <t>SF-PY1. Identidad con la Teleología Institucional.</t>
  </si>
  <si>
    <t>SF-PY1.1</t>
  </si>
  <si>
    <t>Inducción estudiantes nuevos, para promover el conocimiento y apropiación de la teleología y el fomento a la permanencia estudiantil.</t>
  </si>
  <si>
    <t>V.ACADEMICA</t>
  </si>
  <si>
    <t>1.150 PERSONAS</t>
  </si>
  <si>
    <t>3450 PERSONAS</t>
  </si>
  <si>
    <t>SF-PY1.2</t>
  </si>
  <si>
    <t>Inducción y reinducción anual a profesores, directivos y administrativos,  para promover el conocimiento y apropiación de la teleología institucional.</t>
  </si>
  <si>
    <t>SF-PY1.3</t>
  </si>
  <si>
    <t>Reforma a cursos obligatorios de núcleo institucional (Comunicación Linguistica, Constitución, Medio Ambiente, Ética,  y otros de competencias genéricas).</t>
  </si>
  <si>
    <t>SF-PY1.4</t>
  </si>
  <si>
    <t>Estrategias divulgativas de la Misión, La Visión, el Proyecto Educativo Institucional PEU.</t>
  </si>
  <si>
    <t>SF-PY1.5</t>
  </si>
  <si>
    <t>Fomento de la pertenencia institucional a través de la realización de cátedras libres y alternas, eventos deportivos, culturales, recreativos dirigidos a estudiantes, profesores y egresados que desde la inclusión promuevan la identidad surcolombiana.</t>
  </si>
  <si>
    <t>SF-PY1.6</t>
  </si>
  <si>
    <t>Promoción de la imagen corporativa institucional, portafolio de servicios-oferta académica.</t>
  </si>
  <si>
    <t>SF-PY2. Creación de nueva Oferta Académica en las Sedes.</t>
  </si>
  <si>
    <t>SF-PY2.1</t>
  </si>
  <si>
    <t>Apoyo a la realización de estudios y diseños para la creación de programas de pregrado y postgrado.</t>
  </si>
  <si>
    <t>F.EDUCACION
FACECO
F.SALUD</t>
  </si>
  <si>
    <t>PREGRADO:27 PROGRAMAS</t>
  </si>
  <si>
    <t>SF-PY2.2</t>
  </si>
  <si>
    <t>Diseño de nuevos proyectos de pregrado mínimo uno en la sede de Neiva; Uno en Pitalito.</t>
  </si>
  <si>
    <t>SF-PY2.3</t>
  </si>
  <si>
    <t>Reglamentación de la estructura de la Escuela de Postgrados.</t>
  </si>
  <si>
    <t>MAESTRÍA: 8 PROGRAMAS</t>
  </si>
  <si>
    <t>SF-PY2.4</t>
  </si>
  <si>
    <t>Diseño de  nuevos proyectos de postgrado: dos proyectos de Maestría y un  proyecto de Doctorado.</t>
  </si>
  <si>
    <t>SF-PY2.5</t>
  </si>
  <si>
    <t>Estudio del estado de la oferta académica a nivel de pregrado y postgrado</t>
  </si>
  <si>
    <t>DOCTORADO: 2 PROGRAMAS</t>
  </si>
  <si>
    <t>SF-PY2.6</t>
  </si>
  <si>
    <t>Revisión y actualización de los planes de estudio de pregrado.</t>
  </si>
  <si>
    <t>SF-PY3.1</t>
  </si>
  <si>
    <t>Capacitación individual docente.</t>
  </si>
  <si>
    <t>V.ACADEMICA F.EDUCACION
FACECO
F.INGENIERIA
F.C.J.P.</t>
  </si>
  <si>
    <t>DOCTORADO:37 PROFESORES</t>
  </si>
  <si>
    <t>DOCTORADO: 40 PROFESORES</t>
  </si>
  <si>
    <t>SF-PY3.2</t>
  </si>
  <si>
    <t>Programa de Formación Continua dirigido a  docentes.</t>
  </si>
  <si>
    <t>V.ACADEMICA
FACECO</t>
  </si>
  <si>
    <t>SF-PY3.3</t>
  </si>
  <si>
    <t>Capacitaciones especÍficas por áreas del conocimiento.</t>
  </si>
  <si>
    <t>MAESTRÍA:189 PROFESORES</t>
  </si>
  <si>
    <t>SF-PY3.4</t>
  </si>
  <si>
    <t>Internacionacionalización del curriculo.</t>
  </si>
  <si>
    <t>CAPAC. ESTRAT. PEDAG. :100 PROFESORES</t>
  </si>
  <si>
    <t>SF-PY3.5</t>
  </si>
  <si>
    <t>Cualificación docente a partir de programa de Becas en las Maestrías y Doctorados Propios.</t>
  </si>
  <si>
    <t>SF-PY4.  Autoevalución y Acreditación de Programas Académicos de Pregrado y Postgrado.</t>
  </si>
  <si>
    <t>SF-PY4.1</t>
  </si>
  <si>
    <t>Promoción de la cultura de  la autoevaluacion.</t>
  </si>
  <si>
    <t>V.ACADEMICA
F.C.J.P.
F.EDUCACION
FACECO</t>
  </si>
  <si>
    <t>27 PROGRAMAS</t>
  </si>
  <si>
    <t>SF-PY4.2</t>
  </si>
  <si>
    <t>Procesos de acreditación y renovación de acreditación de progamas de pregrado y postgrado.</t>
  </si>
  <si>
    <t>V.ACADEMICA
F.C.SOCIALES</t>
  </si>
  <si>
    <t>0 PROGRAMAS</t>
  </si>
  <si>
    <t>22 PROGRAMAS</t>
  </si>
  <si>
    <t>SF-PY5.  Acreditación de Alta Calidad de la Universidad.</t>
  </si>
  <si>
    <t>SF-PY5.1</t>
  </si>
  <si>
    <t>Creación y funcionamiento de la Unidad de Apoyo a los Procesos de Autoevaluación  y Acreditación Institucional  y de Programas -UNAPAAC</t>
  </si>
  <si>
    <t>0 UNIDADES</t>
  </si>
  <si>
    <t>30 UNIDADES</t>
  </si>
  <si>
    <t>SF-PY5.2</t>
  </si>
  <si>
    <t>Visitas y encuentros para apoyo con universidades del país  con Acreditación institucional</t>
  </si>
  <si>
    <t>SF-PY5.3</t>
  </si>
  <si>
    <t>Revisión y Ajustes al documento de autoevaluación Institucional en consonancia con los proyectos del Plan de Desarrollo 2015-2024.</t>
  </si>
  <si>
    <t>SF-PY6. Relevo Generacional con Excelencia Académica.</t>
  </si>
  <si>
    <t>SF-PY6.1</t>
  </si>
  <si>
    <t>Convocatoria para selección de Profesores Becarios.</t>
  </si>
  <si>
    <t>2    GRADUADOS</t>
  </si>
  <si>
    <t>25 GRADUADOS</t>
  </si>
  <si>
    <t>SF-PY6.2</t>
  </si>
  <si>
    <t>Acompañamiento profesoral a profesores becarios con fines de relevo generacional.</t>
  </si>
  <si>
    <t>SF-PY6.3</t>
  </si>
  <si>
    <t>Ampliación de número de becas por Maestrías  para egresados de la Universidad.</t>
  </si>
  <si>
    <t>SF-PY7. Fortalecimiento de los Vínculos Universidad - Egresados.</t>
  </si>
  <si>
    <t>SF-PY7.1</t>
  </si>
  <si>
    <t>Reglamentación de la politica de egresados.</t>
  </si>
  <si>
    <t>1 EVENTO</t>
  </si>
  <si>
    <t>10 EVENTOS</t>
  </si>
  <si>
    <t>SF-PY7.2</t>
  </si>
  <si>
    <t>Encuentros de egresados por programas.</t>
  </si>
  <si>
    <t>SF-PY7.3</t>
  </si>
  <si>
    <t>Reestructuración de la infraestructura informática y tecnológica.</t>
  </si>
  <si>
    <t>SF-PY7.4</t>
  </si>
  <si>
    <t>Seguimiento a egresados.</t>
  </si>
  <si>
    <t>TOTAL SUBSISTEMA DE FORMACION</t>
  </si>
  <si>
    <t xml:space="preserve">POAI:  22/10/2015 ASESORIA Y ELABORACION DE PROPUESTA DE REFORMA A CONTENIDOS TEMATICOS DE CURSOS INSTITUCIONALES </t>
  </si>
  <si>
    <t>30/10/2015 ACTIVIDAD ACADEMICA REMUNERADA PARA ACADEMICO PARA PROYECTO DE MAESTRIA EN EDUCACION POR EL ARTE - FLORENCIA MORA</t>
  </si>
  <si>
    <r>
      <t xml:space="preserve">OCTUBRE: 
</t>
    </r>
    <r>
      <rPr>
        <b/>
        <sz val="11"/>
        <color rgb="FF000000"/>
        <rFont val="Calibri"/>
        <family val="2"/>
      </rPr>
      <t>1. Inducción - Reinducción a Estudiantes Sobre el Componente Teleológico de la Universidad Surcolombiana.</t>
    </r>
    <r>
      <rPr>
        <sz val="11"/>
        <color rgb="FF000000"/>
        <rFont val="Calibri"/>
        <family val="2"/>
        <charset val="1"/>
      </rPr>
      <t xml:space="preserve">
Programas:Ing. Agrícola, Ing. Petróleos, Ing. Civil, Tec. Obras Civiles. Ing. Electrónica, Ing. Software, Tec. Software, Derecho, Comunicación, Psicología, Medicina, Enfermería, Economía, Administración de Empresas, Contaduría, Física y Matemática Aplicada, Admon de Empresas Nocturno, Tec. Administración Financiera, Administración Financiera Ciclo.
• Participaron alrededor de 270    estudiantes entre el primer y segundo semestre de los programas académico. 
• La propuesta de la jornada de Inducción y Reinducción.
• Cronograma por Facultades, firmado por Vicerrectoría Académica.
• Registro de asistencia de participantes.
• Fotos de las actividades.
• Videos que se grabaron en las reinducciones. Las actividades fueron desarrolladas por  la Profesora Yamile Johanna Peña, Bernardo Monje Sánchez y Nataly Polanco Cerquera. 
</t>
    </r>
    <r>
      <rPr>
        <b/>
        <sz val="11"/>
        <color rgb="FF000000"/>
        <rFont val="Calibri"/>
        <family val="2"/>
      </rPr>
      <t>2. Jornada de Inducción - Reinducción a Estudiantes de la Facultad de Educación Sobre el Componente Teleológico de la Universidad Surcolombiana.
Presentación  “PATI llego a la USCO”</t>
    </r>
    <r>
      <rPr>
        <sz val="11"/>
        <color rgb="FF000000"/>
        <rFont val="Calibri"/>
        <family val="2"/>
        <charset val="1"/>
      </rPr>
      <t xml:space="preserve">
Proyecto de Apropiación de la Teleología Institucional: • El objetivo de esta Jornada es generar apropiación con la Misión, Visión, Principios, Símbolos e Historia de nuestra Universidad Surcolombiana.
• Las Jornada de Inducción y Reinducción  con la Facultad de Educación se llevó a cabo en el Auditorio Olga Tony Vidales.
• Esta Jornada se Inició con la presentación de la Decana NIDIA GUZMÁN y  Docente de Licenciatura en Ingles, quien hizo una explicación de la Teleología de la Universidad y lo que se busca en toda la comunidad universitaria.
• Seguidamente se continuó con el mismo protocolo de las jornadas de Reinducción que se habían realizado anteriormente.
• Para finalizar el grupo de teatro “Papagayo” hizo la presentación de PATI. La cual obtuvo toda la atención de los asistentes.
• 160 asistentes de semestre I y II de todos los programas de la Facultad de Educación.  
• Cronograma de la Jornada y la presentación de PATI.
• Fotos de la Jornada
</t>
    </r>
    <r>
      <rPr>
        <b/>
        <sz val="11"/>
        <color rgb="FF000000"/>
        <rFont val="Calibri"/>
        <family val="2"/>
      </rPr>
      <t xml:space="preserve">3. Promoción de la Campaña de Expectativa PATI  y de las Jornadas de Reinducción en las Sedes – Garzón, Pitalito y La Plata: </t>
    </r>
    <r>
      <rPr>
        <sz val="11"/>
        <color rgb="FF000000"/>
        <rFont val="Calibri"/>
        <family val="2"/>
        <charset val="1"/>
      </rPr>
      <t xml:space="preserve">
• Reunión con Vicerrectoría Académica para definir plataformas, para ofertar los programas académicos en ASOMECO y canal ZOOM.
• Solicitud Cotización a la Asociación de Emisoras Comunitarias del Huila ASOMECO y el Canal ZOOM.
• Envió de documentos legales para orden de servicios. 
• Envió de la información e insumos para la creación de las cuñas radiales y creación del spot publicitario por el Canal ZOOM.
• Revisión del borrador y aprobación de la cuñas a emitir.
• Revisión y corrección del guion del spot publicitario del Canal ZOOM. 
• Difusión de 4 cuñas publicitarias (OFERTA ACADÉMICA) a través de las emisoras radiales del Sur del Huila. 
• Difusión de un video publicitario a  de 1 minuto a través del CANAL ZOOM (Canal Nacional). 
• Aumentó la inscripción de estudiantes en la Sede Neiva, Pitalito, Garzón y La plata como lo indica la tabla de indicadores de la Feria de la Surcolombianidad.
• Propuestas económicas. (CANAL ZOOM, ASOCIACIÓN ASOMECO)
• Los mp3 de las cuñas radiales.
• Copia de los contratos firmados por las organizaciones contratistas.4. INDUCCIÓN – 
</t>
    </r>
    <r>
      <rPr>
        <b/>
        <sz val="11"/>
        <color rgb="FF000000"/>
        <rFont val="Calibri"/>
        <family val="2"/>
      </rPr>
      <t xml:space="preserve">
4. REINDUCCIÓN A ESTUDIANTES SOBRE EL COMPONENTE TELEOLÓGICO DE LA UNIVERSIDAD SURCOLOMBIANA EN LA SEDES.</t>
    </r>
    <r>
      <rPr>
        <sz val="11"/>
        <color rgb="FF000000"/>
        <rFont val="Calibri"/>
        <family val="2"/>
        <charset val="1"/>
      </rPr>
      <t xml:space="preserve">
• 24 de Noviembre </t>
    </r>
    <r>
      <rPr>
        <b/>
        <sz val="11"/>
        <color rgb="FF000000"/>
        <rFont val="Calibri"/>
        <family val="2"/>
      </rPr>
      <t>Sede Garzón</t>
    </r>
    <r>
      <rPr>
        <sz val="11"/>
        <color rgb="FF000000"/>
        <rFont val="Calibri"/>
        <family val="2"/>
        <charset val="1"/>
      </rPr>
      <t xml:space="preserve">: Administrativos y Programa de Ingeniería Agrícola.
Programa de Admón. de Empresas. 
• 25 de Noviembre </t>
    </r>
    <r>
      <rPr>
        <b/>
        <sz val="11"/>
        <color rgb="FF000000"/>
        <rFont val="Calibri"/>
        <family val="2"/>
      </rPr>
      <t>Sede Pitalito:</t>
    </r>
    <r>
      <rPr>
        <sz val="11"/>
        <color rgb="FF000000"/>
        <rFont val="Calibri"/>
        <family val="2"/>
        <charset val="1"/>
      </rPr>
      <t xml:space="preserve"> Programa de Contaduría Pública diurna.
Programa de contaduría y Admón. nocturna.
• 26 de Noviembre</t>
    </r>
    <r>
      <rPr>
        <b/>
        <sz val="11"/>
        <color rgb="FF000000"/>
        <rFont val="Calibri"/>
        <family val="2"/>
      </rPr>
      <t xml:space="preserve"> Sede La Plata</t>
    </r>
    <r>
      <rPr>
        <sz val="11"/>
        <color rgb="FF000000"/>
        <rFont val="Calibri"/>
        <family val="2"/>
        <charset val="1"/>
      </rPr>
      <t xml:space="preserve">: Programa de Ing. Agrícola nocturna.
Programa de contaduría y Admón. nocturna: 
• El objetivo de cada Jornada es generar apropiación con la Misión, Visión, Principios, Símbolos e Historia de nuestra Universidad Surcolombiana en las sedes de los municipios: Garzón, Pitalito y La plata.
• Las Jornadas de Inducción y Reinducción se realizaron en el respectivo auditorio de cada sede.
• Actividad caiga en la nota con el himno de la USCO, para esta actividad se recurrió al juego del tingo tango para que 5 0 6 personas salieran a cantar.
• Presentación del cuentero, el Profesor Mauricio Riveros, cuenta la historia de la Universidad Surcolombiana.
• Actividad de completar la Misión y la Visión  con frases cortas que están impresas en hojas y se pegaron en desorden debajo de algunas sillas, los que tenían en su puesto frase, salían al frente y las organizaban como según ellos recordaran el párrafo de la Misión y la Visión que no estaba proyectado.
• Después se realiza otra actividad en la que los asistentes, se enumeran de 1 a 4 y cada número se forma en grupo con los mismos; seguidamente cada grupo hace una dinámica en la que se exprese alguno de los componentes de la teleología, como ejemplo: algunos realizaron dibujos, acrósticos, coplas y dramatizados.
• Se finaliza la actividad proyectando un video en donde cada decano habla sobre la importancia de la Apropiación de la Teleología Institucional. 
• A cargo del profesional de apoyo Bernardo Monje Sánchez y la pasante de Comunicación Nataly Polanco Cerquera. 
• Participaron alrededor de 570 estudiantes entre el primer, segundo y tercer semestre de los programas académicos.
• Avance solicitado para viajes a las sedes.
• Cronograma de las jornadas de reinducción en las sedes.
• Registro de asistencia de participantes.
• Fotos de las actividades.
• Videos que se grabaron en las reinducciones
• COPIA DEL VIDEO emitido en CANAL ZOOM en formato .mp4
• POAI: 25/11/2015 COMPRA DE MATERIAL PARA ACTIVIADADES DE PROMOCION DE LA TELEOLOGIA INSTITUCIONAL 
</t>
    </r>
    <r>
      <rPr>
        <b/>
        <sz val="11"/>
        <color rgb="FF000000"/>
        <rFont val="Calibri"/>
        <family val="2"/>
      </rPr>
      <t>5. VISITAS A LAS SEDES CON“PATI LLEGO A LA USCO” PROYECTO DE APROPIACIÓN DE LA TELEOLOGÍA INSTITUCIONAL.</t>
    </r>
    <r>
      <rPr>
        <sz val="11"/>
        <color rgb="FF000000"/>
        <rFont val="Calibri"/>
        <family val="2"/>
        <charset val="1"/>
      </rPr>
      <t xml:space="preserve">
• Garzón: MARTES 01 DE DICIEMBRE
• La Plata: MIÉRCOLES 02 DE DICIEMRE 
• Pitalito: JUEVES 03 DE DICIEMBRE
• VISITA DE PATI A LA SEDE DE POSGRADOS: VIERNES 04 DE DICIEMBRE
• Se realizaron visitas a las oficinas y salones de las Sedes de la USCO, con el grupo de teatro Papagayo; presentando la estrategia de “PATI llego a la USCO”.
• Se les solicita a los administrativos 10 minutos para hacer una pausa en su trabajo para  conocer ¿qué es PATI?
• Del mismo modo se hace en los salones de clase que se han visitado, se habla con el docente encargado de la clase.
• Seguidamente Ingresa PATI a la dependencia o aula de clase e inicia su presentación a los espectadores.
• Se Realizó visitas con PATI en las oficinas del 5° y 4° piso de la sede de posgrados.
• Números de aulas de clase visitadas en las sedes y asistentes.
• En la sede de Garzón, se visitaron 8. Con un total de 126 estudiantes y algunos administrativos.
• En la sede de La Plata, se visitaron 9. En total 170 asistentes.
• En la sede de Pitalito, se visitaron 5. En total 90 asistentes.
• Soporte: Avance solicitado para los viajes a las sedes. Cronograma visitas. Registro de Asistencia. Fotos y videos.
</t>
    </r>
  </si>
  <si>
    <r>
      <rPr>
        <b/>
        <sz val="11"/>
        <color rgb="FF000000"/>
        <rFont val="Calibri"/>
        <family val="2"/>
      </rPr>
      <t>1. Segunda Reunión con Medios Institucionales y Comunicadores de Facultades Universidad</t>
    </r>
    <r>
      <rPr>
        <sz val="11"/>
        <color rgb="FF000000"/>
        <rFont val="Calibri"/>
        <family val="2"/>
        <charset val="1"/>
      </rPr>
      <t xml:space="preserve">: • Asistieron 7 personas representantes de Medios de asistentes a la reunión. 
• Responsabilidades adquiridas por los medios institucionales. 
• Listado de Asistencia.
• Documento Power point de las ESTRATÉGIAS propuestas por VICEACADÉMICA 
Surcolombiana • Los Medios Institucionales se comprometieron con la difusión de la campaña de expectativa de PATI a partir del 19 hasta el 30 de Octubre. 2. Campaña de Expectativa PATI a través de correos electrónicos a Docentes, Administrativos y Estudiantes: • 9000 correos que se han enviado con la campaña de expectativa.
• Apoyo de Medios Institucionales y comunicadores de facultades para generar expectativa a través de redes sociales, carteleras digitales.
• Video en formato mp4 de la campaña de expectativa. Concurso de Bandas y Grupos Musicales  
“Cantemos a la USCO”: • Elaboración del Proyecto:
Componer canciones que hagan alusión a la Misión, la Visión y Los principios  e Historia de la Universidad Surcolombiana. 
• Con el Objetivo de abrir un espacio cultural y artístico para la presentación de obras musicales NUEVAS en torno al Componente Teleológico de nuestra Universidad Surcolombiana: Misión, Visión, Principios e Historia.
• Creación del Proyecto (Con posibilidad de desarrollar en el año 2016)
• Primera Reunión con Bienestar Universitario:Socialización del Proyecto
• Segunda reunión: para definir participantes, inscripciones, reconocimientos, derechos de autor.
• Reunión con la Vicerrectoría Académica donde se definió que el concurso se desarrollara en el año 2016
• PDF del Proyecto. 3. NOTA PERIODÍSTICA  DE LAS JORNADAS DE INDUCCIÓN Y REINDUCCIÓN EN LAS SEDES, A MEDIOS INSTITUCIONALES
16/10/2015  1.SERVICIOS DE EMISION DE CUÑAS INSTITUCIONALES - ASOMECO 2. SERVICIOS DE EMISION DE SPOT PROMOCIONAL.  05/11/2015 SERVICIOS ARTISTICOS PARA JORNADAS DE INDUCCION Y REINDUCCION SOBRE COMPONENTE LELEOLOGICO - JAIME MAURICIO RIVEROS. 09/11/2015 VIATICOS Y TRANSPORTE PARA 6 PERSONAS QUIENES REALIZARAN INDUCCION Y REINDUCCION. 
</t>
    </r>
    <r>
      <rPr>
        <b/>
        <sz val="11"/>
        <color rgb="FF000000"/>
        <rFont val="Calibri"/>
        <family val="2"/>
      </rPr>
      <t xml:space="preserve">
2. Informe de actividades realizadas con el contrato va 0162 – 2015 del 13 de noviembre de 2015 con el profesor Jaime Mauricio Riveros Molano:</t>
    </r>
    <r>
      <rPr>
        <sz val="11"/>
        <color rgb="FF000000"/>
        <rFont val="Calibri"/>
        <family val="2"/>
        <charset val="1"/>
      </rPr>
      <t xml:space="preserve">
• Se realizó el informe sobre las actividades desarrolladas del contrato del profesor Mauricio Riveros, de las Jornadas de Inducción – Reinducción sobre el componente teleológico y PATI “Proyecto de apropiación de la Teleología Institucional” a través de la Estrategia denominada Proyecto de Apropiación de la Teleología Institucional de la Universidad Surcolombiana.
• Se le presento el Informe a la vicerrectora Académica, Isabel Cristina Gutiérrez de Dussan.
• 16 sesiones en total realizadas durante las jornadas de Reinducción a través de la presentación de la historia de la Universidad surcolombiana, en la Sede Central, Sede Salud, Sede Posgrados y Sedes Garzón, Pitalito y La Plata.
• El número de asistentes en todas la jornadas de reinducción fue: 1.149
• 64 sesiones en total realizadas durante las visitas de PATI 2Proyecto de Apropiación de la Teleología Institucional” en la Universidad surcolombiana, en la Sede Central, Sede Salud, Sede Posgrados y Sedes Garzón, Pitalito y La Plata.
• El número de asistentes en todas las visitas de PATI fue: 1.000
• Informe realizado y Presentado a la Vicerrectora Académica.
</t>
    </r>
  </si>
  <si>
    <r>
      <rPr>
        <b/>
        <sz val="11"/>
        <color rgb="FF000000"/>
        <rFont val="Calibri"/>
        <family val="2"/>
      </rPr>
      <t xml:space="preserve">
1. Visitas a las oficinas con “PATI llego a la USCO” Proyecto de Apropiación de la Teleología Institucional: </t>
    </r>
    <r>
      <rPr>
        <sz val="11"/>
        <color rgb="FF000000"/>
        <rFont val="Calibri"/>
        <family val="2"/>
        <charset val="1"/>
      </rPr>
      <t xml:space="preserve">
• Se están realizando visitas a las oficinas y salones de la USCO, con el grupo de teatro Papagayo; presentando la estrategia de “PATI llego a la USCO”.• Se les solicita a los administrativos 10 minutos para hacer una pausa en su trabajo para  conocer ¿qué es PATI?
• Del mismo modo se hace en los salones de clase que se han visitado, se habla con el docente encargado de la clase.
• Seguidamente Ingresa PATI a la dependencia o aula de clase e inicia su presentación a los espectadores. 
• Lugares Visitados: Oficinas del bloque (a) administrativo, primer y segundo piso, Registro y Control, Personal, Liquidación y bloque de Bienestar Universitario, Biblioteca, Dependencias de la Facultad de Economía, Salones de la Facultad de Economía, un laboratorio de la Facultad de Ingeniería.
• Cronograma visitas a dependencias Salones.
• Registro de Asistencia a las actividades de la Vicerrectoría Académica, a partir del día 29 de Octubre.
• Fotos y videos 
</t>
    </r>
  </si>
  <si>
    <r>
      <t xml:space="preserve">
</t>
    </r>
    <r>
      <rPr>
        <b/>
        <sz val="11"/>
        <color rgb="FF000000"/>
        <rFont val="Calibri"/>
        <family val="2"/>
      </rPr>
      <t xml:space="preserve">1. Promoción de la Oferta Académica en Páginas Centrales en Periódico Diario del Huila: </t>
    </r>
    <r>
      <rPr>
        <sz val="11"/>
        <color rgb="FF000000"/>
        <rFont val="Calibri"/>
        <family val="2"/>
        <charset val="1"/>
      </rPr>
      <t xml:space="preserve">
• Solicitud presupuestal a Vicerrectoría Administrativa.
• Reunión con área comercial del Diario del Huila.
• Selección de fotos con apoyo de la oficina de Comunicaciones.
• Revisión de los textos por parte de UPI y oficina de Comunicaciones.
• Envió de la Información, para ser publicada. Desde Vicerrectoría Académica a Vicerrectoría Administrativa y Diario del Huila.
• Publicación de las páginas centrales en el Diario del Huila el día lunes 26 de octubre. Y este mismo día se hizo publicación del material a través de redes sociales.
• 4.000 periódicos diario del Huila impresos.
• 16.000 Lectores del periódico.
• Número de Estudiantes Inscritos periodo 2016-1 vs Periodo 2015.
• Imágenes.
• Material: impresiones policromía, páginas centrales del periódico del Lunes 26 de octubre.
• PDF de las páginas centrales del Diario del Huila. </t>
    </r>
    <r>
      <rPr>
        <sz val="11"/>
        <color rgb="FF000000"/>
        <rFont val="Calibri"/>
        <family val="2"/>
        <charset val="1"/>
      </rPr>
      <t xml:space="preserve">
</t>
    </r>
  </si>
  <si>
    <r>
      <t xml:space="preserve">
</t>
    </r>
    <r>
      <rPr>
        <b/>
        <sz val="11"/>
        <color rgb="FF000000"/>
        <rFont val="Calibri"/>
        <family val="2"/>
      </rPr>
      <t xml:space="preserve">
1. Feria Colegio Humberto Tafur Charry</t>
    </r>
    <r>
      <rPr>
        <sz val="11"/>
        <color rgb="FF000000"/>
        <rFont val="Calibri"/>
        <family val="2"/>
        <charset val="1"/>
      </rPr>
      <t xml:space="preserve">
• En  compañía del Programa de Comunicación Social y Periodismo: 
• La Universidad Surcolombiana participo en la exposición de la oferta académica en el colegio Humberto Tafur Charry, en compañía del programa de Comunicación Social.
• Hubo participación de cuatro grados once. 
• Participaron alrededor de 40 estudiantes de grados once. Soporte: 
• Fotos.</t>
    </r>
  </si>
  <si>
    <t>1. viáticos y transporte con el fin de realizar contactos académicos para crear carrera. 
2. viáticos y transporte con el fin de realizar contactos académicos para crear carrera 26/10/2015. 
3. viáticos para realizar contactos académicos para creación de programa de antropología 30/10/2015.
4. viáticos para realizar contactos académicos para creación de programa de antropología. 
5. actividad académica remunerada programada dentro del proyecto de pregrado de música de la USCO 12/11/2015.</t>
  </si>
  <si>
    <t>1. Ingeniero Industrial - formulación de la estructura de la escuela de Postgrado</t>
  </si>
  <si>
    <t>Actas de reunión del Comité Central de Currículo</t>
  </si>
  <si>
    <t xml:space="preserve">D• CP 069 ASISTIR A CONGRESO NACIONAL DE DERECHO
• CP 069 INSCRICPION PARA REALIZAR CURSO PERSONALIZADO
• CP 069 PARTICIPAR EN CONGRESO DE NEGOCIOS INTERNACIONALES
• CP 069 ASISTIR A CONGRESO COLOMBIANO DE HISTORIA
• CP 069 PAGO DE MATRICULA DE DIPLOMADO DE COOPERACION INTGERNACIONAL
• CP 069 ASISTIR A ENCUENTRO SOBRE FILOSOFIA
• CP 069 PARTICIPAR EN TALLER DE ANALISIS INSTRUMENTAL
• CP 069 ASISTIR A CONGRESO DE LA ASOCIACION INMUNOLOGIA
• CP 069 PASAJES PARA ASISTIR A JORNADAS NACIONALES
• CP 069 PASAJES PARA ASISTIR A JORNADAS NACIONALES
• CP 069 ASISTIR A CONGRESO DE LA ASOCIACION INMUNOLOGIA
• CP 069 PASAJES TERRESTRES PARA PARTICIPAR EN CAPACITACION
• CP 069 ENCUENTRO INTERNACIONAL DE MATEMATICAS
• CP 069 ASISTIR A SEMINARIO INTERNACIONAL DE CUIDADO
• CP 069 ASISTIR A CONGRESO LATINOAMERICANO DE INVESTIGACION
• CP 069 ASISTIR A COINGRESO INTERNACIONAL A COLEGIO NACIONAL DE BACTERIOLOGIA 
• CP 069 ASISTIR A ENCUENTRO NACIONAL DE MATEMATICAS
• CP 069 ASISTIR A CONGRESO COLOMBIANO DE NEUMOLOGIA
• CP 069 PARTICIPAR EN REUNION DE SALUD PUBLICA
• CP 069 ASISTIR A III SIMPOSIO DEL BAMBU
• CP 069 ASISTIR A CONGRESO INMUCOLOMBIA N MEDELLIN
• CP 069 ASISTIR A ENCUENTRO DE ESCUELA DINAMICA
• CP 069 ASISTIR A CONGRESO EN TUNJA
• CP 069 INSCRIPCION A CURSO ESPECIAL EN GESTION INTEGRAL
• CP 069 ASISTIR A IV CONGRESO ALFEPSI Y PARTICIPAR EN MESA REDONDA
• CP 069 ASISTIR A SEMINARIOS DE ECONOMIA
• CP 069 ASISTIR A III CONGRESO LATINOAMERICANO DE INVESTIGACION
• CP 069 ASISTIR A III CONGRESO LATINOAMERICANO DE INVESTIGACION
• CP 069 PARTICIPAR EN VII SEMINARIO DE DESARROLLO RURAL
• CP 069 REALIZAR CURSO DE INGLES PERSONALIZADO
• CP 069 VISITAR DOCTORADO DE INGENIERIA CIVIL EN RIO DE JANEIRO
• ASISTIR A JORNADA NACIONAL E INTERNACIONAL DE ATENCION PRIMARIA
• ASISTIR A XIX SEMINARIO INTERNACIONAL DE CUIDADO
• CP 069 ASISTIR A CONGRESO DE DIDACTICA DE LENGUA CASTELLANA
• CP 069 ASISTIR A SEMINARIO DE ASEGURAMIENTO DE CONTROL INTERNO
• ASISTIR A JORNADA NACIONAL E INTERNACIONAL DE ATENCION PRIMARIA
• CP 069 PASAJES AEREOS PARA ASISTIR A COLOQUIO NACIONAL DE INVESTIGACION DE ENFERMERIA
• CP 069 PASAJES AEREOS PARA ASISTIR A COLOQUIO NACIONAL DE INVESTIGACION DE ENFERMERIA
• CP 069 ASISTIR A SEMINARIO INTERNACIONAL DE CUIDADO
• CP 069 PASAJES AEREOS PARA ASISTIR A COLOQUIO NACIONAL DE INVESTIGACION DE ENFERMERIA
• CP 371 AJUSTE DE AVANCE A NOMBRE DE MARTHA CECILIA MOSQUERA URRUTIA 
• CP 069 ASSITIR A LA ESCUELA DE FORMACION EN PEDAGOGIA
• CP 069 ASSITIR A LA ESCUELA DE FORMACION EN PEDAGOGIA
• CP 069 PARTICIPAR EN CONFERENCIA LATINOAMERICANA Y DEL CARIBE 
• CP 069 ASISTIR A CAPACITACION SOBRE TEMAS TRIBUTARIOS
• CP 069 ASISTIR A CONGRESO DE BIOINGENIERIA E INGENIERIA BIOMEDICA
• CP 069 ASISTIR A CONGRESO DE BIOINGENIERIA E INGENIERIA BIOMEDICA
• CP 069 ASISTIR A I ENCUENTRO INTERNACIONAL DE INVESTIGACION EN ADMINISTRACION
• CP 069 ASISTIR A SEMINARIO INTERNACIONAL DE EDUCACION FISICA
• CP 069 PARTICIPAR EN AUDIENCIA DE DERECHOS HUMANOS
• CP 069 ASISTIR A CONGRESO INTERNACIONAL DE INSTRUMENTACION
• CP 069 ASISTIR A XXXII FESTIVAL DE CINE EN BOGOTA
• CP 069REALIZAR VISITA A INSTITUTO NACIONAL DE LAS ARTES EN BOGOTA
• CP 069 ASISTIR A XI CAMPAMENTO SURCOLOMBIANO Y I CAMPEONATO ONDAS
• CP 069 ASISTIR A EXPOMOTRICIDAD 2015 DEN MEDELLIN
• CP 069 ASISTIR A III ENCUENTRO DE LA RED PROGRAMA DE ESCUELA DINAMICA
• CP 069 PAGO DE INSCRIPCION DE CURSO DE PNL Y LIDERAZGO TRANSFORMADOR
• CP 069 PAGO DE INSCRIPCION DE CURSO DE PNL Y LIDERAZGO TRANSFORMADOR
• CP 069 PAGO DE MATRICULA DE CURSO DE INGLES
• CP 069 ASISTIR A III SIMPOSIO INTERNACIONAL DE EVALUACION
• CP 069 ASISTIR A CONGRESO LATINOAMERICANO DE INVESTIGACION
• CP 069 ASISTIR A TALLER DE ESTRATEGIAS DE CAPACITACION
• CP 069 ASISTIR A COLOQUIO NACIONAL DE INVESTIGACION
• CP 069 PASAJES AEREOS E INSCRIPCION PARA ASISTIR SIMPOSIO INTERNACIONAL DE CONTACTOS LINGUISTICOS
• CP 069 ASISTIR A XI ENCUENTRO INTERNACIONAL DE MATEMATICAS 
• CP 069 ASISTIR A XI ENCUENTRO INTERNACIONAL DE MATEMATICAS 
• CP 069 ASISTIR A XI ENCUENTRO INTERNACIONAL DE MATEMATICAS 
• CP 069 ASISTIR A XI ENCUENTRO INTERNACIONAL DE MATEMATICAS 
• CP 069 ASISTIR I CONGRESO DE DIDACTICA DE LA LENGUA CASTELLANA
• CP 069 REALIZAR CAPACITACION POR SICLOS EN LABORATORIO
• CP 069 PARTICIPAR EN II ENCUENTRO DE SALUD Y MEDICINA
• CP 069 ASISTIR A XXII COLOQUIO NACIONAL DE INVESTIGACION
• CP 069 VIATICOS Y PASAJES AEREOS PARA ASISTIR A TALLER DE MEDICION DE GRUPOS
• CP 069 PASAJES AEREOS PARA ASISTIR A FORO IBEROAMERICANO
• CP 069 PARTICIPAR EN SIMPOSIUM INTERNATIONAL
• CP 069 PARTICIPAR EN CONGRESO ARGENTINO DE CIENCIAS
• CP 069 PARTICIPAR EN QUINTA ESCUELA DE HISTORIA
• CP 253 EXCD. FAC. CIENCIAS EXACTAS Y NATURALES VIATICOS Y PASAJES TERRESTRES PARA PARTICIPAR EN ENCUENTRO SURCOLOMBIANO
• CP 069 VIATICOS PARA ASISTIR AL II CONGRESO INTERNACIONAL DE LATINAMERIVISTAS
• CP 069 PASAJES AEREOS PARA ASISTIR A XXI CATEDRA UNESCO 
• CP 069 VIATICOS PARA ASISTIR A XV CONGRESO ARGENTINO DE CIENCIA Y TECNOLOGIA DE ALIMENTOS
• CP 069 PASAJES AEREOS E INSCRIPCION PARA ASISTIR A XI CONGRESO INTERNACIONAL DE ELECTRONICA
• CP 069 VIATICOS Y PASAJES TERRESTRES PARA ASISTIR A VI CONFERENCIA LATINOAMERICANA Y CARIBEÑA DE CIENCIAS SOCIALES
• CP 069 VIATICOS PARA ASISTIR AL XI CONGRESO INTERNACIONAL DE ELECTRONICA Y TECNOLOGIAS DE AVANZADA 
• CP 069 PARTICIPAR EN VI CONGRESO COLOMBIANO DE BIOINGENIERIA E INGENIERIA MEDICA
• CP 069 VIATICOS PARA ASISTIR AL XXI CATEDRA UNESCO DE COMUNICACIÓN, LENGUAJES, TIC E INTERCULTURALIDAD
• CP 069 ASISTIR AL XII FORO IBEROAMERICANO SOBRE ESTRATEGIAS DE COMUNICACIÓN FISEC
• CP 069 VIATICOS Y PQASAJES TERRESTRES PARA ASISTIR A LA V ESCUELA DE HISTORIA
• CP 069 PARTICIPAR EN VI CONGRESO COLOMBIANO DE BIOINGENIERIA E INGENIERIA MEDICA
• CP 069 PARTICIPAR EN III SIMPOSIO INTERNACIONAL DE EVALUACION DE APRENDIZAJE
• CP 069 PARTICIPAR EN EL XXI SIMPOSIUM ON RESEARCH IN APLIEED LINGUISTIHC 
• CP 069 ASISTIR A SEMINARIO PNL Y LIDERAZGO TRANSFORMADOR ORGANIZADO 
• CP 069 ASISTIR A SEMINARIO PNL Y LIDERAZGO TRANSFORMADOR ORGANIZADO 
• CP 069 PARTICIPAR EN SIMPOSIO INTERNACIONAL CONTACTOS INTRALINGUISTICOS E INTERCULTUTALES
• CP 069 VIATICOS PASAJES TERRESTRES Y TRANSPORTE INTERNO PARA ASITIR A FESTIVAL ROBOTICA
• CP 069 ASISTIR AL PLENO DEL CONGRESO NACIONAL DE INGENIERIA CIVIL ANEIC UNIQUINDIO
• CP 069 VIATICOS E INSCRIPCION Y TRANSPORTE PARA ASISTIR A VII CONGRESO INTERNACIONAL
• CP 069 VIATICOS E INSCRIPCION PARA ASISTIR AL III CURSO TALLER DE ACUICULTURA 
• CP 069 INSCRIPCION PARA ASISTIR A LA V ESCUELA DE HISTORIA Y EDUCACION DE MATEMATICAS
• CP 069 RECONOCIMIENTO POR CONCEPTO DE VIATICOS - TRANSPORTES E INSCIRPCION PARA PARTICIPAR EN EVENTO CORFERIAS
• CP 069 INSCRIPCION PARA REALIZAR CURSO DE INGLES EN EL INSTITUTO OPEN ENGLISH
• CP 069 VIATICOS Y PASAJES TERRESTRES PARA ASISTIR A VII CONFERENCIA LATINOAMERICANA Y CARIBEÑA DE CIENCIAS SOCIALES
• CP 069 VIATICOS PARA ASISTIR A LA SEMANA DE LA SALUD OCUPACIONAL
• CP 069 VIATICOS PARA ASISTIR AL LIV CONGRESO COLOMBIANO DE PSIQUIATRIA
• CP 069 VIATICOS Y PASAJES TERRESTRES PARA ASISTIR A VII CONFERENCIA LATINOAMERICANA Y CARIBEÑA DE CIENCIAS SOCIALES
• CP 069 VIATICOS Y PASAJES TERRESTRES PARA ASISTIR A VII CONFERENCIA LATINOAMERICANA Y CARIBEÑA DE CIENCIAS SOCIALES
• CP 069 VIATICOS Y PASAJES TERRESTRES PARA ASISTIR A VII CONFERENCIA LATINOAMERICANA Y CARIBEÑA DE CIENCIAS SOCIALES
• CP 069 VIATICOS Y PASAJES AEREOS PARA ASISTIR AL I ENCUENTRO REGIONAL DE PERICULTURA
• CP 069 RECONOCIMIENTO POR CONCEPTO DE MATRICULA Y MENSUALIDADES PARA DESARROLLAR PROGRAMA KUMON
• CP 069 VIATICOS PARA ASISTIR AL LIV CONGRESO COLOMBIANO DE PSIQUIATRIA
• CP 069 VIATICOS PARA ASISTIR AL LIV CONGRESO COLOMBIANO DE PSIQUIATRIA
• CP 069 VIATICOS PARA ASISTIR XXI SIMPOSIUM
• CP 069 INSCRICPCION Y VIATICOS PARA ASISTIR AL XX CONGRESO INTERNACIONAL DEL CLAD SOBRE REFORMA DEL ESTADO
• CP 069 VIATICOS Y PASAJES TERRESTRES PARA ASISTIR TALLERES DE ESCRITURA I, II Y III
• CP 069 INSCRICPCION Y VIATICOS PARA ASISTIR AL XX CONGRESO INTERNACIONAL DEL CLAD SOBRE REFORMA DEL ESTADO
• CP 069 VIATICOS Y PASAJES TERRESTRES PARA ASISTIR A VII CONFERENCIA LATINOAMERICANA Y CARIBEÑA DE CIENCIAS SOCIALES
• CP 069 VIATICOS PARA ASISTIR AL CURSO TEORICO PRACTICO ECOGRAFIA PERIOPERATIVA
• CP 069 PARTICIPAR EN CAPACITACION SOBRE DESARROLLO DE HABILIDADES GERENCIALES
• CP 069 VIUATICOS E INSCRIPCION PARA ASISTIR A LA EXPOMOTRICIDAD EN MEDELLIN
• CP 069 VIATICOS PARA PARTICIPAR DE COPNFERENCIA "EXCELENCE IN ENGLISH TEACHING"
• CP 069 VIATICOS PARA ASISTIR A I ENCUENTRO INTERNACIONAL DE INVESTIGACION EN ADMINISTRACION
• CP 069 VIATICOS PARA ASISTIR A CONFERENCIA INTERNACIONAL
• CP 069 VIATICOS PARA ASISTIR COMO PONENTE A V VERSION INTERNACIONAL
• CP 069 VIATICOS, TRANSPORTE E INSCRIPCION PARA PARTICIPAR EN TALLER TRAIN
• CP 069 INSCRIPCION PARA CAPACITACION EN EXPRESION ARTISTICA Y CREATIVA
• CP 069 PARTICIPAR EN VII CONFERENCIA LATINOAMERICANA Y CARIBEÑA DE CIENCIAS SOCIALES
• CP 069 VIATICOS PARA PARTICIPAR DE SEMINARIO AVANCES INTERNACIONALES
• CP 069 ASISTIR A PNL PROGRAMACION NEUROLINGUISTICA E INTELIGENCIA EMOCIONAL
• CP 069 ASISTIR A PNL PROGRAMACION NEUROLINGUISTICA E INTELIGENCIA EMOCIONAL
• CP 069 ASISTIR A PNL PROGRAMACION NEUROLINGUISTICA E INTELIGENCIA EMOCIONAL
• CP 069 ASISTIR A PNL PROGRAMACION NEUROLINGUISTICA E INTELIGENCIA EMOCIONAL
• CP 069 VIATICOS PARA PARTICIPAR DEL IV FESTIVAL DE TEATRO DE LAS AMERICAS
• CP 069 VIATICOS PARA ASISTIR A CONFERENCIA NEONATOLOGY
• CP 253 EXCD. FAC. CIENCIAS EXACTAS Y NATURALES VIATICOS Y PASAJES TERRESTRES PARA PARTICIPAR EVENTO INTRODUCCION A LA ESTADISTICA
• CP 069 VIATICOS PARA ASISTIR AL CONGRESO ANUEAL SIDI - CURSO INTERNACIONAL DE INTERVENCIONISMO
• CP 069 VIATICOS PARA PARTICIPAR DEL ENCUENTREO NACIONAL DE EDITORES CIENTIFICOS
• CP 069 VIATICOS Y PASAJES AEREOS PARA PARTICIPAR EN V VERSION DEL ENCUENTRO INTERNACIONAL DE INVESTIGADORES
• CP 371 EXCD. FAC. EDUCACION - VIATICOS PARA PARTICIPAR COMO PONENTE DEL X ENCONTRO NACIONAL DE PESQUISA
• CP 069 VIATICOS, PASAJES AEREOS, INSCRIPCION PARA ASISTIR AL CURSO TALLER INTERNACIONAL DE ULTRA SONIDO
• CP 069 VIATICOS, PASAJES TERRESTRES E INSCRIPCION PARA PARTICIPAR EN EXPOMOTRICIDAD 2015
• CP 069 VIATICOS PARA ASISTIR A LANZAMIENTO DE REDES DEL CONOCIMIENTO
• CP 069 PARTICIPAR EN TALLER TRAIN DE TRAINER
• CP 069 VIATICOS, PASAJES TERRESTRES E INSCRIPCION PARA ASISTIR A CURSO DE INTERVENTORIA
• VIATICOS PARA ASISTIR AL ASH ANNUAL METTING
• CP 069 VIATICOS INSCRIPCION Y PASAJES AEREOS PARA ASISTIR A DIPLOMADO
• CP 069 VIATICOS PARA ASISTIR A FORO REGIONAL DE SALUD URBANA
• CP 069 VIATICOS PARA ASISTIR A FORO REGIONAL DE SALUD URBANA
• CP 069 ASISTIR A TALLERES DE ESCRITURA
• CP 069 ASISTIR A ESCUELA FICO GONZALEZ DE 3 NUDOS Y 3 VARIEDADES
• CP 069/461 FORMACION Y CAPACITACION DOCENTE DE DICIEMBRE DE 2015
• ASISTIR A SEMINARIO HERRAMIENTAS PRACTICAS PARA SERVICIO DE VIGILANCIA, SEGUIMIENTO Y CONTROL EN LA CONTRATACION ESTATAL
• PARTICIPAR EN SEMINARIO DE ACTUALIZACION EN PRESUPUESTO PUBLICO
</t>
  </si>
  <si>
    <r>
      <rPr>
        <b/>
        <sz val="11"/>
        <color rgb="FF000000"/>
        <rFont val="Calibri"/>
        <family val="2"/>
      </rPr>
      <t>• Conferencia: Realización de la conferencias: Lugar Auditorio Olga Tony Vidales: Satisfactorio, Soporte: Fílmico y fotográfico</t>
    </r>
    <r>
      <rPr>
        <sz val="11"/>
        <color rgb="FF000000"/>
        <rFont val="Calibri"/>
        <family val="2"/>
        <charset val="1"/>
      </rPr>
      <t xml:space="preserve">
1. Fernando Vásquez. El oficio del maestro en la Educación Superior. Fecha: 2 de Octubre de 2015. Asistentes 220 de 94 Inscritos.
2. Daniel Bogoya Maldonado. El sentido de la Evaluación en la Educación Superior. Fecha: 16 de octubre de 2015.Asistentes 60 de 94 Inscritos.
3. Marcos Raúl Mejía. Fecha: 29 de Octubre de 2015
4. Realización del evento de clausura de los seminarios-talleres de la Escuela de Formación Pedagógica. Para la realización de este evento contamos con la participación del maestro Marcos Raúl Mejía que se realizó el 29 de octubre. 
5. Entrega de la notificación y certificado de la actividad académica remunerada del profesor Marcos Raúl Mejía. 
6. Diligenciamiento de la Encuesta de Satisfacción del Semnario-Taller denominado “Hacia un nuevo proyecto educativo y pedagógico”  maestro Marcos Raúl Mejía 
7. Solicitudes de vinculación actividad académica remunerada para los docentes Fredys Mier Logato, Betuel Bonilla y Gustavo Bríñez, para el taller de escritura.
8. Solicitud de espacios locativos para la realización de los Talleres de escritura. 
9. Realización y entrega de informe del consolidado de asistencias de los y las docentes de la Escuela de Formación Pedagógica.
10. Informe al Consejo Académico del consolidado de asistencia de los y las docentes de la Escuela de Formación Pedagógica 
11. Elaboración y entrega de cartas sobre el reporte de asistencias al profesorado que tiene descarga académica en la agenda para que justifiquen las inasistencias.
</t>
    </r>
  </si>
  <si>
    <t xml:space="preserve">• CP 423 VINCULACION ACTIVIDAD ACADEMICA REMUNERADA SEMINARIOS DE CAPACITACION INVESTIGADORA
• CP 423 COMPRA DE PASAJES AEREOS PARA 5 DOCENTES QUE ASISTIRAN A XI ENCUENTRO INTERNACIONAL DE MATEMATICAS
• CP 423 VINCULACION ACTIVIDAD ACADEMICA REMUNERADA DIRIGIDA A DOCENTES - DAGOBERTO PARAMO
• CP 423 VINCULACION ACTIVIDAD ACADEMICA REMUNERADA DIRIGIDA A DOCENTES
• CP 423 VINCULACION ACTIVIDAD ACADEMICA REMUNERADA DIRIGIDA A DOCENTES - JAIME ANTONIO RUGELES
• CP 423 ACTIVIDAD ACADEMICA I SEMIANRIO SOBRE ENSEÑANZA DE CIENCIAS NATURALES
• CP 423 CAPACITACION INTERSEMESTRAL UNA REFORMA TRIBUTARIA PARA LA NUEVA SOCIEDAD
• CP 423 ACTIVIDAD ACADEMICA REMUNERADA DIRIGIDA A DOCENTES DE LA USCO
• CP 423 ACTIVIDAD ACADEMICA REMUNERADA DIRIGIDA A DOCENTES DE LA USCO
• CP 423 ACTIVIDAD ACADEMICA ESPECIFICA POR AREA DEL CONOCIMIENTO
• CP 423 ACTIVIDAD ACADEMICA REMUNERADA POR AREA DEL CONOCIMIENTO DIRIGIDA A DOCENTES DE LA USCO
• CP 423 ACTIVIDAD ACADEMICA REMUNERADA POR AREA DEL CONOCIMIENTO DIRIGIDA A DOCENTES DE LA USCO 
</t>
  </si>
  <si>
    <t>Sin recurso para ejecutar</t>
  </si>
  <si>
    <t>1. Se apoyaron a las Facultades de: FACULTAD DE ECONOMIA - APOYO A ACTIVIDADES DE CREACION NUEVA OFERTA ACADEMICA DE TODAS LAS SEDES 2. Educacíon y Salud, se les asigno un recurso pero solamente economia ha ejecutado una parte. * Apoyo a la creación y/o ampliación del programa de Esp. Gerencia Tributaria en la Sede Garzón.                                                                                                                                                                                 * Estudio de demanda para la creación de la Maestria en Gerencia Tributaria.   *Apoyo en el proceso de creación del programa Maestria en Gerencia de Proyectos.                                                                                                                                                                                         * Apoyo para la elaboración del documento maestro para el diseño y creación del programa en Administración en Hoteleria y Turismo en la Sede Pitalito.</t>
  </si>
  <si>
    <t xml:space="preserve">• Avance - Programa de Pedagogía Infantil
• Act. Académica - Lic. Artística y Cultural
</t>
  </si>
  <si>
    <t xml:space="preserve">• CP 421 VIATICOS Y PASAJES TERRESTRES PARA ASISTIR A REUNIONES
• CP 421 ACTIVIDAD ACADEMICA REMUNERADA DE ASESORIA PARA REESTRUCTURACION DE PLAN DE ESTUDIO DE PROGRAMA LENGUA CASTELLANA - MAURICIO PEREZ ABRIL
• CP 421 COMPRA DE MATERIALES PARA EL DESARROLLO DE RENOVACION ACREDITACION DE CALIDAD PROGRAMAS LENGUA CASTELLANA Y DERECHO: OSCAR GUILLERMO PEREZ CASTRO
• CP 421 VIATICOS Y PASAJES TERRESTRES CON EL FIN DE ASISTIR A REUNIONES PROGRAMADAS POR EL COMITÉ DE AUTOEVALUACION
• CP 421 COMPRA DE MATERIAL PARA DESARRROLLO DE ACTIVIDADES DE AUTOEVALUACION Y REACREDITACION DE PROGRAMA DE MATEMATICAS
</t>
  </si>
  <si>
    <t xml:space="preserve">• CP 076 PRESTAR SERVICIOS PROFESIONALES COMO ECONOMISTA - ANDRES FABIAN VENEGAS
• CP 076 VIATICOS, PASAJES TERRESTRES Y VIATICOS 
• CP 076 VIATICOS, PASAJES TERRESTRES Y VIATICOS 
• CP 076 REALIZAR ACTUALIZACION DIAGNOSTICA PARA ACREDITACION DE ALTA CALIDAD
• CP 076 VIATICOS, PASAJES TERRESTRES Y APOYO PARA REFRIGERIOS PARA  REALIZAR ACTUALIZACION DIAGNOSTICA
• CP 076 VIATICOS Y PASAJES AEREOS PARA ASISTIR AL ENCUENTRO DE SOCIALIZACION DE APRENDIZAJE
</t>
  </si>
  <si>
    <t>Borrador de Proyecto</t>
  </si>
  <si>
    <t>Pendiente primero aprobación de proyecto.</t>
  </si>
  <si>
    <r>
      <rPr>
        <b/>
        <sz val="11"/>
        <color rgb="FF000000"/>
        <rFont val="Calibri"/>
        <family val="2"/>
      </rPr>
      <t>OCTUBRE</t>
    </r>
    <r>
      <rPr>
        <sz val="11"/>
        <color rgb="FF000000"/>
        <rFont val="Calibri"/>
        <family val="2"/>
        <charset val="1"/>
      </rPr>
      <t xml:space="preserve">: 1. Socialización de la propuesta de política de seguimiento a graduados ante y la  Comisión de Estudio del Consejo Superior Universitario.  Presentación de propuesta de política de seguimiento a graduados  ante el Consejo Superior Universitario 25 de noviembre
2. Sistematización de  encuesta que recoge la percepción de los Egresados. 
3. Socialización de la propuesta  al  director  de la Unidad de Emprendimiento  e  innovación.     
4. Trámite administrativo  para  la  ejecución de  recursos  de los siguientes encuentros de egresados: Programa de Derecho, Programa de Comunicación Social y Periodismo,  Sede Pitalito. 
</t>
    </r>
    <r>
      <rPr>
        <b/>
        <sz val="11"/>
        <color rgb="FF000000"/>
        <rFont val="Calibri"/>
        <family val="2"/>
      </rPr>
      <t>NOVIEMBRE:</t>
    </r>
    <r>
      <rPr>
        <sz val="11"/>
        <color rgb="FF000000"/>
        <rFont val="Calibri"/>
        <family val="2"/>
        <charset val="1"/>
      </rPr>
      <t xml:space="preserve"> 1. segunda socialización de la propuesta de política de seguimiento a graduados ante el Consejo Académico , espacio donde  se  acordó crear  comisión accidental para  el  estudio del  documento presentado , hacer  ajustes  y  presentar  ante  el Consejo Superior  Universitario.  La  comisión está  conformada por Benjamin Yustres; Jefe de Currículo;Isabel  Cristina Gutiérrez de  Dussán; Vicerrectora  Académica, Oscar Fabián Suárez Silva; Coordinador  Oficina de Egresados, Jeissón Lasso; Profesional  de Apoyo.            
2. Difusión   y  convocatoria de los encuentros, por medio electrónico, redes sociales, página web, y prensa  local.  Trámites  administrativos, para  la asignación de presupuesto de  los encuentros de  Derecho, Facultad de  Ciencias  Exactas y Naturales, Sede Pitalito, Enfermería, Medicina, Sede La Plata,  Comunicación Social y Periodismo.                                                                                                                                                    
</t>
    </r>
  </si>
  <si>
    <r>
      <rPr>
        <b/>
        <sz val="11"/>
        <color rgb="FF000000"/>
        <rFont val="Calibri"/>
        <family val="2"/>
      </rPr>
      <t>OCTUBRE:</t>
    </r>
    <r>
      <rPr>
        <sz val="11"/>
        <color rgb="FF000000"/>
        <rFont val="Calibri"/>
        <family val="2"/>
        <charset val="1"/>
      </rPr>
      <t xml:space="preserve"> 1. Difusión  de los encuentros, por medio electrónico, redes sociales, página web.         Cubrimiento periodístico  del  IV Congreso Internacional y IX Encuentro Nacional de Egresados   de Egresados, Estudiantes, y Trabajadores, de  la  Educación Física, Recreación y Deporte,  Día  del  Administrador de Empresas.      </t>
    </r>
    <r>
      <rPr>
        <b/>
        <sz val="11"/>
        <color rgb="FF000000"/>
        <rFont val="Calibri"/>
        <family val="2"/>
      </rPr>
      <t xml:space="preserve"> NOVIEMBRE:</t>
    </r>
    <r>
      <rPr>
        <sz val="11"/>
        <color rgb="FF000000"/>
        <rFont val="Calibri"/>
        <family val="2"/>
        <charset val="1"/>
      </rPr>
      <t xml:space="preserve">     2. Difusión   y  convocatoria de los encuentros, por medio electrónico, redes sociales, página web, y prensa  local.  Trámites  administrativos, para  la asignación de presupuesto de  los encuentros de  Derecho, Facultad de  Ciencias  Exactas y Naturales, Sede Pitalito, Enfermería, Medicina, Sede La Plata,  Comunicación Social y Periodismo.                                       </t>
    </r>
  </si>
  <si>
    <t>Aprobación de  la  Contratación para  la eleboración del aplicativo móvil y la bolsa de empleo.     Generación de reportes de los siguientes programas académicos:   Lengua Castellana.          *se declara  desierta  la contratación,  y    se  solicita con el  visto  bueo  de la  Vicerrectora  Académica  compra  de equipos, para  la Oficina de  Egresados.</t>
  </si>
  <si>
    <r>
      <rPr>
        <b/>
        <sz val="11"/>
        <color rgb="FF000000"/>
        <rFont val="Calibri"/>
        <family val="2"/>
      </rPr>
      <t>OCTUBRE:</t>
    </r>
    <r>
      <rPr>
        <sz val="11"/>
        <color rgb="FF000000"/>
        <rFont val="Calibri"/>
        <family val="2"/>
        <charset val="1"/>
      </rPr>
      <t xml:space="preserve"> 1. Entrega de Informes a pares académicos de los siguientes programas : Facultad de salud; Especializaciónes Clínicas, Maestría en Formulación de Proyectos,  Maestría en Gestión  e  Ingeniería Ambiental.
2. Difusión de  la  oferta posgradual de la Universidad:  Maestría en Derecho Público, Maestría en Educación para la Inclusión,  Especialización en Gestión Financiera
3. Difusión del Seminario-taller de la Agenda Social Regional. La campaña artística "Para la Guerra Nada, Para la Paz Todo" invita a niños, niñas, adolescentes, jóvenes y adultos a crear cuento, poesía, dibujo, rajaleñas y audiovisuales sobre la paz. III  Congreso  Internacional de  Neurociencias, convocatorias  de  internacionalización ICETEX, Convocatoria Beca Escuela de Verano Doctorado PUC-Chile 2016, Curso en Programación Neurolingüística y Liderazgo Transformador.
4. Difusión de oferta laboral para docentes por los  siguientes oferentes: Colegio la Estrellita, Colegio la Presentación. Para  Tecnólogos en Construcciones civiles o en Obras Civiles  por  el  oferente  CONTELAC.
5. Cubrimiento Apertura del Curso Especial en Gestión Integral de Proyectos, Curso especial para formación de egresados. 
</t>
    </r>
    <r>
      <rPr>
        <b/>
        <sz val="11"/>
        <color rgb="FF000000"/>
        <rFont val="Calibri"/>
        <family val="2"/>
      </rPr>
      <t>NOVIEMBRE</t>
    </r>
    <r>
      <rPr>
        <sz val="11"/>
        <color rgb="FF000000"/>
        <rFont val="Calibri"/>
        <family val="2"/>
        <charset val="1"/>
      </rPr>
      <t xml:space="preserve"> 1. Trabajo  con monitores.
2. Entrega de Informes a pares académicos de los siguientes programas : Para  renovación de Registro  Calificado, la Tecnología en Obras Civiles,   para reacreditación Contaduría  Pública
3. Difusión dela reunión de "CONFORMACIÓN DE VEEDURÍAS CIUDADANAS" a  realizarse en el municipio de Pitalito para la Construcción Bloque laboratorios de Ciencias Básicas y  Construcción Bloque Aulas Múltiples, primer Encuentro de Egresados sede Pitalito, V encuentro de Egresados del Programa de Derecho, conferencias " Una reforma tributaria para la Nueva sociedad. La tributación base de la igualdad y el desarrollo",  y " La carta de Jamaica ayer y hoy. Su significación histórica para América Latina y el Caribe" ( Organizadas por la Facultad de Economía y Administración),  Encuentro de  egresados derecho (reiteración), Mensaje  de  condolencia  por la  muerte del egresado Miguel  Germán  Cifuentes, egresado de la primera  Cohorte del Programa de Ingeniería Agrícola, Charla sobre Sensibilización y Compromiso con la Autoevaluación para la Acreditación Institucional, seminario taller: Aplicación del Muestreo Estadístico en la Auditoría,  conferencia: "Una reforma tributaria para la Nueva sociedad. La tributación base de la igualdad y el desarrollo, conferencia
4. La carta de Jamaica ayer y hoy. Su significación histórica para América Latina y el Caribe, "CONFORMACIÓN DE VEEDURIAS CIUDADANAS"   sede Neiva.      
5. Informe del Seguimiento a Egresados cohorte 2015-2, entregado a la Oficina de Gestión de Calidad para efectos de presentación ante funcionarios de INCONTEC
6. Informe del Seguimiento a Egresados cohorte 2015-2 a la Oficina de Acreditación Institucional para efectos de la política de Acreditación Institucional y para los procesos de Autoevaluación.
7. Difusión de oferta postgradual programas  propios  universidad Surcolombiana: MAESTRÍA EN EDUCACIÓN Y CULTURA DE PAZ IV Cohorte MAESTRÍA EN EDUCACIÓN PARA LA INCLUSIÓN,MAESTRIA EN INGENIERÍA Y GESTIÓN AMBIENTAL,MAESTRÍA EN DERECHO PÚBLICO,ESPECIALIZACIÓN EN ENFERMERÍA NEFROLÓGICA Y UROLÓGICA,ESPECIALIZACIÓN ENFERMERÍA EN CUIDADO CRÍTICO, ESPECIALIZACIÓN EN GESTIÓN FINANCIERA CALENDARIO COHORTE
</t>
    </r>
  </si>
  <si>
    <t>UNIVERSIDAD SURCOLOMBIANA</t>
  </si>
  <si>
    <t>PLAN DE DESARROLLO INSTITUCIONAL</t>
  </si>
  <si>
    <t>SUBSISTEMA DE FORMACIÓN</t>
  </si>
  <si>
    <t>SF-PY2.   Creación de nueva Oferta Académica en las Sedes.</t>
  </si>
  <si>
    <t>SF-PY3. Desarrollo Profesoral Permanente en lo Pedagógico, Disciplinar y Profesional.</t>
  </si>
  <si>
    <t>SF-PY6.      Relevo Generacional con Excelencia Académica.</t>
  </si>
  <si>
    <t>1.1</t>
  </si>
  <si>
    <t>2.1</t>
  </si>
  <si>
    <t>3.1</t>
  </si>
  <si>
    <t>4.1</t>
  </si>
  <si>
    <t>5.1</t>
  </si>
  <si>
    <t>6.1</t>
  </si>
  <si>
    <t>7.1</t>
  </si>
  <si>
    <t>1.2</t>
  </si>
  <si>
    <t>2.2</t>
  </si>
  <si>
    <t>3.2</t>
  </si>
  <si>
    <t>4.2</t>
  </si>
  <si>
    <t>5.2</t>
  </si>
  <si>
    <t>6.2</t>
  </si>
  <si>
    <t>7.2</t>
  </si>
  <si>
    <t>1.3</t>
  </si>
  <si>
    <t>2.3</t>
  </si>
  <si>
    <t>3.3</t>
  </si>
  <si>
    <t>5.3</t>
  </si>
  <si>
    <t>6.3</t>
  </si>
  <si>
    <t>7.3</t>
  </si>
  <si>
    <t>1.4</t>
  </si>
  <si>
    <t>2.4</t>
  </si>
  <si>
    <t>3.4</t>
  </si>
  <si>
    <t>7.4</t>
  </si>
  <si>
    <t>1.5</t>
  </si>
  <si>
    <t>2.5</t>
  </si>
  <si>
    <t>3.5</t>
  </si>
  <si>
    <t>1.6</t>
  </si>
  <si>
    <t>2.6</t>
  </si>
  <si>
    <t>TRIMESTRE</t>
  </si>
  <si>
    <t>SEMÁFORO</t>
  </si>
  <si>
    <t>ESTADO DE AVANCE</t>
  </si>
  <si>
    <t>INTERPRETACIÓN</t>
  </si>
  <si>
    <t>Se ha avanzado muy poco o nada en este indicador</t>
  </si>
  <si>
    <t>Nivel aceptable del indicador</t>
  </si>
  <si>
    <t>Nivel del indicador que cumple las expectativas</t>
  </si>
  <si>
    <t>Nivel del indicador que satisface y supera las expectativas</t>
  </si>
  <si>
    <t>Sin meta para el 2015</t>
  </si>
  <si>
    <t>Acción sin meta en el PDI para el 2015</t>
  </si>
  <si>
    <t>Menor a 33%</t>
  </si>
  <si>
    <t>Mayor o igual a 34% y menor a 75%</t>
  </si>
  <si>
    <t>Mayor o igual a 76% y menor que 99%</t>
  </si>
  <si>
    <t>100% o más</t>
  </si>
  <si>
    <t>SA-PY3.6</t>
  </si>
  <si>
    <t>SA-PY3.7</t>
  </si>
  <si>
    <t>SP-PY1.  Internacionalización Académica Curricular y Administrativa.</t>
  </si>
  <si>
    <t>SP-PY1.1</t>
  </si>
  <si>
    <t>Apoyo  procesos y fortalecimiento de alianzas academico-administrativas entre la Universidad y los organismos públicos y privados de la sociedad.</t>
  </si>
  <si>
    <t>F. SALUD
FACECO</t>
  </si>
  <si>
    <t>SP-PY1.2</t>
  </si>
  <si>
    <t>Gestión de convenios nacionales e internacionales.</t>
  </si>
  <si>
    <t>VIPS</t>
  </si>
  <si>
    <t>0 CONSOLIDACIÓN</t>
  </si>
  <si>
    <t xml:space="preserve">Participación en el II Congreso Internacional Procesos, en la VII Conferencia Latinoamericana y del Caribe
</t>
  </si>
  <si>
    <t>SP-PY1.3</t>
  </si>
  <si>
    <t>Internacionalización curricular (estancias)</t>
  </si>
  <si>
    <t>0 CURRÍCULOS</t>
  </si>
  <si>
    <t>10 CURRÍCULOS</t>
  </si>
  <si>
    <t>5 Apoyos económico a estudiantes para participar en ponencias. Diplomado Fundación Norte-Sur</t>
  </si>
  <si>
    <t>SP-PY1.4</t>
  </si>
  <si>
    <t>Apoyo a la movilidad académica de Docentes, Estudiantes, administrativos  y docentes  y expertos invitados.</t>
  </si>
  <si>
    <t>VIPS
F. SALUD
F.C.J.P</t>
  </si>
  <si>
    <t>201 PERSONAS</t>
  </si>
  <si>
    <t>207 PERSONAS</t>
  </si>
  <si>
    <t>Participación con ponencia en el XX Congreso del Clad. Apoyo económico para transporte e inscripción de 5 estudiantes. Apoyo económico para 2 pasajes internacionales. Participación con ponencia en el XI Encuentro Internacional de Matemáticas</t>
  </si>
  <si>
    <t>SP-PY1.5</t>
  </si>
  <si>
    <t>Apoyo económico  para movilización y gastos de viaje fortalecimiento de los convenios.</t>
  </si>
  <si>
    <t>F.SALUD
F.EDUCACION</t>
  </si>
  <si>
    <t>SP-PY1.6</t>
  </si>
  <si>
    <t>Apoyo a la internacionalización de la investigación y la proyección social.</t>
  </si>
  <si>
    <t>F.SALUD</t>
  </si>
  <si>
    <t>5 APOYOS</t>
  </si>
  <si>
    <t>SP-PY2.  Regionalización de la USCO</t>
  </si>
  <si>
    <t>SP-PY2.1</t>
  </si>
  <si>
    <t>Movilidad de docentes, estudiantes y personal administrativo para fortalecimiento de las Sedes.</t>
  </si>
  <si>
    <t xml:space="preserve">Participación en actividad de preparación y acompañamiento;  I seminario de producción agropecuaria;  conferencia “Cooperación Internacional de cara al postconflicto” y Reunión de egresados
Reunión con estudiantes de las sedes
Apoyo económico para Director de Sedes y coordinadoras de unidades operativas; apoyo económico para Jefe de Control Disciplinario Interno
</t>
  </si>
  <si>
    <t>SP-PY2.2</t>
  </si>
  <si>
    <t>Apoyo y gestión en acciones para la regionalización.</t>
  </si>
  <si>
    <t>0 ESTRATEGIAS</t>
  </si>
  <si>
    <t xml:space="preserve">Asistencia de 7 estudiantes de semilleros de investigación. 
Gastos de transporte: Compra pasaje aéreo para docente invitado
Carlos arturo sandoval. Reunión de egresados
</t>
  </si>
  <si>
    <t>SP-PY2.3</t>
  </si>
  <si>
    <t>Acciones para la vinculacion de gremios, instituciones, líderes comunitarios a proyectos institucionales.</t>
  </si>
  <si>
    <t>No hay ejecución</t>
  </si>
  <si>
    <t>SP-PY3. Reformulación y fortalecimiento de las modalidades y formas de Proyección Social</t>
  </si>
  <si>
    <t>SP-PY3.1</t>
  </si>
  <si>
    <t>Apoyo a grupos de Proyección Social.</t>
  </si>
  <si>
    <t>F.INGENIERIA
F.C.J.P.</t>
  </si>
  <si>
    <t>SP-PY3.2</t>
  </si>
  <si>
    <t>Ejecución de macroproyectos de P. Social.</t>
  </si>
  <si>
    <t>V.I.P.S.</t>
  </si>
  <si>
    <t>4 MACROPROYECTOS</t>
  </si>
  <si>
    <t>9 MACROPROYECTOS</t>
  </si>
  <si>
    <t>SP-PY3.3</t>
  </si>
  <si>
    <t>Apoyo para formación de grupos de Proyección Social integrado con semilleros.</t>
  </si>
  <si>
    <t>F.EDUCACION</t>
  </si>
  <si>
    <t>17 EVENTOS</t>
  </si>
  <si>
    <t>43 EVENTOS</t>
  </si>
  <si>
    <t>SP-PY3.4</t>
  </si>
  <si>
    <t>Consolidación y fortalecimiento de grupos de proyección social.</t>
  </si>
  <si>
    <t>FACECO</t>
  </si>
  <si>
    <t>SP-PY3.5</t>
  </si>
  <si>
    <t>Ejecución proyectos menor cuantía(p.social)</t>
  </si>
  <si>
    <t>18 PROYECTOS</t>
  </si>
  <si>
    <t>45 PROYECTOS</t>
  </si>
  <si>
    <t>Se desarrollaron los 18 proyectos aprobados en la convocatoria interna para conformar el Banco de proyectos. Los soportes se encuentran en la Dirección General de Proyección Social</t>
  </si>
  <si>
    <t>SP-PY3.6</t>
  </si>
  <si>
    <t>Fortalecimiento y promoción de la identidad institucional en la comunidad docente, estudiantil y administrativa.</t>
  </si>
  <si>
    <t>SP-PY3.7</t>
  </si>
  <si>
    <t>Apoyo logístico a proyectos  de Responsabilidad Social Universitaria.</t>
  </si>
  <si>
    <t>36 ACTIVIDADES</t>
  </si>
  <si>
    <t>108 ACTIVIDADES</t>
  </si>
  <si>
    <t>Se desarrollaron los 28 proyectos a los cuales se les asignó presupuesto, de acuerdo al Plan de acción de las facultades. Los soportes se encuentran en la Dirección General de Proyección Social</t>
  </si>
  <si>
    <t>SP-PY3.8</t>
  </si>
  <si>
    <t>Apoyo y ejecución de la oferta de educación continuada.</t>
  </si>
  <si>
    <t>2 CURSOS</t>
  </si>
  <si>
    <t>20 CURSOS</t>
  </si>
  <si>
    <t>Se desarrollaron los 38 cursos de formación continuada, que las facultades presentaron en el Plan de acción. Los soportes se encuentran en la Dirección General de Proyección Social</t>
  </si>
  <si>
    <t>SP-PY3.9</t>
  </si>
  <si>
    <t>Apoyo a la gestión académico-administrativa  de proyección social.</t>
  </si>
  <si>
    <t>F.SALUD
F.EDUCACION
FACECO
F.INGENIERIA</t>
  </si>
  <si>
    <t>SP-PY3.10</t>
  </si>
  <si>
    <t>Apoyar y promover la suscripción de convenios interinstitucionales. (propuestas y licitaciones).</t>
  </si>
  <si>
    <t>F. SALUD
F.EDUCACION
FACECO</t>
  </si>
  <si>
    <t>SP-PY3.11</t>
  </si>
  <si>
    <t>Gestión y ejecución de Convenios interinstitucionales.</t>
  </si>
  <si>
    <t>6 CONVENIOS</t>
  </si>
  <si>
    <t>30 CONVENIOS</t>
  </si>
  <si>
    <t>Se gestionaron 2 convenios con la Gobernación del departamento del Huila: 852 y 810. Se continúo con la ejecución del convenio 1110 suscrito con la alcaldía del Municipio.  Se realizó el III Congreso de Neurociencia y Neuropsicología y el Curso de gestión integral de proyectos.  Los soportes se encuentran en la Dirección General de Proyección Social</t>
  </si>
  <si>
    <t>SP-PY3.12</t>
  </si>
  <si>
    <t>Gestión tecnológica como apoyo a la proyección social.</t>
  </si>
  <si>
    <t>0 IMPLEMENTACIÓN</t>
  </si>
  <si>
    <t>10 IMPLEMENTACIÓN</t>
  </si>
  <si>
    <t>SP-PY4.  Estructuración y desarrollo Unidades de Atención Especializada y de Emprendimiento e Innovación Institucional.</t>
  </si>
  <si>
    <t>SP-PY4.1</t>
  </si>
  <si>
    <t>Dotación y Funcionamiento de la Unidad de Servicio de  Atención Psicológica ( USAP).</t>
  </si>
  <si>
    <t>F.C.S.H.</t>
  </si>
  <si>
    <t>SP-PY4.2</t>
  </si>
  <si>
    <t>Dotación de Unidad de Emprendimiento.</t>
  </si>
  <si>
    <t>Se ejecutó el recurso asignado</t>
  </si>
  <si>
    <t>SP-PY4.3</t>
  </si>
  <si>
    <t>Apoyo en la gestión de proyectos de emprendimiento e innovación.</t>
  </si>
  <si>
    <t>50% UNIDADES</t>
  </si>
  <si>
    <t>Se continúo con la contratación por prestación de servicios de 2 colaboradores para esta unidad.</t>
  </si>
  <si>
    <t>SP-PY4.4</t>
  </si>
  <si>
    <t>Ejecución de proyectos de emprendimiento e innovación.</t>
  </si>
  <si>
    <t>Apoyo económico para el docente Rafael Armando Méndez y Juan Pablo Méndez</t>
  </si>
  <si>
    <t>SP-PY5.  Consolidación de la Alianza Estratégica Estado-Universidad-Empresa-Ciudadanía.</t>
  </si>
  <si>
    <t>SP-PY5.1</t>
  </si>
  <si>
    <t>Apoyo para la Gestion de proyectos UEES.</t>
  </si>
  <si>
    <t>0 PROYECTOS</t>
  </si>
  <si>
    <t>1 PROYECTO</t>
  </si>
  <si>
    <t>Se continúo con la contratación de 1 colaborador</t>
  </si>
  <si>
    <t>SP-PY5.2</t>
  </si>
  <si>
    <t>Ejecución de proyectos y eventos alianza UEES.</t>
  </si>
  <si>
    <t>SP-PY6. Estructuración y Desarrollo de la Agenda Social Regional.</t>
  </si>
  <si>
    <t>SP-PY6.1</t>
  </si>
  <si>
    <t>Talleres intersectoriales para acuerdos y compromisos con actores sociales.</t>
  </si>
  <si>
    <t>0 DOCUMENTOS</t>
  </si>
  <si>
    <t>El documento se encuentra en construcción. Apoyo económico para compra de pasajes para experto internacional. Apoyo económico para el desplazamiento de 60 mujeres participantes en el VI Encuentro departamental y para 50 jóvenes provenientes de diferentes municipios del Huila.  Se realizó el taller "Bases para la construcción de políticas públicas en defensa de la educación pública; el taller "Formulación y evaluación de políticas públicas " y el seminario "Calidad de la educación pública como un eje de la Agenda Social Regional. Movilización social por la educación y proyectos pedagógicos alternativos"</t>
  </si>
  <si>
    <t>SP-PY6.2</t>
  </si>
  <si>
    <t>Creación y puesta en funcionamiento  del Observatorio de medios sobre políticas públicas.</t>
  </si>
  <si>
    <t>0 OBSERVATORIO</t>
  </si>
  <si>
    <t>Se continúo con la contratación de  2 colaboradores y HOSTDIME.com</t>
  </si>
  <si>
    <t>SP-PY6.3</t>
  </si>
  <si>
    <t>Apoyo a la gestión para la creación del Instituto de Estudios Surcolombianos.</t>
  </si>
  <si>
    <t>0 PROYECTO</t>
  </si>
  <si>
    <t xml:space="preserve">El proyecto se encuentra en construcción. Se realizaron reuniones con el director del Centro de Estudios Sociales. </t>
  </si>
  <si>
    <t>SP-PY6.4</t>
  </si>
  <si>
    <t>Gestión de Propuestas de cooperación en la región.</t>
  </si>
  <si>
    <t xml:space="preserve">Apoyo económico para 50 delegados. Gloria Katerine Ramírez. María Cristina Tinoco y Ana María Oliveros. </t>
  </si>
  <si>
    <t>SP-PY8. Fortalecimiento del sistema de comunicación e información institucional.</t>
  </si>
  <si>
    <t>SP-PY8.1</t>
  </si>
  <si>
    <t>Emisora  Institucional Surcolombiana.</t>
  </si>
  <si>
    <t>Apoyo económico para 2 docentes para adelantar trámites administrativos ante el Ministerio de las Tics. Se realizó una muestra itinerante.Oscar Iván Forero Mosquera. E y T desarrollo S.A.S. Publicaciones Semana. Prontiel Colombia</t>
  </si>
  <si>
    <t>SP-PY8.2</t>
  </si>
  <si>
    <t>Otros medios de divulgación y comunicación universitaria.</t>
  </si>
  <si>
    <t>Se ejecutó el recurso asignado en la contratación de personal asignado al desarrollo de proyectos comunicativos institucionales.</t>
  </si>
  <si>
    <t>SP-PY8.3</t>
  </si>
  <si>
    <t>Elaboración de Prospectos, revistas e Instructivos-publicidad.</t>
  </si>
  <si>
    <t>F. SALUD
F.INGENIERIA
F.EDUCACION</t>
  </si>
  <si>
    <t>TOTAL SUBSISTEMA DE PROYECCION SOCIAL</t>
  </si>
  <si>
    <t>CP 032 EXCD. FEA APOYO A LA INTERNACIONALIZACION ACADEMICA, CURRICULAR Y ADTIVA, VIATICOS PARA ASISTIR EN REPRESENTACION DE LA FAC. ECONOMIA.</t>
  </si>
  <si>
    <t>Apoyo económico para movilización y gastos de viaje, fortalecimiento vinculo Asociación de Facultades, Escuelas e Institutos de Derecho de América Latina AFEIDAL.</t>
  </si>
  <si>
    <t>ASISTIR A TALLER DE CONSTRUCCION CONJUNTA PARA EL FORTALECIMIENTO DE LA SALA TEMATICA DE SALUD Y MEDICINA FAMILIAR,  ASISTIR AL I ENCUENTRO DE ESTADISTICA EN SALUD, APOYO ECONOMICO PARA ESTUDIANTE DE MEDICINA, ASISTIR AL I ENCUENTRO RED COLOMBIANA DE EDUCACION EN CUIDADO PALIATIVO</t>
  </si>
  <si>
    <t>Se ejecutaron 7 macroproyectos de proyeccion social. Los soportes se encuentran en la Dirección General de Proyección Social</t>
  </si>
  <si>
    <t>ADELANTAR DILIGENCIAS ACADEMICO-ADMINISTRATIVAS ANTE LA FUNDACION PARA EL FOMENTO, DESARROLLO Y BIENESTAR DE SANTANDER</t>
  </si>
  <si>
    <t xml:space="preserve"> *Actividades que promueven y fortalecen la Proyección Social de la Facultad, como son: el tercer campamento de iniciativa y espiritu empresarial ( experiencia de vida) dirigido a estudiantes de la Facultad,  participación de la Facultad en las jornadas de fortalecimiento de identidad cultural de la región surcolombiana que se realizaran en las unidades operativas de los municipios de pitalito y La Plata. APOYO ECONOMICO PARA 25 ESTUDIANTES DEL PROG. CONTADURIA, PARTICIPAR EN JORNADAS DE FORTALECIMIENTO DE IDENTIDAD CULTURAL.</t>
  </si>
  <si>
    <t>*Actividades que promueven y fortalecen la identidad Institucional, como son: participación de la Facultad en las actividades programadas en el marco de la conmemoración de los 45 años de la Universidad Surcolombiana en la Unidad Operativa del Municipio de la Plata y , Desarrollo del taller lúdico-educativo denominado “profesionales expresivos y competitivos” dirigido a los estudiantes de últimos semestres de los programas ofertados en las Unidades operativas Garzón, Pitalito y La Plata, Conmemoración de los 45 años de la Facultad de Economia y Administración y el lanzamiento de la fundación de egresados y empresarios de la Facultad, jornadas de fortalecimiento de identidad cultural de la región surcolombiana, jornadas de inducción a estudiantes y padres de familia adscritos a la facultad de economia y admistración en todas las sedes, participación en Feria de la Surcolombianidad a realizarse en la Universidad Surcolombiana sede La Plata.</t>
  </si>
  <si>
    <t>* Vinculación del personal de apoyo a la gestión academica y administrativa de la Facultad- periodo 2015A y 2015B, asi: Asesor Juridico, comunicadora, Apoyo a la Gestión academica, administrativa y financiera, apoyo logistico para el desarrollo de eventos academicos-administrativos coordinados y organizados por la Facultad, asesor financiero, personal de apoyo a la gestión de convenios y proyección social.                                                                                                                                                 *Apoyo actividades de proyección social como son: desarrollo de la capacitación “Estrategias de formación en NIIF para Programas de Contaduría Pública”,  apoyo logistico para la realización de actividades que se llevaran a cabo en el marco de la conmemoración de los 45 años de la Universida Surcolombiana en la Unidad Operativa del Municipio de La Plata y Pitalito, participación de delegaciones de las Sedes en el evento de conmemoraión de los 45 años de la Facultad.                                                                                                                                                          *Apoyo y participación en actividades academicas y administrativas: coordinar las actividades academicas y administrativas de la VIII Cohorte I Semestre de la Esp. En Gerencia Tributaria Sede Garzón, prticipación en la LII Asamblea Nacional de Delegados del programa de Economia en la Federación Nacional de Estudiantes de Economia, Apoyo para la elaboración del documento maestro para el diseño y creación del pregrama en Administración en Hotereia y Turismo en la Sede Pitalito. - Fortalecimiento del proceso de contratación de la Facultad de Ciencias Jurídicas y Políticas en sus diferentes modalidades de proyección social mediante la asesoría de un profesional en el área jurídica.</t>
  </si>
  <si>
    <t>SUBSISTEMA DE PROYECCION SOCIAL</t>
  </si>
  <si>
    <t>SP-PY7.  Articulación de la Educación Superior con la Educación formal, el trabajo y el desarrollo humano.</t>
  </si>
  <si>
    <t>8.1</t>
  </si>
  <si>
    <t>8.2</t>
  </si>
  <si>
    <t>4.3</t>
  </si>
  <si>
    <t>8.3</t>
  </si>
  <si>
    <t>4.4</t>
  </si>
  <si>
    <t>6.4</t>
  </si>
  <si>
    <t>3.6</t>
  </si>
  <si>
    <t>3.7</t>
  </si>
  <si>
    <t>3.8</t>
  </si>
  <si>
    <t>3.9</t>
  </si>
  <si>
    <t>3.10</t>
  </si>
  <si>
    <t>3.11</t>
  </si>
  <si>
    <t>3.12</t>
  </si>
  <si>
    <t>SUBSISTEMA DE INVESTIGACIÓN</t>
  </si>
  <si>
    <t>SI-PY1.  Fortalecimiento de las capacidades de investigación, desarrollo e innovación.</t>
  </si>
  <si>
    <t>SI-PY2.   Calidad Académica y formación en Investigación.</t>
  </si>
  <si>
    <t>SI-PY3.   Calidad Académica y formación a través de la Investigación</t>
  </si>
  <si>
    <t>SI-PY4.  Calidad Académica y ejecución de Investigación.</t>
  </si>
  <si>
    <t>SI-PY5. Calidad Académica y gestión de Investigación.</t>
  </si>
  <si>
    <t>SI-PY6.  Articulación del Sistema Integrado de Información (TICS).</t>
  </si>
  <si>
    <t>SI-PY7.  Evaluación, dotación y consolidación de los Centros de Documentación, archivística y bases de datos.</t>
  </si>
  <si>
    <t>SI-PY8.      Creación y Fortalecimiento de Centros, Institutos de investigación, desarrollo y vigilancia Tecnológica e Innovación.</t>
  </si>
  <si>
    <t>SI-PY9.  Articulación y fortalecimiento de las publicaciones Científicas  y Académicas.</t>
  </si>
  <si>
    <t>9.1</t>
  </si>
  <si>
    <t>9.2</t>
  </si>
  <si>
    <t>9.3</t>
  </si>
  <si>
    <t>9.4</t>
  </si>
  <si>
    <t>4.5</t>
  </si>
  <si>
    <t>9.5</t>
  </si>
  <si>
    <t>9.6</t>
  </si>
  <si>
    <t>SUBSISTEMA DE BIENESTAR</t>
  </si>
  <si>
    <t>SB-PY1.   Universidad Saludable.</t>
  </si>
  <si>
    <t>SB-PY2.  Recreación y Deportes con responsabilidad y compromiso.</t>
  </si>
  <si>
    <t>SB-PY3. Cultura con responsabilidad y compromiso.</t>
  </si>
  <si>
    <t>SB-PY4. Desarrollo Humano con responsabilidad y compromiso.</t>
  </si>
  <si>
    <t>SB-PY5.  Desarrollo Socio-Económico con responsabilidad y compromiso.</t>
  </si>
  <si>
    <t>SB-PY6.  Promoción de la Permanencia y Graduación estudiantil en la Usco.</t>
  </si>
  <si>
    <t>1.7</t>
  </si>
  <si>
    <t>1.8</t>
  </si>
  <si>
    <t>1.9</t>
  </si>
  <si>
    <t>SUBSISTEMA ADMINISTRATIVO</t>
  </si>
  <si>
    <t>SA-PY1.    Revisión, reforma y actualización de la Plataforma Jurídico - Normativa institucional.</t>
  </si>
  <si>
    <t>SA-PY2.a  Construcción y mantenimiento de las Sedes.</t>
  </si>
  <si>
    <t>SA-PY2.b  Desarrollo, dotación y Mantenimiento de las Sedes</t>
  </si>
  <si>
    <t>SA-PY3.  Aseguramiento de los sistemas de Gestión de Calidad y Gestión Ambiental.</t>
  </si>
  <si>
    <t>SA-PY4.     Creación del Grupo de Proyectos Institucionales Especiales (GPIE).</t>
  </si>
  <si>
    <t>SA-PY5.  Reestructuración Organizacional académica y administrativa.</t>
  </si>
  <si>
    <t>SA-PY6.  Desconcentración y delegación de los procesos administrativos y académicos.</t>
  </si>
  <si>
    <t>SA-PY7. Formación y capacitación al personal administrativo y operativo.</t>
  </si>
  <si>
    <t>2b.1</t>
  </si>
  <si>
    <t>2a.2</t>
  </si>
  <si>
    <t>2b.2</t>
  </si>
  <si>
    <t>2b.5</t>
  </si>
  <si>
    <t>2a.11</t>
  </si>
  <si>
    <t>2b.6</t>
  </si>
  <si>
    <t>5.4</t>
  </si>
  <si>
    <t>2a.17</t>
  </si>
  <si>
    <t>2b.9</t>
  </si>
  <si>
    <t>5.5</t>
  </si>
  <si>
    <t>2b.11</t>
  </si>
  <si>
    <t>2b.14</t>
  </si>
  <si>
    <t>2b.16</t>
  </si>
  <si>
    <t>2b.17</t>
  </si>
  <si>
    <t>2b.18</t>
  </si>
  <si>
    <t>2b.19</t>
  </si>
  <si>
    <t>2b.20</t>
  </si>
  <si>
    <t>2b.21</t>
  </si>
  <si>
    <t xml:space="preserve"> 2. Se realizaron  visitas a tres instituciones de educación superior (EAFIT, en Medellín y Universidad de Caldas, en Manizales); además se hicieron dos viajes a Bogotá por convocatoria del Ministerio de Educación Nacional y dos talleres en las Sedes de La Plata y Pitalito, quedando pendiente la sede de Garzón.  La Universidad se presentó a la convocatoria hecha por el MEN para el fomento a la Acreditación Institucional y de Programas y fue una de las dos Universidades Públicas seleccionadas en este proceso, lo que produjo que lo presupuestado no se ejecutara totalmente toda vez que los costos del acompañamiento realizado por la universidad EAFIT, fueron asumidos por el MEN mediante el convenio 0877 de 2015.                             </t>
  </si>
  <si>
    <t>• Inicialmente, se tenía previsto editar el documento elaborado en 2013 con los resultados de los talleres realizados por cada factor, el levantamiento de información estadística y documental. Sin embargo, a raíz del proceso de acompañamiento realizado por la universidad EAFIT, que fue altamente aclaratorio y fundamental para reorientar algunos resultados, por ello durante el 2015-2 además de la entrega de tres informes a EAFIT que dan cuenta de la actualización diagnóstica del informe elaborado en 2014, de las recomendaciones que para el 2016 presenta la Unidad de Aseguramiento y el plan de trabajo 2016, se reconfiguró el Comité de Acreditación Institucional. Es por ello que se ajustaron tanto el plan de acción, como las estrategias y resultados con el fin de superar debilidades evidenciadas en el proceso de actualización diagnostica.  Por esta razón, actuando de manera prudente, responsable y racionalmente, no se editó el documento previsto ya que sería objeto de muchos ajustes posteriores, razón por la que no se realizó ejecución presupuestal del SF-PY5.3.</t>
  </si>
  <si>
    <t>SA-PY1.      Revisión, reforma y actualización de la Plataforma Jurídico - Normativa institucional.</t>
  </si>
  <si>
    <t>SA-PY1.1</t>
  </si>
  <si>
    <t>Revisión y análisis de la normatividad de la Universidad  con el propósito de actualizarla de acuerdo a los lineamientos legales que rigen la Educación Superior vigente.</t>
  </si>
  <si>
    <t>SECRETARIA GENERAL</t>
  </si>
  <si>
    <t>30% NORMATIVIDAD INSTITUCIONAL</t>
  </si>
  <si>
    <t>37% NORMATIVIDAD INSTITUCIONAL</t>
  </si>
  <si>
    <t>A la fecha se ha realizado completamente la compilación de la normatividad vigente en relación con los estatutos de la Universidad Surcolombiana</t>
  </si>
  <si>
    <t>SA-PY1.2</t>
  </si>
  <si>
    <t>Elaboración y actualización de los siguientes documentos:  Estatuto General de la Universidad; Estatuto Estudiantíl; Estatuto Docente; Estatuto Personal Administrativo; Estatuto de Contratación.</t>
  </si>
  <si>
    <t>SA-PY2a.1</t>
  </si>
  <si>
    <t>Instalación y dotación de sistemas acústicos, red de sonido, luminotecnia de escenario, silletería y sistema de aire acondicionado Auditorio del Bloque de Economía de la USCO.</t>
  </si>
  <si>
    <t>VIC. ADTIVA.</t>
  </si>
  <si>
    <t>ESTE PROYECTO NO SE EJECUTARA EN 2015. TRASLADAR RECURSO AL PROYECTO SA-PY2A.20 (CONSTRUCCION DEL ARCHIVO CENTRAL Y TALLERES).</t>
  </si>
  <si>
    <t>SA-PY2a.2</t>
  </si>
  <si>
    <t>Construcción de dos salas múltiples sede de Pitalito.</t>
  </si>
  <si>
    <t>48124m2</t>
  </si>
  <si>
    <t>49086m2</t>
  </si>
  <si>
    <t>500m2</t>
  </si>
  <si>
    <t>Construcción 7 Aulas en la sede de La Plata 500n2.</t>
  </si>
  <si>
    <t>SA-PY2a.6</t>
  </si>
  <si>
    <t>Construcción de laboratorio de Ciencias Básicas en las Sedes de Garzón, La Plata y Pitalito.</t>
  </si>
  <si>
    <t>LICITACION EN PROCESO EN LA UNIDAD DE CONTRATACION CUYO OBJETO ES LA " CONSTRUCCION  BLOQUE PARA LABORATORIOS DE CIENCIAS BASICAS SEDE PITALITO DE LA UNIVERSIDAD SURCOLOMBIANA", POR VALOR DE  $896.586.821</t>
  </si>
  <si>
    <t>SA-PY2a.14</t>
  </si>
  <si>
    <t>Apoyo para la construcción del edificio de la Facultad de Educación.</t>
  </si>
  <si>
    <t>EXCEDENTES FACULTADES</t>
  </si>
  <si>
    <t>SA-PY2a.3</t>
  </si>
  <si>
    <t>Instalación de puente metálico y cubierta polideportivo sede Garzón.</t>
  </si>
  <si>
    <t>55000m2</t>
  </si>
  <si>
    <t>57970m2</t>
  </si>
  <si>
    <t>FIRMADO CONTRATO  No.  UC- No. 050 - 2015, DEL 10  DE SEPTIEMBRE DE 2015, POR VALOR DE  $323.400.656,ACTUALMENTE ESTA EN EJECUCION.</t>
  </si>
  <si>
    <t>SA-PY2a.4</t>
  </si>
  <si>
    <t>Adecuaciones y mantenimientos varios en las instalaciones de todas las Sedes.</t>
  </si>
  <si>
    <t>1150m2</t>
  </si>
  <si>
    <r>
      <t>1. CONSTRUCCION CAFETERIA; MEJORAMIENTO Y ADECUACION DE OFICINAS DE LA RECTORIA, VICERECTORIA DE INVESTIGACIONES, BAÑOS, LA OFICINA DE CONTRATACION  Y DE ACCESOS DE ASCENSOR DEL  EDIFICIO SEDE TORRE AD</t>
    </r>
    <r>
      <rPr>
        <sz val="11"/>
        <rFont val="Calibri"/>
        <family val="2"/>
        <charset val="1"/>
      </rPr>
      <t>MINISTRATIVA Y BIBLIOTECA CENTRAL - 750m2 $214.059.012  SE FIRMO CONTRATO UC-035 , A LA FECHA SUSPENDIDO ).                                                                                                                        2. ADECUACIONES Y REPARACIONES LOCATIVAS, REFUERZO DE ENCERRAMIENTO EN MALLA CONCERTINA Y DOTACION Y ANCLAJE DE MOBILIARIO EN ZONA DE CAFETERIA DE CINECAFE DE LA SEDE CENTRAL DE LA UNIVERSIDAD SURCOLOMBIANA $77.478.929  SE FIRMA CONTRATO UC-002, LIQUIDADO.                     3. MEJORAMIENTO DE CUBIERTAS EDIFICIO DE BIENESTAR Y REMODELACIÓN, ADECUACIÓN DE LA OFICINA CENTRO DE EMPRENDIMIENTO E INNOVACIÓN, 400m2 SE FIRMA CONTRATO UC-019, ACTA DE RECIBO FINAL.</t>
    </r>
  </si>
  <si>
    <t>SA-PY2a.7</t>
  </si>
  <si>
    <t>Adecuación de Laboratorio de Idiomas sede Garzón, La Plata y Pitalito.</t>
  </si>
  <si>
    <t>El PROCESO SE ENCUENTRA EN CONTRATACION EN ESTADO DE ELABORACIONDE TERMINOS PARA RECEPCION DE PROPUESTAS, POR VALOR DE  $232.606.389.</t>
  </si>
  <si>
    <t>SA-PY2a.8</t>
  </si>
  <si>
    <t>Instalación de cubierta metálica en polideportivos en las sedes de la Plata y Pitalito.</t>
  </si>
  <si>
    <t>PROCESO POR INVITACION ABREVIADA, POR VALOR DE  $291.912.325. AGENDADO PARA COMITÉ DE CONTRATACION.</t>
  </si>
  <si>
    <t>SA-PY2a.9</t>
  </si>
  <si>
    <t>Adecuaciones en restaurantes de las sedes de Garzón, La Plata y Pitalito.</t>
  </si>
  <si>
    <t>PENDIENTE DE EJECUCION.</t>
  </si>
  <si>
    <t>SA-PY2a.16</t>
  </si>
  <si>
    <t>Construcción y Mantenimiento planta física de todas las Sedes.</t>
  </si>
  <si>
    <t>1640m2</t>
  </si>
  <si>
    <t>1. REMODELACIÓN Y ADECUACIÓN DE OFICINAS PARA CONSULTORIOS JURÍDICOS Y DE PSICOLOGÍA EN LA SEDE DEL CENTRO COMERCIAL COMUNEROS  420m2 - CONTRATO UC-031  DE 2015 POR VALOR DE $233.295.861  SUSPENDIDO.                                                      2. ADECUACION DEL LABORATORIO DE INMUNOLOGIA Y DE GENETICA,  DE  CAFETERIA, Y CONSTRUCCION DE   ZONA DE JUEGOS DE MESA EN LA FACULTAD DE SALUD 800m2 - CONTRATO UC-032 DE 2015  POR VALOR DE $201.817.262.EN EJECUCION 3.REMODELACIÓN Y ADECUACIÓN DE LABORATORIO DE MICROBIOLOGÍA EN LA FACULTAD DE INGENIERÍA DE LA UNIVERSIDAD SURCOLOMBIANA 40m2 - CONTRATACION UC-039 POR VALOR DE $35.543.093. LIQUIDADO                                                                                  4. REMODELACION Y ADECUACIÓN DE OFICINAS PARA DOCENTES DE PSICOLOGÍA, EDITORIAL Y HERBARIO EN LA SEDE CENTRAL 380m2 CONTRATO  UC-042 POR VALOR DE $140.887.200 EN EJECUCION                                                                                                                                   5. INTERVENTORIA AL ESTUDIO DE DISEÑO ARQUITECTONICO. ESTRUCTURAL. HIDRO-SANITARIO, ELECTRICO VOZ Y DATOS, AUTOMATIZACION ELECTRONICA Y DE SEGURIDAD PARA EDIFICIO HOSPITAL SIMULADO DE LA FACULTAD DE SALUD DE LA UNIVERSIDAD SURCOLOMBIANA  CONTRATO UC-037 POR VALOR DE $15.385.200 SUSPENDIDO.</t>
  </si>
  <si>
    <t>SA-PY2a.19</t>
  </si>
  <si>
    <t>Construcción, adecuación y Mantenimiento espacios físicos de las Facultades.</t>
  </si>
  <si>
    <t>F. SALUD
FACECO
F.EDUCACIÓN
F.C.J.P.
F.INGENIERÍA</t>
  </si>
  <si>
    <t>Ubicación de la sala de oralidad de la facultad de ciencias jurídicas y políticas en el consultorio jurídico.  Adecuación y Mantenimiento de la Decanatura de la Facultad de Ciencias Jurídicas y Políticas .                                                                                                        *  Adecuación del salón 109 de la  Facultad de Economía y Administración.</t>
  </si>
  <si>
    <t>SA-PY2a.11</t>
  </si>
  <si>
    <t>Estudios y diseños de obras civiles varias.</t>
  </si>
  <si>
    <t>1. ESTUDIO DE DISEÑO ARQUITECTONICO. ESTRUCTURAL. HIDRO-SANITARIO Y ELECTRICO PARA LABORATORIOS DE CIENCIAS BASICAS EN LAS SEDES DE PITALITO, GARZON Y LA PLATA DE LA  CONTRATO UC-027 POR VALOR DE $89.199.360.                                                                                                                                                                        2. ESTUDIO  TECNICO Y DISEÑO ESTRUCTURAL PARA EL CUARTO PISO DEL BLOQUE DE CIENCIAS BASICAS EN LA SEDE CENTRAL CONTRATO UC-029 POR VALOR DE $20.670.750 ACTA DE RECIBO FINAL                                                                                                                3. DISEÑOS ARQUITECTÓNICOS, ESTRUCTURAL, HIDRO-SANITARIO,ELECTRICO VOZ Y DATOS, BIOMEDICO, AUTOMATIZACIÓN ELECTRONICA Y DE SEGURIDAD PARA EDIFICIO HOSPITAL SIMULADO DE LA FACULTAD DE SALUD  CONTRATO UC-034 POR VALOR DE  $189.470.400. EN EJECUCION.                                                                                                     4.  ESTUDIO DE SUELOS Y DISEÑO ESTRUCTURAL PARA LA INSTALACION DE ESTRUCTURA METALICA DE CUBIERTA DE POLIDEPORTIVO EN LA SEDE PITALITO Y LA PLATA CONTRATO UC-036 POR VALOR DE  $27.828.400 LIQUIDADO.                             5. ELABORACIÓN DE LOS DISEÑOS ARQUITECTÓNICOS, ESTRUCTURALES, HIDROSANITARIOS Y ELÉCTRICOS PARA LA REMODELACIÓN DE LA OFICINA DE RECTORÍA Y LA CONSTRUCCIÓN DE LA CAFETERÍA EN LA SEDE DE POSTGRADOS CONTRATO UC-006 POR VALOR DE $9.400.000 lLIQUIDADO.                                                       6. ELABORACIÓN DE LOS DISEÑOS ARQUITECTÓNICOS, ESTRUCTURALES, HIDROSANITARIOS Y ELÉCTRICOS DEL EDIFICIO DEL TALLER Y LA OFICINA ARCHIVO CENTRAL EN LA SEDE PRINCIPAL,   DE LA UNIVERSIDAD SURCOLOMBIANA CONTRATO UC-007 POR VALOR DE $22.300.000 SUSPENDIDO.</t>
  </si>
  <si>
    <t>SA-PY2a.17</t>
  </si>
  <si>
    <t>Mejoramiento del Campus Universitario para la Vida académica  y adecuaciones de espacios ecológicos (sendero ecológico)</t>
  </si>
  <si>
    <t>32909m2</t>
  </si>
  <si>
    <t>34554m2</t>
  </si>
  <si>
    <t>CONSTRUCCION DE QUIOSCOS FRENTE A RESTAURANTE Y ADECUACION DE CUARTO DE ALMACENAMIENTO DE RESTAURANTE, CONSTRUCCION DE FUENTE Y ADECUACIONES VARIAS EN LA PLAZA JAIME GARZON DE LA UNIVERSIDAD SURCOLOMBIANA CONTRATO UC-041 POR VALOR DE $239.600.131.EN EJECUCION</t>
  </si>
  <si>
    <t>SA-PY2.b  Desarrollo, dotación y Mantenimiento de las Sedes.</t>
  </si>
  <si>
    <t>SA-PY2b.1</t>
  </si>
  <si>
    <t>Compra parque automotor para la realización de prácticas y actividades académicas, de investigación y proyección social (1 Buseta, 1 Van, 1 Bus)</t>
  </si>
  <si>
    <t>ADQUISICIÓN DE VEHÍCULOS CON DESTINO AL PARQUE AUTOMOTOR DE LA UNIVERSIDAD SURCOLOMBIANA $189.556.618. ORDEN DE COMPRA COMPRA 2644 POR VALOR DE $189.556.618 EN EJECUCION.</t>
  </si>
  <si>
    <t>SA-PY2b.2</t>
  </si>
  <si>
    <t>Dotación de laboratorio de Ciencias Básicas en Garzón, La Plata y Pitalito( 6 laboratorios)</t>
  </si>
  <si>
    <t>1120 millones$</t>
  </si>
  <si>
    <t>1456 millones$</t>
  </si>
  <si>
    <t>1.  COMPRA DE EQUIPOS Y ELEMENTOS PARA REALIZAR PRACTICAS AREA AGROINDUSTRIA PROG. I. AGRICOLA SEDES GARZON PITALITO USCO $8.300.998.                                                                                               2.  COMPRA DE EQUIPOS Y ELEMENTOS PARA REALIZAR PRACTICAS AREA AGROINDUSTRIA PROG. I. AGRICOLA SEDES GARZON PITALITO USCO $8.301.038.                                                                                                ORDEN DE CONMPRA VA-0035 DE 2015 POR VALOR DE $16.602.036 ACTA DE RECIBIDO. 3.  CONTRATACION COMPRA DE EQUIPOS AREA AGROINDUSTRIA-INGENIERIA AGRICOLA CON DESTINO A LA SEDE PITALITO - DISTAGRO E.U. $32.354.000 , CONTRATO VA-0048 DE 2015, LIQUIDADO</t>
  </si>
  <si>
    <t>SA-PY2b.4</t>
  </si>
  <si>
    <t>Dotación de laboratorio de Ciencias Básicas de la Facultad de Ciencias Exactas y Naturales.</t>
  </si>
  <si>
    <t>1. COMPRA DE UN EQUIPO FLUOROANALIZADOR LUMINEX LX 100/200 CON DESTINO AL LABORATORIO DE INMUNOGENÉTICA DE LA FACULTAD DE SALUD DE LA UNIVERSIDAD SURCOLOMBIANA. CONTRATO UC-040  POR VALOR DE  $247.167.248 LIQUIDADO.                                                                                                                                                       2.ENTREGAR A TITULO DE VENTA MICROSCOPIOS Y ESTEREOMICROSCOPIOS CON DESTINO AL LABORATORIO DE  CIENCIAS BASICAS DE LA  FACULTAD DE CIENCIAS  EXACTAS Y  NATURALES, CONTRATO UC-044 POR VALOR DE $107.532.000 EN EJECUCION.</t>
  </si>
  <si>
    <t>SA-PY2b.7</t>
  </si>
  <si>
    <t>Mantenimiento e insumos de equipos para laboratorios de todas las Sedes.</t>
  </si>
  <si>
    <t>A LA FECHA POR EJECUTAR</t>
  </si>
  <si>
    <t>SA-PY2b.10</t>
  </si>
  <si>
    <t>Dotación de salas de Informática</t>
  </si>
  <si>
    <t>EN CONTRATACION EN PROCESO DE LEGALIZACION DE MINUTA DEL CONTRATO PARA LA COMPRA DE EQUIPOS AUDIOVISUALES, CONTRATO UC-057 POR VALOR DE $61.544.051  DE LOS CUALES CORRESPONDENA ESTE PROYECTO LA SUMA DE $10.200.000 EN EJECUCION.</t>
  </si>
  <si>
    <t>SA-PY2b.13</t>
  </si>
  <si>
    <t>Dotación equipos de laboratorios.</t>
  </si>
  <si>
    <t>F. SALUD
F.INGENIERIA</t>
  </si>
  <si>
    <t>1. EN CONTRATATACION EN PROCESO DE DECISION DEL COMITE DE CONTRATACION,POR VALOR DE  $298.701.160.                                                                                      2. ORDEN DE COMPRAPOR FONDOS ESPECIALES POR VALOR DE $36.999.994  3.CONTRATO VA-0139 DE 2015  POR VALOR DE  $26.401.136  EN EJECUCION</t>
  </si>
  <si>
    <t>SA-PY2b.22</t>
  </si>
  <si>
    <t>Dotación Laboratorio de Gas y Equipos de Cómputo Maestría en Ingeniería de Petróleos.</t>
  </si>
  <si>
    <t>1. EN CONTRATACION EN PROCESO DE PUBLICACION DE TERMINOS EN EL PORTAL DE LA USCO,  POR VALOR DE  $271.426.278  DE LOS CUALES CORRESPONDEN A ESTE PROYECTO $70.000.000.                                                                                                                             2. ORDEN DE COMPRA POR VALOR DE  $22.524.043</t>
  </si>
  <si>
    <t>SA-PY2b.5</t>
  </si>
  <si>
    <t>Adquisición, instalación y puesta en funcionamiento de Software integrado académico, administrativo y financiero.</t>
  </si>
  <si>
    <t>CONSULTORIA-ASESORIA PARA DESARROLLAR MODELO Y REALIZAR ACOMPAÑAMIENTO A IMPLEMENTACION SISTEMA DE COSTOS  BASADOS EN ACTIVIDADES-ABC.CONTRATO UC-033 POR VALOR DE  $244.800.000 EN EJECUCION.</t>
  </si>
  <si>
    <t>SA-PY2b.6</t>
  </si>
  <si>
    <t>Dotación de aulas de todas las Sedes.</t>
  </si>
  <si>
    <t>117 Aulas</t>
  </si>
  <si>
    <t>118 Aulas</t>
  </si>
  <si>
    <t>1. COMPRA DE SILLAS UNIVERSITARIAS CON DESTINO A LA SEDE CENTRAL DE LA USCO Y LA PLATA.  POR VALOR DE $46.000.000  CONTRATO VA-0092 DE 2015 TERMINADO.                                                                                                                                                                        2. MUEBLES PARA DOTAR LAS AULAS DE LA FACULTAD DE SALUD POR VALOR DE $50.000.000 CONTRATO VA-0120 DE 2015 POR $62.000.000 TERMINADO</t>
  </si>
  <si>
    <t>SA-PY2b.9</t>
  </si>
  <si>
    <t>Compra de equipos de computo portátil para el Programa de Ciencia Política.</t>
  </si>
  <si>
    <t>F.C.J.P</t>
  </si>
  <si>
    <t>206 Equipos</t>
  </si>
  <si>
    <t>230 Equipos</t>
  </si>
  <si>
    <t>COMPRA DE EQUIPOS DE COMPUTO PORTATILPARA EL PROGRAMA DE CIENCIA POLITICA, POR VALOR DE $4.200.000 EXCEDENTES FACULTADES.</t>
  </si>
  <si>
    <t>SA-PY2b.11</t>
  </si>
  <si>
    <t>Compra de tables para la excelencia académica.</t>
  </si>
  <si>
    <t>320 Equipos</t>
  </si>
  <si>
    <t>390 Equipos</t>
  </si>
  <si>
    <t>COMPRA DE TABLETAS PARA EL PROYECTO “TABLETAS PARA LA EXCELENCIA ACADEMICA” INCLUYE APLICACIONES PROPIAS DE LA UNIVERSIDAD SURCOLOMBIANA  CONTRATO UC-026  POR VALOR DE $239.816.960 LIQUIDADO.</t>
  </si>
  <si>
    <t>SA-PY2b.14</t>
  </si>
  <si>
    <t>Adquisición bibliografía.</t>
  </si>
  <si>
    <t>F.SALUD
F.C.J.P.
F.EDUCACION
F.C.S.H.
F.INGENIERÍA
FACECO</t>
  </si>
  <si>
    <t>184 millones $</t>
  </si>
  <si>
    <t>198 millones $</t>
  </si>
  <si>
    <t>COMPRA DE MATERIAL BIBLIOGRAFICO PARA LAS FACULTADES, POR VALOR DE $64.690.692 EXCEDENTES DE LAS FACULTADES  * Adquisición de material bibliografico para los Programas de Administración de Empresas y Contaduría Pública de la Facultad de Economía y Administración.</t>
  </si>
  <si>
    <t>SA-PY2b.16</t>
  </si>
  <si>
    <t>Adquisición y aplicación de Software y elementos para Hardware.</t>
  </si>
  <si>
    <t>1. SERVICIO DE RENOVACION  DE LICENCIAMIENTO DE SOFTWARE DE MICROSOFT OFFICE MEDIANTE LA MODALIDAD DE CAMPUS AGREEMENT POR UN AÑO CONTRATO UC-038 POR VALOR DE $95.676.800 ACTA DE RECIBO.                                       2.  ADQUISICION DE CERTIFICADOS DIGITALES SECURE SUITE PRO. por valor de $13.456.000  CONTRATO VA-0101  DE 2015 TERMINADO                                                                     3.  COMPRA E INSTALACION DE FIBRA OPTICA PARA LA CONEXIÓN DE CTIC CON EL LABORATORIO DE TV. por valor de $7.092.240 . CONTRATO VA-0095 DE 2015 TERMINADO                                                                                                                                                                          4. CP COMPRAR PLATAFORMA CLINICALKEY - PARA LA FACULTAD DE SALUD por valor de $35.600.990 CONTRATO FS-161 B2015 EN EJECUCION.</t>
  </si>
  <si>
    <t>SA-PY2b.17</t>
  </si>
  <si>
    <t>Adquisición de muebles y equipos de oficina de todas las Sedes.</t>
  </si>
  <si>
    <t>VIC. ADTIVA.
F. SALUD
F.INGENIERIA
FACECO</t>
  </si>
  <si>
    <t>60 Oficinas</t>
  </si>
  <si>
    <t>120 Oficinas</t>
  </si>
  <si>
    <t>COMPRA DE UPS CON DESTINO AL DATACENTER DEL CENTRO DE TECNOLOGÍA DE LA INFORMACIÓN Y LAS COMUNICACIONES , Y A LOS PUNTOS DE CONTROL DE ACCESO A LA UNIVERSIDAD. CONTRATO UC-043 POR VALOR DE $104.322.000 ACTA DE RECIBO FINAL. *  Adecuación del salón 109 de la  Facultad de Economía y Administración.                                                                                                                                                           *Elaboración y adquisición e instalaciones de elementos logísticos que faciliten la difución y presentación de la información academico-administrativa de la Facultad de Economia y Administración.                                                                                                                                                         *Mantenimiento preventivo a los equipos de video beam instalados en los salones de clase y salas de Laboratorio José Ignacio Hembuz Palomino de la Facultad de Economía y Administración</t>
  </si>
  <si>
    <t>SA-PY2b.18</t>
  </si>
  <si>
    <t>Gestión de la estructura academico-administrativa y finaciera</t>
  </si>
  <si>
    <t>REALIZACION DE ADECUACIONES A LA PLANTA FISICA COMO SON: INSTALACION  DE CAJILLAS PARA CABLES VGA EN SALONES DE CLASE, EDIFICIO FACULTAD DE ECONOMIA Y ADMINISTRACION, INSTALACION DE PUERTAS MODULARES Y ARCHIVADORES EN LAS OFICINAS DE  DOCENTES TERCERO Y CUARTO PISO., EXCEDENTES DE LAS FACULTADES.</t>
  </si>
  <si>
    <t>SA-PY2b.19</t>
  </si>
  <si>
    <t>Mantenimiento de Hardware y Software.</t>
  </si>
  <si>
    <t>CONTRATO DE PRESTACION DE SERVICIOS DEL PERSONAL INHERENTE AL AREA DEL CTIC.. EN EJECUCION</t>
  </si>
  <si>
    <t>SA-PY2b.20</t>
  </si>
  <si>
    <t>Adquisición de equipos de seguridad para el control de ingreso a las sedes de la Universidad.</t>
  </si>
  <si>
    <t>VIC. ADTIVA.
F.SALUD</t>
  </si>
  <si>
    <t>COMPRA REALIZADA POR LA FACULTAD. EJECUTADO</t>
  </si>
  <si>
    <t>SA-PY2b.21</t>
  </si>
  <si>
    <t>Dotación Oficinas administrativas, matenimiento y adquisición elementos de cafetería.</t>
  </si>
  <si>
    <t>F.C.S.H.
F.SALUD
F.EDUCACION</t>
  </si>
  <si>
    <t>COMPRA REALIZADA POR LA FACULTAD. EJECUTADO        * Adquisición productos de aseo y elementos de cafeteria para uso del personal Docente y Administrativo de la Faucltad de Economía y Administrativo</t>
  </si>
  <si>
    <t>SA-PY3.1</t>
  </si>
  <si>
    <t>Contratación de Equipo humano para el desarrollo de las actividades Gestión Ambiental.</t>
  </si>
  <si>
    <t>OFICINA PLANEACION</t>
  </si>
  <si>
    <t>Contratación del personal desde el mes de Julio hasta el mes de Diciembre</t>
  </si>
  <si>
    <t>SA-PY3.2</t>
  </si>
  <si>
    <t>Implementación de programas para el sistema de Gestión Ambiental de acuerdo al alcance definido para la vigencia.</t>
  </si>
  <si>
    <t>SA-PY3.3</t>
  </si>
  <si>
    <t>Promoción de Principios y Fortalecimiento del MECI.</t>
  </si>
  <si>
    <t>OFICINA CONTROL INTERNO</t>
  </si>
  <si>
    <t xml:space="preserve">1) ACTUALIZACION MECI-Acuerdo del CSU-Expedición acuerdo 02 de 2015. 2) Actualización MECI CAPACITACIÓN DE CONTRATACIÓN-PERSONAL ADMINISTRATIVO-4 al año-Se realizaron 2 reuniones así: el 23 de enero y el 11 de Junio de 2015. 3) PARTICIPACION REUNIONES DE AUTOCONTROL-15 al año-Asistencia a 5 reuniones de autocontrol. 4) APLICACION DE ENCUESTAS PARA MEDIR CALIDAD DEL SERVICIO DE RESTAURANTE-2 al año-Aplicación de encuesta en Mayo y Junio. Con informe presentado. 5) ACTVIDADES PROMOCION DEL CONTROL SOCIAL EN ESTUDIANTES -600 estudiantes al año-Se realizaron conferencias con los estudiantes que ingresaron a la Universidad en el primer semestre de 2015. Asistieron 310 estudiantes. 6) CAPACITACION SOBRE EL MECI- LAS NORMAS NTC GP 1000:2009 Y NTC ISO 9001:2008-Actualizar a 35 auditores-Se realizó capacitación los días 13, 14,15 y 16 de abril de 2015. 7) CONVOCATORIAS DE CONSTITUCION DE VEEDURIAS-10 al año-Se convocaron 6 en el primer semestre de 2015.
8) CAPACITACIONES PLAN ANTICORRUPCION-2 al año-Se realizó capacitación a personal administrativo el 22 de enero de 2015. 9) CAPACITACIONES SOBE LEYES DE TRANSPARENCIA Y VISIBILIDAD-5 al año-Se realizaron 3 jornadas de capacitación, los días 18 y 19 de febrero y 26 de mayo de 2015. 10) CAPACITACION SOBRE INDICADORES-1 al año-No se ha realizado.
</t>
  </si>
  <si>
    <t>Afiliación y Auditoría de seguimiento de la Certificación ISO 9001:2008 NTCGP 1000:2009.</t>
  </si>
  <si>
    <t>Se elaboraron estudios previos para adelantar la afiliación a icontec. Y se efectuó el acto administrativo de contratación con icontec</t>
  </si>
  <si>
    <t>Actualización del Sistema de Gestión de Calidad con el Plan de Desarrollo.</t>
  </si>
  <si>
    <t>SA-PY4.  Creación del Grupo de Proyectos Institucionales Especiales (GPIE).</t>
  </si>
  <si>
    <t>SA-PY4.1</t>
  </si>
  <si>
    <t>Gestión y apoyo al Grupo de Proyectos Institucionales  Especiales "GPIE"</t>
  </si>
  <si>
    <t>GPIE</t>
  </si>
  <si>
    <t>Se encuenta consolidado y en funcionamiento</t>
  </si>
  <si>
    <t>SA-PY5.1</t>
  </si>
  <si>
    <t>Creación del Comité y Operación.</t>
  </si>
  <si>
    <t>SA-PY5.2</t>
  </si>
  <si>
    <t>Diagnóstico.</t>
  </si>
  <si>
    <t>SA-PY5.3</t>
  </si>
  <si>
    <t>Elaboración de estudio de factibilidad ténico-financiero de la modernización académico administrativa.</t>
  </si>
  <si>
    <t>SA-PY5.4</t>
  </si>
  <si>
    <t>Socialización de la  propuesta de modernización.</t>
  </si>
  <si>
    <t>SA-PY5.5</t>
  </si>
  <si>
    <t>Estudio de Prospectiva</t>
  </si>
  <si>
    <t>Aprobado mediante Acuerdo 052 del 16 de octubre 2015</t>
  </si>
  <si>
    <t>SA-PY7. Formación y Capacitación al Personal Administrativo y Operativo.</t>
  </si>
  <si>
    <t>SA-PY7.1</t>
  </si>
  <si>
    <t>Ejecución Plan de Capacitación para el personal Administrativo y de Trabajadores Oficiales.</t>
  </si>
  <si>
    <t>SA-PY7.2</t>
  </si>
  <si>
    <t>Apoyo económico asistencia a eventos de capacitación, académicos y personal administrativos.</t>
  </si>
  <si>
    <t>F.EDUCACION
F.INGENIERIA</t>
  </si>
  <si>
    <t>TOTAL SUBSISTEMA ADMINISTRATIVO</t>
  </si>
  <si>
    <t>SA-PY2b.8</t>
  </si>
  <si>
    <t>Dotación del laboratorio de T.V. de la Facultad de Ciencias Sociales y Humanas.</t>
  </si>
  <si>
    <t>Se gestiono con el dafp capacitación  de indicadores de Gestion, se continuo con el plan de auditorias realizada a los propcesos de Formación, Centro de Tecnologia de Información y Comunicaciones, Gestión Financiera, Contratación. Se actualizaron 4 Formatos de Gestión Documental, 2 Procedimentos de Planeación, 1 Formato y 1 Procediemnto de Gestión Financiera, 1 Formato de Gestion de Relaciones Nacionales e Internacionales, 5 Formatos de Control Disciplinario Interno, 1 Formato de Gestión de Proyección Social. Se implemento la nueva documentación del procesos de Contratación, Se aplico la encuesta de satisfacción del cliente via inetrnet, Se elaboraron tips de sensibilización y divulgación del sistema de gestión de calidad. Se continuó con el plan de auditorías realizada a los procesos de Comunicaciones, Infraestructura, Planeación, Proyección Social, Investigación, Gestión de Calidad. Se realizó informe para la revisión de la Alta Dirección, se atendió visita Auditoria de Seguimiento con Icontec arrojando como resultado la continuidad de la certificación en Norma ISO 9001:2008 y NFCGP1000:2009</t>
  </si>
  <si>
    <t>Desplazamiento Pitalito: Plan de acción 2016 y manejo Fondos especiales 4 personas. Apoyo económico desplazamiento a Bogotá de 2 estudiantes: Simposio Internacional Guadua-bambu.</t>
  </si>
  <si>
    <t>ASISTIR A EVENTO ENCUENTRO INTERNACIONAL DE EDUCACION, ASISTIR AL VI SEMINARIO INTERNAL USO RACIONAL DEL AGUA, PARTICIPAR EN SEMINARIO ROL ACTUAL DEL AREA ASISTENCIAL, VIATICOS E INSCRIPCION PARA PARTCIPAR EN CONFERENCIA INTERNACIONAL</t>
  </si>
  <si>
    <t>760m2</t>
  </si>
  <si>
    <t>2a.4</t>
  </si>
  <si>
    <t>CONTRATO UC 0059 2015: EDWIN RICARDO TAMAYO BONELO - OBJETO "REALIZAR EL ESTUDIO DE MEDICIÓN DE CARGAS DE TRABAJO Y DETERMINACIÓN DE ESTÁNDARES DE TIEMPOS Y MOVIMIENTOS QUE SERÁN SUSTENTO PARA LA FUTURA DETERMINACIÓN DEL NÚMERO DE CARGOS (SEGÚN NIVELES, PROCESOS, PROCEDIMIENTOS, FUNCIONES Y COMPETENCIAS) DE LA UNIVERSIDAD SURCOLOMBIANA" Y, ADICIONAL 1 EN VALOR AL MISMO CONTRATO</t>
  </si>
  <si>
    <t>SI-PY1.1</t>
  </si>
  <si>
    <t>Adquisición, mantenimiento y repotenciación de equipos especializados para investigación.</t>
  </si>
  <si>
    <t>6 EQUIPOS</t>
  </si>
  <si>
    <t>9 EQUIPOS</t>
  </si>
  <si>
    <t>SI-PY1.2</t>
  </si>
  <si>
    <t>Adquisición y renovación licenciamientos  software especializado para investigación.</t>
  </si>
  <si>
    <t>3 LICENCIAS</t>
  </si>
  <si>
    <t>6  LICENCIAS</t>
  </si>
  <si>
    <t>*Renovación del Hostin de la pagina web del centro virtual de noticias de la fac. CSH, *Suscricion base de datos JSTOR-ARTS &amp; SCIENCIE. Maestria En conflicto teritorio y cultura</t>
  </si>
  <si>
    <t>SI-PY1.3</t>
  </si>
  <si>
    <t>Finalización de tesis de maestrías, doctorados, postdoctorados;  pasantías y estancias internacionales para investigación.</t>
  </si>
  <si>
    <t>5 TESIS</t>
  </si>
  <si>
    <t>7 TESIS</t>
  </si>
  <si>
    <t>SI-PY2.  Calidad Académica y formación en Investigación.</t>
  </si>
  <si>
    <t>SI-PY2.1</t>
  </si>
  <si>
    <t>Talleres de evaluación y reformulación de microcurrículos.</t>
  </si>
  <si>
    <t>2  TALLERES</t>
  </si>
  <si>
    <t>4  TALLERES</t>
  </si>
  <si>
    <t>SI-PY2.2</t>
  </si>
  <si>
    <t>Gestión y apoyo para la calidad académica y formación en investigación .</t>
  </si>
  <si>
    <t>2 EVENTOS</t>
  </si>
  <si>
    <t>SI-PY2.3</t>
  </si>
  <si>
    <t>Sensibilización y acciones conjuntas en proyectos de investigación ONDAS.</t>
  </si>
  <si>
    <t>60 SESIONES</t>
  </si>
  <si>
    <t>94 SESIONES</t>
  </si>
  <si>
    <t>SI-PY2.4</t>
  </si>
  <si>
    <t>Apoyo en la Formulación y ejecución de proyectos articulados GRUPOS - PROGRAMA ONDAS.</t>
  </si>
  <si>
    <t>2 PROYECTOS</t>
  </si>
  <si>
    <t>SI-PY2.5</t>
  </si>
  <si>
    <t>Desarrollo de eventos académicos.</t>
  </si>
  <si>
    <t>VIPS
F.C.SOCIALES</t>
  </si>
  <si>
    <t>3 EVENTOS</t>
  </si>
  <si>
    <t>4 EVENTOS</t>
  </si>
  <si>
    <t>SI-PY2.6</t>
  </si>
  <si>
    <t>Capacitación y participación en eventos, investigadores USCO en proceso de formación.</t>
  </si>
  <si>
    <t>20 CAPACITACIONES</t>
  </si>
  <si>
    <t>40 CAPACITACIONES</t>
  </si>
  <si>
    <t>SI-PY3. Calidad Académica y formación a través de la Investigación</t>
  </si>
  <si>
    <t>SI-PY3.1</t>
  </si>
  <si>
    <t>Proyectos de investigación en la modalidad de trabajos de grado.</t>
  </si>
  <si>
    <t>80 PROYECTOS</t>
  </si>
  <si>
    <t>148 PROYECTOS</t>
  </si>
  <si>
    <t>SI-PY3.2</t>
  </si>
  <si>
    <t>Proyectos de investigación ejecutados por Semilleros de investigación.</t>
  </si>
  <si>
    <t>30 PROYECTOS</t>
  </si>
  <si>
    <t>CP 384 Proyecto de investigación ejecutados por semilleros, Apoyo económico para el estudiante Sergio Esteban, Cristian José Arias, Laura Viviana Horta, y salida de campo de 5 integrantes del semillero de investigación  Evolución histórica de las cajas de compensación</t>
  </si>
  <si>
    <t>SI-PY3.3</t>
  </si>
  <si>
    <t>Apoyo a las actividades de fortalecimiento de los semilleros de investigación.</t>
  </si>
  <si>
    <t>*Participación de estudiantes pertenecientes a Semilleros de Investigación adscritos a la Facultad, en eventos académicos como son: LI Asamblea Ordinaria de Delegados de la Federación Nacional de Estudiantes de Economia, exposición de Poster "Implementación de la contabilidad ambiental de empresas de servicios de transporte de carga terrestre ubicadas en la ciudad de Neiva" en el IV Seminario permanente de investigación en contabilidad emergente y I Congreso Nacional de Investigación en Economia,  IV semana economia regional, evento organizado por la Región Pacifica de la Federación Nacional de Estudiantes de Economia-FENADECO, exponer el poster "analisis de los sistemas contables de las microempresas ubicadas en la ciudad de neiva departamento del Huila frente al marco tecnico normativo de información financiera para microempresas" en el  IV Seminario permanente de investigación en contabilidad emergente y I congreso nacional de investigación en economia, 4° Simposio Internacional de Investigación en Ciencias Economicas, Administrativas y Contable Sociedad y Desarrollo.                                                                                                                                    *Realización de jornadas de motivación y exposición del Plan de Investigación de la Facultad en las Sedes Garzón, Pitalito y La Plata.                                                                                                                            *Apoyo para realización de trabajo de campo de estudiantes del grupo IGUAQUE para estructurar oferta de nuevos programas en las Sedes.</t>
  </si>
  <si>
    <t>SI-PY3.4</t>
  </si>
  <si>
    <t>Financiar la vinculación de jóvenes investigadores adscritos a grupos de investigación.</t>
  </si>
  <si>
    <t>4 PERSONAS</t>
  </si>
  <si>
    <t>6 PERSONAS</t>
  </si>
  <si>
    <t>SI-PY4.1</t>
  </si>
  <si>
    <t>Financiar la ejecución de proyectos de investigación .</t>
  </si>
  <si>
    <t>49 PROYECTOS</t>
  </si>
  <si>
    <t>74 PROYECTOS</t>
  </si>
  <si>
    <t>SI-PY4.2</t>
  </si>
  <si>
    <t>Gestión y apoyo a la ejecución de proyectos de investigación.</t>
  </si>
  <si>
    <t>1 APOYO</t>
  </si>
  <si>
    <t>SI-PY4.3</t>
  </si>
  <si>
    <t>Apoyo a semilleros y grupos de Investigación</t>
  </si>
  <si>
    <t>VIPS            F.EDUCACION
F.INGENIERIA</t>
  </si>
  <si>
    <t>SI-PY4.4</t>
  </si>
  <si>
    <t>Apoyo para los proyectos formulados por los estudiantes y egresados.</t>
  </si>
  <si>
    <t>SI-PY4.5</t>
  </si>
  <si>
    <t>Convenios cofinanciados.</t>
  </si>
  <si>
    <t>SI-PY5.        Calidad Académica y gestión de Investigación.</t>
  </si>
  <si>
    <t>SI-PY5.1</t>
  </si>
  <si>
    <t>Apoyo  realización y participación eventos académicos a docentes y estudiantes de grupos de investigación.</t>
  </si>
  <si>
    <t>SI-PY5.2</t>
  </si>
  <si>
    <t>Financiar la ejecución de proyectos de investigación.</t>
  </si>
  <si>
    <t>10 PROYECTOS</t>
  </si>
  <si>
    <t>12 PROYECTOS</t>
  </si>
  <si>
    <t>Financiar la ejecución de proyectos de investigación "Apoyo a Rubén Darío Valbuena"</t>
  </si>
  <si>
    <t>SI-PY5.3</t>
  </si>
  <si>
    <t>10 CONVENIOS</t>
  </si>
  <si>
    <t>12 CONVENIOS</t>
  </si>
  <si>
    <t>CP 291 Ejecución del convenio 1319 entre el municipio de Neiva y la universidad Surcolombiana, *García Cruz Carlos. * Sierra Díaz Jonatán. * Sanabria Triana y *Silvia Cristina Salcedo, Juan Felipe Parada, Gina  Marcela Andrade, Rafael Ricardo Roa, Juan David Lozano, Anderson Perdomo, José Alberto Rozo Leonardo Cabrera, Maira Rodríguez y Rubén Darío Figueroa.*CP 291  Ejecución del convenio Universidad Massasguset y la Universidad Surcolombiana.Quimlab sas</t>
  </si>
  <si>
    <t>SI-PY6.1</t>
  </si>
  <si>
    <t>Desarrollo aplicativo para gestión en investigación.</t>
  </si>
  <si>
    <t>0 APLICATIVO</t>
  </si>
  <si>
    <t>10% APLICATIVO</t>
  </si>
  <si>
    <t>SI-PY6.2</t>
  </si>
  <si>
    <t>Gestión y apoyo para el desarrollo del aplicativo en gestión.</t>
  </si>
  <si>
    <t>SI-PY7.1</t>
  </si>
  <si>
    <t>Adquisición o renovación bases de datos especializadas.</t>
  </si>
  <si>
    <t>VIPS
F.C.J.P.</t>
  </si>
  <si>
    <t>2 BASES</t>
  </si>
  <si>
    <t>3 BASES</t>
  </si>
  <si>
    <t>SI-PY7.2</t>
  </si>
  <si>
    <t>Apoyo a los procesos de archivo físico y digitalización de archivos documentales.</t>
  </si>
  <si>
    <t>ORGANIZACIÓN ARCHIVO FISICO Y DIGITAL FACULTAD DE ECONOMIA Y ADMINISTRACIÓN</t>
  </si>
  <si>
    <t>SI-PY8.     Creación  y Fortalecimiento de Centros, Institutos de investigación, desarrollo y vigilancia Tecnológica e Innovación.</t>
  </si>
  <si>
    <t>SI-PY8.1</t>
  </si>
  <si>
    <t>Fortalecimiento y creación de Centros de Investigación.</t>
  </si>
  <si>
    <t>1 CENTRO</t>
  </si>
  <si>
    <t>SI-PY9.1</t>
  </si>
  <si>
    <t>Publicación de Artículos en Revistas.</t>
  </si>
  <si>
    <t>F.INGENIERIA</t>
  </si>
  <si>
    <t>SI-PY9.2</t>
  </si>
  <si>
    <t>evaluación de artículos, diseño, diagramación, impresión  y publicación de revistas institucionales.</t>
  </si>
  <si>
    <t>4 REVISTAS</t>
  </si>
  <si>
    <t>5 REVISTAS</t>
  </si>
  <si>
    <t>SI-PY9.3</t>
  </si>
  <si>
    <t>Curso - talleres en preparación de libros de investigación y artículos para revistas indexadas.</t>
  </si>
  <si>
    <t>1 CURSO</t>
  </si>
  <si>
    <t>SI-PY9.4</t>
  </si>
  <si>
    <t>Evaluación, diseño, diagramación, impresión  y publicación de libros en las diferentes modalidades.</t>
  </si>
  <si>
    <t>V.I.P.S.
FACECO</t>
  </si>
  <si>
    <t>11 LIBROS</t>
  </si>
  <si>
    <t>18 LIBROS</t>
  </si>
  <si>
    <t>Excedente CP 362. FACECO. *CP excedente 430 FACECO Diseño de impresión y revitas de diferente modalidad.</t>
  </si>
  <si>
    <t>SI-PY9.5</t>
  </si>
  <si>
    <t>Gestión para el diseño, diagramación y publicación de revistas institucionales y libros.</t>
  </si>
  <si>
    <t>1 REVISTA</t>
  </si>
  <si>
    <t>SI-PY9.6</t>
  </si>
  <si>
    <t>Fortalecimiento, consolidación y mejoramiento de la calidad editorial de la Revista Jurídica PIELAGUS.</t>
  </si>
  <si>
    <t>F.C.J.P.</t>
  </si>
  <si>
    <t>Fortalecimiento de la publicación de la revista Pielagus de la Facultad de Ciencias Jurídicas y Políticas                                                                                             Contratación para la vinculación de un asistente administrativo       Impresión de la Revista Jurídica Pielagus         Contratación para un profesional en Inglés para la traducción de artículos               Corrección de estilo    Ilustración de caratula</t>
  </si>
  <si>
    <t>TOTAL SUBSISTEMA: DE INVESTIGACIÓN</t>
  </si>
  <si>
    <t>Isopo con medio de transponte AIMES con carbón para el desarrollo del proyecto Análisis microbiológico de alimentos preparados en la vía publica de los alrededores de la uso. *Equipo microbiologia CESURCAFE, * Ultrasonicador proyecto "Magnitud de la viremia antigena" * Equipos destilación CESURCAFE. Contrato Mediante Selección Directa No. VIPS-350, Kaika</t>
  </si>
  <si>
    <t xml:space="preserve">*UNIVERSIDAD DE MANIZALEZ *UNIVERSIDAD SURCOLOMBIANA *UNIVERSIDAD CATOLICA DE VALPARAISO. UNIVERSIDAD DE ANTIOQUIA *UNIVERSIDAD EAN *UNIVERSIDAD DE LAS FLORES *UNIVERSIDAD DEL TOLIMA *UNIVERSIDAD DE ANTIOQUIA *UNIVERSIDAD DE CALDAS *CINDE VIPS ORDEN ADMINISTRATIVA *UNIVERSIDAD DE MANIZALEZ *UNIVERSIDAD NACIONAL DE COLOMBIA *UNIVERSIDAD NACIONAL DE COLOMBIA *UNIVERSIDAD DE MANIZALEZ
</t>
  </si>
  <si>
    <t>Microdiseños metodologia de la investigación para posgrados clinicos facultad de salud.</t>
  </si>
  <si>
    <t>2 talleres de categorizacion de grupos de investigación</t>
  </si>
  <si>
    <t>Se apoyaron 4 proyectos  de investigacion de ondas formulados por el mismo numero de grupos.</t>
  </si>
  <si>
    <t>Se llevo acabo el III Congreso de Neuriciencias y Neuropsicologia, ademas de dar apoyo en ponencia en el X simposio de investigacion del programa de licenciatura en ingles,  Evento Usco-ciencia 2015, I encuentro departamental de experiencias exitosas de la estrategia de aps</t>
  </si>
  <si>
    <t>Centro de investigación de la facultad de economÍa y administración y centro de investigación en salud  y educación.</t>
  </si>
  <si>
    <t>Revista de la facultad de ingenieria, salud y ciencias politicas y juridicas</t>
  </si>
  <si>
    <t>CP 101 EJECUCION CONVENIO INFIHUILA USCO No. 006 - CP 101 EJECUCION CONVENIO INFIHUILA USCO No. 005 - CP 101 CONVENIO ESPECIAL DE COOPERACION ENTRE UNIVERSIDAD DE VIRGINIA Y USCO - CP 101 GESTION Y APOYO A LA EJECUCION DE DE PROYECTO DE INVESTIGACION</t>
  </si>
  <si>
    <t>* CP 360 Excedente facultad de economía" apoyo a la calidad de investigación" *Visita al Centro de Investigaciones para el Desarrollo-CID de la Universidad Nacional de Colombia * CP 309 excedente  Fac. Salud apoyo a realización y participacon eventos academicos a docentes y estudiantes de grupos de investigación. * Apoyo económico para asistir al ministerio de salud - ASISTIR A II ENCUENTRO DE SALUD MEDICINA FAMILIAR Y COMUNITARIA</t>
  </si>
  <si>
    <t>RENOVACION DE MEMBRESIAS IEEE PARA PODER ACCEDER A BASES DE DATOS Y ACTIVIDADES TECNICAS Y ACADEMICAS - CP 302 ADQUISICION O RENOVACION DE BASE DE DATOS ESPECIALIZADAS, DOT. LIB SUCURSAL COLOMBIA - CICE ORDEN ADMINISTRATIVA - SEVEN WORKS</t>
  </si>
  <si>
    <t>APOYO ECONOMICO PARA PAGO DE TRADUCCION DE 4 ARTICULOS CIENTIFICOS - PAGO DE TRADUCCION DE 4 ARTICULOS CIENTIFICOS</t>
  </si>
  <si>
    <t>El 75% hace referencia a la linea base para implementar la Norma ISO 14001 en la facultad de Salud y el Edificio de Posgrados, esto corresponde al Plan de Acción para la vigencia 2015.</t>
  </si>
  <si>
    <t>SF-PY4.  Autoevaluación y Acreditación de Programas Académicos de Pregrado y Postgrado.</t>
  </si>
  <si>
    <t>SB-PY1.1</t>
  </si>
  <si>
    <t>Prestación servicio médico a estudiantes.</t>
  </si>
  <si>
    <t>G.I.BIENESTAR</t>
  </si>
  <si>
    <t>1215 CONSULTAS</t>
  </si>
  <si>
    <t>SB-PY1.2</t>
  </si>
  <si>
    <t>Prestación servicio odontólogico a estudiantes.</t>
  </si>
  <si>
    <t>803 CONSULTAS</t>
  </si>
  <si>
    <t>SB-PY1.3</t>
  </si>
  <si>
    <t>Prestación servicio Psicológico a estudiantes.</t>
  </si>
  <si>
    <t>814 CONSULTAS</t>
  </si>
  <si>
    <t>SB-PY1.4</t>
  </si>
  <si>
    <t>Apoyo a actividades de clima organizacional, docentes, estudiantes y administrativos.</t>
  </si>
  <si>
    <t>F.SALUD
F.EDUCACIÓN
F.INGENIERÍA</t>
  </si>
  <si>
    <t>1180 ACTIVIDADES</t>
  </si>
  <si>
    <t>EXCEDENTES FAC.EDUCACION, INGENIERIA Y SALUD</t>
  </si>
  <si>
    <t>SB-PY1.5</t>
  </si>
  <si>
    <t>Programa de sensibilización e información en derechos sexuales y reproductivos.</t>
  </si>
  <si>
    <t>500 ACTIVIDADES</t>
  </si>
  <si>
    <t>eL SB-PY1.5 Programa de Sensiblizacion e Informacion en Derechos Sexuales y Reproductivos, no se ejecuto Presupuestalmente. De acuerdo a las linea de base y metas de producto del plan indicativo para Bienestar Universitario, consignado en la pag 114,115 y 116 del Plan de Desarrollo Institucional, se ha establecido con el equipo de trabajo que fueron mal formuladas, dado que no corresponden a la realidad de los procesos. La linea de base de actividades preventivas (500 anuales) es incoherente y la linea de base real son 10 anuales para todas las areas.Para ello las areas estan trabajando en una propuesta de ajuste al plan indicativo del subsistema de Bienestar en los correspondiente a acciones, linea de base, meta de resultado de producto y porcentaje. *El programa sensibilización e información en derechos reproductivos, no se dió viabilidad a la ejecución del CDP y el Programa  de Atención a Personas en Drogadicción Prostitución y ETV se va realizar la campaña Libre de Humo y está a cargo del comite en coordinación con Vicerrectoria Administrativa.</t>
  </si>
  <si>
    <t>SB-PY1.6</t>
  </si>
  <si>
    <t>Atención a personas en drogadicción, prostitución y E.T.V.</t>
  </si>
  <si>
    <t>SB-PY1.7</t>
  </si>
  <si>
    <t>USCO saludable.</t>
  </si>
  <si>
    <t>F. SALUD</t>
  </si>
  <si>
    <t>2635 PERSONAS</t>
  </si>
  <si>
    <t>Programa a cargo de la Facultad de Salud</t>
  </si>
  <si>
    <t>SB-PY1.8</t>
  </si>
  <si>
    <t>Estudio y prefactibilidad IPS Universitaria.</t>
  </si>
  <si>
    <t>Este proyecto esta a cargo de la oficina de GPIE en coordinación con vicerrectoria admministrativa.</t>
  </si>
  <si>
    <t>SB-PY1.9</t>
  </si>
  <si>
    <t>Cátedras Alternativas para disminuír el consumo de Drogas.</t>
  </si>
  <si>
    <t xml:space="preserve">Ejectutados en; 1)En divulgacion y coordinación del programa de Etnobotánica ($3.040.000). 2)Compra de materiales e insumo para desarrollar el proyecto ($3.674.200).3) Apoyo a estudiantes Pitalito (15) por ($1.350.000)  4) Apoyo economico de (9) Catedra Alternativa Etonobotanica y Comunicación con la Naturaleza. </t>
  </si>
  <si>
    <t>SB-PY2.1</t>
  </si>
  <si>
    <t>Deporte y Recreación (cobertura por servicios prestados)</t>
  </si>
  <si>
    <t>F.INGENIERIA
FACECO
G.I.BIENESTAR</t>
  </si>
  <si>
    <t>11306 PERSONAS</t>
  </si>
  <si>
    <t>Este indicador no es pertinente para esta área porque ya está reflejada la cobertura y actividades Deportivos en los dos siguientes cuadros.  Vale indicar que a través de un oficio se solicitó la anulación de este indicador.</t>
  </si>
  <si>
    <t>Beneficiarios de actividades deportivas de todas las Sedes.</t>
  </si>
  <si>
    <t>9078 BENEFICIARIOS</t>
  </si>
  <si>
    <t>Este cuadro se refleja los beneficiarios. Estudiantes, Docentes y Administrativos.</t>
  </si>
  <si>
    <t>Actividades Deportivas</t>
  </si>
  <si>
    <t>199 ACTIVIDADES</t>
  </si>
  <si>
    <t>Este cuadro se refleja las actividades programadas sobre las desarrolladas.</t>
  </si>
  <si>
    <t>SB-PY3.     Cultura con responsabilidad y compromiso.</t>
  </si>
  <si>
    <t>SB-PY3.1</t>
  </si>
  <si>
    <t>Puestas Culturales en escena de todas las sedes</t>
  </si>
  <si>
    <t>F.SALUD
F.INGENIERIA
FACECO
F.C.SOCIALES
G.I.BIENESTAR</t>
  </si>
  <si>
    <t>520 EVENTOS</t>
  </si>
  <si>
    <t>Actividades Culturales de todas las Sedes. Número Participantes</t>
  </si>
  <si>
    <t>N/A</t>
  </si>
  <si>
    <t>No se puede medir la asistencia de públco a las actividades culturales</t>
  </si>
  <si>
    <t>Talleres: número de participantes</t>
  </si>
  <si>
    <t>Grupos Artisticos: Números de integrantes</t>
  </si>
  <si>
    <t>SB-PY4.1</t>
  </si>
  <si>
    <t>Eventos de clima organizacional y convivencia.(Eventos)</t>
  </si>
  <si>
    <t>G.I.BIENESTAR
FACECO</t>
  </si>
  <si>
    <t>50 EVENTOS</t>
  </si>
  <si>
    <t>Eventos convivencia, integración y reconocimiento</t>
  </si>
  <si>
    <t>SB-PY5.1</t>
  </si>
  <si>
    <t>Prestación de servicio de restaurante a los estudiantes.</t>
  </si>
  <si>
    <t>864000 SERVICIOS SEDE NEIVA ( DESAYUNO, ALMUERZO Y CENA)</t>
  </si>
  <si>
    <t>Prestación de servicio de restaurante en sedes a los estudiantes.</t>
  </si>
  <si>
    <t>48000 MERIENDAS SEDE PITALITO</t>
  </si>
  <si>
    <t>36000 MERIENDAS GARZÓN</t>
  </si>
  <si>
    <t>36000 MERIENDAS LA PLATA</t>
  </si>
  <si>
    <t>SB-PY5.2</t>
  </si>
  <si>
    <t>Atención a población estudianil en situación de extrema vulnerabilidad.</t>
  </si>
  <si>
    <t>150 ESTUDIOS</t>
  </si>
  <si>
    <t>SB-PY5.3</t>
  </si>
  <si>
    <t>Vinculación de estudiantes en procesos institucionales.</t>
  </si>
  <si>
    <t>4131 APOYOS ECONÓMICOS A ESTUDIANTES DE PREGRADO</t>
  </si>
  <si>
    <t>SB-PY6.1</t>
  </si>
  <si>
    <t>Permanencia y graduación estudiantil.</t>
  </si>
  <si>
    <t>9113 ESTUDIANTES</t>
  </si>
  <si>
    <t>TOTAL SUBSISTEMA BIENESTAR UNIVERSITARIO</t>
  </si>
  <si>
    <t>Según informe semestral enviado por el area de trabajo social a Bienestar</t>
  </si>
  <si>
    <t>Las cifras de la sede central corresponde al contrato de suministro No UC-024-2015. La cifra de la sede La Plata corresponden al INFORME CONTRATO DE SUMINISTRO UC. No. 012 de 2015. Los datos de la sede Garzon corresponden al informe del contrato de suministro de meriendas UC No 011-2015 y las de la sede Pitalito corresponde al al informe del contrato de suministro de meriendas UC No 010-2015.</t>
  </si>
  <si>
    <t>Estas actividades hacen referencia a la agenda cultural USCO 45 años.</t>
  </si>
  <si>
    <t>410m2</t>
  </si>
  <si>
    <t>Apoyo economico para estudiantes. * Apoyo economico para integrantes de proyectos, Blasmin dotaciones laboratorios y Electronica I+D Ltda.</t>
  </si>
  <si>
    <t>PORCENTAJE DE ACCIONES POR SUBSISTEMA QUE PRESENTARON UN CUMPLIMIENTO SATISFACTORIO EN EL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</si>
</sst>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quot;$ &quot;#,##0"/>
    <numFmt numFmtId="165" formatCode="_(&quot;$ &quot;* #,##0.00_);_(&quot;$ &quot;* \(#,##0.00\);_(&quot;$ &quot;* \-??_);_(@_)"/>
    <numFmt numFmtId="166" formatCode="_(* #,##0_);_(* \(#,##0\);_(* &quot;-&quot;??_);_(@_)"/>
  </numFmts>
  <fonts count="28" x14ac:knownFonts="1">
    <font>
      <sz val="11"/>
      <color theme="1"/>
      <name val="Calibri"/>
      <family val="2"/>
      <scheme val="minor"/>
    </font>
    <font>
      <sz val="11"/>
      <color rgb="FF000000"/>
      <name val="Calibri"/>
      <family val="2"/>
      <charset val="1"/>
    </font>
    <font>
      <b/>
      <sz val="12"/>
      <color rgb="FF000000"/>
      <name val="Calibri"/>
      <family val="2"/>
      <charset val="1"/>
    </font>
    <font>
      <b/>
      <sz val="14"/>
      <color rgb="FF000000"/>
      <name val="Arial"/>
      <family val="2"/>
      <charset val="1"/>
    </font>
    <font>
      <sz val="12"/>
      <color rgb="FF000000"/>
      <name val="Calibri"/>
      <family val="2"/>
      <charset val="1"/>
    </font>
    <font>
      <b/>
      <sz val="14"/>
      <color rgb="FF000000"/>
      <name val="Calibri"/>
      <family val="2"/>
      <charset val="1"/>
    </font>
    <font>
      <b/>
      <sz val="13"/>
      <color rgb="FF000000"/>
      <name val="Calibri"/>
      <family val="2"/>
      <charset val="1"/>
    </font>
    <font>
      <b/>
      <sz val="11"/>
      <color rgb="FF000000"/>
      <name val="Calibri"/>
      <family val="2"/>
    </font>
    <font>
      <sz val="11"/>
      <color rgb="FF000000"/>
      <name val="Calibri"/>
      <family val="2"/>
    </font>
    <font>
      <sz val="14"/>
      <color rgb="FF000000"/>
      <name val="Calibri"/>
      <family val="2"/>
      <charset val="1"/>
    </font>
    <font>
      <sz val="11"/>
      <name val="Calibri"/>
      <family val="2"/>
      <charset val="1"/>
    </font>
    <font>
      <sz val="11"/>
      <color theme="1"/>
      <name val="Calibri"/>
      <family val="2"/>
      <charset val="1"/>
    </font>
    <font>
      <sz val="11"/>
      <color theme="1"/>
      <name val="Calibri"/>
      <family val="2"/>
      <charset val="1"/>
      <scheme val="minor"/>
    </font>
    <font>
      <b/>
      <sz val="11"/>
      <color rgb="FF000000"/>
      <name val="Calibri"/>
      <family val="2"/>
      <charset val="1"/>
    </font>
    <font>
      <b/>
      <sz val="12"/>
      <name val="Calibri"/>
      <family val="2"/>
      <charset val="1"/>
    </font>
    <font>
      <b/>
      <sz val="14"/>
      <name val="Calibri"/>
      <family val="2"/>
      <charset val="1"/>
    </font>
    <font>
      <sz val="12"/>
      <name val="Calibri"/>
      <family val="2"/>
      <charset val="1"/>
    </font>
    <font>
      <sz val="9"/>
      <color rgb="FF000000"/>
      <name val="Tahoma"/>
      <family val="2"/>
      <charset val="1"/>
    </font>
    <font>
      <sz val="11"/>
      <name val="Calibri"/>
      <family val="2"/>
      <scheme val="minor"/>
    </font>
    <font>
      <b/>
      <sz val="11"/>
      <color theme="1"/>
      <name val="Calibri"/>
      <family val="2"/>
      <scheme val="minor"/>
    </font>
    <font>
      <sz val="9"/>
      <name val="Calibri"/>
      <family val="2"/>
      <scheme val="minor"/>
    </font>
    <font>
      <sz val="12"/>
      <color theme="1"/>
      <name val="Calibri"/>
      <family val="2"/>
      <scheme val="minor"/>
    </font>
    <font>
      <sz val="12"/>
      <name val="Calibri"/>
      <family val="2"/>
    </font>
    <font>
      <sz val="11"/>
      <color theme="1"/>
      <name val="Calibri"/>
      <family val="2"/>
      <scheme val="minor"/>
    </font>
    <font>
      <sz val="11"/>
      <color rgb="FF000000"/>
      <name val="Arial"/>
      <family val="2"/>
      <charset val="1"/>
    </font>
    <font>
      <sz val="11"/>
      <color rgb="FF000000"/>
      <name val="Arial"/>
      <family val="2"/>
    </font>
    <font>
      <sz val="11"/>
      <color rgb="FF000000"/>
      <name val="Calibri"/>
      <family val="2"/>
      <scheme val="minor"/>
    </font>
    <font>
      <b/>
      <sz val="13"/>
      <name val="Calibri"/>
      <family val="2"/>
      <charset val="1"/>
    </font>
  </fonts>
  <fills count="38">
    <fill>
      <patternFill patternType="none"/>
    </fill>
    <fill>
      <patternFill patternType="gray125"/>
    </fill>
    <fill>
      <patternFill patternType="solid">
        <fgColor rgb="FFD8E4BC"/>
        <bgColor rgb="FFD7E4BD"/>
      </patternFill>
    </fill>
    <fill>
      <patternFill patternType="solid">
        <fgColor rgb="FF31869B"/>
        <bgColor rgb="FF4F81BD"/>
      </patternFill>
    </fill>
    <fill>
      <patternFill patternType="solid">
        <fgColor rgb="FF76933C"/>
        <bgColor rgb="FF7F7F7F"/>
      </patternFill>
    </fill>
    <fill>
      <patternFill patternType="solid">
        <fgColor rgb="FFC5D9F1"/>
        <bgColor rgb="FFD9D9D9"/>
      </patternFill>
    </fill>
    <fill>
      <patternFill patternType="solid">
        <fgColor rgb="FF8DB4E2"/>
        <bgColor rgb="FF8EB4E3"/>
      </patternFill>
    </fill>
    <fill>
      <patternFill patternType="solid">
        <fgColor rgb="FFE46C0A"/>
        <bgColor rgb="FFE26B0A"/>
      </patternFill>
    </fill>
    <fill>
      <patternFill patternType="solid">
        <fgColor rgb="FFE26B0A"/>
        <bgColor rgb="FFE46C0A"/>
      </patternFill>
    </fill>
    <fill>
      <patternFill patternType="solid">
        <fgColor theme="9" tint="0.79998168889431442"/>
        <bgColor rgb="FFFDE9D9"/>
      </patternFill>
    </fill>
    <fill>
      <patternFill patternType="solid">
        <fgColor theme="9" tint="0.79998168889431442"/>
        <bgColor rgb="FFFDEADA"/>
      </patternFill>
    </fill>
    <fill>
      <patternFill patternType="solid">
        <fgColor theme="9" tint="0.79998168889431442"/>
        <bgColor rgb="FFCCC0DA"/>
      </patternFill>
    </fill>
    <fill>
      <patternFill patternType="solid">
        <fgColor theme="9" tint="0.79998168889431442"/>
        <bgColor rgb="FFE6E0EC"/>
      </patternFill>
    </fill>
    <fill>
      <patternFill patternType="solid">
        <fgColor theme="9" tint="0.79998168889431442"/>
        <bgColor rgb="FFD8E4BC"/>
      </patternFill>
    </fill>
    <fill>
      <patternFill patternType="solid">
        <fgColor theme="3" tint="0.79998168889431442"/>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9" tint="-0.249977111117893"/>
        <bgColor rgb="FFE26B0A"/>
      </patternFill>
    </fill>
    <fill>
      <patternFill patternType="solid">
        <fgColor theme="3" tint="0.79998168889431442"/>
        <bgColor rgb="FF7F7F7F"/>
      </patternFill>
    </fill>
    <fill>
      <patternFill patternType="solid">
        <fgColor rgb="FFFF99FF"/>
        <bgColor indexed="64"/>
      </patternFill>
    </fill>
    <fill>
      <patternFill patternType="solid">
        <fgColor theme="1" tint="0.499984740745262"/>
        <bgColor indexed="64"/>
      </patternFill>
    </fill>
    <fill>
      <patternFill patternType="solid">
        <fgColor rgb="FFD99694"/>
        <bgColor rgb="FFE6B9B8"/>
      </patternFill>
    </fill>
    <fill>
      <patternFill patternType="solid">
        <fgColor rgb="FFFDEADA"/>
        <bgColor rgb="FFFDE9D9"/>
      </patternFill>
    </fill>
    <fill>
      <patternFill patternType="solid">
        <fgColor rgb="FFFB71F4"/>
        <bgColor rgb="FFFF66FF"/>
      </patternFill>
    </fill>
    <fill>
      <patternFill patternType="solid">
        <fgColor rgb="FF7F7F7F"/>
        <bgColor rgb="FF878787"/>
      </patternFill>
    </fill>
    <fill>
      <patternFill patternType="solid">
        <fgColor rgb="FF8EB4E3"/>
        <bgColor rgb="FF8DB4E2"/>
      </patternFill>
    </fill>
    <fill>
      <patternFill patternType="solid">
        <fgColor rgb="FF00B0F0"/>
        <bgColor rgb="FFCCC0DA"/>
      </patternFill>
    </fill>
    <fill>
      <patternFill patternType="solid">
        <fgColor rgb="FF00B0F0"/>
        <bgColor rgb="FFFDEADA"/>
      </patternFill>
    </fill>
    <fill>
      <patternFill patternType="solid">
        <fgColor rgb="FF00B0F0"/>
        <bgColor rgb="FFD8E4BC"/>
      </patternFill>
    </fill>
    <fill>
      <patternFill patternType="solid">
        <fgColor rgb="FFFDE9D9"/>
        <bgColor rgb="FFFDEADA"/>
      </patternFill>
    </fill>
    <fill>
      <patternFill patternType="solid">
        <fgColor theme="1" tint="0.499984740745262"/>
        <bgColor rgb="FFFDEADA"/>
      </patternFill>
    </fill>
    <fill>
      <patternFill patternType="solid">
        <fgColor rgb="FF95B3D7"/>
        <bgColor rgb="FF8EB4E3"/>
      </patternFill>
    </fill>
    <fill>
      <patternFill patternType="solid">
        <fgColor theme="9" tint="0.79998168889431442"/>
        <bgColor indexed="64"/>
      </patternFill>
    </fill>
    <fill>
      <patternFill patternType="solid">
        <fgColor rgb="FFFFFFFF"/>
        <bgColor rgb="FFFDEADA"/>
      </patternFill>
    </fill>
    <fill>
      <patternFill patternType="solid">
        <fgColor theme="1" tint="0.499984740745262"/>
        <bgColor rgb="FFD8E4BC"/>
      </patternFill>
    </fill>
    <fill>
      <patternFill patternType="solid">
        <fgColor rgb="FFF2DCDB"/>
        <bgColor rgb="FFE6E0EC"/>
      </patternFill>
    </fill>
    <fill>
      <patternFill patternType="solid">
        <fgColor theme="9" tint="0.79998168889431442"/>
        <bgColor rgb="FFF2DCDB"/>
      </patternFill>
    </fill>
    <fill>
      <patternFill patternType="solid">
        <fgColor theme="9" tint="0.79998168889431442"/>
        <bgColor rgb="FFE6B9B8"/>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s>
  <cellStyleXfs count="4">
    <xf numFmtId="0" fontId="0" fillId="0" borderId="0"/>
    <xf numFmtId="0" fontId="1" fillId="0" borderId="0"/>
    <xf numFmtId="165" fontId="1" fillId="0" borderId="0"/>
    <xf numFmtId="43" fontId="23" fillId="0" borderId="0" applyFont="0" applyFill="0" applyBorder="0" applyAlignment="0" applyProtection="0"/>
  </cellStyleXfs>
  <cellXfs count="353">
    <xf numFmtId="0" fontId="0" fillId="0" borderId="0" xfId="0"/>
    <xf numFmtId="0" fontId="1" fillId="8" borderId="1" xfId="2" applyNumberFormat="1" applyFont="1" applyFill="1" applyBorder="1" applyAlignment="1" applyProtection="1">
      <alignment horizontal="center" vertical="center" wrapText="1"/>
    </xf>
    <xf numFmtId="0" fontId="4" fillId="8" borderId="1" xfId="2" applyNumberFormat="1" applyFont="1" applyFill="1" applyBorder="1" applyAlignment="1" applyProtection="1">
      <alignment horizontal="center" vertical="center" wrapText="1"/>
    </xf>
    <xf numFmtId="3" fontId="4" fillId="10" borderId="1" xfId="2" applyNumberFormat="1" applyFont="1" applyFill="1" applyBorder="1" applyAlignment="1" applyProtection="1">
      <alignment horizontal="center" vertical="center" wrapText="1"/>
    </xf>
    <xf numFmtId="3" fontId="4" fillId="13" borderId="1" xfId="2" applyNumberFormat="1" applyFont="1" applyFill="1" applyBorder="1" applyAlignment="1" applyProtection="1">
      <alignment horizontal="center" vertical="center" wrapText="1"/>
    </xf>
    <xf numFmtId="3" fontId="4" fillId="12" borderId="1" xfId="2" applyNumberFormat="1" applyFont="1" applyFill="1" applyBorder="1" applyAlignment="1" applyProtection="1">
      <alignment horizontal="center" vertical="center" wrapText="1"/>
    </xf>
    <xf numFmtId="3" fontId="4" fillId="9" borderId="1" xfId="2" applyNumberFormat="1" applyFont="1" applyFill="1" applyBorder="1" applyAlignment="1" applyProtection="1">
      <alignment horizontal="center" vertical="center" wrapText="1"/>
    </xf>
    <xf numFmtId="0" fontId="2" fillId="10" borderId="1" xfId="2" applyNumberFormat="1" applyFont="1" applyFill="1" applyBorder="1" applyAlignment="1" applyProtection="1">
      <alignment horizontal="center" vertical="center" wrapText="1"/>
    </xf>
    <xf numFmtId="0" fontId="2" fillId="12" borderId="1" xfId="2" applyNumberFormat="1" applyFont="1" applyFill="1" applyBorder="1" applyAlignment="1" applyProtection="1">
      <alignment horizontal="center" vertical="center" wrapText="1"/>
    </xf>
    <xf numFmtId="0" fontId="4" fillId="10" borderId="1" xfId="2" applyNumberFormat="1" applyFont="1" applyFill="1" applyBorder="1" applyAlignment="1" applyProtection="1">
      <alignment horizontal="center" vertical="center" wrapText="1"/>
    </xf>
    <xf numFmtId="0" fontId="4" fillId="12" borderId="1" xfId="2" applyNumberFormat="1" applyFont="1" applyFill="1" applyBorder="1" applyAlignment="1" applyProtection="1">
      <alignment horizontal="center" vertical="center" wrapText="1"/>
    </xf>
    <xf numFmtId="0" fontId="2" fillId="9" borderId="1" xfId="2" applyNumberFormat="1" applyFont="1" applyFill="1" applyBorder="1" applyAlignment="1" applyProtection="1">
      <alignment horizontal="center" vertical="center" wrapText="1"/>
    </xf>
    <xf numFmtId="0" fontId="4" fillId="9" borderId="1" xfId="2" applyNumberFormat="1" applyFont="1" applyFill="1" applyBorder="1" applyAlignment="1" applyProtection="1">
      <alignment horizontal="center" vertical="center" wrapText="1"/>
    </xf>
    <xf numFmtId="0" fontId="2" fillId="4" borderId="1" xfId="2" applyNumberFormat="1" applyFont="1" applyFill="1" applyBorder="1" applyAlignment="1" applyProtection="1">
      <alignment horizontal="center" vertical="center" wrapText="1"/>
    </xf>
    <xf numFmtId="164" fontId="4" fillId="0" borderId="1" xfId="2" applyNumberFormat="1" applyFont="1" applyFill="1" applyBorder="1" applyAlignment="1" applyProtection="1">
      <alignment horizontal="center" vertical="center" wrapText="1"/>
    </xf>
    <xf numFmtId="3" fontId="5" fillId="17" borderId="1" xfId="2" applyNumberFormat="1" applyFont="1" applyFill="1" applyBorder="1" applyAlignment="1" applyProtection="1">
      <alignment horizontal="center" vertical="center" wrapText="1"/>
    </xf>
    <xf numFmtId="164" fontId="6" fillId="15" borderId="1" xfId="2" applyNumberFormat="1" applyFont="1" applyFill="1" applyBorder="1" applyAlignment="1" applyProtection="1">
      <alignment horizontal="center" vertical="center" wrapText="1"/>
    </xf>
    <xf numFmtId="9" fontId="1" fillId="10" borderId="1" xfId="2" applyNumberFormat="1" applyFont="1" applyFill="1" applyBorder="1" applyAlignment="1" applyProtection="1">
      <alignment horizontal="left" vertical="center" wrapText="1"/>
    </xf>
    <xf numFmtId="9" fontId="1" fillId="13" borderId="1" xfId="2" applyNumberFormat="1" applyFont="1" applyFill="1" applyBorder="1" applyAlignment="1" applyProtection="1">
      <alignment horizontal="left" vertical="center" wrapText="1"/>
    </xf>
    <xf numFmtId="9" fontId="1" fillId="12" borderId="1" xfId="2" applyNumberFormat="1" applyFont="1" applyFill="1" applyBorder="1" applyAlignment="1" applyProtection="1">
      <alignment horizontal="left" vertical="center" wrapText="1"/>
    </xf>
    <xf numFmtId="9" fontId="1" fillId="9" borderId="1" xfId="2" applyNumberFormat="1" applyFont="1" applyFill="1" applyBorder="1" applyAlignment="1" applyProtection="1">
      <alignment horizontal="left" vertical="center" wrapText="1"/>
    </xf>
    <xf numFmtId="14" fontId="8" fillId="10" borderId="1" xfId="2" applyNumberFormat="1" applyFont="1" applyFill="1" applyBorder="1" applyAlignment="1" applyProtection="1">
      <alignment horizontal="left" vertical="center" wrapText="1"/>
    </xf>
    <xf numFmtId="9" fontId="8" fillId="10" borderId="1" xfId="2" applyNumberFormat="1" applyFont="1" applyFill="1" applyBorder="1" applyAlignment="1" applyProtection="1">
      <alignment horizontal="left" vertical="center" wrapText="1"/>
    </xf>
    <xf numFmtId="9" fontId="7" fillId="10" borderId="1" xfId="2" applyNumberFormat="1" applyFont="1" applyFill="1" applyBorder="1" applyAlignment="1" applyProtection="1">
      <alignment horizontal="left" vertical="center" wrapText="1"/>
    </xf>
    <xf numFmtId="9" fontId="8" fillId="9" borderId="1" xfId="2" applyNumberFormat="1" applyFont="1" applyFill="1" applyBorder="1" applyAlignment="1" applyProtection="1">
      <alignment horizontal="left" vertical="center" wrapText="1"/>
    </xf>
    <xf numFmtId="1" fontId="1" fillId="8" borderId="1" xfId="2" applyNumberFormat="1" applyFont="1" applyFill="1" applyBorder="1" applyAlignment="1" applyProtection="1">
      <alignment horizontal="center" vertical="center" wrapText="1"/>
    </xf>
    <xf numFmtId="1" fontId="0" fillId="0" borderId="0" xfId="0" applyNumberFormat="1"/>
    <xf numFmtId="0" fontId="9" fillId="10" borderId="1" xfId="2" applyNumberFormat="1" applyFont="1" applyFill="1" applyBorder="1" applyAlignment="1" applyProtection="1">
      <alignment horizontal="center" vertical="center" wrapText="1"/>
    </xf>
    <xf numFmtId="9" fontId="9" fillId="10" borderId="1" xfId="2" applyNumberFormat="1" applyFont="1" applyFill="1" applyBorder="1" applyAlignment="1" applyProtection="1">
      <alignment horizontal="center" vertical="center" wrapText="1"/>
    </xf>
    <xf numFmtId="9" fontId="9" fillId="11" borderId="1" xfId="2" applyNumberFormat="1" applyFont="1" applyFill="1" applyBorder="1" applyAlignment="1" applyProtection="1">
      <alignment horizontal="center" vertical="center" wrapText="1"/>
    </xf>
    <xf numFmtId="0" fontId="9" fillId="12" borderId="1" xfId="2" applyNumberFormat="1" applyFont="1" applyFill="1" applyBorder="1" applyAlignment="1" applyProtection="1">
      <alignment horizontal="center" vertical="center" wrapText="1"/>
    </xf>
    <xf numFmtId="9" fontId="9" fillId="12" borderId="1" xfId="2" applyNumberFormat="1" applyFont="1" applyFill="1" applyBorder="1" applyAlignment="1" applyProtection="1">
      <alignment horizontal="center" vertical="center" wrapText="1"/>
    </xf>
    <xf numFmtId="0" fontId="9" fillId="9" borderId="1" xfId="2" applyNumberFormat="1" applyFont="1" applyFill="1" applyBorder="1" applyAlignment="1" applyProtection="1">
      <alignment horizontal="center" vertical="center" wrapText="1"/>
    </xf>
    <xf numFmtId="9" fontId="9" fillId="9" borderId="1" xfId="2" applyNumberFormat="1" applyFont="1" applyFill="1" applyBorder="1" applyAlignment="1" applyProtection="1">
      <alignment horizontal="center" vertical="center" wrapText="1"/>
    </xf>
    <xf numFmtId="0" fontId="8" fillId="22" borderId="2" xfId="0" applyFont="1" applyFill="1" applyBorder="1" applyAlignment="1">
      <alignment horizontal="center"/>
    </xf>
    <xf numFmtId="0" fontId="8" fillId="23" borderId="2" xfId="0" applyFont="1" applyFill="1" applyBorder="1" applyAlignment="1">
      <alignment horizontal="center"/>
    </xf>
    <xf numFmtId="0" fontId="8" fillId="22" borderId="1" xfId="0" applyFont="1" applyFill="1" applyBorder="1" applyAlignment="1">
      <alignment horizontal="center"/>
    </xf>
    <xf numFmtId="0" fontId="8" fillId="22" borderId="1" xfId="0" applyFont="1" applyFill="1" applyBorder="1" applyAlignment="1">
      <alignment horizontal="center" vertical="center" wrapText="1"/>
    </xf>
    <xf numFmtId="0" fontId="8" fillId="23" borderId="1" xfId="0" applyFont="1" applyFill="1" applyBorder="1" applyAlignment="1">
      <alignment horizontal="center"/>
    </xf>
    <xf numFmtId="0" fontId="8" fillId="0" borderId="0" xfId="0" applyFont="1" applyAlignment="1">
      <alignment horizontal="center"/>
    </xf>
    <xf numFmtId="0" fontId="8" fillId="24" borderId="1" xfId="0" applyFont="1" applyFill="1" applyBorder="1" applyAlignment="1">
      <alignment horizontal="center"/>
    </xf>
    <xf numFmtId="0" fontId="8" fillId="0" borderId="0" xfId="0" applyFont="1"/>
    <xf numFmtId="0" fontId="2" fillId="25" borderId="1" xfId="0" applyFont="1" applyFill="1" applyBorder="1" applyAlignment="1">
      <alignment horizontal="center" vertical="center"/>
    </xf>
    <xf numFmtId="0" fontId="4" fillId="22" borderId="1" xfId="0" applyFont="1" applyFill="1" applyBorder="1" applyAlignment="1">
      <alignment horizontal="center" vertical="center" wrapText="1"/>
    </xf>
    <xf numFmtId="0" fontId="4" fillId="0" borderId="1" xfId="0" applyFont="1" applyBorder="1" applyAlignment="1">
      <alignment horizontal="center" vertical="center"/>
    </xf>
    <xf numFmtId="0" fontId="2" fillId="25" borderId="2" xfId="0" applyFont="1" applyFill="1" applyBorder="1" applyAlignment="1">
      <alignment horizontal="center" vertical="center"/>
    </xf>
    <xf numFmtId="0" fontId="0" fillId="0" borderId="1" xfId="0" applyBorder="1"/>
    <xf numFmtId="1" fontId="10" fillId="0" borderId="1" xfId="2" applyNumberFormat="1" applyFont="1" applyFill="1" applyBorder="1" applyAlignment="1" applyProtection="1">
      <alignment horizontal="center" vertical="center" wrapText="1"/>
    </xf>
    <xf numFmtId="1" fontId="11" fillId="0" borderId="1" xfId="2" applyNumberFormat="1" applyFont="1" applyFill="1" applyBorder="1" applyAlignment="1" applyProtection="1">
      <alignment horizontal="center" vertical="center" wrapText="1"/>
    </xf>
    <xf numFmtId="1" fontId="12" fillId="19" borderId="1" xfId="0" applyNumberFormat="1" applyFont="1" applyFill="1" applyBorder="1" applyAlignment="1">
      <alignment horizontal="center" vertical="center"/>
    </xf>
    <xf numFmtId="1" fontId="11" fillId="20" borderId="1" xfId="2" applyNumberFormat="1" applyFont="1" applyFill="1" applyBorder="1" applyAlignment="1" applyProtection="1">
      <alignment horizontal="center" vertical="center" wrapText="1"/>
    </xf>
    <xf numFmtId="0" fontId="13" fillId="22" borderId="1" xfId="0" applyFont="1" applyFill="1" applyBorder="1" applyAlignment="1">
      <alignment horizontal="center" vertical="center"/>
    </xf>
    <xf numFmtId="0" fontId="0" fillId="0" borderId="1" xfId="0" applyFont="1" applyBorder="1" applyAlignment="1">
      <alignment horizontal="center" vertical="center" wrapText="1"/>
    </xf>
    <xf numFmtId="0" fontId="2" fillId="11" borderId="1" xfId="1" applyFont="1" applyFill="1" applyBorder="1" applyAlignment="1" applyProtection="1">
      <alignment horizontal="center" vertical="center" wrapText="1"/>
    </xf>
    <xf numFmtId="0" fontId="10" fillId="11" borderId="1" xfId="1" applyFont="1" applyFill="1" applyBorder="1" applyAlignment="1" applyProtection="1">
      <alignment horizontal="center" vertical="center" wrapText="1"/>
    </xf>
    <xf numFmtId="3" fontId="10" fillId="11" borderId="1" xfId="1" applyNumberFormat="1" applyFont="1" applyFill="1" applyBorder="1" applyAlignment="1" applyProtection="1">
      <alignment horizontal="center" vertical="center" wrapText="1"/>
    </xf>
    <xf numFmtId="0" fontId="1" fillId="11" borderId="1" xfId="1" applyFont="1" applyFill="1" applyBorder="1" applyAlignment="1" applyProtection="1">
      <alignment horizontal="center" vertical="center" wrapText="1"/>
    </xf>
    <xf numFmtId="9" fontId="1" fillId="11" borderId="1" xfId="1" applyNumberFormat="1" applyFont="1" applyFill="1" applyBorder="1" applyAlignment="1" applyProtection="1">
      <alignment horizontal="center" vertical="center" wrapText="1"/>
    </xf>
    <xf numFmtId="3" fontId="10" fillId="26" borderId="1" xfId="1" applyNumberFormat="1" applyFont="1" applyFill="1" applyBorder="1" applyAlignment="1" applyProtection="1">
      <alignment horizontal="center" vertical="center" wrapText="1"/>
    </xf>
    <xf numFmtId="3" fontId="10" fillId="27" borderId="1" xfId="1" applyNumberFormat="1" applyFont="1" applyFill="1" applyBorder="1" applyAlignment="1" applyProtection="1">
      <alignment horizontal="center" vertical="center" wrapText="1"/>
    </xf>
    <xf numFmtId="1" fontId="1" fillId="11" borderId="1" xfId="1" applyNumberFormat="1" applyFont="1" applyFill="1" applyBorder="1" applyAlignment="1" applyProtection="1">
      <alignment horizontal="center" vertical="center" wrapText="1"/>
    </xf>
    <xf numFmtId="0" fontId="2" fillId="10" borderId="1" xfId="1" applyFont="1" applyFill="1" applyBorder="1" applyAlignment="1" applyProtection="1">
      <alignment horizontal="center" vertical="center" wrapText="1"/>
    </xf>
    <xf numFmtId="0" fontId="10" fillId="10" borderId="1" xfId="1" applyFont="1" applyFill="1" applyBorder="1" applyAlignment="1" applyProtection="1">
      <alignment horizontal="center" vertical="center" wrapText="1"/>
    </xf>
    <xf numFmtId="3" fontId="10" fillId="10" borderId="1" xfId="1" applyNumberFormat="1" applyFont="1" applyFill="1" applyBorder="1" applyAlignment="1" applyProtection="1">
      <alignment horizontal="center" vertical="center" wrapText="1"/>
    </xf>
    <xf numFmtId="0" fontId="1" fillId="10" borderId="1" xfId="1" applyFont="1" applyFill="1" applyBorder="1" applyAlignment="1" applyProtection="1">
      <alignment horizontal="center" vertical="center" wrapText="1"/>
    </xf>
    <xf numFmtId="0" fontId="2" fillId="13" borderId="1" xfId="1" applyFont="1" applyFill="1" applyBorder="1" applyAlignment="1" applyProtection="1">
      <alignment horizontal="center" vertical="center" wrapText="1"/>
    </xf>
    <xf numFmtId="0" fontId="10" fillId="13" borderId="1" xfId="1" applyFont="1" applyFill="1" applyBorder="1" applyAlignment="1" applyProtection="1">
      <alignment horizontal="center" vertical="center" wrapText="1"/>
    </xf>
    <xf numFmtId="1" fontId="1" fillId="10" borderId="1" xfId="1" applyNumberFormat="1" applyFont="1" applyFill="1" applyBorder="1" applyAlignment="1" applyProtection="1">
      <alignment horizontal="center" vertical="center" wrapText="1"/>
    </xf>
    <xf numFmtId="3" fontId="10" fillId="28" borderId="1" xfId="1" applyNumberFormat="1" applyFont="1" applyFill="1" applyBorder="1" applyAlignment="1" applyProtection="1">
      <alignment horizontal="center" vertical="center" wrapText="1"/>
    </xf>
    <xf numFmtId="3" fontId="10" fillId="13" borderId="1" xfId="1" applyNumberFormat="1" applyFont="1" applyFill="1" applyBorder="1" applyAlignment="1" applyProtection="1">
      <alignment horizontal="center" vertical="center" wrapText="1"/>
    </xf>
    <xf numFmtId="0" fontId="1" fillId="12" borderId="1" xfId="1" applyFont="1" applyFill="1" applyBorder="1" applyAlignment="1" applyProtection="1">
      <alignment horizontal="center" vertical="center" wrapText="1"/>
    </xf>
    <xf numFmtId="9" fontId="1" fillId="12" borderId="1" xfId="1" applyNumberFormat="1" applyFont="1" applyFill="1" applyBorder="1" applyAlignment="1" applyProtection="1">
      <alignment horizontal="center" vertical="center" wrapText="1"/>
    </xf>
    <xf numFmtId="0" fontId="2" fillId="12" borderId="1" xfId="1" applyFont="1" applyFill="1" applyBorder="1" applyAlignment="1" applyProtection="1">
      <alignment horizontal="center" vertical="center" wrapText="1"/>
    </xf>
    <xf numFmtId="0" fontId="10" fillId="12" borderId="1" xfId="1" applyFont="1" applyFill="1" applyBorder="1" applyAlignment="1" applyProtection="1">
      <alignment horizontal="center" vertical="center" wrapText="1"/>
    </xf>
    <xf numFmtId="3" fontId="10" fillId="12" borderId="1" xfId="1" applyNumberFormat="1" applyFont="1" applyFill="1" applyBorder="1" applyAlignment="1" applyProtection="1">
      <alignment horizontal="center" vertical="center" wrapText="1"/>
    </xf>
    <xf numFmtId="164" fontId="15" fillId="15" borderId="1" xfId="1" applyNumberFormat="1" applyFont="1" applyFill="1" applyBorder="1" applyAlignment="1" applyProtection="1">
      <alignment horizontal="center" vertical="center" wrapText="1"/>
    </xf>
    <xf numFmtId="0" fontId="1" fillId="8" borderId="1" xfId="1" applyFont="1" applyFill="1" applyBorder="1" applyAlignment="1" applyProtection="1">
      <alignment horizontal="center" vertical="center" wrapText="1"/>
    </xf>
    <xf numFmtId="1" fontId="10" fillId="20" borderId="1" xfId="2" applyNumberFormat="1" applyFont="1" applyFill="1" applyBorder="1" applyAlignment="1" applyProtection="1">
      <alignment horizontal="center" vertical="center" wrapText="1"/>
    </xf>
    <xf numFmtId="9" fontId="1" fillId="11" borderId="1" xfId="1" applyNumberFormat="1" applyFont="1" applyFill="1" applyBorder="1" applyAlignment="1" applyProtection="1">
      <alignment horizontal="left" vertical="center" wrapText="1"/>
    </xf>
    <xf numFmtId="9" fontId="1" fillId="11" borderId="1" xfId="1" applyNumberFormat="1" applyFont="1" applyFill="1" applyBorder="1" applyAlignment="1" applyProtection="1">
      <alignment horizontal="left" vertical="top" wrapText="1"/>
    </xf>
    <xf numFmtId="0" fontId="1" fillId="13" borderId="1" xfId="1" applyFont="1" applyFill="1" applyBorder="1" applyAlignment="1" applyProtection="1">
      <alignment horizontal="left" vertical="center" wrapText="1"/>
    </xf>
    <xf numFmtId="0" fontId="1" fillId="10" borderId="1" xfId="1" applyFont="1" applyFill="1" applyBorder="1" applyAlignment="1" applyProtection="1">
      <alignment horizontal="left" vertical="center" wrapText="1"/>
    </xf>
    <xf numFmtId="0" fontId="1" fillId="12" borderId="1" xfId="1" applyFont="1" applyFill="1" applyBorder="1" applyAlignment="1" applyProtection="1">
      <alignment horizontal="left" vertical="center" wrapText="1"/>
    </xf>
    <xf numFmtId="0" fontId="4" fillId="22" borderId="1" xfId="0" applyFont="1" applyFill="1" applyBorder="1" applyAlignment="1">
      <alignment horizontal="center"/>
    </xf>
    <xf numFmtId="1" fontId="0" fillId="29" borderId="1" xfId="2" applyNumberFormat="1" applyFont="1" applyFill="1" applyBorder="1" applyAlignment="1" applyProtection="1">
      <alignment horizontal="center" vertical="center" wrapText="1"/>
    </xf>
    <xf numFmtId="1" fontId="0" fillId="30" borderId="1" xfId="2" applyNumberFormat="1" applyFont="1" applyFill="1" applyBorder="1" applyAlignment="1" applyProtection="1">
      <alignment horizontal="center" vertical="center" wrapText="1"/>
    </xf>
    <xf numFmtId="0" fontId="16" fillId="22" borderId="1" xfId="0" applyFont="1" applyFill="1" applyBorder="1" applyAlignment="1">
      <alignment horizontal="center" vertical="center" wrapText="1"/>
    </xf>
    <xf numFmtId="0" fontId="4" fillId="0" borderId="0" xfId="0" applyFont="1" applyAlignment="1">
      <alignment horizontal="center"/>
    </xf>
    <xf numFmtId="0" fontId="4" fillId="0" borderId="0" xfId="0" applyFont="1" applyBorder="1" applyAlignment="1">
      <alignment horizontal="center"/>
    </xf>
    <xf numFmtId="0" fontId="4" fillId="31" borderId="1" xfId="0" applyFont="1" applyFill="1" applyBorder="1" applyAlignment="1">
      <alignment horizontal="center"/>
    </xf>
    <xf numFmtId="0" fontId="16" fillId="0" borderId="1" xfId="0" applyFont="1" applyBorder="1" applyAlignment="1">
      <alignment horizontal="center" wrapText="1"/>
    </xf>
    <xf numFmtId="0" fontId="16" fillId="22" borderId="1" xfId="0" applyFont="1" applyFill="1" applyBorder="1" applyAlignment="1">
      <alignment horizontal="center" wrapText="1"/>
    </xf>
    <xf numFmtId="0" fontId="4" fillId="0" borderId="1" xfId="0" applyFont="1" applyBorder="1" applyAlignment="1">
      <alignment horizontal="center"/>
    </xf>
    <xf numFmtId="0" fontId="0" fillId="22" borderId="1" xfId="0" applyFont="1" applyFill="1" applyBorder="1" applyAlignment="1">
      <alignment horizontal="center"/>
    </xf>
    <xf numFmtId="0" fontId="0" fillId="22" borderId="1" xfId="0" applyFont="1" applyFill="1" applyBorder="1" applyAlignment="1">
      <alignment horizontal="center" vertical="center"/>
    </xf>
    <xf numFmtId="0" fontId="0" fillId="32" borderId="1" xfId="0" applyFont="1" applyFill="1" applyBorder="1" applyAlignment="1">
      <alignment horizontal="center"/>
    </xf>
    <xf numFmtId="0" fontId="0" fillId="0" borderId="0" xfId="0" applyFont="1" applyAlignment="1">
      <alignment horizontal="center"/>
    </xf>
    <xf numFmtId="0" fontId="0" fillId="0" borderId="0" xfId="0" applyFont="1"/>
    <xf numFmtId="0" fontId="0" fillId="0" borderId="1" xfId="0" applyFont="1" applyBorder="1" applyAlignment="1">
      <alignment horizontal="center"/>
    </xf>
    <xf numFmtId="0" fontId="13" fillId="31" borderId="1" xfId="0" applyFont="1" applyFill="1" applyBorder="1" applyAlignment="1">
      <alignment horizontal="center" vertical="center"/>
    </xf>
    <xf numFmtId="0" fontId="13" fillId="31" borderId="1" xfId="0" applyFont="1" applyFill="1" applyBorder="1" applyAlignment="1">
      <alignment horizontal="center"/>
    </xf>
    <xf numFmtId="0" fontId="10" fillId="2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Font="1" applyBorder="1" applyAlignment="1">
      <alignment horizontal="center" vertical="center"/>
    </xf>
    <xf numFmtId="0" fontId="10" fillId="0" borderId="0" xfId="0" applyFont="1" applyBorder="1" applyAlignment="1">
      <alignment vertical="center" wrapText="1"/>
    </xf>
    <xf numFmtId="0" fontId="0" fillId="0" borderId="0" xfId="0" applyFont="1" applyBorder="1"/>
    <xf numFmtId="0" fontId="4" fillId="31" borderId="1" xfId="0" applyFont="1" applyFill="1" applyBorder="1" applyAlignment="1">
      <alignment horizontal="center" vertical="center"/>
    </xf>
    <xf numFmtId="0" fontId="16" fillId="0" borderId="1" xfId="0" applyFont="1" applyBorder="1" applyAlignment="1">
      <alignment horizontal="center" vertical="center" wrapText="1"/>
    </xf>
    <xf numFmtId="0" fontId="0" fillId="0" borderId="0" xfId="0" applyFont="1" applyBorder="1" applyAlignment="1">
      <alignment horizontal="center"/>
    </xf>
    <xf numFmtId="1" fontId="0" fillId="0" borderId="0" xfId="0" applyNumberFormat="1" applyFont="1" applyBorder="1" applyAlignment="1">
      <alignment horizontal="center" vertical="center"/>
    </xf>
    <xf numFmtId="0" fontId="0" fillId="33" borderId="0" xfId="0" applyFont="1" applyFill="1" applyBorder="1" applyAlignment="1">
      <alignment horizontal="center"/>
    </xf>
    <xf numFmtId="0" fontId="0" fillId="0" borderId="0" xfId="0" applyFont="1" applyFill="1" applyBorder="1" applyAlignment="1">
      <alignment horizontal="center"/>
    </xf>
    <xf numFmtId="1" fontId="0" fillId="0" borderId="0" xfId="2" applyNumberFormat="1" applyFont="1" applyFill="1" applyBorder="1" applyAlignment="1" applyProtection="1">
      <alignment horizontal="center" vertical="center" wrapText="1"/>
    </xf>
    <xf numFmtId="0" fontId="2" fillId="10" borderId="1"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3" fontId="10" fillId="10" borderId="1" xfId="0" applyNumberFormat="1" applyFont="1" applyFill="1" applyBorder="1" applyAlignment="1" applyProtection="1">
      <alignment horizontal="center" vertical="center" wrapText="1"/>
    </xf>
    <xf numFmtId="0" fontId="0" fillId="10" borderId="1" xfId="0" applyFont="1" applyFill="1" applyBorder="1" applyAlignment="1" applyProtection="1"/>
    <xf numFmtId="0" fontId="0" fillId="10" borderId="1" xfId="0" applyFont="1" applyFill="1" applyBorder="1" applyAlignment="1" applyProtection="1">
      <alignment vertical="center"/>
    </xf>
    <xf numFmtId="0" fontId="0" fillId="29" borderId="1" xfId="0" applyFont="1" applyFill="1" applyBorder="1" applyAlignment="1" applyProtection="1">
      <alignment vertical="center" wrapText="1"/>
    </xf>
    <xf numFmtId="0" fontId="0" fillId="29" borderId="1" xfId="0" applyFont="1" applyFill="1" applyBorder="1" applyAlignment="1" applyProtection="1">
      <alignment vertical="center"/>
    </xf>
    <xf numFmtId="0" fontId="14" fillId="8" borderId="1" xfId="0" applyFont="1" applyFill="1" applyBorder="1" applyAlignment="1" applyProtection="1">
      <alignment horizontal="center" vertical="center" wrapText="1"/>
    </xf>
    <xf numFmtId="0" fontId="2" fillId="8" borderId="1" xfId="0" applyFont="1" applyFill="1" applyBorder="1" applyAlignment="1" applyProtection="1">
      <alignment horizontal="center" vertical="center" wrapText="1"/>
    </xf>
    <xf numFmtId="0" fontId="10" fillId="8" borderId="1" xfId="0" applyFont="1" applyFill="1" applyBorder="1" applyAlignment="1" applyProtection="1">
      <alignment horizontal="center" vertical="center" wrapText="1"/>
    </xf>
    <xf numFmtId="3" fontId="10" fillId="8" borderId="1" xfId="0" applyNumberFormat="1" applyFont="1" applyFill="1" applyBorder="1" applyAlignment="1" applyProtection="1">
      <alignment horizontal="center" vertical="center" wrapText="1"/>
    </xf>
    <xf numFmtId="9" fontId="0" fillId="8" borderId="1" xfId="0" applyNumberFormat="1" applyFont="1" applyFill="1" applyBorder="1" applyAlignment="1" applyProtection="1">
      <alignment horizontal="center" vertical="center" wrapText="1"/>
    </xf>
    <xf numFmtId="0" fontId="0" fillId="8" borderId="1" xfId="0" applyFont="1" applyFill="1" applyBorder="1" applyAlignment="1" applyProtection="1">
      <alignment horizontal="center"/>
    </xf>
    <xf numFmtId="0" fontId="0" fillId="8" borderId="1" xfId="0" applyFont="1" applyFill="1" applyBorder="1" applyAlignment="1" applyProtection="1">
      <alignment horizontal="center" vertical="center"/>
    </xf>
    <xf numFmtId="0" fontId="0" fillId="8" borderId="1" xfId="0" applyFont="1" applyFill="1" applyBorder="1" applyAlignment="1" applyProtection="1"/>
    <xf numFmtId="1" fontId="0" fillId="8" borderId="1" xfId="0" applyNumberFormat="1" applyFont="1" applyFill="1" applyBorder="1" applyAlignment="1" applyProtection="1">
      <alignment horizontal="center" vertical="center"/>
    </xf>
    <xf numFmtId="0" fontId="0" fillId="8" borderId="1" xfId="0" applyFont="1" applyFill="1" applyBorder="1" applyAlignment="1" applyProtection="1">
      <alignment horizontal="center" vertical="center" wrapText="1"/>
    </xf>
    <xf numFmtId="0" fontId="2" fillId="12" borderId="1" xfId="0" applyFont="1" applyFill="1" applyBorder="1" applyAlignment="1" applyProtection="1">
      <alignment horizontal="center" vertical="center" wrapText="1"/>
    </xf>
    <xf numFmtId="0" fontId="10" fillId="12" borderId="1" xfId="0" applyFont="1" applyFill="1" applyBorder="1" applyAlignment="1" applyProtection="1">
      <alignment horizontal="center" vertical="center" wrapText="1"/>
    </xf>
    <xf numFmtId="3" fontId="10" fillId="12" borderId="1" xfId="0" applyNumberFormat="1" applyFont="1" applyFill="1" applyBorder="1" applyAlignment="1" applyProtection="1">
      <alignment horizontal="center" vertical="center" wrapText="1"/>
    </xf>
    <xf numFmtId="0" fontId="0" fillId="12" borderId="1" xfId="0" applyFont="1" applyFill="1" applyBorder="1" applyAlignment="1" applyProtection="1">
      <alignment horizontal="center"/>
    </xf>
    <xf numFmtId="0" fontId="0" fillId="12" borderId="1" xfId="0" applyFont="1" applyFill="1" applyBorder="1" applyAlignment="1" applyProtection="1">
      <alignment horizontal="center" wrapText="1"/>
    </xf>
    <xf numFmtId="0" fontId="0" fillId="12" borderId="1" xfId="0" applyFont="1" applyFill="1" applyBorder="1" applyAlignment="1" applyProtection="1"/>
    <xf numFmtId="1" fontId="0" fillId="34" borderId="1" xfId="0" applyNumberFormat="1" applyFill="1" applyBorder="1" applyAlignment="1">
      <alignment horizontal="center" vertical="center"/>
    </xf>
    <xf numFmtId="0" fontId="4" fillId="22" borderId="1" xfId="0" applyFont="1" applyFill="1" applyBorder="1" applyAlignment="1">
      <alignment vertical="top" wrapText="1"/>
    </xf>
    <xf numFmtId="0" fontId="19" fillId="32" borderId="1" xfId="0" applyFont="1" applyFill="1" applyBorder="1" applyAlignment="1">
      <alignment horizontal="center" vertical="center" wrapText="1"/>
    </xf>
    <xf numFmtId="0" fontId="18" fillId="32" borderId="1" xfId="0" applyFont="1" applyFill="1" applyBorder="1" applyAlignment="1">
      <alignment vertical="center" wrapText="1"/>
    </xf>
    <xf numFmtId="0" fontId="20" fillId="32" borderId="1" xfId="0" applyFont="1" applyFill="1" applyBorder="1" applyAlignment="1">
      <alignment horizontal="center" vertical="center" wrapText="1"/>
    </xf>
    <xf numFmtId="3" fontId="20" fillId="32" borderId="1" xfId="0" applyNumberFormat="1" applyFont="1" applyFill="1" applyBorder="1" applyAlignment="1">
      <alignment horizontal="center" vertical="center" wrapText="1"/>
    </xf>
    <xf numFmtId="0" fontId="0" fillId="12" borderId="1" xfId="0" applyFont="1" applyFill="1" applyBorder="1" applyAlignment="1" applyProtection="1">
      <alignment horizontal="center" vertical="center"/>
    </xf>
    <xf numFmtId="0" fontId="0" fillId="35" borderId="1" xfId="0" applyFont="1" applyFill="1" applyBorder="1" applyAlignment="1" applyProtection="1">
      <alignment vertical="top" wrapText="1"/>
    </xf>
    <xf numFmtId="3" fontId="10" fillId="12" borderId="1" xfId="0" applyNumberFormat="1" applyFont="1" applyFill="1" applyBorder="1" applyAlignment="1" applyProtection="1">
      <alignment horizontal="right" vertical="center" wrapText="1"/>
    </xf>
    <xf numFmtId="0" fontId="0" fillId="22" borderId="1" xfId="0" applyFont="1" applyFill="1" applyBorder="1" applyAlignment="1">
      <alignment vertical="top" wrapText="1"/>
    </xf>
    <xf numFmtId="0" fontId="0" fillId="12" borderId="1" xfId="0" applyFont="1" applyFill="1" applyBorder="1" applyAlignment="1" applyProtection="1">
      <alignment horizontal="center" vertical="center" wrapText="1"/>
    </xf>
    <xf numFmtId="0" fontId="0" fillId="0" borderId="1" xfId="0" applyFont="1" applyBorder="1" applyAlignment="1">
      <alignment vertical="top" wrapText="1"/>
    </xf>
    <xf numFmtId="1" fontId="0" fillId="8" borderId="1" xfId="0" applyNumberFormat="1" applyFont="1" applyFill="1" applyBorder="1" applyAlignment="1" applyProtection="1">
      <alignment vertical="center"/>
    </xf>
    <xf numFmtId="0" fontId="0" fillId="8" borderId="1" xfId="0" applyFont="1" applyFill="1" applyBorder="1" applyAlignment="1" applyProtection="1">
      <alignment wrapText="1"/>
    </xf>
    <xf numFmtId="0" fontId="2" fillId="11" borderId="1" xfId="0" applyFont="1" applyFill="1" applyBorder="1" applyAlignment="1" applyProtection="1">
      <alignment horizontal="center" vertical="center" wrapText="1"/>
    </xf>
    <xf numFmtId="0" fontId="10" fillId="11" borderId="1" xfId="0" applyFont="1" applyFill="1" applyBorder="1" applyAlignment="1" applyProtection="1">
      <alignment horizontal="center" vertical="center" wrapText="1"/>
    </xf>
    <xf numFmtId="3" fontId="10" fillId="11" borderId="1" xfId="0" applyNumberFormat="1" applyFont="1" applyFill="1" applyBorder="1" applyAlignment="1" applyProtection="1">
      <alignment horizontal="center" vertical="center" wrapText="1"/>
    </xf>
    <xf numFmtId="3" fontId="0" fillId="11" borderId="1" xfId="0" applyNumberFormat="1" applyFont="1" applyFill="1" applyBorder="1" applyAlignment="1" applyProtection="1">
      <alignment horizontal="center" vertical="center"/>
    </xf>
    <xf numFmtId="0" fontId="0" fillId="11" borderId="1" xfId="0" applyFont="1" applyFill="1" applyBorder="1" applyAlignment="1" applyProtection="1">
      <alignment horizontal="center" vertical="center"/>
    </xf>
    <xf numFmtId="0" fontId="0" fillId="11" borderId="1" xfId="0" applyFont="1" applyFill="1" applyBorder="1" applyAlignment="1" applyProtection="1">
      <alignment horizontal="center"/>
    </xf>
    <xf numFmtId="0" fontId="0" fillId="11" borderId="1" xfId="0" applyFont="1" applyFill="1" applyBorder="1" applyAlignment="1" applyProtection="1">
      <alignment horizontal="center" wrapText="1"/>
    </xf>
    <xf numFmtId="0" fontId="0" fillId="11" borderId="1" xfId="0" applyFont="1" applyFill="1" applyBorder="1" applyAlignment="1" applyProtection="1"/>
    <xf numFmtId="1" fontId="0" fillId="11" borderId="1" xfId="0" applyNumberFormat="1" applyFont="1" applyFill="1" applyBorder="1" applyAlignment="1" applyProtection="1">
      <alignment vertical="top" wrapText="1"/>
    </xf>
    <xf numFmtId="0" fontId="0" fillId="9" borderId="1" xfId="0" applyFont="1" applyFill="1" applyBorder="1" applyAlignment="1">
      <alignment vertical="top" wrapText="1"/>
    </xf>
    <xf numFmtId="1" fontId="0" fillId="11" borderId="1" xfId="0" applyNumberFormat="1" applyFont="1" applyFill="1" applyBorder="1" applyAlignment="1" applyProtection="1">
      <alignment vertical="top"/>
    </xf>
    <xf numFmtId="0" fontId="0" fillId="11" borderId="1" xfId="0" applyFont="1" applyFill="1" applyBorder="1" applyAlignment="1" applyProtection="1">
      <alignment horizontal="center" vertical="center" wrapText="1"/>
    </xf>
    <xf numFmtId="0" fontId="0" fillId="32" borderId="1" xfId="0" applyFont="1" applyFill="1" applyBorder="1" applyAlignment="1">
      <alignment horizontal="left" vertical="top" wrapText="1"/>
    </xf>
    <xf numFmtId="0" fontId="0" fillId="32" borderId="1" xfId="0" applyFont="1" applyFill="1" applyBorder="1" applyAlignment="1">
      <alignment vertical="top" wrapText="1"/>
    </xf>
    <xf numFmtId="3" fontId="0" fillId="8" borderId="1" xfId="0" applyNumberFormat="1" applyFont="1" applyFill="1" applyBorder="1" applyAlignment="1" applyProtection="1">
      <alignment horizontal="center" vertical="center"/>
    </xf>
    <xf numFmtId="0" fontId="0" fillId="8" borderId="1" xfId="0" applyFont="1" applyFill="1" applyBorder="1" applyAlignment="1" applyProtection="1">
      <alignment horizontal="center" wrapText="1"/>
    </xf>
    <xf numFmtId="0" fontId="2" fillId="22" borderId="1" xfId="0" applyFont="1" applyFill="1" applyBorder="1" applyAlignment="1" applyProtection="1">
      <alignment horizontal="center" vertical="center" wrapText="1"/>
    </xf>
    <xf numFmtId="0" fontId="10" fillId="22" borderId="1" xfId="0" applyFont="1" applyFill="1" applyBorder="1" applyAlignment="1" applyProtection="1">
      <alignment horizontal="center" vertical="center" wrapText="1"/>
    </xf>
    <xf numFmtId="3" fontId="10" fillId="22" borderId="1" xfId="0" applyNumberFormat="1" applyFont="1" applyFill="1" applyBorder="1" applyAlignment="1" applyProtection="1">
      <alignment horizontal="center" vertical="center" wrapText="1"/>
    </xf>
    <xf numFmtId="3" fontId="0" fillId="22" borderId="1" xfId="0" applyNumberFormat="1" applyFont="1" applyFill="1" applyBorder="1" applyAlignment="1" applyProtection="1">
      <alignment horizontal="center" vertical="center"/>
    </xf>
    <xf numFmtId="0" fontId="0" fillId="22" borderId="1" xfId="0" applyFont="1" applyFill="1" applyBorder="1" applyAlignment="1" applyProtection="1"/>
    <xf numFmtId="0" fontId="0" fillId="22" borderId="1" xfId="0" applyFont="1" applyFill="1" applyBorder="1" applyAlignment="1" applyProtection="1">
      <alignment vertical="center"/>
    </xf>
    <xf numFmtId="0" fontId="0" fillId="22" borderId="1" xfId="0" applyFont="1" applyFill="1" applyBorder="1" applyAlignment="1" applyProtection="1">
      <alignment vertical="center" wrapText="1"/>
    </xf>
    <xf numFmtId="0" fontId="0" fillId="22" borderId="1" xfId="0" applyFont="1" applyFill="1" applyBorder="1" applyAlignment="1" applyProtection="1">
      <alignment wrapText="1"/>
    </xf>
    <xf numFmtId="0" fontId="14" fillId="22" borderId="1" xfId="0" applyFont="1" applyFill="1" applyBorder="1" applyAlignment="1" applyProtection="1">
      <alignment horizontal="center" vertical="center" wrapText="1"/>
    </xf>
    <xf numFmtId="9" fontId="0" fillId="22" borderId="1" xfId="0" applyNumberFormat="1" applyFont="1" applyFill="1" applyBorder="1" applyAlignment="1" applyProtection="1">
      <alignment horizontal="center" vertical="center"/>
    </xf>
    <xf numFmtId="9" fontId="0" fillId="22" borderId="1" xfId="0" applyNumberFormat="1" applyFont="1" applyFill="1" applyBorder="1" applyAlignment="1" applyProtection="1">
      <alignment horizontal="center" vertical="center" wrapText="1"/>
    </xf>
    <xf numFmtId="0" fontId="0" fillId="22" borderId="1" xfId="0" applyFont="1" applyFill="1" applyBorder="1" applyAlignment="1" applyProtection="1">
      <alignment horizontal="center" vertical="center"/>
    </xf>
    <xf numFmtId="0" fontId="0" fillId="22" borderId="1" xfId="0" applyFont="1" applyFill="1" applyBorder="1" applyAlignment="1" applyProtection="1">
      <alignment horizontal="center" vertical="center" wrapText="1"/>
    </xf>
    <xf numFmtId="0" fontId="0" fillId="22" borderId="1" xfId="0" applyFont="1" applyFill="1" applyBorder="1" applyAlignment="1" applyProtection="1">
      <alignment horizontal="center"/>
    </xf>
    <xf numFmtId="0" fontId="0" fillId="22" borderId="1" xfId="0" applyFont="1" applyFill="1" applyBorder="1" applyAlignment="1" applyProtection="1">
      <alignment horizontal="center" wrapText="1"/>
    </xf>
    <xf numFmtId="0" fontId="9" fillId="8" borderId="1" xfId="0" applyFont="1" applyFill="1" applyBorder="1" applyAlignment="1" applyProtection="1">
      <alignment horizontal="center" vertical="center" wrapText="1"/>
    </xf>
    <xf numFmtId="3" fontId="15" fillId="8" borderId="1" xfId="0" applyNumberFormat="1" applyFont="1" applyFill="1" applyBorder="1" applyAlignment="1" applyProtection="1">
      <alignment horizontal="right" vertical="center" wrapText="1"/>
    </xf>
    <xf numFmtId="0" fontId="9" fillId="8" borderId="1" xfId="0" applyFont="1" applyFill="1" applyBorder="1" applyAlignment="1" applyProtection="1"/>
    <xf numFmtId="0" fontId="9" fillId="8" borderId="1" xfId="0" applyFont="1" applyFill="1" applyBorder="1" applyAlignment="1" applyProtection="1">
      <alignment wrapText="1"/>
    </xf>
    <xf numFmtId="0" fontId="0" fillId="22" borderId="0" xfId="0" applyFont="1" applyFill="1" applyBorder="1" applyAlignment="1">
      <alignment horizontal="center"/>
    </xf>
    <xf numFmtId="1" fontId="10" fillId="0" borderId="0" xfId="2" applyNumberFormat="1" applyFont="1" applyFill="1" applyBorder="1" applyAlignment="1" applyProtection="1">
      <alignment horizontal="center" vertical="center" wrapText="1"/>
    </xf>
    <xf numFmtId="0" fontId="2" fillId="10" borderId="1" xfId="2" applyNumberFormat="1" applyFont="1" applyFill="1" applyBorder="1" applyAlignment="1" applyProtection="1">
      <alignment horizontal="center" vertical="center" wrapText="1"/>
    </xf>
    <xf numFmtId="0" fontId="13" fillId="31" borderId="1" xfId="0" applyFont="1" applyFill="1" applyBorder="1" applyAlignment="1">
      <alignment horizontal="center"/>
    </xf>
    <xf numFmtId="0" fontId="4" fillId="31" borderId="1" xfId="0" applyFont="1" applyFill="1" applyBorder="1" applyAlignment="1">
      <alignment horizontal="center" vertical="center"/>
    </xf>
    <xf numFmtId="0" fontId="0" fillId="10" borderId="1" xfId="2" applyNumberFormat="1" applyFont="1" applyFill="1" applyBorder="1" applyAlignment="1" applyProtection="1">
      <alignment horizontal="center" vertical="center" wrapText="1"/>
    </xf>
    <xf numFmtId="3" fontId="0" fillId="10" borderId="1" xfId="2" applyNumberFormat="1" applyFont="1" applyFill="1" applyBorder="1" applyAlignment="1" applyProtection="1">
      <alignment horizontal="center" vertical="center" wrapText="1"/>
    </xf>
    <xf numFmtId="164" fontId="0" fillId="36" borderId="1" xfId="2" applyNumberFormat="1" applyFont="1" applyFill="1" applyBorder="1" applyAlignment="1" applyProtection="1">
      <alignment horizontal="center" vertical="center" wrapText="1"/>
    </xf>
    <xf numFmtId="1" fontId="0" fillId="10" borderId="1" xfId="2" applyNumberFormat="1" applyFont="1" applyFill="1" applyBorder="1" applyAlignment="1" applyProtection="1">
      <alignment horizontal="center" vertical="center" wrapText="1"/>
    </xf>
    <xf numFmtId="0" fontId="0" fillId="37" borderId="1" xfId="2" applyNumberFormat="1" applyFont="1" applyFill="1" applyBorder="1" applyAlignment="1" applyProtection="1">
      <alignment horizontal="center" vertical="center" wrapText="1"/>
    </xf>
    <xf numFmtId="0" fontId="0" fillId="29" borderId="1" xfId="2" applyNumberFormat="1" applyFont="1" applyFill="1" applyBorder="1" applyAlignment="1" applyProtection="1">
      <alignment horizontal="center" vertical="center" wrapText="1"/>
    </xf>
    <xf numFmtId="3" fontId="0" fillId="9" borderId="1" xfId="2" applyNumberFormat="1" applyFont="1" applyFill="1" applyBorder="1" applyAlignment="1" applyProtection="1">
      <alignment horizontal="center" vertical="center" wrapText="1"/>
    </xf>
    <xf numFmtId="0" fontId="0" fillId="22" borderId="1" xfId="2" applyNumberFormat="1" applyFont="1" applyFill="1" applyBorder="1" applyAlignment="1" applyProtection="1">
      <alignment horizontal="left" vertical="center" wrapText="1"/>
    </xf>
    <xf numFmtId="0" fontId="0" fillId="24" borderId="1" xfId="2" applyNumberFormat="1" applyFont="1" applyFill="1" applyBorder="1" applyAlignment="1" applyProtection="1">
      <alignment horizontal="center" vertical="center" wrapText="1"/>
    </xf>
    <xf numFmtId="0" fontId="2" fillId="37" borderId="1" xfId="2" applyNumberFormat="1" applyFont="1" applyFill="1" applyBorder="1" applyAlignment="1" applyProtection="1">
      <alignment horizontal="center" vertical="center" wrapText="1"/>
    </xf>
    <xf numFmtId="0" fontId="10" fillId="37" borderId="1" xfId="2" applyNumberFormat="1" applyFont="1" applyFill="1" applyBorder="1" applyAlignment="1">
      <alignment horizontal="center" vertical="center" wrapText="1"/>
    </xf>
    <xf numFmtId="3" fontId="10" fillId="37" borderId="1" xfId="2" applyNumberFormat="1" applyFont="1" applyFill="1" applyBorder="1" applyAlignment="1">
      <alignment horizontal="center" vertical="center" wrapText="1"/>
    </xf>
    <xf numFmtId="164" fontId="0" fillId="37" borderId="1" xfId="2" applyNumberFormat="1" applyFont="1" applyFill="1" applyBorder="1" applyAlignment="1" applyProtection="1">
      <alignment horizontal="center" vertical="center" wrapText="1"/>
    </xf>
    <xf numFmtId="0" fontId="0" fillId="9" borderId="1" xfId="2" applyNumberFormat="1" applyFont="1" applyFill="1" applyBorder="1" applyAlignment="1" applyProtection="1">
      <alignment horizontal="center" vertical="center" wrapText="1"/>
    </xf>
    <xf numFmtId="9" fontId="0" fillId="10" borderId="1" xfId="2" applyNumberFormat="1" applyFont="1" applyFill="1" applyBorder="1" applyAlignment="1" applyProtection="1">
      <alignment horizontal="center" vertical="center" wrapText="1"/>
    </xf>
    <xf numFmtId="0" fontId="0" fillId="29" borderId="1" xfId="2" applyNumberFormat="1" applyFont="1" applyFill="1" applyBorder="1" applyAlignment="1" applyProtection="1">
      <alignment horizontal="left" vertical="center" wrapText="1"/>
    </xf>
    <xf numFmtId="164" fontId="6" fillId="7" borderId="1" xfId="2" applyNumberFormat="1" applyFont="1" applyFill="1" applyBorder="1" applyAlignment="1" applyProtection="1">
      <alignment horizontal="center" vertical="center" wrapText="1"/>
    </xf>
    <xf numFmtId="0" fontId="0" fillId="7" borderId="1" xfId="2" applyNumberFormat="1" applyFont="1" applyFill="1" applyBorder="1" applyAlignment="1" applyProtection="1">
      <alignment horizontal="center" vertical="center" wrapText="1"/>
    </xf>
    <xf numFmtId="0" fontId="0" fillId="8" borderId="1" xfId="2" applyNumberFormat="1" applyFont="1" applyFill="1" applyBorder="1" applyAlignment="1" applyProtection="1">
      <alignment horizontal="center" vertical="center" wrapText="1"/>
    </xf>
    <xf numFmtId="0" fontId="0" fillId="0" borderId="1" xfId="0" applyFont="1" applyBorder="1"/>
    <xf numFmtId="0" fontId="21" fillId="10" borderId="1" xfId="2" applyNumberFormat="1" applyFont="1" applyFill="1" applyBorder="1" applyAlignment="1" applyProtection="1">
      <alignment horizontal="center" vertical="center" wrapText="1"/>
    </xf>
    <xf numFmtId="0" fontId="21" fillId="37" borderId="1" xfId="2" applyNumberFormat="1" applyFont="1" applyFill="1" applyBorder="1" applyAlignment="1" applyProtection="1">
      <alignment horizontal="center" vertical="center" wrapText="1"/>
    </xf>
    <xf numFmtId="0" fontId="22" fillId="37" borderId="1" xfId="2" applyNumberFormat="1" applyFont="1" applyFill="1" applyBorder="1" applyAlignment="1">
      <alignment horizontal="center" vertical="center" wrapText="1"/>
    </xf>
    <xf numFmtId="0" fontId="2" fillId="10" borderId="1" xfId="2" applyNumberFormat="1" applyFont="1" applyFill="1" applyBorder="1" applyAlignment="1" applyProtection="1">
      <alignment horizontal="center" vertical="center" wrapText="1"/>
    </xf>
    <xf numFmtId="0" fontId="4" fillId="31" borderId="1" xfId="0" applyFont="1" applyFill="1" applyBorder="1" applyAlignment="1">
      <alignment horizontal="center" vertical="center"/>
    </xf>
    <xf numFmtId="0" fontId="5" fillId="0" borderId="0" xfId="1" applyFont="1" applyFill="1" applyBorder="1" applyAlignment="1" applyProtection="1">
      <alignment horizontal="center" vertical="center" wrapText="1"/>
    </xf>
    <xf numFmtId="164" fontId="15" fillId="0" borderId="0" xfId="1" applyNumberFormat="1" applyFont="1" applyFill="1" applyBorder="1" applyAlignment="1" applyProtection="1">
      <alignment horizontal="center" vertical="center" wrapText="1"/>
    </xf>
    <xf numFmtId="0" fontId="1" fillId="0" borderId="0" xfId="1" applyFont="1" applyFill="1" applyBorder="1" applyAlignment="1" applyProtection="1">
      <alignment horizontal="center" vertical="center" wrapText="1"/>
    </xf>
    <xf numFmtId="0" fontId="0" fillId="0" borderId="0" xfId="0" applyFill="1"/>
    <xf numFmtId="0" fontId="10" fillId="10" borderId="1" xfId="2" applyNumberFormat="1" applyFont="1" applyFill="1" applyBorder="1" applyAlignment="1" applyProtection="1">
      <alignment horizontal="center" vertical="center" wrapText="1"/>
    </xf>
    <xf numFmtId="3" fontId="10" fillId="10" borderId="1" xfId="2" applyNumberFormat="1" applyFont="1" applyFill="1" applyBorder="1" applyAlignment="1" applyProtection="1">
      <alignment horizontal="center" vertical="center" wrapText="1"/>
    </xf>
    <xf numFmtId="0" fontId="1" fillId="10" borderId="1" xfId="2" applyNumberFormat="1" applyFont="1" applyFill="1" applyBorder="1" applyAlignment="1" applyProtection="1">
      <alignment horizontal="center" vertical="center" wrapText="1"/>
    </xf>
    <xf numFmtId="1" fontId="1" fillId="10" borderId="1" xfId="2" applyNumberFormat="1" applyFont="1" applyFill="1" applyBorder="1" applyAlignment="1" applyProtection="1">
      <alignment horizontal="center" vertical="center" wrapText="1"/>
    </xf>
    <xf numFmtId="1" fontId="7" fillId="37" borderId="1" xfId="2" applyNumberFormat="1" applyFont="1" applyFill="1" applyBorder="1" applyAlignment="1" applyProtection="1">
      <alignment horizontal="center" vertical="center" wrapText="1"/>
    </xf>
    <xf numFmtId="0" fontId="1" fillId="9" borderId="1" xfId="2" applyNumberFormat="1" applyFont="1" applyFill="1" applyBorder="1" applyAlignment="1">
      <alignment horizontal="center" vertical="center" wrapText="1"/>
    </xf>
    <xf numFmtId="3" fontId="10" fillId="13" borderId="1" xfId="2" applyNumberFormat="1" applyFont="1" applyFill="1" applyBorder="1" applyAlignment="1" applyProtection="1">
      <alignment horizontal="center" vertical="center" wrapText="1"/>
    </xf>
    <xf numFmtId="1" fontId="1" fillId="13" borderId="1" xfId="2" applyNumberFormat="1" applyFont="1" applyFill="1" applyBorder="1" applyAlignment="1" applyProtection="1">
      <alignment horizontal="center" vertical="center" wrapText="1"/>
    </xf>
    <xf numFmtId="1" fontId="1" fillId="37" borderId="1" xfId="2" applyNumberFormat="1" applyFont="1" applyFill="1" applyBorder="1" applyAlignment="1" applyProtection="1">
      <alignment horizontal="center" vertical="center" wrapText="1"/>
    </xf>
    <xf numFmtId="0" fontId="10" fillId="9" borderId="1" xfId="2" applyNumberFormat="1" applyFont="1" applyFill="1" applyBorder="1" applyAlignment="1" applyProtection="1">
      <alignment horizontal="center" vertical="center" wrapText="1"/>
    </xf>
    <xf numFmtId="1" fontId="1" fillId="13" borderId="1" xfId="2" applyNumberFormat="1" applyFont="1" applyFill="1" applyBorder="1" applyAlignment="1" applyProtection="1">
      <alignment horizontal="left" vertical="center" wrapText="1"/>
    </xf>
    <xf numFmtId="0" fontId="25" fillId="32" borderId="1" xfId="0" applyFont="1" applyFill="1" applyBorder="1" applyAlignment="1">
      <alignment vertical="top" wrapText="1"/>
    </xf>
    <xf numFmtId="0" fontId="2" fillId="37" borderId="1" xfId="2" applyNumberFormat="1" applyFont="1" applyFill="1" applyBorder="1" applyAlignment="1">
      <alignment horizontal="center" vertical="center" wrapText="1"/>
    </xf>
    <xf numFmtId="0" fontId="26" fillId="0" borderId="1" xfId="0" applyFont="1" applyBorder="1" applyAlignment="1">
      <alignment vertical="center" wrapText="1"/>
    </xf>
    <xf numFmtId="0" fontId="0" fillId="0" borderId="1" xfId="0" applyBorder="1" applyAlignment="1">
      <alignment vertical="center" wrapText="1"/>
    </xf>
    <xf numFmtId="0" fontId="1" fillId="0" borderId="1" xfId="2" applyNumberFormat="1" applyFont="1" applyFill="1" applyBorder="1" applyAlignment="1">
      <alignment vertical="center" wrapText="1"/>
    </xf>
    <xf numFmtId="0" fontId="0" fillId="0" borderId="2" xfId="0" applyBorder="1" applyAlignment="1">
      <alignment vertical="center" wrapText="1"/>
    </xf>
    <xf numFmtId="0" fontId="1" fillId="0" borderId="2" xfId="2" applyNumberFormat="1" applyFont="1" applyFill="1" applyBorder="1" applyAlignment="1">
      <alignment vertical="center" wrapText="1"/>
    </xf>
    <xf numFmtId="0" fontId="1" fillId="13" borderId="1" xfId="2" applyNumberFormat="1" applyFont="1" applyFill="1" applyBorder="1" applyAlignment="1" applyProtection="1">
      <alignment horizontal="center" vertical="center" wrapText="1"/>
    </xf>
    <xf numFmtId="166" fontId="1" fillId="10" borderId="1" xfId="3" applyNumberFormat="1" applyFont="1" applyFill="1" applyBorder="1" applyAlignment="1" applyProtection="1">
      <alignment horizontal="center" vertical="center" wrapText="1"/>
    </xf>
    <xf numFmtId="166" fontId="7" fillId="37" borderId="1" xfId="3" applyNumberFormat="1" applyFont="1" applyFill="1" applyBorder="1" applyAlignment="1" applyProtection="1">
      <alignment horizontal="center" vertical="center" wrapText="1"/>
    </xf>
    <xf numFmtId="0" fontId="14" fillId="10" borderId="1" xfId="2" applyNumberFormat="1" applyFont="1" applyFill="1" applyBorder="1" applyAlignment="1" applyProtection="1">
      <alignment horizontal="center" vertical="center" wrapText="1"/>
    </xf>
    <xf numFmtId="164" fontId="27" fillId="15" borderId="1" xfId="2" applyNumberFormat="1" applyFont="1" applyFill="1" applyBorder="1" applyAlignment="1" applyProtection="1">
      <alignment horizontal="center" vertical="center" wrapText="1"/>
    </xf>
    <xf numFmtId="0" fontId="4" fillId="7" borderId="1" xfId="2" applyNumberFormat="1" applyFont="1" applyFill="1" applyBorder="1" applyAlignment="1" applyProtection="1">
      <alignment horizontal="center" vertical="center" wrapText="1"/>
    </xf>
    <xf numFmtId="164" fontId="10" fillId="32" borderId="1" xfId="2" applyNumberFormat="1" applyFont="1" applyFill="1" applyBorder="1" applyAlignment="1" applyProtection="1">
      <alignment horizontal="center" vertical="center" wrapText="1"/>
    </xf>
    <xf numFmtId="164" fontId="10" fillId="15" borderId="1" xfId="2" applyNumberFormat="1" applyFont="1" applyFill="1" applyBorder="1" applyAlignment="1" applyProtection="1">
      <alignment horizontal="center" vertical="center" wrapText="1"/>
    </xf>
    <xf numFmtId="164" fontId="10" fillId="32" borderId="1" xfId="1" applyNumberFormat="1" applyFont="1" applyFill="1" applyBorder="1" applyAlignment="1" applyProtection="1">
      <alignment horizontal="center" vertical="center" wrapText="1"/>
    </xf>
    <xf numFmtId="0" fontId="0" fillId="12" borderId="1" xfId="0" applyFont="1" applyFill="1" applyBorder="1" applyAlignment="1" applyProtection="1">
      <alignment horizontal="center" vertical="center"/>
    </xf>
    <xf numFmtId="0" fontId="1" fillId="9" borderId="1" xfId="2" applyNumberFormat="1" applyFont="1" applyFill="1" applyBorder="1" applyAlignment="1">
      <alignment horizontal="left" vertical="center" wrapText="1"/>
    </xf>
    <xf numFmtId="0" fontId="1" fillId="10" borderId="1" xfId="2" applyNumberFormat="1" applyFont="1" applyFill="1" applyBorder="1" applyAlignment="1" applyProtection="1">
      <alignment horizontal="left" vertical="center" wrapText="1"/>
    </xf>
    <xf numFmtId="164" fontId="4" fillId="32" borderId="1" xfId="2" applyNumberFormat="1" applyFont="1" applyFill="1" applyBorder="1" applyAlignment="1" applyProtection="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14" fillId="10" borderId="7" xfId="2" applyNumberFormat="1" applyFont="1" applyFill="1" applyBorder="1" applyAlignment="1" applyProtection="1">
      <alignment horizontal="center" vertical="center" wrapText="1"/>
    </xf>
    <xf numFmtId="0" fontId="14" fillId="10" borderId="2" xfId="2" applyNumberFormat="1" applyFont="1" applyFill="1" applyBorder="1" applyAlignment="1" applyProtection="1">
      <alignment horizontal="center" vertical="center" wrapText="1"/>
    </xf>
    <xf numFmtId="0" fontId="2" fillId="10" borderId="7" xfId="2" applyNumberFormat="1" applyFont="1" applyFill="1" applyBorder="1" applyAlignment="1" applyProtection="1">
      <alignment horizontal="center" vertical="center" wrapText="1"/>
    </xf>
    <xf numFmtId="0" fontId="2" fillId="10" borderId="2" xfId="2" applyNumberFormat="1" applyFont="1" applyFill="1" applyBorder="1" applyAlignment="1" applyProtection="1">
      <alignment horizontal="center" vertical="center" wrapText="1"/>
    </xf>
    <xf numFmtId="0" fontId="10" fillId="10" borderId="7" xfId="2" applyNumberFormat="1" applyFont="1" applyFill="1" applyBorder="1" applyAlignment="1" applyProtection="1">
      <alignment horizontal="center" vertical="center" wrapText="1"/>
    </xf>
    <xf numFmtId="0" fontId="10" fillId="10" borderId="2" xfId="2" applyNumberFormat="1" applyFont="1" applyFill="1" applyBorder="1" applyAlignment="1" applyProtection="1">
      <alignment horizontal="center" vertical="center" wrapText="1"/>
    </xf>
    <xf numFmtId="3" fontId="10" fillId="13" borderId="7" xfId="2" applyNumberFormat="1" applyFont="1" applyFill="1" applyBorder="1" applyAlignment="1" applyProtection="1">
      <alignment horizontal="center" vertical="center" wrapText="1"/>
    </xf>
    <xf numFmtId="3" fontId="10" fillId="13" borderId="2" xfId="2" applyNumberFormat="1" applyFont="1" applyFill="1" applyBorder="1" applyAlignment="1" applyProtection="1">
      <alignment horizontal="center" vertical="center" wrapText="1"/>
    </xf>
    <xf numFmtId="164" fontId="10" fillId="32" borderId="7" xfId="2" applyNumberFormat="1" applyFont="1" applyFill="1" applyBorder="1" applyAlignment="1" applyProtection="1">
      <alignment horizontal="center" vertical="center" wrapText="1"/>
    </xf>
    <xf numFmtId="164" fontId="10" fillId="32" borderId="2" xfId="2" applyNumberFormat="1" applyFont="1" applyFill="1" applyBorder="1" applyAlignment="1" applyProtection="1">
      <alignment horizontal="center" vertical="center" wrapText="1"/>
    </xf>
    <xf numFmtId="164" fontId="10" fillId="32" borderId="8" xfId="2" applyNumberFormat="1" applyFont="1" applyFill="1" applyBorder="1" applyAlignment="1" applyProtection="1">
      <alignment horizontal="center" vertical="center" wrapText="1"/>
    </xf>
    <xf numFmtId="0" fontId="10" fillId="10" borderId="8" xfId="2" applyNumberFormat="1" applyFont="1" applyFill="1" applyBorder="1" applyAlignment="1" applyProtection="1">
      <alignment horizontal="center" vertical="center" wrapText="1"/>
    </xf>
    <xf numFmtId="0" fontId="14" fillId="12" borderId="1" xfId="1" applyFont="1" applyFill="1" applyBorder="1" applyAlignment="1" applyProtection="1">
      <alignment horizontal="center" vertical="center" wrapText="1"/>
    </xf>
    <xf numFmtId="0" fontId="5" fillId="8" borderId="1" xfId="1" applyFont="1" applyFill="1" applyBorder="1" applyAlignment="1" applyProtection="1">
      <alignment horizontal="center" vertical="center" wrapText="1"/>
    </xf>
    <xf numFmtId="0" fontId="14" fillId="11" borderId="1" xfId="1" applyFont="1" applyFill="1" applyBorder="1" applyAlignment="1" applyProtection="1">
      <alignment horizontal="center" vertical="center" wrapText="1"/>
    </xf>
    <xf numFmtId="0" fontId="14" fillId="10" borderId="1" xfId="1" applyFont="1" applyFill="1" applyBorder="1" applyAlignment="1" applyProtection="1">
      <alignment horizontal="center" vertical="center" wrapText="1"/>
    </xf>
    <xf numFmtId="1" fontId="10" fillId="0" borderId="7" xfId="2" applyNumberFormat="1" applyFont="1" applyFill="1" applyBorder="1" applyAlignment="1" applyProtection="1">
      <alignment horizontal="center" vertical="center" wrapText="1"/>
    </xf>
    <xf numFmtId="1" fontId="10" fillId="0" borderId="8" xfId="2" applyNumberFormat="1" applyFont="1" applyFill="1" applyBorder="1" applyAlignment="1" applyProtection="1">
      <alignment horizontal="center" vertical="center" wrapText="1"/>
    </xf>
    <xf numFmtId="1" fontId="10" fillId="0" borderId="2" xfId="2" applyNumberFormat="1" applyFont="1" applyFill="1" applyBorder="1" applyAlignment="1" applyProtection="1">
      <alignment horizontal="center" vertical="center" wrapText="1"/>
    </xf>
    <xf numFmtId="0" fontId="14" fillId="10" borderId="8" xfId="2" applyNumberFormat="1" applyFont="1" applyFill="1" applyBorder="1" applyAlignment="1" applyProtection="1">
      <alignment horizontal="center" vertical="center" wrapText="1"/>
    </xf>
    <xf numFmtId="0" fontId="1" fillId="9" borderId="7" xfId="2" applyNumberFormat="1" applyFont="1" applyFill="1" applyBorder="1" applyAlignment="1" applyProtection="1">
      <alignment horizontal="center" vertical="center" wrapText="1"/>
    </xf>
    <xf numFmtId="0" fontId="1" fillId="9" borderId="2" xfId="2" applyNumberFormat="1" applyFont="1" applyFill="1" applyBorder="1" applyAlignment="1" applyProtection="1">
      <alignment horizontal="center" vertical="center" wrapText="1"/>
    </xf>
    <xf numFmtId="0" fontId="1" fillId="10" borderId="7" xfId="2" applyNumberFormat="1" applyFont="1" applyFill="1" applyBorder="1" applyAlignment="1" applyProtection="1">
      <alignment horizontal="center" vertical="center" wrapText="1"/>
    </xf>
    <xf numFmtId="0" fontId="1" fillId="10" borderId="2" xfId="2" applyNumberFormat="1" applyFont="1" applyFill="1" applyBorder="1" applyAlignment="1" applyProtection="1">
      <alignment horizontal="center" vertical="center" wrapText="1"/>
    </xf>
    <xf numFmtId="0" fontId="4" fillId="10" borderId="1" xfId="2" applyNumberFormat="1" applyFont="1" applyFill="1" applyBorder="1" applyAlignment="1" applyProtection="1">
      <alignment horizontal="center" vertical="center" wrapText="1"/>
    </xf>
    <xf numFmtId="0" fontId="2" fillId="12" borderId="1" xfId="2" applyNumberFormat="1" applyFont="1" applyFill="1" applyBorder="1" applyAlignment="1" applyProtection="1">
      <alignment horizontal="center" vertical="center" wrapText="1"/>
    </xf>
    <xf numFmtId="0" fontId="4" fillId="12" borderId="1" xfId="2" applyNumberFormat="1" applyFont="1" applyFill="1" applyBorder="1" applyAlignment="1" applyProtection="1">
      <alignment horizontal="center" vertical="center" wrapText="1"/>
    </xf>
    <xf numFmtId="0" fontId="9" fillId="10" borderId="1" xfId="2" applyNumberFormat="1" applyFont="1" applyFill="1" applyBorder="1" applyAlignment="1" applyProtection="1">
      <alignment horizontal="center" vertical="center" wrapText="1"/>
    </xf>
    <xf numFmtId="0" fontId="2" fillId="4" borderId="1" xfId="2" applyNumberFormat="1" applyFont="1" applyFill="1" applyBorder="1" applyAlignment="1" applyProtection="1">
      <alignment horizontal="center" vertical="center" wrapText="1"/>
    </xf>
    <xf numFmtId="0" fontId="2" fillId="5" borderId="1" xfId="2" applyNumberFormat="1" applyFont="1" applyFill="1" applyBorder="1" applyAlignment="1" applyProtection="1">
      <alignment horizontal="center" vertical="center" wrapText="1"/>
    </xf>
    <xf numFmtId="0" fontId="2" fillId="14" borderId="1" xfId="2" applyNumberFormat="1" applyFont="1" applyFill="1" applyBorder="1" applyAlignment="1" applyProtection="1">
      <alignment horizontal="center" vertical="center" wrapText="1"/>
    </xf>
    <xf numFmtId="1" fontId="2" fillId="14" borderId="1" xfId="2" applyNumberFormat="1" applyFont="1" applyFill="1" applyBorder="1" applyAlignment="1" applyProtection="1">
      <alignment horizontal="center" vertical="center" wrapText="1"/>
    </xf>
    <xf numFmtId="0" fontId="2" fillId="18" borderId="1" xfId="2" applyNumberFormat="1" applyFont="1" applyFill="1" applyBorder="1" applyAlignment="1" applyProtection="1">
      <alignment horizontal="center" vertical="center" wrapText="1"/>
    </xf>
    <xf numFmtId="0" fontId="2" fillId="2" borderId="1" xfId="2" applyNumberFormat="1" applyFont="1" applyFill="1" applyBorder="1" applyAlignment="1" applyProtection="1">
      <alignment horizontal="center" vertical="center" wrapText="1"/>
    </xf>
    <xf numFmtId="0" fontId="2" fillId="3" borderId="1" xfId="2" applyNumberFormat="1" applyFont="1" applyFill="1" applyBorder="1" applyAlignment="1" applyProtection="1">
      <alignment horizontal="center" vertical="center" wrapText="1"/>
    </xf>
    <xf numFmtId="164" fontId="2" fillId="16" borderId="1" xfId="2" applyNumberFormat="1" applyFont="1" applyFill="1" applyBorder="1" applyAlignment="1" applyProtection="1">
      <alignment horizontal="center" vertical="center" wrapText="1"/>
    </xf>
    <xf numFmtId="0" fontId="14" fillId="10" borderId="1" xfId="0" applyFont="1" applyFill="1" applyBorder="1" applyAlignment="1" applyProtection="1">
      <alignment horizontal="center" vertical="center" wrapText="1"/>
    </xf>
    <xf numFmtId="9" fontId="0" fillId="10" borderId="1" xfId="0" applyNumberFormat="1" applyFont="1" applyFill="1" applyBorder="1" applyAlignment="1" applyProtection="1">
      <alignment horizontal="center" vertical="center" wrapText="1"/>
    </xf>
    <xf numFmtId="0" fontId="14" fillId="12" borderId="1" xfId="0" applyFont="1" applyFill="1" applyBorder="1" applyAlignment="1" applyProtection="1">
      <alignment horizontal="center" vertical="center" wrapText="1"/>
    </xf>
    <xf numFmtId="0" fontId="5" fillId="6" borderId="1" xfId="2" applyNumberFormat="1" applyFont="1" applyFill="1" applyBorder="1" applyAlignment="1" applyProtection="1">
      <alignment horizontal="center" vertical="center" wrapText="1"/>
    </xf>
    <xf numFmtId="0" fontId="2" fillId="10" borderId="1" xfId="2" applyNumberFormat="1" applyFont="1" applyFill="1" applyBorder="1" applyAlignment="1" applyProtection="1">
      <alignment horizontal="center" vertical="center" wrapText="1"/>
    </xf>
    <xf numFmtId="9" fontId="9" fillId="10" borderId="1" xfId="2" applyNumberFormat="1" applyFont="1" applyFill="1" applyBorder="1" applyAlignment="1" applyProtection="1">
      <alignment horizontal="center" vertical="center" wrapText="1"/>
    </xf>
    <xf numFmtId="0" fontId="5" fillId="7" borderId="1" xfId="2" applyNumberFormat="1" applyFont="1" applyFill="1" applyBorder="1" applyAlignment="1" applyProtection="1">
      <alignment horizontal="center" vertical="center" wrapText="1"/>
    </xf>
    <xf numFmtId="9" fontId="9" fillId="11" borderId="1" xfId="2" applyNumberFormat="1" applyFont="1" applyFill="1" applyBorder="1" applyAlignment="1" applyProtection="1">
      <alignment horizontal="center" vertical="center" wrapText="1"/>
    </xf>
    <xf numFmtId="0" fontId="2" fillId="9" borderId="1" xfId="2" applyNumberFormat="1" applyFont="1" applyFill="1" applyBorder="1" applyAlignment="1" applyProtection="1">
      <alignment horizontal="center" vertical="center" wrapText="1"/>
    </xf>
    <xf numFmtId="0" fontId="4" fillId="9" borderId="1" xfId="2" applyNumberFormat="1" applyFont="1" applyFill="1" applyBorder="1" applyAlignment="1" applyProtection="1">
      <alignment horizontal="center" vertical="center" wrapText="1"/>
    </xf>
    <xf numFmtId="0" fontId="14" fillId="22" borderId="1" xfId="0" applyFont="1" applyFill="1" applyBorder="1" applyAlignment="1" applyProtection="1">
      <alignment horizontal="center" vertical="center" wrapText="1"/>
    </xf>
    <xf numFmtId="9" fontId="0" fillId="22" borderId="1" xfId="0" applyNumberFormat="1" applyFont="1" applyFill="1" applyBorder="1" applyAlignment="1" applyProtection="1">
      <alignment horizontal="center" vertical="center" wrapText="1"/>
    </xf>
    <xf numFmtId="0" fontId="5" fillId="8" borderId="1" xfId="0" applyFont="1" applyFill="1" applyBorder="1" applyAlignment="1" applyProtection="1">
      <alignment horizontal="center" vertical="center" wrapText="1"/>
    </xf>
    <xf numFmtId="0" fontId="0" fillId="12" borderId="1" xfId="0" applyFont="1" applyFill="1" applyBorder="1" applyAlignment="1" applyProtection="1">
      <alignment horizontal="center" vertical="center"/>
    </xf>
    <xf numFmtId="0" fontId="0" fillId="12" borderId="5" xfId="0" applyFont="1" applyFill="1" applyBorder="1" applyAlignment="1" applyProtection="1">
      <alignment horizontal="center" vertical="center" wrapText="1"/>
    </xf>
    <xf numFmtId="0" fontId="0" fillId="12" borderId="9" xfId="0" applyFont="1" applyFill="1" applyBorder="1" applyAlignment="1" applyProtection="1">
      <alignment horizontal="center" vertical="center" wrapText="1"/>
    </xf>
    <xf numFmtId="0" fontId="0" fillId="12" borderId="6" xfId="0" applyFont="1" applyFill="1" applyBorder="1" applyAlignment="1" applyProtection="1">
      <alignment horizontal="center" vertical="center" wrapText="1"/>
    </xf>
    <xf numFmtId="0" fontId="0" fillId="12" borderId="7" xfId="0" applyFont="1" applyFill="1" applyBorder="1" applyAlignment="1" applyProtection="1">
      <alignment horizontal="center" vertical="center"/>
    </xf>
    <xf numFmtId="0" fontId="0" fillId="12" borderId="8" xfId="0" applyFont="1" applyFill="1" applyBorder="1" applyAlignment="1" applyProtection="1">
      <alignment horizontal="center" vertical="center"/>
    </xf>
    <xf numFmtId="0" fontId="0" fillId="12" borderId="2" xfId="0" applyFont="1" applyFill="1" applyBorder="1" applyAlignment="1" applyProtection="1">
      <alignment horizontal="center" vertical="center"/>
    </xf>
    <xf numFmtId="0" fontId="0" fillId="12" borderId="7" xfId="0" applyFont="1" applyFill="1" applyBorder="1" applyAlignment="1" applyProtection="1">
      <alignment horizontal="center" vertical="center" wrapText="1"/>
    </xf>
    <xf numFmtId="0" fontId="0" fillId="12" borderId="8" xfId="0" applyFont="1" applyFill="1" applyBorder="1" applyAlignment="1" applyProtection="1">
      <alignment horizontal="center" vertical="center" wrapText="1"/>
    </xf>
    <xf numFmtId="0" fontId="0" fillId="12" borderId="2" xfId="0" applyFont="1" applyFill="1" applyBorder="1" applyAlignment="1" applyProtection="1">
      <alignment horizontal="center" vertical="center" wrapText="1"/>
    </xf>
    <xf numFmtId="0" fontId="14" fillId="11" borderId="1" xfId="0" applyFont="1" applyFill="1" applyBorder="1" applyAlignment="1" applyProtection="1">
      <alignment horizontal="center" vertical="center" wrapText="1"/>
    </xf>
    <xf numFmtId="0" fontId="0" fillId="11" borderId="1" xfId="0" applyFont="1" applyFill="1" applyBorder="1" applyAlignment="1" applyProtection="1">
      <alignment horizontal="center" vertical="center"/>
    </xf>
    <xf numFmtId="0" fontId="0" fillId="11" borderId="1" xfId="0" applyFont="1" applyFill="1" applyBorder="1" applyAlignment="1" applyProtection="1">
      <alignment horizontal="center" vertical="center" wrapText="1"/>
    </xf>
    <xf numFmtId="9" fontId="0" fillId="22" borderId="1" xfId="0" applyNumberFormat="1" applyFont="1" applyFill="1" applyBorder="1" applyAlignment="1" applyProtection="1">
      <alignment horizontal="center" vertical="center"/>
    </xf>
    <xf numFmtId="0" fontId="2" fillId="7" borderId="1" xfId="2" applyNumberFormat="1" applyFont="1" applyFill="1" applyBorder="1" applyAlignment="1" applyProtection="1">
      <alignment horizontal="center" vertical="center" wrapText="1"/>
    </xf>
    <xf numFmtId="0" fontId="5" fillId="8" borderId="1" xfId="2" applyNumberFormat="1" applyFont="1" applyFill="1" applyBorder="1" applyAlignment="1" applyProtection="1">
      <alignment horizontal="center" vertical="center" wrapText="1"/>
    </xf>
    <xf numFmtId="0" fontId="2" fillId="10" borderId="8" xfId="2" applyNumberFormat="1" applyFont="1" applyFill="1" applyBorder="1" applyAlignment="1" applyProtection="1">
      <alignment horizontal="center" vertical="center" wrapText="1"/>
    </xf>
    <xf numFmtId="3" fontId="10" fillId="10" borderId="7" xfId="2" applyNumberFormat="1" applyFont="1" applyFill="1" applyBorder="1" applyAlignment="1" applyProtection="1">
      <alignment horizontal="center" vertical="center" wrapText="1"/>
    </xf>
    <xf numFmtId="3" fontId="10" fillId="10" borderId="8" xfId="2" applyNumberFormat="1" applyFont="1" applyFill="1" applyBorder="1" applyAlignment="1" applyProtection="1">
      <alignment horizontal="center" vertical="center" wrapText="1"/>
    </xf>
    <xf numFmtId="3" fontId="10" fillId="10" borderId="2" xfId="2" applyNumberFormat="1" applyFont="1" applyFill="1" applyBorder="1" applyAlignment="1" applyProtection="1">
      <alignment horizontal="center" vertical="center" wrapText="1"/>
    </xf>
    <xf numFmtId="1" fontId="24" fillId="29" borderId="7" xfId="0" applyNumberFormat="1" applyFont="1" applyFill="1" applyBorder="1" applyAlignment="1" applyProtection="1">
      <alignment horizontal="left" vertical="top" wrapText="1"/>
    </xf>
    <xf numFmtId="1" fontId="24" fillId="29" borderId="2" xfId="0" applyNumberFormat="1" applyFont="1" applyFill="1" applyBorder="1" applyAlignment="1" applyProtection="1">
      <alignment horizontal="left" vertical="top" wrapText="1"/>
    </xf>
    <xf numFmtId="164" fontId="10" fillId="32" borderId="7" xfId="1" applyNumberFormat="1" applyFont="1" applyFill="1" applyBorder="1" applyAlignment="1" applyProtection="1">
      <alignment horizontal="center" vertical="center" wrapText="1"/>
    </xf>
    <xf numFmtId="164" fontId="10" fillId="32" borderId="8" xfId="1" applyNumberFormat="1" applyFont="1" applyFill="1" applyBorder="1" applyAlignment="1" applyProtection="1">
      <alignment horizontal="center" vertical="center" wrapText="1"/>
    </xf>
    <xf numFmtId="164" fontId="10" fillId="32" borderId="2" xfId="1" applyNumberFormat="1" applyFont="1" applyFill="1" applyBorder="1" applyAlignment="1" applyProtection="1">
      <alignment horizontal="center" vertical="center" wrapText="1"/>
    </xf>
    <xf numFmtId="3" fontId="10" fillId="13" borderId="8" xfId="2" applyNumberFormat="1" applyFont="1" applyFill="1" applyBorder="1" applyAlignment="1" applyProtection="1">
      <alignment horizontal="center" vertical="center" wrapText="1"/>
    </xf>
    <xf numFmtId="0" fontId="8" fillId="9" borderId="1" xfId="0" applyFont="1" applyFill="1" applyBorder="1" applyAlignment="1">
      <alignment horizontal="center" vertical="center" wrapText="1"/>
    </xf>
    <xf numFmtId="0" fontId="2" fillId="25" borderId="1" xfId="0" applyFont="1" applyFill="1" applyBorder="1" applyAlignment="1">
      <alignment horizontal="center" vertical="center"/>
    </xf>
    <xf numFmtId="0" fontId="8" fillId="21" borderId="1" xfId="0" applyFont="1" applyFill="1" applyBorder="1" applyAlignment="1">
      <alignment horizontal="center"/>
    </xf>
    <xf numFmtId="9" fontId="8" fillId="21" borderId="1" xfId="0" applyNumberFormat="1" applyFont="1" applyFill="1" applyBorder="1" applyAlignment="1">
      <alignment horizontal="center"/>
    </xf>
    <xf numFmtId="0" fontId="8" fillId="9" borderId="3"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3" fillId="31" borderId="1" xfId="0" applyFont="1" applyFill="1" applyBorder="1" applyAlignment="1">
      <alignment horizontal="center" vertical="center"/>
    </xf>
    <xf numFmtId="0" fontId="13" fillId="31" borderId="1" xfId="0" applyFont="1" applyFill="1" applyBorder="1" applyAlignment="1">
      <alignment horizontal="center"/>
    </xf>
    <xf numFmtId="0" fontId="13" fillId="21" borderId="1" xfId="0" applyFont="1" applyFill="1" applyBorder="1" applyAlignment="1">
      <alignment horizontal="center"/>
    </xf>
    <xf numFmtId="9" fontId="13" fillId="21" borderId="1" xfId="0" applyNumberFormat="1" applyFont="1" applyFill="1" applyBorder="1" applyAlignment="1">
      <alignment horizontal="center"/>
    </xf>
    <xf numFmtId="0" fontId="10" fillId="22" borderId="1" xfId="0" applyFont="1" applyFill="1" applyBorder="1" applyAlignment="1">
      <alignment horizontal="center" vertical="center" wrapText="1"/>
    </xf>
    <xf numFmtId="0" fontId="0" fillId="22" borderId="1" xfId="0" applyFont="1" applyFill="1" applyBorder="1" applyAlignment="1">
      <alignment horizontal="center" vertical="center" wrapText="1"/>
    </xf>
    <xf numFmtId="0" fontId="16" fillId="22" borderId="1" xfId="0" applyFont="1" applyFill="1" applyBorder="1" applyAlignment="1">
      <alignment horizontal="center" vertical="center" wrapText="1"/>
    </xf>
    <xf numFmtId="0" fontId="4" fillId="31" borderId="1" xfId="0" applyFont="1" applyFill="1" applyBorder="1" applyAlignment="1">
      <alignment horizontal="center" vertical="center"/>
    </xf>
    <xf numFmtId="0" fontId="4" fillId="31" borderId="1" xfId="0" applyFont="1" applyFill="1" applyBorder="1" applyAlignment="1">
      <alignment horizontal="center"/>
    </xf>
    <xf numFmtId="0" fontId="2" fillId="21" borderId="1" xfId="0" applyFont="1" applyFill="1" applyBorder="1" applyAlignment="1">
      <alignment horizontal="center"/>
    </xf>
    <xf numFmtId="9" fontId="2" fillId="21" borderId="1" xfId="0" applyNumberFormat="1" applyFont="1" applyFill="1" applyBorder="1" applyAlignment="1">
      <alignment horizontal="center"/>
    </xf>
    <xf numFmtId="0" fontId="7" fillId="21" borderId="3" xfId="0" applyFont="1" applyFill="1" applyBorder="1" applyAlignment="1">
      <alignment horizontal="center"/>
    </xf>
    <xf numFmtId="0" fontId="7" fillId="21" borderId="10" xfId="0" applyFont="1" applyFill="1" applyBorder="1" applyAlignment="1">
      <alignment horizontal="center"/>
    </xf>
    <xf numFmtId="0" fontId="7" fillId="21" borderId="4" xfId="0" applyFont="1" applyFill="1" applyBorder="1" applyAlignment="1">
      <alignment horizontal="center"/>
    </xf>
    <xf numFmtId="0" fontId="7" fillId="21" borderId="1" xfId="0" applyFont="1" applyFill="1" applyBorder="1" applyAlignment="1">
      <alignment horizontal="center"/>
    </xf>
    <xf numFmtId="9" fontId="7" fillId="21" borderId="1" xfId="0" applyNumberFormat="1" applyFont="1" applyFill="1" applyBorder="1" applyAlignment="1">
      <alignment horizontal="center"/>
    </xf>
    <xf numFmtId="9" fontId="7" fillId="21" borderId="3" xfId="0" applyNumberFormat="1" applyFont="1" applyFill="1" applyBorder="1" applyAlignment="1">
      <alignment horizontal="center"/>
    </xf>
    <xf numFmtId="0" fontId="4" fillId="0" borderId="1" xfId="0" applyFont="1" applyBorder="1" applyAlignment="1"/>
    <xf numFmtId="0" fontId="2" fillId="0" borderId="0" xfId="0" applyFont="1" applyBorder="1" applyAlignment="1"/>
    <xf numFmtId="0" fontId="4" fillId="0" borderId="1" xfId="0" applyFont="1" applyBorder="1"/>
  </cellXfs>
  <cellStyles count="4">
    <cellStyle name="Millares" xfId="3" builtinId="3"/>
    <cellStyle name="Normal" xfId="0" builtinId="0"/>
    <cellStyle name="Normal 2" xfId="1"/>
    <cellStyle name="TableStyleLight1" xfId="2"/>
  </cellStyles>
  <dxfs count="472">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ill>
        <patternFill>
          <bgColor rgb="FFFFC7CE"/>
        </patternFill>
      </fill>
    </dxf>
    <dxf>
      <font>
        <color rgb="FF9C6500"/>
      </font>
      <fill>
        <patternFill>
          <bgColor rgb="FFFFEB9C"/>
        </patternFill>
      </fill>
    </dxf>
    <dxf>
      <font>
        <color rgb="FF006100"/>
      </font>
      <fill>
        <patternFill>
          <bgColor rgb="FFC6EFCE"/>
        </patternFill>
      </fill>
    </dxf>
    <dxf>
      <fill>
        <patternFill>
          <bgColor theme="3" tint="0.39994506668294322"/>
        </patternFill>
      </fill>
    </dxf>
    <dxf>
      <font>
        <color rgb="FF9C0006"/>
      </font>
      <fill>
        <patternFill>
          <bgColor rgb="FFFFC7CE"/>
        </patternFill>
      </fill>
    </dxf>
    <dxf>
      <font>
        <color rgb="FF9C0006"/>
      </font>
      <fill>
        <patternFill>
          <bgColor rgb="FFFFC7CE"/>
        </patternFill>
      </fill>
    </dxf>
    <dxf>
      <fill>
        <patternFill>
          <bgColor theme="3" tint="0.39994506668294322"/>
        </patternFill>
      </fill>
    </dxf>
    <dxf>
      <font>
        <color rgb="FF9C0006"/>
      </font>
      <fill>
        <patternFill>
          <bgColor rgb="FFFFC7CE"/>
        </patternFill>
      </fill>
    </dxf>
    <dxf>
      <font>
        <b/>
        <i val="0"/>
      </font>
      <fill>
        <patternFill>
          <bgColor theme="3" tint="0.39994506668294322"/>
        </patternFill>
      </fill>
    </dxf>
    <dxf>
      <numFmt numFmtId="1" formatCode="0"/>
      <fill>
        <patternFill>
          <bgColor theme="3" tint="0.39994506668294322"/>
        </patternFill>
      </fill>
    </dxf>
    <dxf>
      <font>
        <b val="0"/>
        <i val="0"/>
      </font>
      <numFmt numFmtId="1" formatCode="0"/>
      <fill>
        <patternFill patternType="solid">
          <bgColor rgb="FFFF0000"/>
        </patternFill>
      </fill>
    </dxf>
    <dxf>
      <numFmt numFmtId="1" formatCode="0"/>
      <fill>
        <patternFill>
          <bgColor rgb="FFFFFF00"/>
        </patternFill>
      </fill>
    </dxf>
    <dxf>
      <fill>
        <patternFill>
          <bgColor rgb="FF92D050"/>
        </patternFill>
      </fill>
    </dxf>
    <dxf>
      <numFmt numFmtId="1" formatCode="0"/>
      <fill>
        <patternFill>
          <bgColor rgb="FF0070C0"/>
        </patternFill>
      </fill>
    </dxf>
    <dxf>
      <font>
        <b val="0"/>
        <i val="0"/>
      </font>
      <numFmt numFmtId="1" formatCode="0"/>
      <fill>
        <patternFill>
          <bgColor rgb="FF0070C0"/>
        </patternFill>
      </fill>
    </dxf>
  </dxfs>
  <tableStyles count="0" defaultTableStyle="TableStyleMedium2" defaultPivotStyle="PivotStyleLight16"/>
  <colors>
    <mruColors>
      <color rgb="FFA9212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FORMACIÓN!$A$19:$A$24</c:f>
              <c:strCache>
                <c:ptCount val="6"/>
                <c:pt idx="0">
                  <c:v>SF-PY1. Identidad con la Teleología Institucional.</c:v>
                </c:pt>
                <c:pt idx="1">
                  <c:v>SF-PY3. Desarrollo Profesoral Permanente en lo Pedagógico, Disciplinar y Profesional.</c:v>
                </c:pt>
                <c:pt idx="2">
                  <c:v>SF-PY4.  Autoevalución y Acreditación de Programas Académicos de Pregrado y Postgrado.</c:v>
                </c:pt>
                <c:pt idx="3">
                  <c:v>SF-PY5.  Acreditación de Alta Calidad de la Universidad.</c:v>
                </c:pt>
                <c:pt idx="4">
                  <c:v>SF-PY6.      Relevo Generacional con Excelencia Académica.</c:v>
                </c:pt>
                <c:pt idx="5">
                  <c:v>SF-PY7. Fortalecimiento de los Vínculos Universidad - Egresados.</c:v>
                </c:pt>
              </c:strCache>
            </c:strRef>
          </c:cat>
          <c:val>
            <c:numRef>
              <c:f>FORMACIÓN!$E$19:$E$24</c:f>
              <c:numCache>
                <c:formatCode>General</c:formatCode>
                <c:ptCount val="6"/>
                <c:pt idx="0">
                  <c:v>83</c:v>
                </c:pt>
                <c:pt idx="1">
                  <c:v>100</c:v>
                </c:pt>
                <c:pt idx="2">
                  <c:v>100</c:v>
                </c:pt>
                <c:pt idx="3">
                  <c:v>100</c:v>
                </c:pt>
                <c:pt idx="4">
                  <c:v>0</c:v>
                </c:pt>
                <c:pt idx="5">
                  <c:v>100</c:v>
                </c:pt>
              </c:numCache>
            </c:numRef>
          </c:val>
        </c:ser>
        <c:dLbls>
          <c:showLegendKey val="0"/>
          <c:showVal val="1"/>
          <c:showCatName val="0"/>
          <c:showSerName val="0"/>
          <c:showPercent val="0"/>
          <c:showBubbleSize val="0"/>
        </c:dLbls>
        <c:gapWidth val="150"/>
        <c:shape val="box"/>
        <c:axId val="74726784"/>
        <c:axId val="81039744"/>
        <c:axId val="0"/>
      </c:bar3DChart>
      <c:catAx>
        <c:axId val="74726784"/>
        <c:scaling>
          <c:orientation val="minMax"/>
        </c:scaling>
        <c:delete val="0"/>
        <c:axPos val="b"/>
        <c:majorTickMark val="none"/>
        <c:minorTickMark val="none"/>
        <c:tickLblPos val="nextTo"/>
        <c:crossAx val="81039744"/>
        <c:crosses val="autoZero"/>
        <c:auto val="1"/>
        <c:lblAlgn val="ctr"/>
        <c:lblOffset val="100"/>
        <c:noMultiLvlLbl val="0"/>
      </c:catAx>
      <c:valAx>
        <c:axId val="81039744"/>
        <c:scaling>
          <c:orientation val="minMax"/>
        </c:scaling>
        <c:delete val="1"/>
        <c:axPos val="l"/>
        <c:numFmt formatCode="General" sourceLinked="1"/>
        <c:majorTickMark val="out"/>
        <c:minorTickMark val="none"/>
        <c:tickLblPos val="nextTo"/>
        <c:crossAx val="74726784"/>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COMPARATIVO</a:t>
            </a:r>
            <a:r>
              <a:rPr lang="es-CO" baseline="0"/>
              <a:t> ADMINISTRATIVO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TRIMESTRE1</c:v>
          </c:tx>
          <c:invertIfNegative val="0"/>
          <c:dLbls>
            <c:dLbl>
              <c:idx val="0"/>
              <c:layout>
                <c:manualLayout>
                  <c:x val="-2.0813007419482069E-2"/>
                  <c:y val="0"/>
                </c:manualLayout>
              </c:layout>
              <c:showLegendKey val="0"/>
              <c:showVal val="1"/>
              <c:showCatName val="0"/>
              <c:showSerName val="0"/>
              <c:showPercent val="0"/>
              <c:showBubbleSize val="0"/>
            </c:dLbl>
            <c:dLbl>
              <c:idx val="4"/>
              <c:layout>
                <c:manualLayout>
                  <c:x val="-8.6720864247841947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ADMINISTRATIVO!$A$23:$A$29</c:f>
              <c:strCache>
                <c:ptCount val="7"/>
                <c:pt idx="0">
                  <c:v>SA-PY1.    Revisión, reforma y actualización de la Plataforma Jurídico - Normativa institucional.</c:v>
                </c:pt>
                <c:pt idx="1">
                  <c:v>SA-PY2.a  Construcción y mantenimiento de las Sedes.</c:v>
                </c:pt>
                <c:pt idx="2">
                  <c:v>SA-PY2.b  Desarrollo, dotación y Mantenimiento de las Sedes</c:v>
                </c:pt>
                <c:pt idx="3">
                  <c:v>SA-PY3.  Aseguramiento de los sistemas de Gestión de Calidad y Gestión Ambiental.</c:v>
                </c:pt>
                <c:pt idx="4">
                  <c:v>SA-PY4.     Creación del Grupo de Proyectos Institucionales Especiales (GPIE).</c:v>
                </c:pt>
                <c:pt idx="5">
                  <c:v>SA-PY5.  Reestructuración Organizacional académica y administrativa.</c:v>
                </c:pt>
                <c:pt idx="6">
                  <c:v>SA-PY7. Formación y capacitación al personal administrativo y operativo.</c:v>
                </c:pt>
              </c:strCache>
            </c:strRef>
          </c:cat>
          <c:val>
            <c:numRef>
              <c:f>ADMINISTRATIVO!$B$23:$B$29</c:f>
              <c:numCache>
                <c:formatCode>General</c:formatCode>
                <c:ptCount val="7"/>
                <c:pt idx="0">
                  <c:v>100</c:v>
                </c:pt>
                <c:pt idx="1">
                  <c:v>25</c:v>
                </c:pt>
                <c:pt idx="2">
                  <c:v>0</c:v>
                </c:pt>
                <c:pt idx="3">
                  <c:v>25</c:v>
                </c:pt>
                <c:pt idx="4">
                  <c:v>100</c:v>
                </c:pt>
                <c:pt idx="5">
                  <c:v>0</c:v>
                </c:pt>
                <c:pt idx="6">
                  <c:v>50</c:v>
                </c:pt>
              </c:numCache>
            </c:numRef>
          </c:val>
        </c:ser>
        <c:ser>
          <c:idx val="1"/>
          <c:order val="1"/>
          <c:tx>
            <c:v>TRIMESTRE 2</c:v>
          </c:tx>
          <c:invertIfNegative val="0"/>
          <c:dLbls>
            <c:dLbl>
              <c:idx val="0"/>
              <c:layout>
                <c:manualLayout>
                  <c:x val="-8.6720864247841947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ADMINISTRATIVO!$A$23:$A$29</c:f>
              <c:strCache>
                <c:ptCount val="7"/>
                <c:pt idx="0">
                  <c:v>SA-PY1.    Revisión, reforma y actualización de la Plataforma Jurídico - Normativa institucional.</c:v>
                </c:pt>
                <c:pt idx="1">
                  <c:v>SA-PY2.a  Construcción y mantenimiento de las Sedes.</c:v>
                </c:pt>
                <c:pt idx="2">
                  <c:v>SA-PY2.b  Desarrollo, dotación y Mantenimiento de las Sedes</c:v>
                </c:pt>
                <c:pt idx="3">
                  <c:v>SA-PY3.  Aseguramiento de los sistemas de Gestión de Calidad y Gestión Ambiental.</c:v>
                </c:pt>
                <c:pt idx="4">
                  <c:v>SA-PY4.     Creación del Grupo de Proyectos Institucionales Especiales (GPIE).</c:v>
                </c:pt>
                <c:pt idx="5">
                  <c:v>SA-PY5.  Reestructuración Organizacional académica y administrativa.</c:v>
                </c:pt>
                <c:pt idx="6">
                  <c:v>SA-PY7. Formación y capacitación al personal administrativo y operativo.</c:v>
                </c:pt>
              </c:strCache>
            </c:strRef>
          </c:cat>
          <c:val>
            <c:numRef>
              <c:f>ADMINISTRATIVO!$C$23:$C$29</c:f>
              <c:numCache>
                <c:formatCode>General</c:formatCode>
                <c:ptCount val="7"/>
                <c:pt idx="0">
                  <c:v>100</c:v>
                </c:pt>
                <c:pt idx="1">
                  <c:v>0</c:v>
                </c:pt>
                <c:pt idx="2">
                  <c:v>38</c:v>
                </c:pt>
                <c:pt idx="3">
                  <c:v>60</c:v>
                </c:pt>
                <c:pt idx="4">
                  <c:v>100</c:v>
                </c:pt>
                <c:pt idx="5">
                  <c:v>20</c:v>
                </c:pt>
                <c:pt idx="6">
                  <c:v>0</c:v>
                </c:pt>
              </c:numCache>
            </c:numRef>
          </c:val>
        </c:ser>
        <c:ser>
          <c:idx val="2"/>
          <c:order val="2"/>
          <c:tx>
            <c:v>TRIMESTRE 3</c:v>
          </c:tx>
          <c:invertIfNegative val="0"/>
          <c:dLbls>
            <c:dLbl>
              <c:idx val="4"/>
              <c:layout>
                <c:manualLayout>
                  <c:x val="1.5609755564611551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ADMINISTRATIVO!$A$23:$A$29</c:f>
              <c:strCache>
                <c:ptCount val="7"/>
                <c:pt idx="0">
                  <c:v>SA-PY1.    Revisión, reforma y actualización de la Plataforma Jurídico - Normativa institucional.</c:v>
                </c:pt>
                <c:pt idx="1">
                  <c:v>SA-PY2.a  Construcción y mantenimiento de las Sedes.</c:v>
                </c:pt>
                <c:pt idx="2">
                  <c:v>SA-PY2.b  Desarrollo, dotación y Mantenimiento de las Sedes</c:v>
                </c:pt>
                <c:pt idx="3">
                  <c:v>SA-PY3.  Aseguramiento de los sistemas de Gestión de Calidad y Gestión Ambiental.</c:v>
                </c:pt>
                <c:pt idx="4">
                  <c:v>SA-PY4.     Creación del Grupo de Proyectos Institucionales Especiales (GPIE).</c:v>
                </c:pt>
                <c:pt idx="5">
                  <c:v>SA-PY5.  Reestructuración Organizacional académica y administrativa.</c:v>
                </c:pt>
                <c:pt idx="6">
                  <c:v>SA-PY7. Formación y capacitación al personal administrativo y operativo.</c:v>
                </c:pt>
              </c:strCache>
            </c:strRef>
          </c:cat>
          <c:val>
            <c:numRef>
              <c:f>ADMINISTRATIVO!$D$23:$D$29</c:f>
              <c:numCache>
                <c:formatCode>General</c:formatCode>
                <c:ptCount val="7"/>
                <c:pt idx="0">
                  <c:v>100</c:v>
                </c:pt>
                <c:pt idx="1">
                  <c:v>25</c:v>
                </c:pt>
                <c:pt idx="2">
                  <c:v>38</c:v>
                </c:pt>
                <c:pt idx="3">
                  <c:v>100</c:v>
                </c:pt>
                <c:pt idx="4">
                  <c:v>100</c:v>
                </c:pt>
                <c:pt idx="5">
                  <c:v>60</c:v>
                </c:pt>
                <c:pt idx="6">
                  <c:v>50</c:v>
                </c:pt>
              </c:numCache>
            </c:numRef>
          </c:val>
        </c:ser>
        <c:ser>
          <c:idx val="3"/>
          <c:order val="3"/>
          <c:tx>
            <c:v>TRIMESTRE 4</c:v>
          </c:tx>
          <c:invertIfNegative val="0"/>
          <c:dLbls>
            <c:dLbl>
              <c:idx val="0"/>
              <c:layout>
                <c:manualLayout>
                  <c:x val="1.9078590134525227E-2"/>
                  <c:y val="0"/>
                </c:manualLayout>
              </c:layout>
              <c:showLegendKey val="0"/>
              <c:showVal val="1"/>
              <c:showCatName val="0"/>
              <c:showSerName val="0"/>
              <c:showPercent val="0"/>
              <c:showBubbleSize val="0"/>
            </c:dLbl>
            <c:dLbl>
              <c:idx val="4"/>
              <c:layout>
                <c:manualLayout>
                  <c:x val="3.1219511129223103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ADMINISTRATIVO!$A$23:$A$29</c:f>
              <c:strCache>
                <c:ptCount val="7"/>
                <c:pt idx="0">
                  <c:v>SA-PY1.    Revisión, reforma y actualización de la Plataforma Jurídico - Normativa institucional.</c:v>
                </c:pt>
                <c:pt idx="1">
                  <c:v>SA-PY2.a  Construcción y mantenimiento de las Sedes.</c:v>
                </c:pt>
                <c:pt idx="2">
                  <c:v>SA-PY2.b  Desarrollo, dotación y Mantenimiento de las Sedes</c:v>
                </c:pt>
                <c:pt idx="3">
                  <c:v>SA-PY3.  Aseguramiento de los sistemas de Gestión de Calidad y Gestión Ambiental.</c:v>
                </c:pt>
                <c:pt idx="4">
                  <c:v>SA-PY4.     Creación del Grupo de Proyectos Institucionales Especiales (GPIE).</c:v>
                </c:pt>
                <c:pt idx="5">
                  <c:v>SA-PY5.  Reestructuración Organizacional académica y administrativa.</c:v>
                </c:pt>
                <c:pt idx="6">
                  <c:v>SA-PY7. Formación y capacitación al personal administrativo y operativo.</c:v>
                </c:pt>
              </c:strCache>
            </c:strRef>
          </c:cat>
          <c:val>
            <c:numRef>
              <c:f>ADMINISTRATIVO!$E$23:$E$29</c:f>
              <c:numCache>
                <c:formatCode>General</c:formatCode>
                <c:ptCount val="7"/>
                <c:pt idx="0">
                  <c:v>100</c:v>
                </c:pt>
                <c:pt idx="1">
                  <c:v>100</c:v>
                </c:pt>
                <c:pt idx="2">
                  <c:v>92</c:v>
                </c:pt>
                <c:pt idx="3">
                  <c:v>80</c:v>
                </c:pt>
                <c:pt idx="4">
                  <c:v>100</c:v>
                </c:pt>
                <c:pt idx="5">
                  <c:v>100</c:v>
                </c:pt>
                <c:pt idx="6">
                  <c:v>100</c:v>
                </c:pt>
              </c:numCache>
            </c:numRef>
          </c:val>
        </c:ser>
        <c:dLbls>
          <c:showLegendKey val="0"/>
          <c:showVal val="1"/>
          <c:showCatName val="0"/>
          <c:showSerName val="0"/>
          <c:showPercent val="0"/>
          <c:showBubbleSize val="0"/>
        </c:dLbls>
        <c:gapWidth val="150"/>
        <c:shape val="box"/>
        <c:axId val="88817024"/>
        <c:axId val="88831104"/>
        <c:axId val="0"/>
      </c:bar3DChart>
      <c:catAx>
        <c:axId val="88817024"/>
        <c:scaling>
          <c:orientation val="minMax"/>
        </c:scaling>
        <c:delete val="0"/>
        <c:axPos val="b"/>
        <c:majorTickMark val="none"/>
        <c:minorTickMark val="none"/>
        <c:tickLblPos val="nextTo"/>
        <c:crossAx val="88831104"/>
        <c:crosses val="autoZero"/>
        <c:auto val="1"/>
        <c:lblAlgn val="ctr"/>
        <c:lblOffset val="100"/>
        <c:noMultiLvlLbl val="0"/>
      </c:catAx>
      <c:valAx>
        <c:axId val="88831104"/>
        <c:scaling>
          <c:orientation val="minMax"/>
        </c:scaling>
        <c:delete val="1"/>
        <c:axPos val="l"/>
        <c:numFmt formatCode="General" sourceLinked="1"/>
        <c:majorTickMark val="out"/>
        <c:minorTickMark val="none"/>
        <c:tickLblPos val="nextTo"/>
        <c:crossAx val="88817024"/>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CONSOLIDADO</a:t>
            </a:r>
            <a:r>
              <a:rPr lang="es-CO" baseline="0"/>
              <a:t> FINAL POR SUBSISTEMAS PDI 2015</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CONSOLIDADO!$C$29:$C$33</c:f>
              <c:strCache>
                <c:ptCount val="5"/>
                <c:pt idx="0">
                  <c:v>SUBSISTEMA DE FORMACIÓN</c:v>
                </c:pt>
                <c:pt idx="1">
                  <c:v>SUBSISTEMA DE INVESTIGACIÓN</c:v>
                </c:pt>
                <c:pt idx="2">
                  <c:v>SUBSISTEMA DE PROYECCION SOCIAL</c:v>
                </c:pt>
                <c:pt idx="3">
                  <c:v>SUBSISTEMA DE BIENESTAR</c:v>
                </c:pt>
                <c:pt idx="4">
                  <c:v>SUBSISTEMA ADMINISTRATIVO</c:v>
                </c:pt>
              </c:strCache>
            </c:strRef>
          </c:cat>
          <c:val>
            <c:numRef>
              <c:f>CONSOLIDADO!$E$29:$E$33</c:f>
              <c:numCache>
                <c:formatCode>General</c:formatCode>
                <c:ptCount val="5"/>
                <c:pt idx="0">
                  <c:v>80</c:v>
                </c:pt>
                <c:pt idx="1">
                  <c:v>83</c:v>
                </c:pt>
                <c:pt idx="2">
                  <c:v>62</c:v>
                </c:pt>
                <c:pt idx="3">
                  <c:v>63</c:v>
                </c:pt>
                <c:pt idx="4">
                  <c:v>90</c:v>
                </c:pt>
              </c:numCache>
            </c:numRef>
          </c:val>
        </c:ser>
        <c:dLbls>
          <c:showLegendKey val="0"/>
          <c:showVal val="1"/>
          <c:showCatName val="0"/>
          <c:showSerName val="0"/>
          <c:showPercent val="0"/>
          <c:showBubbleSize val="0"/>
        </c:dLbls>
        <c:gapWidth val="150"/>
        <c:shape val="box"/>
        <c:axId val="168801408"/>
        <c:axId val="168802944"/>
        <c:axId val="0"/>
      </c:bar3DChart>
      <c:catAx>
        <c:axId val="168801408"/>
        <c:scaling>
          <c:orientation val="minMax"/>
        </c:scaling>
        <c:delete val="0"/>
        <c:axPos val="b"/>
        <c:majorTickMark val="none"/>
        <c:minorTickMark val="none"/>
        <c:tickLblPos val="nextTo"/>
        <c:crossAx val="168802944"/>
        <c:crosses val="autoZero"/>
        <c:auto val="1"/>
        <c:lblAlgn val="ctr"/>
        <c:lblOffset val="100"/>
        <c:noMultiLvlLbl val="0"/>
      </c:catAx>
      <c:valAx>
        <c:axId val="168802944"/>
        <c:scaling>
          <c:orientation val="minMax"/>
        </c:scaling>
        <c:delete val="1"/>
        <c:axPos val="l"/>
        <c:numFmt formatCode="General" sourceLinked="1"/>
        <c:majorTickMark val="out"/>
        <c:minorTickMark val="none"/>
        <c:tickLblPos val="nextTo"/>
        <c:crossAx val="168801408"/>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FORMACIÓN</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dLbls>
            <c:dLbl>
              <c:idx val="1"/>
              <c:layout>
                <c:manualLayout>
                  <c:x val="-8.9335566722501397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FORMACIÓN!$A$19:$A$24</c:f>
              <c:strCache>
                <c:ptCount val="6"/>
                <c:pt idx="0">
                  <c:v>SF-PY1. Identidad con la Teleología Institucional.</c:v>
                </c:pt>
                <c:pt idx="1">
                  <c:v>SF-PY3. Desarrollo Profesoral Permanente en lo Pedagógico, Disciplinar y Profesional.</c:v>
                </c:pt>
                <c:pt idx="2">
                  <c:v>SF-PY4.  Autoevalución y Acreditación de Programas Académicos de Pregrado y Postgrado.</c:v>
                </c:pt>
                <c:pt idx="3">
                  <c:v>SF-PY5.  Acreditación de Alta Calidad de la Universidad.</c:v>
                </c:pt>
                <c:pt idx="4">
                  <c:v>SF-PY6.      Relevo Generacional con Excelencia Académica.</c:v>
                </c:pt>
                <c:pt idx="5">
                  <c:v>SF-PY7. Fortalecimiento de los Vínculos Universidad - Egresados.</c:v>
                </c:pt>
              </c:strCache>
            </c:strRef>
          </c:cat>
          <c:val>
            <c:numRef>
              <c:f>FORMACIÓN!$B$19:$B$24</c:f>
              <c:numCache>
                <c:formatCode>General</c:formatCode>
                <c:ptCount val="6"/>
                <c:pt idx="0">
                  <c:v>17</c:v>
                </c:pt>
                <c:pt idx="1">
                  <c:v>50</c:v>
                </c:pt>
                <c:pt idx="2">
                  <c:v>0</c:v>
                </c:pt>
                <c:pt idx="3">
                  <c:v>0</c:v>
                </c:pt>
                <c:pt idx="4">
                  <c:v>0</c:v>
                </c:pt>
                <c:pt idx="5">
                  <c:v>0</c:v>
                </c:pt>
              </c:numCache>
            </c:numRef>
          </c:val>
        </c:ser>
        <c:ser>
          <c:idx val="1"/>
          <c:order val="1"/>
          <c:tx>
            <c:v>TRIMESTRE 2</c:v>
          </c:tx>
          <c:invertIfNegative val="0"/>
          <c:dLbls>
            <c:dLbl>
              <c:idx val="2"/>
              <c:layout>
                <c:manualLayout>
                  <c:x val="-1.340033500837521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FORMACIÓN!$A$19:$A$24</c:f>
              <c:strCache>
                <c:ptCount val="6"/>
                <c:pt idx="0">
                  <c:v>SF-PY1. Identidad con la Teleología Institucional.</c:v>
                </c:pt>
                <c:pt idx="1">
                  <c:v>SF-PY3. Desarrollo Profesoral Permanente en lo Pedagógico, Disciplinar y Profesional.</c:v>
                </c:pt>
                <c:pt idx="2">
                  <c:v>SF-PY4.  Autoevalución y Acreditación de Programas Académicos de Pregrado y Postgrado.</c:v>
                </c:pt>
                <c:pt idx="3">
                  <c:v>SF-PY5.  Acreditación de Alta Calidad de la Universidad.</c:v>
                </c:pt>
                <c:pt idx="4">
                  <c:v>SF-PY6.      Relevo Generacional con Excelencia Académica.</c:v>
                </c:pt>
                <c:pt idx="5">
                  <c:v>SF-PY7. Fortalecimiento de los Vínculos Universidad - Egresados.</c:v>
                </c:pt>
              </c:strCache>
            </c:strRef>
          </c:cat>
          <c:val>
            <c:numRef>
              <c:f>FORMACIÓN!$C$19:$C$24</c:f>
              <c:numCache>
                <c:formatCode>General</c:formatCode>
                <c:ptCount val="6"/>
                <c:pt idx="0">
                  <c:v>17</c:v>
                </c:pt>
                <c:pt idx="1">
                  <c:v>50</c:v>
                </c:pt>
                <c:pt idx="2">
                  <c:v>100</c:v>
                </c:pt>
                <c:pt idx="3">
                  <c:v>33</c:v>
                </c:pt>
                <c:pt idx="4">
                  <c:v>0</c:v>
                </c:pt>
                <c:pt idx="5">
                  <c:v>75</c:v>
                </c:pt>
              </c:numCache>
            </c:numRef>
          </c:val>
        </c:ser>
        <c:ser>
          <c:idx val="2"/>
          <c:order val="2"/>
          <c:tx>
            <c:v>TRIMESTRE 3</c:v>
          </c:tx>
          <c:invertIfNegative val="0"/>
          <c:dLbls>
            <c:dLbl>
              <c:idx val="3"/>
              <c:layout>
                <c:manualLayout>
                  <c:x val="6.7001675041876048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FORMACIÓN!$A$19:$A$24</c:f>
              <c:strCache>
                <c:ptCount val="6"/>
                <c:pt idx="0">
                  <c:v>SF-PY1. Identidad con la Teleología Institucional.</c:v>
                </c:pt>
                <c:pt idx="1">
                  <c:v>SF-PY3. Desarrollo Profesoral Permanente en lo Pedagógico, Disciplinar y Profesional.</c:v>
                </c:pt>
                <c:pt idx="2">
                  <c:v>SF-PY4.  Autoevalución y Acreditación de Programas Académicos de Pregrado y Postgrado.</c:v>
                </c:pt>
                <c:pt idx="3">
                  <c:v>SF-PY5.  Acreditación de Alta Calidad de la Universidad.</c:v>
                </c:pt>
                <c:pt idx="4">
                  <c:v>SF-PY6.      Relevo Generacional con Excelencia Académica.</c:v>
                </c:pt>
                <c:pt idx="5">
                  <c:v>SF-PY7. Fortalecimiento de los Vínculos Universidad - Egresados.</c:v>
                </c:pt>
              </c:strCache>
            </c:strRef>
          </c:cat>
          <c:val>
            <c:numRef>
              <c:f>FORMACIÓN!$D$19:$D$24</c:f>
              <c:numCache>
                <c:formatCode>General</c:formatCode>
                <c:ptCount val="6"/>
                <c:pt idx="0">
                  <c:v>67</c:v>
                </c:pt>
                <c:pt idx="1">
                  <c:v>100</c:v>
                </c:pt>
                <c:pt idx="2">
                  <c:v>100</c:v>
                </c:pt>
                <c:pt idx="3">
                  <c:v>33</c:v>
                </c:pt>
                <c:pt idx="4">
                  <c:v>0</c:v>
                </c:pt>
                <c:pt idx="5">
                  <c:v>100</c:v>
                </c:pt>
              </c:numCache>
            </c:numRef>
          </c:val>
        </c:ser>
        <c:ser>
          <c:idx val="3"/>
          <c:order val="3"/>
          <c:tx>
            <c:v>TRIMESTRE 4</c:v>
          </c:tx>
          <c:invertIfNegative val="0"/>
          <c:dLbls>
            <c:dLbl>
              <c:idx val="1"/>
              <c:layout>
                <c:manualLayout>
                  <c:x val="1.3400335008375168E-2"/>
                  <c:y val="-3.938946942694835E-3"/>
                </c:manualLayout>
              </c:layout>
              <c:showLegendKey val="0"/>
              <c:showVal val="1"/>
              <c:showCatName val="0"/>
              <c:showSerName val="0"/>
              <c:showPercent val="0"/>
              <c:showBubbleSize val="0"/>
            </c:dLbl>
            <c:dLbl>
              <c:idx val="2"/>
              <c:layout>
                <c:manualLayout>
                  <c:x val="1.7867113344500279E-2"/>
                  <c:y val="0"/>
                </c:manualLayout>
              </c:layout>
              <c:showLegendKey val="0"/>
              <c:showVal val="1"/>
              <c:showCatName val="0"/>
              <c:showSerName val="0"/>
              <c:showPercent val="0"/>
              <c:showBubbleSize val="0"/>
            </c:dLbl>
            <c:dLbl>
              <c:idx val="3"/>
              <c:layout>
                <c:manualLayout>
                  <c:x val="2.0100502512562731E-2"/>
                  <c:y val="0"/>
                </c:manualLayout>
              </c:layout>
              <c:showLegendKey val="0"/>
              <c:showVal val="1"/>
              <c:showCatName val="0"/>
              <c:showSerName val="0"/>
              <c:showPercent val="0"/>
              <c:showBubbleSize val="0"/>
            </c:dLbl>
            <c:dLbl>
              <c:idx val="5"/>
              <c:layout>
                <c:manualLayout>
                  <c:x val="2.9034059184812954E-2"/>
                  <c:y val="-7.87789388538967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FORMACIÓN!$A$19:$A$24</c:f>
              <c:strCache>
                <c:ptCount val="6"/>
                <c:pt idx="0">
                  <c:v>SF-PY1. Identidad con la Teleología Institucional.</c:v>
                </c:pt>
                <c:pt idx="1">
                  <c:v>SF-PY3. Desarrollo Profesoral Permanente en lo Pedagógico, Disciplinar y Profesional.</c:v>
                </c:pt>
                <c:pt idx="2">
                  <c:v>SF-PY4.  Autoevalución y Acreditación de Programas Académicos de Pregrado y Postgrado.</c:v>
                </c:pt>
                <c:pt idx="3">
                  <c:v>SF-PY5.  Acreditación de Alta Calidad de la Universidad.</c:v>
                </c:pt>
                <c:pt idx="4">
                  <c:v>SF-PY6.      Relevo Generacional con Excelencia Académica.</c:v>
                </c:pt>
                <c:pt idx="5">
                  <c:v>SF-PY7. Fortalecimiento de los Vínculos Universidad - Egresados.</c:v>
                </c:pt>
              </c:strCache>
            </c:strRef>
          </c:cat>
          <c:val>
            <c:numRef>
              <c:f>FORMACIÓN!$E$19:$E$24</c:f>
              <c:numCache>
                <c:formatCode>General</c:formatCode>
                <c:ptCount val="6"/>
                <c:pt idx="0">
                  <c:v>83</c:v>
                </c:pt>
                <c:pt idx="1">
                  <c:v>100</c:v>
                </c:pt>
                <c:pt idx="2">
                  <c:v>100</c:v>
                </c:pt>
                <c:pt idx="3">
                  <c:v>100</c:v>
                </c:pt>
                <c:pt idx="4">
                  <c:v>0</c:v>
                </c:pt>
                <c:pt idx="5">
                  <c:v>100</c:v>
                </c:pt>
              </c:numCache>
            </c:numRef>
          </c:val>
        </c:ser>
        <c:dLbls>
          <c:showLegendKey val="0"/>
          <c:showVal val="1"/>
          <c:showCatName val="0"/>
          <c:showSerName val="0"/>
          <c:showPercent val="0"/>
          <c:showBubbleSize val="0"/>
        </c:dLbls>
        <c:gapWidth val="150"/>
        <c:shape val="box"/>
        <c:axId val="81195392"/>
        <c:axId val="81196928"/>
        <c:axId val="0"/>
      </c:bar3DChart>
      <c:catAx>
        <c:axId val="81195392"/>
        <c:scaling>
          <c:orientation val="minMax"/>
        </c:scaling>
        <c:delete val="0"/>
        <c:axPos val="b"/>
        <c:majorTickMark val="none"/>
        <c:minorTickMark val="none"/>
        <c:tickLblPos val="nextTo"/>
        <c:crossAx val="81196928"/>
        <c:crosses val="autoZero"/>
        <c:auto val="1"/>
        <c:lblAlgn val="ctr"/>
        <c:lblOffset val="100"/>
        <c:noMultiLvlLbl val="0"/>
      </c:catAx>
      <c:valAx>
        <c:axId val="81196928"/>
        <c:scaling>
          <c:orientation val="minMax"/>
        </c:scaling>
        <c:delete val="1"/>
        <c:axPos val="l"/>
        <c:numFmt formatCode="General" sourceLinked="1"/>
        <c:majorTickMark val="none"/>
        <c:minorTickMark val="none"/>
        <c:tickLblPos val="nextTo"/>
        <c:crossAx val="81195392"/>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INVESTIGACIÓN!$A$16:$A$24</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INVESTIGACIÓN!$E$16:$E$24</c:f>
              <c:numCache>
                <c:formatCode>General</c:formatCode>
                <c:ptCount val="9"/>
                <c:pt idx="0">
                  <c:v>100</c:v>
                </c:pt>
                <c:pt idx="1">
                  <c:v>83</c:v>
                </c:pt>
                <c:pt idx="2">
                  <c:v>76</c:v>
                </c:pt>
                <c:pt idx="3">
                  <c:v>100</c:v>
                </c:pt>
                <c:pt idx="4">
                  <c:v>100</c:v>
                </c:pt>
                <c:pt idx="5">
                  <c:v>100</c:v>
                </c:pt>
                <c:pt idx="6">
                  <c:v>50</c:v>
                </c:pt>
                <c:pt idx="7">
                  <c:v>100</c:v>
                </c:pt>
                <c:pt idx="8">
                  <c:v>67</c:v>
                </c:pt>
              </c:numCache>
            </c:numRef>
          </c:val>
        </c:ser>
        <c:dLbls>
          <c:showLegendKey val="0"/>
          <c:showVal val="1"/>
          <c:showCatName val="0"/>
          <c:showSerName val="0"/>
          <c:showPercent val="0"/>
          <c:showBubbleSize val="0"/>
        </c:dLbls>
        <c:gapWidth val="150"/>
        <c:shape val="box"/>
        <c:axId val="88422272"/>
        <c:axId val="88433792"/>
        <c:axId val="0"/>
      </c:bar3DChart>
      <c:catAx>
        <c:axId val="88422272"/>
        <c:scaling>
          <c:orientation val="minMax"/>
        </c:scaling>
        <c:delete val="0"/>
        <c:axPos val="b"/>
        <c:majorTickMark val="none"/>
        <c:minorTickMark val="none"/>
        <c:tickLblPos val="nextTo"/>
        <c:crossAx val="88433792"/>
        <c:crosses val="autoZero"/>
        <c:auto val="1"/>
        <c:lblAlgn val="ctr"/>
        <c:lblOffset val="100"/>
        <c:noMultiLvlLbl val="0"/>
      </c:catAx>
      <c:valAx>
        <c:axId val="88433792"/>
        <c:scaling>
          <c:orientation val="minMax"/>
        </c:scaling>
        <c:delete val="1"/>
        <c:axPos val="l"/>
        <c:numFmt formatCode="General" sourceLinked="1"/>
        <c:majorTickMark val="out"/>
        <c:minorTickMark val="none"/>
        <c:tickLblPos val="nextTo"/>
        <c:crossAx val="88422272"/>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COMPARATIVO</a:t>
            </a:r>
            <a:r>
              <a:rPr lang="es-CO" baseline="0"/>
              <a:t> INVESTIGACIÓN</a:t>
            </a:r>
            <a:endParaRPr lang="es-CO"/>
          </a:p>
        </c:rich>
      </c:tx>
      <c:layout/>
      <c:overlay val="0"/>
    </c:title>
    <c:autoTitleDeleted val="0"/>
    <c:view3D>
      <c:rotX val="20"/>
      <c:rotY val="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dLbls>
            <c:dLbl>
              <c:idx val="3"/>
              <c:layout>
                <c:manualLayout>
                  <c:x val="-8.1269831518680381E-3"/>
                  <c:y val="1.3888888888888888E-2"/>
                </c:manualLayout>
              </c:layout>
              <c:showLegendKey val="0"/>
              <c:showVal val="1"/>
              <c:showCatName val="0"/>
              <c:showSerName val="0"/>
              <c:showPercent val="0"/>
              <c:showBubbleSize val="0"/>
            </c:dLbl>
            <c:dLbl>
              <c:idx val="7"/>
              <c:layout>
                <c:manualLayout>
                  <c:x val="0"/>
                  <c:y val="9.2592592592592587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INVESTIGACIÓN!$A$16:$A$24</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INVESTIGACIÓN!$B$16:$B$24</c:f>
              <c:numCache>
                <c:formatCode>General</c:formatCode>
                <c:ptCount val="9"/>
                <c:pt idx="0">
                  <c:v>67</c:v>
                </c:pt>
                <c:pt idx="1">
                  <c:v>17</c:v>
                </c:pt>
                <c:pt idx="2">
                  <c:v>100</c:v>
                </c:pt>
                <c:pt idx="3">
                  <c:v>100</c:v>
                </c:pt>
                <c:pt idx="4">
                  <c:v>67</c:v>
                </c:pt>
                <c:pt idx="5">
                  <c:v>50</c:v>
                </c:pt>
                <c:pt idx="6">
                  <c:v>100</c:v>
                </c:pt>
                <c:pt idx="7">
                  <c:v>100</c:v>
                </c:pt>
                <c:pt idx="8">
                  <c:v>33</c:v>
                </c:pt>
              </c:numCache>
            </c:numRef>
          </c:val>
        </c:ser>
        <c:ser>
          <c:idx val="1"/>
          <c:order val="1"/>
          <c:tx>
            <c:v>TRIMESTRE 2</c:v>
          </c:tx>
          <c:invertIfNegative val="0"/>
          <c:dLbls>
            <c:dLbl>
              <c:idx val="5"/>
              <c:layout>
                <c:manualLayout>
                  <c:x val="-5.373635316123667E-3"/>
                  <c:y val="0"/>
                </c:manualLayout>
              </c:layout>
              <c:showLegendKey val="0"/>
              <c:showVal val="1"/>
              <c:showCatName val="0"/>
              <c:showSerName val="0"/>
              <c:showPercent val="0"/>
              <c:showBubbleSize val="0"/>
            </c:dLbl>
            <c:dLbl>
              <c:idx val="6"/>
              <c:layout>
                <c:manualLayout>
                  <c:x val="1.4222220515769142E-2"/>
                  <c:y val="0"/>
                </c:manualLayout>
              </c:layout>
              <c:showLegendKey val="0"/>
              <c:showVal val="1"/>
              <c:showCatName val="0"/>
              <c:showSerName val="0"/>
              <c:showPercent val="0"/>
              <c:showBubbleSize val="0"/>
            </c:dLbl>
            <c:dLbl>
              <c:idx val="7"/>
              <c:layout>
                <c:manualLayout>
                  <c:x val="4.063491575934019E-3"/>
                  <c:y val="-2.777777777777777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INVESTIGACIÓN!$A$16:$A$24</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INVESTIGACIÓN!$C$16:$C$24</c:f>
              <c:numCache>
                <c:formatCode>General</c:formatCode>
                <c:ptCount val="9"/>
                <c:pt idx="0">
                  <c:v>67</c:v>
                </c:pt>
                <c:pt idx="1">
                  <c:v>33</c:v>
                </c:pt>
                <c:pt idx="2">
                  <c:v>75</c:v>
                </c:pt>
                <c:pt idx="3">
                  <c:v>100</c:v>
                </c:pt>
                <c:pt idx="4">
                  <c:v>67</c:v>
                </c:pt>
                <c:pt idx="5">
                  <c:v>100</c:v>
                </c:pt>
                <c:pt idx="6">
                  <c:v>100</c:v>
                </c:pt>
                <c:pt idx="7">
                  <c:v>100</c:v>
                </c:pt>
                <c:pt idx="8">
                  <c:v>50</c:v>
                </c:pt>
              </c:numCache>
            </c:numRef>
          </c:val>
        </c:ser>
        <c:ser>
          <c:idx val="2"/>
          <c:order val="2"/>
          <c:tx>
            <c:v>TRIMESTRE 3</c:v>
          </c:tx>
          <c:invertIfNegative val="0"/>
          <c:dLbls>
            <c:dLbl>
              <c:idx val="0"/>
              <c:layout>
                <c:manualLayout>
                  <c:x val="-6.1618037558960571E-3"/>
                  <c:y val="-4.6297831192153608E-3"/>
                </c:manualLayout>
              </c:layout>
              <c:showLegendKey val="0"/>
              <c:showVal val="1"/>
              <c:showCatName val="0"/>
              <c:showSerName val="0"/>
              <c:showPercent val="0"/>
              <c:showBubbleSize val="0"/>
            </c:dLbl>
            <c:dLbl>
              <c:idx val="7"/>
              <c:layout>
                <c:manualLayout>
                  <c:x val="1.0158728939835047E-2"/>
                  <c:y val="1.8518518518518517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INVESTIGACIÓN!$A$16:$A$24</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INVESTIGACIÓN!$D$16:$D$24</c:f>
              <c:numCache>
                <c:formatCode>General</c:formatCode>
                <c:ptCount val="9"/>
                <c:pt idx="0">
                  <c:v>100</c:v>
                </c:pt>
                <c:pt idx="1">
                  <c:v>33</c:v>
                </c:pt>
                <c:pt idx="2">
                  <c:v>75</c:v>
                </c:pt>
                <c:pt idx="3">
                  <c:v>67</c:v>
                </c:pt>
                <c:pt idx="4">
                  <c:v>67</c:v>
                </c:pt>
                <c:pt idx="5">
                  <c:v>100</c:v>
                </c:pt>
                <c:pt idx="6">
                  <c:v>50</c:v>
                </c:pt>
                <c:pt idx="7">
                  <c:v>100</c:v>
                </c:pt>
                <c:pt idx="8">
                  <c:v>67</c:v>
                </c:pt>
              </c:numCache>
            </c:numRef>
          </c:val>
        </c:ser>
        <c:ser>
          <c:idx val="3"/>
          <c:order val="3"/>
          <c:tx>
            <c:v>TRIMESTRE 4</c:v>
          </c:tx>
          <c:invertIfNegative val="0"/>
          <c:dLbls>
            <c:dLbl>
              <c:idx val="0"/>
              <c:layout>
                <c:manualLayout>
                  <c:x val="1.015872893983503E-2"/>
                  <c:y val="0"/>
                </c:manualLayout>
              </c:layout>
              <c:showLegendKey val="0"/>
              <c:showVal val="1"/>
              <c:showCatName val="0"/>
              <c:showSerName val="0"/>
              <c:showPercent val="0"/>
              <c:showBubbleSize val="0"/>
            </c:dLbl>
            <c:dLbl>
              <c:idx val="5"/>
              <c:layout>
                <c:manualLayout>
                  <c:x val="5.373635316123667E-3"/>
                  <c:y val="0"/>
                </c:manualLayout>
              </c:layout>
              <c:showLegendKey val="0"/>
              <c:showVal val="1"/>
              <c:showCatName val="0"/>
              <c:showSerName val="0"/>
              <c:showPercent val="0"/>
              <c:showBubbleSize val="0"/>
            </c:dLbl>
            <c:dLbl>
              <c:idx val="6"/>
              <c:layout>
                <c:manualLayout>
                  <c:x val="8.1269831518680381E-3"/>
                  <c:y val="0"/>
                </c:manualLayout>
              </c:layout>
              <c:showLegendKey val="0"/>
              <c:showVal val="1"/>
              <c:showCatName val="0"/>
              <c:showSerName val="0"/>
              <c:showPercent val="0"/>
              <c:showBubbleSize val="0"/>
            </c:dLbl>
            <c:dLbl>
              <c:idx val="7"/>
              <c:layout>
                <c:manualLayout>
                  <c:x val="2.0317457879670094E-2"/>
                  <c:y val="0"/>
                </c:manualLayout>
              </c:layout>
              <c:showLegendKey val="0"/>
              <c:showVal val="1"/>
              <c:showCatName val="0"/>
              <c:showSerName val="0"/>
              <c:showPercent val="0"/>
              <c:showBubbleSize val="0"/>
            </c:dLbl>
            <c:dLbl>
              <c:idx val="8"/>
              <c:layout>
                <c:manualLayout>
                  <c:x val="1.015872893983504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INVESTIGACIÓN!$A$16:$A$24</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INVESTIGACIÓN!$E$16:$E$24</c:f>
              <c:numCache>
                <c:formatCode>General</c:formatCode>
                <c:ptCount val="9"/>
                <c:pt idx="0">
                  <c:v>100</c:v>
                </c:pt>
                <c:pt idx="1">
                  <c:v>83</c:v>
                </c:pt>
                <c:pt idx="2">
                  <c:v>76</c:v>
                </c:pt>
                <c:pt idx="3">
                  <c:v>100</c:v>
                </c:pt>
                <c:pt idx="4">
                  <c:v>100</c:v>
                </c:pt>
                <c:pt idx="5">
                  <c:v>100</c:v>
                </c:pt>
                <c:pt idx="6">
                  <c:v>50</c:v>
                </c:pt>
                <c:pt idx="7">
                  <c:v>100</c:v>
                </c:pt>
                <c:pt idx="8">
                  <c:v>67</c:v>
                </c:pt>
              </c:numCache>
            </c:numRef>
          </c:val>
        </c:ser>
        <c:dLbls>
          <c:showLegendKey val="0"/>
          <c:showVal val="1"/>
          <c:showCatName val="0"/>
          <c:showSerName val="0"/>
          <c:showPercent val="0"/>
          <c:showBubbleSize val="0"/>
        </c:dLbls>
        <c:gapWidth val="150"/>
        <c:shape val="box"/>
        <c:axId val="88507520"/>
        <c:axId val="88509056"/>
        <c:axId val="0"/>
      </c:bar3DChart>
      <c:catAx>
        <c:axId val="88507520"/>
        <c:scaling>
          <c:orientation val="minMax"/>
        </c:scaling>
        <c:delete val="0"/>
        <c:axPos val="b"/>
        <c:majorTickMark val="none"/>
        <c:minorTickMark val="none"/>
        <c:tickLblPos val="nextTo"/>
        <c:crossAx val="88509056"/>
        <c:crosses val="autoZero"/>
        <c:auto val="1"/>
        <c:lblAlgn val="ctr"/>
        <c:lblOffset val="100"/>
        <c:noMultiLvlLbl val="0"/>
      </c:catAx>
      <c:valAx>
        <c:axId val="88509056"/>
        <c:scaling>
          <c:orientation val="minMax"/>
        </c:scaling>
        <c:delete val="1"/>
        <c:axPos val="l"/>
        <c:numFmt formatCode="General" sourceLinked="1"/>
        <c:majorTickMark val="out"/>
        <c:minorTickMark val="none"/>
        <c:tickLblPos val="nextTo"/>
        <c:crossAx val="8850752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'PROYECCIÓN SOCIAL'!$A$22:$A$28</c:f>
              <c:strCache>
                <c:ptCount val="7"/>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SP-PY8. Fortalecimiento del sistema de comunicación e información institucional.</c:v>
                </c:pt>
              </c:strCache>
            </c:strRef>
          </c:cat>
          <c:val>
            <c:numRef>
              <c:f>'PROYECCIÓN SOCIAL'!$E$22:$E$28</c:f>
              <c:numCache>
                <c:formatCode>General</c:formatCode>
                <c:ptCount val="7"/>
                <c:pt idx="0">
                  <c:v>40</c:v>
                </c:pt>
                <c:pt idx="1">
                  <c:v>100</c:v>
                </c:pt>
                <c:pt idx="2">
                  <c:v>50</c:v>
                </c:pt>
                <c:pt idx="3">
                  <c:v>100</c:v>
                </c:pt>
                <c:pt idx="4">
                  <c:v>0</c:v>
                </c:pt>
                <c:pt idx="5">
                  <c:v>67</c:v>
                </c:pt>
                <c:pt idx="6">
                  <c:v>100</c:v>
                </c:pt>
              </c:numCache>
            </c:numRef>
          </c:val>
        </c:ser>
        <c:dLbls>
          <c:showLegendKey val="0"/>
          <c:showVal val="1"/>
          <c:showCatName val="0"/>
          <c:showSerName val="0"/>
          <c:showPercent val="0"/>
          <c:showBubbleSize val="0"/>
        </c:dLbls>
        <c:gapWidth val="150"/>
        <c:shape val="box"/>
        <c:axId val="88542592"/>
        <c:axId val="88564864"/>
        <c:axId val="0"/>
      </c:bar3DChart>
      <c:catAx>
        <c:axId val="88542592"/>
        <c:scaling>
          <c:orientation val="minMax"/>
        </c:scaling>
        <c:delete val="0"/>
        <c:axPos val="b"/>
        <c:majorTickMark val="none"/>
        <c:minorTickMark val="none"/>
        <c:tickLblPos val="nextTo"/>
        <c:crossAx val="88564864"/>
        <c:crosses val="autoZero"/>
        <c:auto val="1"/>
        <c:lblAlgn val="ctr"/>
        <c:lblOffset val="100"/>
        <c:noMultiLvlLbl val="0"/>
      </c:catAx>
      <c:valAx>
        <c:axId val="88564864"/>
        <c:scaling>
          <c:orientation val="minMax"/>
        </c:scaling>
        <c:delete val="1"/>
        <c:axPos val="l"/>
        <c:numFmt formatCode="General" sourceLinked="1"/>
        <c:majorTickMark val="out"/>
        <c:minorTickMark val="none"/>
        <c:tickLblPos val="nextTo"/>
        <c:crossAx val="88542592"/>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'PROYECCIÓN SOCIAL'!$A$22:$A$28</c:f>
              <c:strCache>
                <c:ptCount val="7"/>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SP-PY8. Fortalecimiento del sistema de comunicación e información institucional.</c:v>
                </c:pt>
              </c:strCache>
            </c:strRef>
          </c:cat>
          <c:val>
            <c:numRef>
              <c:f>'PROYECCIÓN SOCIAL'!$B$22:$B$28</c:f>
              <c:numCache>
                <c:formatCode>General</c:formatCode>
                <c:ptCount val="7"/>
                <c:pt idx="0">
                  <c:v>17</c:v>
                </c:pt>
                <c:pt idx="1">
                  <c:v>67</c:v>
                </c:pt>
                <c:pt idx="2">
                  <c:v>30</c:v>
                </c:pt>
                <c:pt idx="3">
                  <c:v>33</c:v>
                </c:pt>
                <c:pt idx="4">
                  <c:v>0</c:v>
                </c:pt>
                <c:pt idx="5">
                  <c:v>0</c:v>
                </c:pt>
                <c:pt idx="6">
                  <c:v>0</c:v>
                </c:pt>
              </c:numCache>
            </c:numRef>
          </c:val>
        </c:ser>
        <c:ser>
          <c:idx val="1"/>
          <c:order val="1"/>
          <c:invertIfNegative val="0"/>
          <c:cat>
            <c:strRef>
              <c:f>'PROYECCIÓN SOCIAL'!$A$22:$A$28</c:f>
              <c:strCache>
                <c:ptCount val="7"/>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SP-PY8. Fortalecimiento del sistema de comunicación e información institucional.</c:v>
                </c:pt>
              </c:strCache>
            </c:strRef>
          </c:cat>
          <c:val>
            <c:numRef>
              <c:f>'PROYECCIÓN SOCIAL'!$C$22:$C$28</c:f>
              <c:numCache>
                <c:formatCode>General</c:formatCode>
                <c:ptCount val="7"/>
                <c:pt idx="0">
                  <c:v>0</c:v>
                </c:pt>
                <c:pt idx="1">
                  <c:v>67</c:v>
                </c:pt>
                <c:pt idx="2">
                  <c:v>60</c:v>
                </c:pt>
                <c:pt idx="3">
                  <c:v>67</c:v>
                </c:pt>
                <c:pt idx="4">
                  <c:v>0</c:v>
                </c:pt>
                <c:pt idx="5">
                  <c:v>0</c:v>
                </c:pt>
                <c:pt idx="6">
                  <c:v>67</c:v>
                </c:pt>
              </c:numCache>
            </c:numRef>
          </c:val>
        </c:ser>
        <c:ser>
          <c:idx val="2"/>
          <c:order val="2"/>
          <c:invertIfNegative val="0"/>
          <c:cat>
            <c:strRef>
              <c:f>'PROYECCIÓN SOCIAL'!$A$22:$A$28</c:f>
              <c:strCache>
                <c:ptCount val="7"/>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SP-PY8. Fortalecimiento del sistema de comunicación e información institucional.</c:v>
                </c:pt>
              </c:strCache>
            </c:strRef>
          </c:cat>
          <c:val>
            <c:numRef>
              <c:f>'PROYECCIÓN SOCIAL'!$D$22:$D$28</c:f>
              <c:numCache>
                <c:formatCode>General</c:formatCode>
                <c:ptCount val="7"/>
                <c:pt idx="0">
                  <c:v>20</c:v>
                </c:pt>
                <c:pt idx="1">
                  <c:v>67</c:v>
                </c:pt>
                <c:pt idx="2">
                  <c:v>60</c:v>
                </c:pt>
                <c:pt idx="3">
                  <c:v>67</c:v>
                </c:pt>
                <c:pt idx="4">
                  <c:v>0</c:v>
                </c:pt>
                <c:pt idx="5">
                  <c:v>33</c:v>
                </c:pt>
                <c:pt idx="6">
                  <c:v>33</c:v>
                </c:pt>
              </c:numCache>
            </c:numRef>
          </c:val>
        </c:ser>
        <c:ser>
          <c:idx val="3"/>
          <c:order val="3"/>
          <c:invertIfNegative val="0"/>
          <c:cat>
            <c:strRef>
              <c:f>'PROYECCIÓN SOCIAL'!$A$22:$A$28</c:f>
              <c:strCache>
                <c:ptCount val="7"/>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SP-PY8. Fortalecimiento del sistema de comunicación e información institucional.</c:v>
                </c:pt>
              </c:strCache>
            </c:strRef>
          </c:cat>
          <c:val>
            <c:numRef>
              <c:f>'PROYECCIÓN SOCIAL'!$E$22:$E$28</c:f>
              <c:numCache>
                <c:formatCode>General</c:formatCode>
                <c:ptCount val="7"/>
                <c:pt idx="0">
                  <c:v>40</c:v>
                </c:pt>
                <c:pt idx="1">
                  <c:v>100</c:v>
                </c:pt>
                <c:pt idx="2">
                  <c:v>50</c:v>
                </c:pt>
                <c:pt idx="3">
                  <c:v>100</c:v>
                </c:pt>
                <c:pt idx="4">
                  <c:v>0</c:v>
                </c:pt>
                <c:pt idx="5">
                  <c:v>67</c:v>
                </c:pt>
                <c:pt idx="6">
                  <c:v>100</c:v>
                </c:pt>
              </c:numCache>
            </c:numRef>
          </c:val>
        </c:ser>
        <c:dLbls>
          <c:showLegendKey val="0"/>
          <c:showVal val="1"/>
          <c:showCatName val="0"/>
          <c:showSerName val="0"/>
          <c:showPercent val="0"/>
          <c:showBubbleSize val="0"/>
        </c:dLbls>
        <c:gapWidth val="150"/>
        <c:shape val="box"/>
        <c:axId val="88702976"/>
        <c:axId val="88704512"/>
        <c:axId val="0"/>
      </c:bar3DChart>
      <c:catAx>
        <c:axId val="88702976"/>
        <c:scaling>
          <c:orientation val="minMax"/>
        </c:scaling>
        <c:delete val="0"/>
        <c:axPos val="b"/>
        <c:majorTickMark val="none"/>
        <c:minorTickMark val="none"/>
        <c:tickLblPos val="nextTo"/>
        <c:crossAx val="88704512"/>
        <c:crosses val="autoZero"/>
        <c:auto val="1"/>
        <c:lblAlgn val="ctr"/>
        <c:lblOffset val="100"/>
        <c:noMultiLvlLbl val="0"/>
      </c:catAx>
      <c:valAx>
        <c:axId val="88704512"/>
        <c:scaling>
          <c:orientation val="minMax"/>
        </c:scaling>
        <c:delete val="1"/>
        <c:axPos val="l"/>
        <c:numFmt formatCode="General" sourceLinked="1"/>
        <c:majorTickMark val="out"/>
        <c:minorTickMark val="none"/>
        <c:tickLblPos val="nextTo"/>
        <c:crossAx val="88702976"/>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BIENESTAR</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BIENESTAR!$A$19:$A$24</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BIENESTAR!$E$19:$E$24</c:f>
              <c:numCache>
                <c:formatCode>General</c:formatCode>
                <c:ptCount val="6"/>
                <c:pt idx="0">
                  <c:v>67</c:v>
                </c:pt>
                <c:pt idx="1">
                  <c:v>100</c:v>
                </c:pt>
                <c:pt idx="2">
                  <c:v>100</c:v>
                </c:pt>
                <c:pt idx="3">
                  <c:v>100</c:v>
                </c:pt>
                <c:pt idx="4">
                  <c:v>33</c:v>
                </c:pt>
                <c:pt idx="5">
                  <c:v>0</c:v>
                </c:pt>
              </c:numCache>
            </c:numRef>
          </c:val>
        </c:ser>
        <c:dLbls>
          <c:showLegendKey val="0"/>
          <c:showVal val="1"/>
          <c:showCatName val="0"/>
          <c:showSerName val="0"/>
          <c:showPercent val="0"/>
          <c:showBubbleSize val="0"/>
        </c:dLbls>
        <c:gapWidth val="150"/>
        <c:shape val="box"/>
        <c:axId val="88725760"/>
        <c:axId val="88208128"/>
        <c:axId val="0"/>
      </c:bar3DChart>
      <c:catAx>
        <c:axId val="88725760"/>
        <c:scaling>
          <c:orientation val="minMax"/>
        </c:scaling>
        <c:delete val="0"/>
        <c:axPos val="b"/>
        <c:majorTickMark val="none"/>
        <c:minorTickMark val="none"/>
        <c:tickLblPos val="nextTo"/>
        <c:crossAx val="88208128"/>
        <c:crosses val="autoZero"/>
        <c:auto val="1"/>
        <c:lblAlgn val="ctr"/>
        <c:lblOffset val="100"/>
        <c:noMultiLvlLbl val="0"/>
      </c:catAx>
      <c:valAx>
        <c:axId val="88208128"/>
        <c:scaling>
          <c:orientation val="minMax"/>
        </c:scaling>
        <c:delete val="1"/>
        <c:axPos val="l"/>
        <c:numFmt formatCode="General" sourceLinked="1"/>
        <c:majorTickMark val="out"/>
        <c:minorTickMark val="none"/>
        <c:tickLblPos val="nextTo"/>
        <c:crossAx val="88725760"/>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COMPARATIVO BIENESTAR</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dLbls>
            <c:dLbl>
              <c:idx val="2"/>
              <c:layout>
                <c:manualLayout>
                  <c:x val="-5.9435364041604752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BIENESTAR!$A$19:$A$24</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BIENESTAR!$B$19:$B$24</c:f>
              <c:numCache>
                <c:formatCode>General</c:formatCode>
                <c:ptCount val="6"/>
                <c:pt idx="0">
                  <c:v>25</c:v>
                </c:pt>
                <c:pt idx="1">
                  <c:v>0</c:v>
                </c:pt>
                <c:pt idx="2">
                  <c:v>100</c:v>
                </c:pt>
                <c:pt idx="3">
                  <c:v>0</c:v>
                </c:pt>
                <c:pt idx="4">
                  <c:v>33</c:v>
                </c:pt>
                <c:pt idx="5">
                  <c:v>0</c:v>
                </c:pt>
              </c:numCache>
            </c:numRef>
          </c:val>
        </c:ser>
        <c:ser>
          <c:idx val="1"/>
          <c:order val="1"/>
          <c:tx>
            <c:v>TRIMESTRE 2</c:v>
          </c:tx>
          <c:invertIfNegative val="0"/>
          <c:dLbls>
            <c:dLbl>
              <c:idx val="1"/>
              <c:layout>
                <c:manualLayout>
                  <c:x val="-1.1887072808320987E-2"/>
                  <c:y val="-4.629629629629629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BIENESTAR!$A$19:$A$24</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BIENESTAR!$C$19:$C$24</c:f>
              <c:numCache>
                <c:formatCode>General</c:formatCode>
                <c:ptCount val="6"/>
                <c:pt idx="0">
                  <c:v>50</c:v>
                </c:pt>
                <c:pt idx="1">
                  <c:v>100</c:v>
                </c:pt>
                <c:pt idx="2">
                  <c:v>100</c:v>
                </c:pt>
                <c:pt idx="3">
                  <c:v>100</c:v>
                </c:pt>
                <c:pt idx="4">
                  <c:v>33</c:v>
                </c:pt>
                <c:pt idx="5">
                  <c:v>0</c:v>
                </c:pt>
              </c:numCache>
            </c:numRef>
          </c:val>
        </c:ser>
        <c:ser>
          <c:idx val="2"/>
          <c:order val="2"/>
          <c:tx>
            <c:v>TRIMESTRE 3</c:v>
          </c:tx>
          <c:invertIfNegative val="0"/>
          <c:dLbls>
            <c:dLbl>
              <c:idx val="1"/>
              <c:layout>
                <c:manualLayout>
                  <c:x val="0"/>
                  <c:y val="-2.3148148148148147E-2"/>
                </c:manualLayout>
              </c:layout>
              <c:showLegendKey val="0"/>
              <c:showVal val="1"/>
              <c:showCatName val="0"/>
              <c:showSerName val="0"/>
              <c:showPercent val="0"/>
              <c:showBubbleSize val="0"/>
            </c:dLbl>
            <c:dLbl>
              <c:idx val="2"/>
              <c:layout>
                <c:manualLayout>
                  <c:x val="5.9435364041604752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BIENESTAR!$A$19:$A$24</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BIENESTAR!$D$19:$D$24</c:f>
              <c:numCache>
                <c:formatCode>General</c:formatCode>
                <c:ptCount val="6"/>
                <c:pt idx="0">
                  <c:v>55</c:v>
                </c:pt>
                <c:pt idx="1">
                  <c:v>100</c:v>
                </c:pt>
                <c:pt idx="2">
                  <c:v>100</c:v>
                </c:pt>
                <c:pt idx="3">
                  <c:v>0</c:v>
                </c:pt>
                <c:pt idx="4">
                  <c:v>33</c:v>
                </c:pt>
                <c:pt idx="5">
                  <c:v>0</c:v>
                </c:pt>
              </c:numCache>
            </c:numRef>
          </c:val>
        </c:ser>
        <c:ser>
          <c:idx val="3"/>
          <c:order val="3"/>
          <c:tx>
            <c:v>TRIMESTRE 4</c:v>
          </c:tx>
          <c:invertIfNegative val="0"/>
          <c:dLbls>
            <c:dLbl>
              <c:idx val="1"/>
              <c:layout>
                <c:manualLayout>
                  <c:x val="3.9623576027736501E-3"/>
                  <c:y val="0"/>
                </c:manualLayout>
              </c:layout>
              <c:showLegendKey val="0"/>
              <c:showVal val="1"/>
              <c:showCatName val="0"/>
              <c:showSerName val="0"/>
              <c:showPercent val="0"/>
              <c:showBubbleSize val="0"/>
            </c:dLbl>
            <c:dLbl>
              <c:idx val="2"/>
              <c:layout>
                <c:manualLayout>
                  <c:x val="1.188707280832095E-2"/>
                  <c:y val="-4.629629629629629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BIENESTAR!$A$19:$A$24</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BIENESTAR!$E$19:$E$24</c:f>
              <c:numCache>
                <c:formatCode>General</c:formatCode>
                <c:ptCount val="6"/>
                <c:pt idx="0">
                  <c:v>67</c:v>
                </c:pt>
                <c:pt idx="1">
                  <c:v>100</c:v>
                </c:pt>
                <c:pt idx="2">
                  <c:v>100</c:v>
                </c:pt>
                <c:pt idx="3">
                  <c:v>100</c:v>
                </c:pt>
                <c:pt idx="4">
                  <c:v>33</c:v>
                </c:pt>
                <c:pt idx="5">
                  <c:v>0</c:v>
                </c:pt>
              </c:numCache>
            </c:numRef>
          </c:val>
        </c:ser>
        <c:dLbls>
          <c:showLegendKey val="0"/>
          <c:showVal val="1"/>
          <c:showCatName val="0"/>
          <c:showSerName val="0"/>
          <c:showPercent val="0"/>
          <c:showBubbleSize val="0"/>
        </c:dLbls>
        <c:gapWidth val="150"/>
        <c:shape val="box"/>
        <c:axId val="88269568"/>
        <c:axId val="88271104"/>
        <c:axId val="0"/>
      </c:bar3DChart>
      <c:catAx>
        <c:axId val="88269568"/>
        <c:scaling>
          <c:orientation val="minMax"/>
        </c:scaling>
        <c:delete val="0"/>
        <c:axPos val="b"/>
        <c:majorTickMark val="none"/>
        <c:minorTickMark val="none"/>
        <c:tickLblPos val="nextTo"/>
        <c:crossAx val="88271104"/>
        <c:crosses val="autoZero"/>
        <c:auto val="1"/>
        <c:lblAlgn val="ctr"/>
        <c:lblOffset val="100"/>
        <c:noMultiLvlLbl val="0"/>
      </c:catAx>
      <c:valAx>
        <c:axId val="88271104"/>
        <c:scaling>
          <c:orientation val="minMax"/>
        </c:scaling>
        <c:delete val="1"/>
        <c:axPos val="l"/>
        <c:numFmt formatCode="General" sourceLinked="1"/>
        <c:majorTickMark val="out"/>
        <c:minorTickMark val="none"/>
        <c:tickLblPos val="nextTo"/>
        <c:crossAx val="88269568"/>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ADMINISTRATIVO!$A$23:$A$29</c:f>
              <c:strCache>
                <c:ptCount val="7"/>
                <c:pt idx="0">
                  <c:v>SA-PY1.    Revisión, reforma y actualización de la Plataforma Jurídico - Normativa institucional.</c:v>
                </c:pt>
                <c:pt idx="1">
                  <c:v>SA-PY2.a  Construcción y mantenimiento de las Sedes.</c:v>
                </c:pt>
                <c:pt idx="2">
                  <c:v>SA-PY2.b  Desarrollo, dotación y Mantenimiento de las Sedes</c:v>
                </c:pt>
                <c:pt idx="3">
                  <c:v>SA-PY3.  Aseguramiento de los sistemas de Gestión de Calidad y Gestión Ambiental.</c:v>
                </c:pt>
                <c:pt idx="4">
                  <c:v>SA-PY4.     Creación del Grupo de Proyectos Institucionales Especiales (GPIE).</c:v>
                </c:pt>
                <c:pt idx="5">
                  <c:v>SA-PY5.  Reestructuración Organizacional académica y administrativa.</c:v>
                </c:pt>
                <c:pt idx="6">
                  <c:v>SA-PY7. Formación y capacitación al personal administrativo y operativo.</c:v>
                </c:pt>
              </c:strCache>
            </c:strRef>
          </c:cat>
          <c:val>
            <c:numRef>
              <c:f>ADMINISTRATIVO!$E$23:$E$29</c:f>
              <c:numCache>
                <c:formatCode>General</c:formatCode>
                <c:ptCount val="7"/>
                <c:pt idx="0">
                  <c:v>100</c:v>
                </c:pt>
                <c:pt idx="1">
                  <c:v>100</c:v>
                </c:pt>
                <c:pt idx="2">
                  <c:v>92</c:v>
                </c:pt>
                <c:pt idx="3">
                  <c:v>80</c:v>
                </c:pt>
                <c:pt idx="4">
                  <c:v>100</c:v>
                </c:pt>
                <c:pt idx="5">
                  <c:v>100</c:v>
                </c:pt>
                <c:pt idx="6">
                  <c:v>100</c:v>
                </c:pt>
              </c:numCache>
            </c:numRef>
          </c:val>
        </c:ser>
        <c:dLbls>
          <c:showLegendKey val="0"/>
          <c:showVal val="1"/>
          <c:showCatName val="0"/>
          <c:showSerName val="0"/>
          <c:showPercent val="0"/>
          <c:showBubbleSize val="0"/>
        </c:dLbls>
        <c:gapWidth val="150"/>
        <c:shape val="box"/>
        <c:axId val="89165824"/>
        <c:axId val="89167360"/>
        <c:axId val="0"/>
      </c:bar3DChart>
      <c:catAx>
        <c:axId val="89165824"/>
        <c:scaling>
          <c:orientation val="minMax"/>
        </c:scaling>
        <c:delete val="0"/>
        <c:axPos val="b"/>
        <c:majorTickMark val="none"/>
        <c:minorTickMark val="none"/>
        <c:tickLblPos val="nextTo"/>
        <c:crossAx val="89167360"/>
        <c:crosses val="autoZero"/>
        <c:auto val="1"/>
        <c:lblAlgn val="ctr"/>
        <c:lblOffset val="100"/>
        <c:noMultiLvlLbl val="0"/>
      </c:catAx>
      <c:valAx>
        <c:axId val="89167360"/>
        <c:scaling>
          <c:orientation val="minMax"/>
        </c:scaling>
        <c:delete val="1"/>
        <c:axPos val="l"/>
        <c:numFmt formatCode="General" sourceLinked="1"/>
        <c:majorTickMark val="out"/>
        <c:minorTickMark val="none"/>
        <c:tickLblPos val="nextTo"/>
        <c:crossAx val="89165824"/>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absolute">
    <xdr:from>
      <xdr:col>1</xdr:col>
      <xdr:colOff>314325</xdr:colOff>
      <xdr:row>4</xdr:row>
      <xdr:rowOff>76200</xdr:rowOff>
    </xdr:from>
    <xdr:to>
      <xdr:col>1</xdr:col>
      <xdr:colOff>828045</xdr:colOff>
      <xdr:row>6</xdr:row>
      <xdr:rowOff>208860</xdr:rowOff>
    </xdr:to>
    <xdr:sp macro="" textlink="">
      <xdr:nvSpPr>
        <xdr:cNvPr id="2" name="CustomShape 1"/>
        <xdr:cNvSpPr/>
      </xdr:nvSpPr>
      <xdr:spPr>
        <a:xfrm>
          <a:off x="1076325" y="83820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304800</xdr:colOff>
      <xdr:row>7</xdr:row>
      <xdr:rowOff>66675</xdr:rowOff>
    </xdr:from>
    <xdr:to>
      <xdr:col>1</xdr:col>
      <xdr:colOff>818520</xdr:colOff>
      <xdr:row>9</xdr:row>
      <xdr:rowOff>218415</xdr:rowOff>
    </xdr:to>
    <xdr:sp macro="" textlink="">
      <xdr:nvSpPr>
        <xdr:cNvPr id="3" name="CustomShape 1"/>
        <xdr:cNvSpPr/>
      </xdr:nvSpPr>
      <xdr:spPr>
        <a:xfrm>
          <a:off x="1066800" y="148590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314160</xdr:colOff>
      <xdr:row>16</xdr:row>
      <xdr:rowOff>75870</xdr:rowOff>
    </xdr:from>
    <xdr:to>
      <xdr:col>1</xdr:col>
      <xdr:colOff>827880</xdr:colOff>
      <xdr:row>18</xdr:row>
      <xdr:rowOff>217890</xdr:rowOff>
    </xdr:to>
    <xdr:sp macro="" textlink="">
      <xdr:nvSpPr>
        <xdr:cNvPr id="5" name="CustomShape 1"/>
        <xdr:cNvSpPr/>
      </xdr:nvSpPr>
      <xdr:spPr>
        <a:xfrm>
          <a:off x="1076160" y="3676320"/>
          <a:ext cx="513720" cy="523020"/>
        </a:xfrm>
        <a:prstGeom prst="ellipse">
          <a:avLst/>
        </a:prstGeom>
        <a:solidFill>
          <a:srgbClr val="FF33CC"/>
        </a:solidFill>
        <a:ln w="25560">
          <a:solidFill>
            <a:srgbClr val="3A5F8B"/>
          </a:solidFill>
          <a:round/>
        </a:ln>
      </xdr:spPr>
    </xdr:sp>
    <xdr:clientData/>
  </xdr:twoCellAnchor>
  <xdr:twoCellAnchor editAs="absolute">
    <xdr:from>
      <xdr:col>1</xdr:col>
      <xdr:colOff>314160</xdr:colOff>
      <xdr:row>10</xdr:row>
      <xdr:rowOff>133215</xdr:rowOff>
    </xdr:from>
    <xdr:to>
      <xdr:col>1</xdr:col>
      <xdr:colOff>827880</xdr:colOff>
      <xdr:row>12</xdr:row>
      <xdr:rowOff>284955</xdr:rowOff>
    </xdr:to>
    <xdr:sp macro="" textlink="">
      <xdr:nvSpPr>
        <xdr:cNvPr id="6" name="CustomShape 1"/>
        <xdr:cNvSpPr/>
      </xdr:nvSpPr>
      <xdr:spPr>
        <a:xfrm>
          <a:off x="1076160" y="2257290"/>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314160</xdr:colOff>
      <xdr:row>13</xdr:row>
      <xdr:rowOff>85530</xdr:rowOff>
    </xdr:from>
    <xdr:to>
      <xdr:col>1</xdr:col>
      <xdr:colOff>827880</xdr:colOff>
      <xdr:row>15</xdr:row>
      <xdr:rowOff>265710</xdr:rowOff>
    </xdr:to>
    <xdr:sp macro="" textlink="">
      <xdr:nvSpPr>
        <xdr:cNvPr id="7" name="CustomShape 1"/>
        <xdr:cNvSpPr/>
      </xdr:nvSpPr>
      <xdr:spPr>
        <a:xfrm>
          <a:off x="1076160" y="2962080"/>
          <a:ext cx="513720" cy="56118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266700</xdr:colOff>
      <xdr:row>2</xdr:row>
      <xdr:rowOff>80962</xdr:rowOff>
    </xdr:from>
    <xdr:to>
      <xdr:col>20</xdr:col>
      <xdr:colOff>266700</xdr:colOff>
      <xdr:row>7</xdr:row>
      <xdr:rowOff>90487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123825</xdr:colOff>
      <xdr:row>14</xdr:row>
      <xdr:rowOff>47625</xdr:rowOff>
    </xdr:from>
    <xdr:to>
      <xdr:col>20</xdr:col>
      <xdr:colOff>476250</xdr:colOff>
      <xdr:row>31</xdr:row>
      <xdr:rowOff>33337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220265</xdr:colOff>
      <xdr:row>0</xdr:row>
      <xdr:rowOff>164307</xdr:rowOff>
    </xdr:from>
    <xdr:to>
      <xdr:col>24</xdr:col>
      <xdr:colOff>220265</xdr:colOff>
      <xdr:row>6</xdr:row>
      <xdr:rowOff>50007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357186</xdr:colOff>
      <xdr:row>14</xdr:row>
      <xdr:rowOff>142876</xdr:rowOff>
    </xdr:from>
    <xdr:to>
      <xdr:col>27</xdr:col>
      <xdr:colOff>666749</xdr:colOff>
      <xdr:row>27</xdr:row>
      <xdr:rowOff>26195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113108</xdr:colOff>
      <xdr:row>3</xdr:row>
      <xdr:rowOff>45243</xdr:rowOff>
    </xdr:from>
    <xdr:to>
      <xdr:col>22</xdr:col>
      <xdr:colOff>113108</xdr:colOff>
      <xdr:row>8</xdr:row>
      <xdr:rowOff>169068</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89295</xdr:colOff>
      <xdr:row>17</xdr:row>
      <xdr:rowOff>164306</xdr:rowOff>
    </xdr:from>
    <xdr:to>
      <xdr:col>21</xdr:col>
      <xdr:colOff>535781</xdr:colOff>
      <xdr:row>28</xdr:row>
      <xdr:rowOff>109537</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114300</xdr:colOff>
      <xdr:row>1</xdr:row>
      <xdr:rowOff>57149</xdr:rowOff>
    </xdr:from>
    <xdr:to>
      <xdr:col>18</xdr:col>
      <xdr:colOff>114300</xdr:colOff>
      <xdr:row>13</xdr:row>
      <xdr:rowOff>38100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133349</xdr:colOff>
      <xdr:row>14</xdr:row>
      <xdr:rowOff>138112</xdr:rowOff>
    </xdr:from>
    <xdr:to>
      <xdr:col>20</xdr:col>
      <xdr:colOff>447674</xdr:colOff>
      <xdr:row>27</xdr:row>
      <xdr:rowOff>42862</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16</xdr:col>
      <xdr:colOff>321468</xdr:colOff>
      <xdr:row>1</xdr:row>
      <xdr:rowOff>27384</xdr:rowOff>
    </xdr:from>
    <xdr:to>
      <xdr:col>22</xdr:col>
      <xdr:colOff>321468</xdr:colOff>
      <xdr:row>9</xdr:row>
      <xdr:rowOff>32146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154781</xdr:colOff>
      <xdr:row>20</xdr:row>
      <xdr:rowOff>146445</xdr:rowOff>
    </xdr:from>
    <xdr:to>
      <xdr:col>22</xdr:col>
      <xdr:colOff>238125</xdr:colOff>
      <xdr:row>32</xdr:row>
      <xdr:rowOff>163114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16</xdr:col>
      <xdr:colOff>285750</xdr:colOff>
      <xdr:row>17</xdr:row>
      <xdr:rowOff>166687</xdr:rowOff>
    </xdr:from>
    <xdr:to>
      <xdr:col>31</xdr:col>
      <xdr:colOff>309563</xdr:colOff>
      <xdr:row>37</xdr:row>
      <xdr:rowOff>59531</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DI%20TRIMESTRE%203/SEGUIMIENTO%20TERCER%20TRIMESTRE%20(JULIO-SEPTIEMBRE)%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DE SEGUIMIENTO"/>
      <sheetName val="SEGUIMIENTO PDI "/>
      <sheetName val="FORMACIÓN"/>
      <sheetName val="INVESTIGACIÓN"/>
      <sheetName val="PROYECCIÓN SOCIAL"/>
      <sheetName val="BIENESTAR"/>
      <sheetName val="ADMINISTRATIVO"/>
      <sheetName val="CONSOLIDADO"/>
      <sheetName val="COMPARATIVO FORMACIÓN"/>
      <sheetName val="COMPARATIVO INVESTIGACIÓN"/>
      <sheetName val="COMPARATIVO PROY. SOCIAL"/>
      <sheetName val="COMPARATIVO BIENESTAR"/>
      <sheetName val="COMPARATIVO ADMINISTRATIVO"/>
      <sheetName val="Hoja7"/>
    </sheetNames>
    <sheetDataSet>
      <sheetData sheetId="0"/>
      <sheetData sheetId="1">
        <row r="91">
          <cell r="S91">
            <v>0</v>
          </cell>
        </row>
        <row r="100">
          <cell r="S100">
            <v>0</v>
          </cell>
        </row>
        <row r="130">
          <cell r="S130">
            <v>47</v>
          </cell>
        </row>
        <row r="160">
          <cell r="S160">
            <v>100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19"/>
  <sheetViews>
    <sheetView tabSelected="1" workbookViewId="0">
      <selection activeCell="B17" sqref="B17:B19"/>
    </sheetView>
  </sheetViews>
  <sheetFormatPr baseColWidth="10" defaultRowHeight="15" x14ac:dyDescent="0.25"/>
  <cols>
    <col min="2" max="2" width="16.5703125" customWidth="1"/>
    <col min="3" max="3" width="19.5703125" customWidth="1"/>
    <col min="4" max="4" width="17.28515625" customWidth="1"/>
  </cols>
  <sheetData>
    <row r="4" spans="2:4" x14ac:dyDescent="0.25">
      <c r="B4" s="51" t="s">
        <v>173</v>
      </c>
      <c r="C4" s="51" t="s">
        <v>174</v>
      </c>
      <c r="D4" s="51" t="s">
        <v>175</v>
      </c>
    </row>
    <row r="5" spans="2:4" x14ac:dyDescent="0.25">
      <c r="B5" s="250"/>
      <c r="C5" s="250" t="s">
        <v>182</v>
      </c>
      <c r="D5" s="251" t="s">
        <v>176</v>
      </c>
    </row>
    <row r="6" spans="2:4" x14ac:dyDescent="0.25">
      <c r="B6" s="250"/>
      <c r="C6" s="250"/>
      <c r="D6" s="251"/>
    </row>
    <row r="7" spans="2:4" ht="21.75" customHeight="1" x14ac:dyDescent="0.25">
      <c r="B7" s="250"/>
      <c r="C7" s="250"/>
      <c r="D7" s="251"/>
    </row>
    <row r="8" spans="2:4" x14ac:dyDescent="0.25">
      <c r="B8" s="250"/>
      <c r="C8" s="251" t="s">
        <v>183</v>
      </c>
      <c r="D8" s="251" t="s">
        <v>177</v>
      </c>
    </row>
    <row r="9" spans="2:4" x14ac:dyDescent="0.25">
      <c r="B9" s="250"/>
      <c r="C9" s="251"/>
      <c r="D9" s="251"/>
    </row>
    <row r="10" spans="2:4" ht="25.5" customHeight="1" x14ac:dyDescent="0.25">
      <c r="B10" s="250"/>
      <c r="C10" s="251"/>
      <c r="D10" s="251"/>
    </row>
    <row r="11" spans="2:4" x14ac:dyDescent="0.25">
      <c r="B11" s="250"/>
      <c r="C11" s="251" t="s">
        <v>184</v>
      </c>
      <c r="D11" s="251" t="s">
        <v>178</v>
      </c>
    </row>
    <row r="12" spans="2:4" x14ac:dyDescent="0.25">
      <c r="B12" s="250"/>
      <c r="C12" s="251"/>
      <c r="D12" s="251"/>
    </row>
    <row r="13" spans="2:4" ht="29.25" customHeight="1" x14ac:dyDescent="0.25">
      <c r="B13" s="250"/>
      <c r="C13" s="251"/>
      <c r="D13" s="251"/>
    </row>
    <row r="14" spans="2:4" x14ac:dyDescent="0.25">
      <c r="B14" s="250"/>
      <c r="C14" s="251" t="s">
        <v>185</v>
      </c>
      <c r="D14" s="251" t="s">
        <v>179</v>
      </c>
    </row>
    <row r="15" spans="2:4" x14ac:dyDescent="0.25">
      <c r="B15" s="250"/>
      <c r="C15" s="251"/>
      <c r="D15" s="251"/>
    </row>
    <row r="16" spans="2:4" ht="27" customHeight="1" x14ac:dyDescent="0.25">
      <c r="B16" s="250"/>
      <c r="C16" s="251"/>
      <c r="D16" s="251"/>
    </row>
    <row r="17" spans="2:4" x14ac:dyDescent="0.25">
      <c r="B17" s="250"/>
      <c r="C17" s="250" t="s">
        <v>180</v>
      </c>
      <c r="D17" s="251" t="s">
        <v>181</v>
      </c>
    </row>
    <row r="18" spans="2:4" x14ac:dyDescent="0.25">
      <c r="B18" s="250"/>
      <c r="C18" s="250"/>
      <c r="D18" s="251"/>
    </row>
    <row r="19" spans="2:4" ht="25.5" customHeight="1" x14ac:dyDescent="0.25">
      <c r="B19" s="250"/>
      <c r="C19" s="250"/>
      <c r="D19" s="251"/>
    </row>
  </sheetData>
  <mergeCells count="15">
    <mergeCell ref="B5:B7"/>
    <mergeCell ref="C5:C7"/>
    <mergeCell ref="D5:D7"/>
    <mergeCell ref="B8:B10"/>
    <mergeCell ref="C8:C10"/>
    <mergeCell ref="D8:D10"/>
    <mergeCell ref="B17:B19"/>
    <mergeCell ref="C17:C19"/>
    <mergeCell ref="D17:D19"/>
    <mergeCell ref="B11:B13"/>
    <mergeCell ref="C11:C13"/>
    <mergeCell ref="D11:D13"/>
    <mergeCell ref="B14:B16"/>
    <mergeCell ref="C14:C16"/>
    <mergeCell ref="D14:D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0"/>
  <sheetViews>
    <sheetView zoomScale="70" zoomScaleNormal="70" workbookViewId="0">
      <pane xSplit="3" topLeftCell="D1" activePane="topRight" state="frozen"/>
      <selection activeCell="A96" sqref="A96"/>
      <selection pane="topRight" activeCell="C138" sqref="C138"/>
    </sheetView>
  </sheetViews>
  <sheetFormatPr baseColWidth="10" defaultRowHeight="15" x14ac:dyDescent="0.25"/>
  <cols>
    <col min="1" max="1" width="16.7109375" customWidth="1"/>
    <col min="3" max="3" width="39.85546875" customWidth="1"/>
    <col min="5" max="5" width="15" bestFit="1" customWidth="1"/>
    <col min="6" max="6" width="21.42578125" bestFit="1" customWidth="1"/>
    <col min="7" max="7" width="20" customWidth="1"/>
    <col min="8" max="8" width="20.7109375" customWidth="1"/>
    <col min="9" max="9" width="14.7109375" customWidth="1"/>
    <col min="10" max="10" width="16.85546875" customWidth="1"/>
    <col min="17" max="17" width="12.85546875" customWidth="1"/>
    <col min="18" max="18" width="13.140625" customWidth="1"/>
    <col min="19" max="19" width="11.42578125" style="26"/>
    <col min="20" max="20" width="15.7109375" customWidth="1"/>
    <col min="21" max="21" width="166.5703125" bestFit="1" customWidth="1"/>
  </cols>
  <sheetData>
    <row r="1" spans="1:21" ht="15.75" x14ac:dyDescent="0.25">
      <c r="A1" s="285" t="s">
        <v>0</v>
      </c>
      <c r="B1" s="285" t="s">
        <v>1</v>
      </c>
      <c r="C1" s="285" t="s">
        <v>2</v>
      </c>
      <c r="D1" s="285" t="s">
        <v>3</v>
      </c>
      <c r="E1" s="285" t="s">
        <v>4</v>
      </c>
      <c r="F1" s="287" t="s">
        <v>5</v>
      </c>
      <c r="G1" s="287" t="s">
        <v>6</v>
      </c>
      <c r="H1" s="287" t="s">
        <v>7</v>
      </c>
      <c r="I1" s="286" t="s">
        <v>8</v>
      </c>
      <c r="J1" s="286" t="s">
        <v>9</v>
      </c>
      <c r="K1" s="280" t="s">
        <v>10</v>
      </c>
      <c r="L1" s="280"/>
      <c r="M1" s="280"/>
      <c r="N1" s="280"/>
      <c r="O1" s="280"/>
      <c r="P1" s="280"/>
      <c r="Q1" s="280" t="s">
        <v>11</v>
      </c>
      <c r="R1" s="282" t="s">
        <v>12</v>
      </c>
      <c r="S1" s="283" t="s">
        <v>13</v>
      </c>
      <c r="T1" s="282" t="s">
        <v>14</v>
      </c>
      <c r="U1" s="281" t="s">
        <v>15</v>
      </c>
    </row>
    <row r="2" spans="1:21" ht="15.75" x14ac:dyDescent="0.25">
      <c r="A2" s="285"/>
      <c r="B2" s="285"/>
      <c r="C2" s="285"/>
      <c r="D2" s="285"/>
      <c r="E2" s="285"/>
      <c r="F2" s="287"/>
      <c r="G2" s="287"/>
      <c r="H2" s="287"/>
      <c r="I2" s="286"/>
      <c r="J2" s="286"/>
      <c r="K2" s="280" t="s">
        <v>16</v>
      </c>
      <c r="L2" s="280"/>
      <c r="M2" s="280" t="s">
        <v>17</v>
      </c>
      <c r="N2" s="280"/>
      <c r="O2" s="280" t="s">
        <v>18</v>
      </c>
      <c r="P2" s="280"/>
      <c r="Q2" s="280"/>
      <c r="R2" s="282"/>
      <c r="S2" s="283"/>
      <c r="T2" s="282"/>
      <c r="U2" s="281"/>
    </row>
    <row r="3" spans="1:21" ht="15.75" x14ac:dyDescent="0.25">
      <c r="A3" s="285"/>
      <c r="B3" s="285"/>
      <c r="C3" s="285"/>
      <c r="D3" s="285"/>
      <c r="E3" s="285"/>
      <c r="F3" s="287" t="s">
        <v>19</v>
      </c>
      <c r="G3" s="287"/>
      <c r="H3" s="287"/>
      <c r="I3" s="286"/>
      <c r="J3" s="286"/>
      <c r="K3" s="13" t="s">
        <v>20</v>
      </c>
      <c r="L3" s="13" t="s">
        <v>21</v>
      </c>
      <c r="M3" s="13" t="s">
        <v>20</v>
      </c>
      <c r="N3" s="13" t="s">
        <v>21</v>
      </c>
      <c r="O3" s="13" t="s">
        <v>20</v>
      </c>
      <c r="P3" s="13" t="s">
        <v>21</v>
      </c>
      <c r="Q3" s="280"/>
      <c r="R3" s="284" t="s">
        <v>22</v>
      </c>
      <c r="S3" s="284"/>
      <c r="T3" s="284"/>
      <c r="U3" s="281"/>
    </row>
    <row r="4" spans="1:21" ht="18.75" x14ac:dyDescent="0.25">
      <c r="A4" s="291" t="s">
        <v>23</v>
      </c>
      <c r="B4" s="291"/>
      <c r="C4" s="291"/>
      <c r="D4" s="291"/>
      <c r="E4" s="291"/>
      <c r="F4" s="291"/>
      <c r="G4" s="291"/>
      <c r="H4" s="291"/>
      <c r="I4" s="291"/>
      <c r="J4" s="291"/>
      <c r="K4" s="291"/>
      <c r="L4" s="291"/>
      <c r="M4" s="291"/>
      <c r="N4" s="291"/>
      <c r="O4" s="291"/>
      <c r="P4" s="291"/>
      <c r="Q4" s="291"/>
      <c r="R4" s="291"/>
      <c r="S4" s="291"/>
      <c r="T4" s="291"/>
      <c r="U4" s="291"/>
    </row>
    <row r="5" spans="1:21" ht="409.5" x14ac:dyDescent="0.25">
      <c r="A5" s="292" t="s">
        <v>24</v>
      </c>
      <c r="B5" s="11" t="s">
        <v>25</v>
      </c>
      <c r="C5" s="9" t="s">
        <v>26</v>
      </c>
      <c r="D5" s="9">
        <v>510</v>
      </c>
      <c r="E5" s="3" t="s">
        <v>27</v>
      </c>
      <c r="F5" s="14">
        <v>15000000</v>
      </c>
      <c r="G5" s="14">
        <v>8806664</v>
      </c>
      <c r="H5" s="249">
        <f>F5-G5</f>
        <v>6193336</v>
      </c>
      <c r="I5" s="276" t="s">
        <v>28</v>
      </c>
      <c r="J5" s="276" t="s">
        <v>29</v>
      </c>
      <c r="K5" s="27">
        <v>325</v>
      </c>
      <c r="L5" s="28">
        <v>0.1</v>
      </c>
      <c r="M5" s="27">
        <v>325</v>
      </c>
      <c r="N5" s="28">
        <v>0.1</v>
      </c>
      <c r="O5" s="27">
        <v>650</v>
      </c>
      <c r="P5" s="28">
        <v>0.1</v>
      </c>
      <c r="Q5" s="28">
        <v>0.3</v>
      </c>
      <c r="R5" s="47">
        <f>(G5/F5)*100</f>
        <v>58.711093333333331</v>
      </c>
      <c r="S5" s="47">
        <v>100</v>
      </c>
      <c r="T5" s="48"/>
      <c r="U5" s="17" t="s">
        <v>115</v>
      </c>
    </row>
    <row r="6" spans="1:21" ht="180" x14ac:dyDescent="0.25">
      <c r="A6" s="292"/>
      <c r="B6" s="11" t="s">
        <v>30</v>
      </c>
      <c r="C6" s="9" t="s">
        <v>31</v>
      </c>
      <c r="D6" s="9">
        <v>510</v>
      </c>
      <c r="E6" s="3" t="s">
        <v>27</v>
      </c>
      <c r="F6" s="14">
        <v>10000000</v>
      </c>
      <c r="G6" s="14">
        <v>0</v>
      </c>
      <c r="H6" s="249">
        <f t="shared" ref="H6:H33" si="0">F6-G6</f>
        <v>10000000</v>
      </c>
      <c r="I6" s="276"/>
      <c r="J6" s="276"/>
      <c r="K6" s="27"/>
      <c r="L6" s="28"/>
      <c r="M6" s="27"/>
      <c r="N6" s="28"/>
      <c r="O6" s="27">
        <v>20</v>
      </c>
      <c r="P6" s="28">
        <v>0.8</v>
      </c>
      <c r="Q6" s="29">
        <v>0.8</v>
      </c>
      <c r="R6" s="47">
        <f>(G6/F6)*100</f>
        <v>0</v>
      </c>
      <c r="S6" s="47">
        <v>100</v>
      </c>
      <c r="T6" s="48"/>
      <c r="U6" s="22" t="s">
        <v>117</v>
      </c>
    </row>
    <row r="7" spans="1:21" ht="63" x14ac:dyDescent="0.25">
      <c r="A7" s="292"/>
      <c r="B7" s="11" t="s">
        <v>32</v>
      </c>
      <c r="C7" s="9" t="s">
        <v>33</v>
      </c>
      <c r="D7" s="9">
        <v>510</v>
      </c>
      <c r="E7" s="3" t="s">
        <v>27</v>
      </c>
      <c r="F7" s="14">
        <v>5000000</v>
      </c>
      <c r="G7" s="14">
        <v>0</v>
      </c>
      <c r="H7" s="249">
        <f t="shared" si="0"/>
        <v>5000000</v>
      </c>
      <c r="I7" s="9"/>
      <c r="J7" s="9"/>
      <c r="K7" s="27"/>
      <c r="L7" s="28"/>
      <c r="M7" s="27"/>
      <c r="N7" s="28"/>
      <c r="O7" s="27">
        <v>1</v>
      </c>
      <c r="P7" s="28">
        <v>0.6</v>
      </c>
      <c r="Q7" s="29">
        <v>0.6</v>
      </c>
      <c r="R7" s="47">
        <f>(G7/F7)*100</f>
        <v>0</v>
      </c>
      <c r="S7" s="47">
        <v>60</v>
      </c>
      <c r="T7" s="48"/>
      <c r="U7" s="23" t="s">
        <v>113</v>
      </c>
    </row>
    <row r="8" spans="1:21" ht="409.5" x14ac:dyDescent="0.25">
      <c r="A8" s="292"/>
      <c r="B8" s="11" t="s">
        <v>34</v>
      </c>
      <c r="C8" s="9" t="s">
        <v>35</v>
      </c>
      <c r="D8" s="9">
        <v>510</v>
      </c>
      <c r="E8" s="3" t="s">
        <v>27</v>
      </c>
      <c r="F8" s="14">
        <v>35000000</v>
      </c>
      <c r="G8" s="14">
        <v>27258237</v>
      </c>
      <c r="H8" s="249">
        <f t="shared" si="0"/>
        <v>7741763</v>
      </c>
      <c r="I8" s="9"/>
      <c r="J8" s="9"/>
      <c r="K8" s="27">
        <v>2</v>
      </c>
      <c r="L8" s="28">
        <v>0.2</v>
      </c>
      <c r="M8" s="27">
        <v>5</v>
      </c>
      <c r="N8" s="28">
        <v>0.25</v>
      </c>
      <c r="O8" s="27">
        <v>8</v>
      </c>
      <c r="P8" s="28">
        <v>0.4</v>
      </c>
      <c r="Q8" s="29">
        <v>0.85</v>
      </c>
      <c r="R8" s="47">
        <f>(G8/F8)*100</f>
        <v>77.880677142857152</v>
      </c>
      <c r="S8" s="47">
        <v>100</v>
      </c>
      <c r="T8" s="48"/>
      <c r="U8" s="21" t="s">
        <v>116</v>
      </c>
    </row>
    <row r="9" spans="1:21" ht="120" x14ac:dyDescent="0.25">
      <c r="A9" s="292"/>
      <c r="B9" s="11" t="s">
        <v>36</v>
      </c>
      <c r="C9" s="9" t="s">
        <v>37</v>
      </c>
      <c r="D9" s="9">
        <v>510</v>
      </c>
      <c r="E9" s="3" t="s">
        <v>27</v>
      </c>
      <c r="F9" s="14">
        <v>0</v>
      </c>
      <c r="G9" s="14">
        <v>0</v>
      </c>
      <c r="H9" s="249">
        <v>0</v>
      </c>
      <c r="I9" s="9"/>
      <c r="J9" s="9"/>
      <c r="K9" s="27"/>
      <c r="L9" s="28"/>
      <c r="M9" s="27"/>
      <c r="N9" s="28"/>
      <c r="O9" s="27">
        <v>10</v>
      </c>
      <c r="P9" s="28">
        <v>0.3</v>
      </c>
      <c r="Q9" s="28">
        <v>0.3</v>
      </c>
      <c r="R9" s="47">
        <v>0</v>
      </c>
      <c r="S9" s="47">
        <v>100</v>
      </c>
      <c r="T9" s="48"/>
      <c r="U9" s="17" t="s">
        <v>119</v>
      </c>
    </row>
    <row r="10" spans="1:21" ht="240" x14ac:dyDescent="0.25">
      <c r="A10" s="292"/>
      <c r="B10" s="11" t="s">
        <v>38</v>
      </c>
      <c r="C10" s="9" t="s">
        <v>39</v>
      </c>
      <c r="D10" s="9">
        <v>510</v>
      </c>
      <c r="E10" s="3" t="s">
        <v>27</v>
      </c>
      <c r="F10" s="14">
        <v>35000000</v>
      </c>
      <c r="G10" s="14">
        <v>34542493</v>
      </c>
      <c r="H10" s="249">
        <f t="shared" si="0"/>
        <v>457507</v>
      </c>
      <c r="I10" s="9"/>
      <c r="J10" s="9"/>
      <c r="K10" s="27"/>
      <c r="L10" s="28"/>
      <c r="M10" s="27"/>
      <c r="N10" s="28"/>
      <c r="O10" s="27">
        <v>2</v>
      </c>
      <c r="P10" s="28">
        <v>0.2</v>
      </c>
      <c r="Q10" s="29">
        <v>0.2</v>
      </c>
      <c r="R10" s="47">
        <f>(G10/F10)*100</f>
        <v>98.692837142857144</v>
      </c>
      <c r="S10" s="47">
        <v>90</v>
      </c>
      <c r="T10" s="48"/>
      <c r="U10" s="17" t="s">
        <v>118</v>
      </c>
    </row>
    <row r="11" spans="1:21" ht="60" x14ac:dyDescent="0.25">
      <c r="A11" s="277" t="s">
        <v>40</v>
      </c>
      <c r="B11" s="8" t="s">
        <v>41</v>
      </c>
      <c r="C11" s="10" t="s">
        <v>42</v>
      </c>
      <c r="D11" s="10">
        <v>510</v>
      </c>
      <c r="E11" s="4" t="s">
        <v>43</v>
      </c>
      <c r="F11" s="14">
        <v>17000000</v>
      </c>
      <c r="G11" s="14">
        <v>12000000</v>
      </c>
      <c r="H11" s="249">
        <f t="shared" si="0"/>
        <v>5000000</v>
      </c>
      <c r="I11" s="278" t="s">
        <v>44</v>
      </c>
      <c r="J11" s="278" t="s">
        <v>44</v>
      </c>
      <c r="K11" s="30"/>
      <c r="L11" s="31"/>
      <c r="M11" s="30"/>
      <c r="N11" s="31"/>
      <c r="O11" s="30">
        <v>5</v>
      </c>
      <c r="P11" s="31">
        <v>0.98</v>
      </c>
      <c r="Q11" s="29">
        <v>0.98</v>
      </c>
      <c r="R11" s="47">
        <f t="shared" ref="R11:R32" si="1">(G11/F11)*100</f>
        <v>70.588235294117652</v>
      </c>
      <c r="S11" s="49">
        <v>0</v>
      </c>
      <c r="T11" s="48"/>
      <c r="U11" s="18" t="s">
        <v>127</v>
      </c>
    </row>
    <row r="12" spans="1:21" ht="75" x14ac:dyDescent="0.25">
      <c r="A12" s="277"/>
      <c r="B12" s="8" t="s">
        <v>45</v>
      </c>
      <c r="C12" s="10" t="s">
        <v>46</v>
      </c>
      <c r="D12" s="10">
        <v>510</v>
      </c>
      <c r="E12" s="5" t="s">
        <v>27</v>
      </c>
      <c r="F12" s="14">
        <v>15000000</v>
      </c>
      <c r="G12" s="14">
        <v>6390868</v>
      </c>
      <c r="H12" s="249">
        <f t="shared" si="0"/>
        <v>8609132</v>
      </c>
      <c r="I12" s="278"/>
      <c r="J12" s="278"/>
      <c r="K12" s="30"/>
      <c r="L12" s="31"/>
      <c r="M12" s="30"/>
      <c r="N12" s="31"/>
      <c r="O12" s="30"/>
      <c r="P12" s="31"/>
      <c r="Q12" s="29"/>
      <c r="R12" s="47">
        <f t="shared" si="1"/>
        <v>42.605786666666667</v>
      </c>
      <c r="S12" s="49">
        <v>0</v>
      </c>
      <c r="T12" s="48"/>
      <c r="U12" s="19" t="s">
        <v>120</v>
      </c>
    </row>
    <row r="13" spans="1:21" ht="31.5" x14ac:dyDescent="0.25">
      <c r="A13" s="277"/>
      <c r="B13" s="8" t="s">
        <v>47</v>
      </c>
      <c r="C13" s="10" t="s">
        <v>48</v>
      </c>
      <c r="D13" s="10">
        <v>510</v>
      </c>
      <c r="E13" s="5" t="s">
        <v>27</v>
      </c>
      <c r="F13" s="14">
        <v>10000000</v>
      </c>
      <c r="G13" s="14">
        <v>10000000</v>
      </c>
      <c r="H13" s="249">
        <f t="shared" si="0"/>
        <v>0</v>
      </c>
      <c r="I13" s="278" t="s">
        <v>49</v>
      </c>
      <c r="J13" s="278" t="s">
        <v>49</v>
      </c>
      <c r="K13" s="30"/>
      <c r="L13" s="31"/>
      <c r="M13" s="30"/>
      <c r="N13" s="31"/>
      <c r="O13" s="30">
        <v>1</v>
      </c>
      <c r="P13" s="31">
        <v>1</v>
      </c>
      <c r="Q13" s="29">
        <v>1</v>
      </c>
      <c r="R13" s="47">
        <f t="shared" si="1"/>
        <v>100</v>
      </c>
      <c r="S13" s="49">
        <v>0</v>
      </c>
      <c r="T13" s="48"/>
      <c r="U13" s="19" t="s">
        <v>121</v>
      </c>
    </row>
    <row r="14" spans="1:21" ht="47.25" x14ac:dyDescent="0.25">
      <c r="A14" s="277"/>
      <c r="B14" s="8" t="s">
        <v>50</v>
      </c>
      <c r="C14" s="10" t="s">
        <v>51</v>
      </c>
      <c r="D14" s="10">
        <v>510</v>
      </c>
      <c r="E14" s="5" t="s">
        <v>27</v>
      </c>
      <c r="F14" s="14">
        <v>30000000</v>
      </c>
      <c r="G14" s="14">
        <v>10101149</v>
      </c>
      <c r="H14" s="249">
        <f t="shared" si="0"/>
        <v>19898851</v>
      </c>
      <c r="I14" s="278"/>
      <c r="J14" s="278"/>
      <c r="K14" s="30"/>
      <c r="L14" s="31"/>
      <c r="M14" s="30"/>
      <c r="N14" s="31"/>
      <c r="O14" s="30">
        <v>1</v>
      </c>
      <c r="P14" s="31">
        <v>0.2</v>
      </c>
      <c r="Q14" s="29">
        <v>0.2</v>
      </c>
      <c r="R14" s="47">
        <v>34</v>
      </c>
      <c r="S14" s="49">
        <v>0</v>
      </c>
      <c r="T14" s="48"/>
      <c r="U14" s="17" t="s">
        <v>114</v>
      </c>
    </row>
    <row r="15" spans="1:21" ht="47.25" x14ac:dyDescent="0.25">
      <c r="A15" s="277"/>
      <c r="B15" s="8" t="s">
        <v>52</v>
      </c>
      <c r="C15" s="10" t="s">
        <v>53</v>
      </c>
      <c r="D15" s="10">
        <v>510</v>
      </c>
      <c r="E15" s="5" t="s">
        <v>27</v>
      </c>
      <c r="F15" s="14">
        <v>15000000</v>
      </c>
      <c r="G15" s="14">
        <v>0</v>
      </c>
      <c r="H15" s="249">
        <f t="shared" si="0"/>
        <v>15000000</v>
      </c>
      <c r="I15" s="278" t="s">
        <v>54</v>
      </c>
      <c r="J15" s="278" t="s">
        <v>54</v>
      </c>
      <c r="K15" s="30"/>
      <c r="L15" s="30"/>
      <c r="M15" s="30"/>
      <c r="N15" s="30"/>
      <c r="O15" s="30"/>
      <c r="P15" s="30"/>
      <c r="Q15" s="31"/>
      <c r="R15" s="47">
        <f t="shared" si="1"/>
        <v>0</v>
      </c>
      <c r="S15" s="49">
        <v>0</v>
      </c>
      <c r="T15" s="48"/>
      <c r="U15" s="19" t="s">
        <v>122</v>
      </c>
    </row>
    <row r="16" spans="1:21" ht="31.5" x14ac:dyDescent="0.25">
      <c r="A16" s="277"/>
      <c r="B16" s="8" t="s">
        <v>55</v>
      </c>
      <c r="C16" s="10" t="s">
        <v>56</v>
      </c>
      <c r="D16" s="10">
        <v>510</v>
      </c>
      <c r="E16" s="5" t="s">
        <v>27</v>
      </c>
      <c r="F16" s="14">
        <v>10000000</v>
      </c>
      <c r="G16" s="14">
        <v>0</v>
      </c>
      <c r="H16" s="249">
        <f t="shared" si="0"/>
        <v>10000000</v>
      </c>
      <c r="I16" s="278"/>
      <c r="J16" s="278"/>
      <c r="K16" s="30"/>
      <c r="L16" s="30"/>
      <c r="M16" s="30"/>
      <c r="N16" s="30"/>
      <c r="O16" s="30"/>
      <c r="P16" s="30"/>
      <c r="Q16" s="31"/>
      <c r="R16" s="47">
        <f t="shared" si="1"/>
        <v>0</v>
      </c>
      <c r="S16" s="49">
        <v>0</v>
      </c>
      <c r="T16" s="48"/>
      <c r="U16" s="19" t="s">
        <v>122</v>
      </c>
    </row>
    <row r="17" spans="1:21" ht="409.5" x14ac:dyDescent="0.25">
      <c r="A17" s="292"/>
      <c r="B17" s="11" t="s">
        <v>57</v>
      </c>
      <c r="C17" s="9" t="s">
        <v>58</v>
      </c>
      <c r="D17" s="9">
        <v>310</v>
      </c>
      <c r="E17" s="6" t="s">
        <v>59</v>
      </c>
      <c r="F17" s="14">
        <v>509923619</v>
      </c>
      <c r="G17" s="14">
        <v>439754058</v>
      </c>
      <c r="H17" s="249">
        <f t="shared" si="0"/>
        <v>70169561</v>
      </c>
      <c r="I17" s="9" t="s">
        <v>60</v>
      </c>
      <c r="J17" s="9" t="s">
        <v>61</v>
      </c>
      <c r="K17" s="27">
        <v>100</v>
      </c>
      <c r="L17" s="28">
        <v>0.2</v>
      </c>
      <c r="M17" s="27">
        <v>52</v>
      </c>
      <c r="N17" s="28">
        <v>0.1</v>
      </c>
      <c r="O17" s="27"/>
      <c r="P17" s="28"/>
      <c r="Q17" s="29">
        <v>0.3</v>
      </c>
      <c r="R17" s="47">
        <f t="shared" si="1"/>
        <v>86.23920164011858</v>
      </c>
      <c r="S17" s="47">
        <v>95</v>
      </c>
      <c r="T17" s="48"/>
      <c r="U17" s="18" t="s">
        <v>123</v>
      </c>
    </row>
    <row r="18" spans="1:21" ht="225" x14ac:dyDescent="0.25">
      <c r="A18" s="292"/>
      <c r="B18" s="7" t="s">
        <v>62</v>
      </c>
      <c r="C18" s="9" t="s">
        <v>63</v>
      </c>
      <c r="D18" s="9">
        <v>310</v>
      </c>
      <c r="E18" s="6" t="s">
        <v>64</v>
      </c>
      <c r="F18" s="14">
        <v>221985144</v>
      </c>
      <c r="G18" s="14">
        <v>194366793</v>
      </c>
      <c r="H18" s="249">
        <f t="shared" si="0"/>
        <v>27618351</v>
      </c>
      <c r="I18" s="9">
        <v>0</v>
      </c>
      <c r="J18" s="9">
        <v>3</v>
      </c>
      <c r="K18" s="27">
        <v>2</v>
      </c>
      <c r="L18" s="28">
        <v>0.05</v>
      </c>
      <c r="M18" s="27">
        <v>5</v>
      </c>
      <c r="N18" s="28">
        <v>0.15</v>
      </c>
      <c r="O18" s="27"/>
      <c r="P18" s="28"/>
      <c r="Q18" s="29">
        <v>1</v>
      </c>
      <c r="R18" s="47">
        <f t="shared" si="1"/>
        <v>87.558468777532255</v>
      </c>
      <c r="S18" s="47">
        <v>100</v>
      </c>
      <c r="T18" s="48"/>
      <c r="U18" s="22" t="s">
        <v>124</v>
      </c>
    </row>
    <row r="19" spans="1:21" ht="195" x14ac:dyDescent="0.25">
      <c r="A19" s="292"/>
      <c r="B19" s="11" t="s">
        <v>65</v>
      </c>
      <c r="C19" s="9" t="s">
        <v>66</v>
      </c>
      <c r="D19" s="9">
        <v>310</v>
      </c>
      <c r="E19" s="3" t="s">
        <v>27</v>
      </c>
      <c r="F19" s="14">
        <v>141000000</v>
      </c>
      <c r="G19" s="14">
        <v>95685684</v>
      </c>
      <c r="H19" s="249">
        <f t="shared" si="0"/>
        <v>45314316</v>
      </c>
      <c r="I19" s="9" t="s">
        <v>67</v>
      </c>
      <c r="J19" s="9" t="s">
        <v>67</v>
      </c>
      <c r="K19" s="27">
        <v>7</v>
      </c>
      <c r="L19" s="28">
        <v>0.25</v>
      </c>
      <c r="M19" s="27">
        <v>5</v>
      </c>
      <c r="N19" s="28">
        <v>0.25</v>
      </c>
      <c r="O19" s="27">
        <v>25</v>
      </c>
      <c r="P19" s="28">
        <v>0.25</v>
      </c>
      <c r="Q19" s="29">
        <v>0.75</v>
      </c>
      <c r="R19" s="47">
        <f t="shared" si="1"/>
        <v>67.862187234042551</v>
      </c>
      <c r="S19" s="49">
        <v>0</v>
      </c>
      <c r="T19" s="48"/>
      <c r="U19" s="17" t="s">
        <v>125</v>
      </c>
    </row>
    <row r="20" spans="1:21" ht="15.75" x14ac:dyDescent="0.25">
      <c r="A20" s="292"/>
      <c r="B20" s="11" t="s">
        <v>68</v>
      </c>
      <c r="C20" s="9" t="s">
        <v>69</v>
      </c>
      <c r="D20" s="9">
        <v>310</v>
      </c>
      <c r="E20" s="3" t="s">
        <v>27</v>
      </c>
      <c r="F20" s="14">
        <v>0</v>
      </c>
      <c r="G20" s="14">
        <v>0</v>
      </c>
      <c r="H20" s="249">
        <f t="shared" si="0"/>
        <v>0</v>
      </c>
      <c r="I20" s="276" t="s">
        <v>70</v>
      </c>
      <c r="J20" s="276" t="s">
        <v>70</v>
      </c>
      <c r="K20" s="279"/>
      <c r="L20" s="279"/>
      <c r="M20" s="279"/>
      <c r="N20" s="279"/>
      <c r="O20" s="293"/>
      <c r="P20" s="293"/>
      <c r="Q20" s="295"/>
      <c r="R20" s="47">
        <v>0</v>
      </c>
      <c r="S20" s="50">
        <v>0</v>
      </c>
      <c r="T20" s="48"/>
      <c r="U20" s="17" t="s">
        <v>126</v>
      </c>
    </row>
    <row r="21" spans="1:21" ht="47.25" x14ac:dyDescent="0.25">
      <c r="A21" s="292"/>
      <c r="B21" s="11" t="s">
        <v>71</v>
      </c>
      <c r="C21" s="9" t="s">
        <v>72</v>
      </c>
      <c r="D21" s="9">
        <v>310</v>
      </c>
      <c r="E21" s="3" t="s">
        <v>27</v>
      </c>
      <c r="F21" s="14">
        <v>0</v>
      </c>
      <c r="G21" s="14">
        <v>0</v>
      </c>
      <c r="H21" s="249">
        <f t="shared" si="0"/>
        <v>0</v>
      </c>
      <c r="I21" s="276"/>
      <c r="J21" s="276"/>
      <c r="K21" s="279"/>
      <c r="L21" s="279"/>
      <c r="M21" s="279"/>
      <c r="N21" s="279"/>
      <c r="O21" s="293"/>
      <c r="P21" s="293"/>
      <c r="Q21" s="295"/>
      <c r="R21" s="47">
        <v>0</v>
      </c>
      <c r="S21" s="49">
        <v>0</v>
      </c>
      <c r="T21" s="48"/>
      <c r="U21" s="17" t="s">
        <v>126</v>
      </c>
    </row>
    <row r="22" spans="1:21" ht="63" x14ac:dyDescent="0.25">
      <c r="A22" s="277" t="s">
        <v>713</v>
      </c>
      <c r="B22" s="8" t="s">
        <v>74</v>
      </c>
      <c r="C22" s="10" t="s">
        <v>75</v>
      </c>
      <c r="D22" s="10">
        <v>510</v>
      </c>
      <c r="E22" s="5" t="s">
        <v>76</v>
      </c>
      <c r="F22" s="14">
        <v>102000000</v>
      </c>
      <c r="G22" s="14">
        <v>67754737</v>
      </c>
      <c r="H22" s="249">
        <f t="shared" si="0"/>
        <v>34245263</v>
      </c>
      <c r="I22" s="10" t="s">
        <v>77</v>
      </c>
      <c r="J22" s="10" t="s">
        <v>77</v>
      </c>
      <c r="K22" s="30"/>
      <c r="L22" s="31"/>
      <c r="M22" s="30"/>
      <c r="N22" s="31"/>
      <c r="O22" s="30">
        <v>2</v>
      </c>
      <c r="P22" s="31">
        <v>0.14000000000000001</v>
      </c>
      <c r="Q22" s="29">
        <v>0.14000000000000001</v>
      </c>
      <c r="R22" s="47">
        <f t="shared" si="1"/>
        <v>66.426212745098042</v>
      </c>
      <c r="S22" s="47">
        <v>99</v>
      </c>
      <c r="T22" s="48"/>
      <c r="U22" s="19" t="s">
        <v>128</v>
      </c>
    </row>
    <row r="23" spans="1:21" ht="90" x14ac:dyDescent="0.25">
      <c r="A23" s="277"/>
      <c r="B23" s="8" t="s">
        <v>78</v>
      </c>
      <c r="C23" s="10" t="s">
        <v>79</v>
      </c>
      <c r="D23" s="10">
        <v>510</v>
      </c>
      <c r="E23" s="5" t="s">
        <v>80</v>
      </c>
      <c r="F23" s="14">
        <v>272200000</v>
      </c>
      <c r="G23" s="14">
        <v>176185491</v>
      </c>
      <c r="H23" s="249">
        <f t="shared" si="0"/>
        <v>96014509</v>
      </c>
      <c r="I23" s="10" t="s">
        <v>81</v>
      </c>
      <c r="J23" s="10" t="s">
        <v>82</v>
      </c>
      <c r="K23" s="30">
        <v>3</v>
      </c>
      <c r="L23" s="31"/>
      <c r="M23" s="30">
        <v>2</v>
      </c>
      <c r="N23" s="31"/>
      <c r="O23" s="30"/>
      <c r="P23" s="31"/>
      <c r="Q23" s="29">
        <v>0.33</v>
      </c>
      <c r="R23" s="47">
        <f t="shared" si="1"/>
        <v>64.726484570168992</v>
      </c>
      <c r="S23" s="47">
        <v>99</v>
      </c>
      <c r="T23" s="48"/>
      <c r="U23" s="19" t="s">
        <v>129</v>
      </c>
    </row>
    <row r="24" spans="1:21" ht="105" x14ac:dyDescent="0.25">
      <c r="A24" s="292" t="s">
        <v>83</v>
      </c>
      <c r="B24" s="7" t="s">
        <v>84</v>
      </c>
      <c r="C24" s="9" t="s">
        <v>85</v>
      </c>
      <c r="D24" s="9">
        <v>510</v>
      </c>
      <c r="E24" s="3" t="s">
        <v>27</v>
      </c>
      <c r="F24" s="14">
        <v>100000000</v>
      </c>
      <c r="G24" s="14">
        <v>88006924</v>
      </c>
      <c r="H24" s="249">
        <f t="shared" si="0"/>
        <v>11993076</v>
      </c>
      <c r="I24" s="276" t="s">
        <v>86</v>
      </c>
      <c r="J24" s="276" t="s">
        <v>87</v>
      </c>
      <c r="K24" s="27">
        <v>3</v>
      </c>
      <c r="L24" s="28">
        <v>0.49</v>
      </c>
      <c r="M24" s="27">
        <v>3</v>
      </c>
      <c r="N24" s="28">
        <v>0.49</v>
      </c>
      <c r="O24" s="27"/>
      <c r="P24" s="28"/>
      <c r="Q24" s="29">
        <v>0.97</v>
      </c>
      <c r="R24" s="47">
        <f t="shared" si="1"/>
        <v>88.006923999999998</v>
      </c>
      <c r="S24" s="47">
        <v>100</v>
      </c>
      <c r="T24" s="48"/>
      <c r="U24" s="17" t="s">
        <v>130</v>
      </c>
    </row>
    <row r="25" spans="1:21" ht="60" x14ac:dyDescent="0.25">
      <c r="A25" s="292"/>
      <c r="B25" s="7" t="s">
        <v>88</v>
      </c>
      <c r="C25" s="9" t="s">
        <v>89</v>
      </c>
      <c r="D25" s="9">
        <v>510</v>
      </c>
      <c r="E25" s="3" t="s">
        <v>27</v>
      </c>
      <c r="F25" s="14">
        <v>30000000</v>
      </c>
      <c r="G25" s="14">
        <v>11870754</v>
      </c>
      <c r="H25" s="249">
        <f t="shared" si="0"/>
        <v>18129246</v>
      </c>
      <c r="I25" s="276"/>
      <c r="J25" s="276"/>
      <c r="K25" s="27"/>
      <c r="L25" s="28"/>
      <c r="M25" s="27"/>
      <c r="N25" s="28"/>
      <c r="O25" s="27">
        <v>1</v>
      </c>
      <c r="P25" s="28">
        <v>0.4</v>
      </c>
      <c r="Q25" s="29">
        <v>0.4</v>
      </c>
      <c r="R25" s="47">
        <f t="shared" si="1"/>
        <v>39.569179999999996</v>
      </c>
      <c r="S25" s="47">
        <v>100</v>
      </c>
      <c r="T25" s="48"/>
      <c r="U25" s="17" t="s">
        <v>401</v>
      </c>
    </row>
    <row r="26" spans="1:21" ht="90" x14ac:dyDescent="0.25">
      <c r="A26" s="292"/>
      <c r="B26" s="11" t="s">
        <v>90</v>
      </c>
      <c r="C26" s="9" t="s">
        <v>91</v>
      </c>
      <c r="D26" s="9">
        <v>510</v>
      </c>
      <c r="E26" s="3" t="s">
        <v>27</v>
      </c>
      <c r="F26" s="14">
        <v>60000000</v>
      </c>
      <c r="G26" s="14">
        <v>0</v>
      </c>
      <c r="H26" s="249">
        <f t="shared" si="0"/>
        <v>60000000</v>
      </c>
      <c r="I26" s="276"/>
      <c r="J26" s="276"/>
      <c r="K26" s="27"/>
      <c r="L26" s="27"/>
      <c r="M26" s="27"/>
      <c r="N26" s="27"/>
      <c r="O26" s="27">
        <v>1</v>
      </c>
      <c r="P26" s="28">
        <v>0.6</v>
      </c>
      <c r="Q26" s="28">
        <v>0.6</v>
      </c>
      <c r="R26" s="47">
        <f t="shared" si="1"/>
        <v>0</v>
      </c>
      <c r="S26" s="47">
        <v>80</v>
      </c>
      <c r="T26" s="48"/>
      <c r="U26" s="17" t="s">
        <v>402</v>
      </c>
    </row>
    <row r="27" spans="1:21" ht="31.5" x14ac:dyDescent="0.25">
      <c r="A27" s="277" t="s">
        <v>92</v>
      </c>
      <c r="B27" s="8" t="s">
        <v>93</v>
      </c>
      <c r="C27" s="10" t="s">
        <v>94</v>
      </c>
      <c r="D27" s="10">
        <v>510</v>
      </c>
      <c r="E27" s="5" t="s">
        <v>27</v>
      </c>
      <c r="F27" s="14">
        <v>0</v>
      </c>
      <c r="G27" s="14">
        <v>0</v>
      </c>
      <c r="H27" s="249">
        <f t="shared" si="0"/>
        <v>0</v>
      </c>
      <c r="I27" s="278" t="s">
        <v>95</v>
      </c>
      <c r="J27" s="278" t="s">
        <v>96</v>
      </c>
      <c r="K27" s="30"/>
      <c r="L27" s="30"/>
      <c r="M27" s="30"/>
      <c r="N27" s="30"/>
      <c r="O27" s="30">
        <v>1</v>
      </c>
      <c r="P27" s="31">
        <v>0.4</v>
      </c>
      <c r="Q27" s="29">
        <v>0.4</v>
      </c>
      <c r="R27" s="47">
        <v>0</v>
      </c>
      <c r="S27" s="47">
        <v>40</v>
      </c>
      <c r="T27" s="48"/>
      <c r="U27" s="19" t="s">
        <v>131</v>
      </c>
    </row>
    <row r="28" spans="1:21" ht="47.25" x14ac:dyDescent="0.25">
      <c r="A28" s="277"/>
      <c r="B28" s="8" t="s">
        <v>97</v>
      </c>
      <c r="C28" s="10" t="s">
        <v>98</v>
      </c>
      <c r="D28" s="10">
        <v>510</v>
      </c>
      <c r="E28" s="5" t="s">
        <v>27</v>
      </c>
      <c r="F28" s="14">
        <v>45000000</v>
      </c>
      <c r="G28" s="14">
        <v>0</v>
      </c>
      <c r="H28" s="249">
        <f t="shared" si="0"/>
        <v>45000000</v>
      </c>
      <c r="I28" s="278"/>
      <c r="J28" s="278"/>
      <c r="K28" s="30"/>
      <c r="L28" s="30"/>
      <c r="M28" s="30"/>
      <c r="N28" s="30"/>
      <c r="O28" s="30"/>
      <c r="P28" s="30">
        <v>0</v>
      </c>
      <c r="Q28" s="31">
        <v>0</v>
      </c>
      <c r="R28" s="47">
        <f t="shared" si="1"/>
        <v>0</v>
      </c>
      <c r="S28" s="47">
        <v>0</v>
      </c>
      <c r="T28" s="48"/>
      <c r="U28" s="19" t="s">
        <v>132</v>
      </c>
    </row>
    <row r="29" spans="1:21" ht="47.25" x14ac:dyDescent="0.25">
      <c r="A29" s="277"/>
      <c r="B29" s="8" t="s">
        <v>99</v>
      </c>
      <c r="C29" s="10" t="s">
        <v>100</v>
      </c>
      <c r="D29" s="10">
        <v>510</v>
      </c>
      <c r="E29" s="5" t="s">
        <v>27</v>
      </c>
      <c r="F29" s="14">
        <v>65000000</v>
      </c>
      <c r="G29" s="14">
        <v>0</v>
      </c>
      <c r="H29" s="249">
        <f t="shared" si="0"/>
        <v>65000000</v>
      </c>
      <c r="I29" s="278"/>
      <c r="J29" s="278"/>
      <c r="K29" s="30"/>
      <c r="L29" s="30"/>
      <c r="M29" s="30"/>
      <c r="N29" s="30"/>
      <c r="O29" s="30">
        <v>1</v>
      </c>
      <c r="P29" s="31">
        <v>0.4</v>
      </c>
      <c r="Q29" s="29">
        <v>0.4</v>
      </c>
      <c r="R29" s="47">
        <f t="shared" si="1"/>
        <v>0</v>
      </c>
      <c r="S29" s="47">
        <v>40</v>
      </c>
      <c r="T29" s="48"/>
      <c r="U29" s="19" t="s">
        <v>131</v>
      </c>
    </row>
    <row r="30" spans="1:21" ht="195" x14ac:dyDescent="0.25">
      <c r="A30" s="296" t="s">
        <v>101</v>
      </c>
      <c r="B30" s="11" t="s">
        <v>102</v>
      </c>
      <c r="C30" s="12" t="s">
        <v>103</v>
      </c>
      <c r="D30" s="12">
        <v>510</v>
      </c>
      <c r="E30" s="6" t="s">
        <v>27</v>
      </c>
      <c r="F30" s="14">
        <v>2000000</v>
      </c>
      <c r="G30" s="14">
        <v>1956100</v>
      </c>
      <c r="H30" s="249">
        <f t="shared" si="0"/>
        <v>43900</v>
      </c>
      <c r="I30" s="297" t="s">
        <v>104</v>
      </c>
      <c r="J30" s="297" t="s">
        <v>105</v>
      </c>
      <c r="K30" s="32">
        <v>1</v>
      </c>
      <c r="L30" s="33">
        <v>0.23</v>
      </c>
      <c r="M30" s="32"/>
      <c r="N30" s="33"/>
      <c r="O30" s="32"/>
      <c r="P30" s="33"/>
      <c r="Q30" s="29">
        <v>0.23</v>
      </c>
      <c r="R30" s="47">
        <f t="shared" si="1"/>
        <v>97.804999999999993</v>
      </c>
      <c r="S30" s="47">
        <v>98</v>
      </c>
      <c r="T30" s="48"/>
      <c r="U30" s="24" t="s">
        <v>133</v>
      </c>
    </row>
    <row r="31" spans="1:21" ht="60" x14ac:dyDescent="0.25">
      <c r="A31" s="296"/>
      <c r="B31" s="11" t="s">
        <v>106</v>
      </c>
      <c r="C31" s="12" t="s">
        <v>107</v>
      </c>
      <c r="D31" s="12">
        <v>510</v>
      </c>
      <c r="E31" s="6" t="s">
        <v>27</v>
      </c>
      <c r="F31" s="14">
        <v>62500000</v>
      </c>
      <c r="G31" s="14">
        <v>57922761</v>
      </c>
      <c r="H31" s="249">
        <f t="shared" si="0"/>
        <v>4577239</v>
      </c>
      <c r="I31" s="297"/>
      <c r="J31" s="297"/>
      <c r="K31" s="32">
        <v>1</v>
      </c>
      <c r="L31" s="33">
        <v>0.01</v>
      </c>
      <c r="M31" s="32">
        <v>17</v>
      </c>
      <c r="N31" s="33">
        <v>0.14000000000000001</v>
      </c>
      <c r="O31" s="32"/>
      <c r="P31" s="33"/>
      <c r="Q31" s="29">
        <v>0.15</v>
      </c>
      <c r="R31" s="47">
        <f t="shared" si="1"/>
        <v>92.676417600000008</v>
      </c>
      <c r="S31" s="47">
        <v>95</v>
      </c>
      <c r="T31" s="48"/>
      <c r="U31" s="24" t="s">
        <v>134</v>
      </c>
    </row>
    <row r="32" spans="1:21" ht="31.5" x14ac:dyDescent="0.25">
      <c r="A32" s="296"/>
      <c r="B32" s="11" t="s">
        <v>108</v>
      </c>
      <c r="C32" s="12" t="s">
        <v>109</v>
      </c>
      <c r="D32" s="12">
        <v>510</v>
      </c>
      <c r="E32" s="6" t="s">
        <v>27</v>
      </c>
      <c r="F32" s="14">
        <v>50000000</v>
      </c>
      <c r="G32" s="14">
        <v>10640000</v>
      </c>
      <c r="H32" s="249">
        <f t="shared" si="0"/>
        <v>39360000</v>
      </c>
      <c r="I32" s="297"/>
      <c r="J32" s="297"/>
      <c r="K32" s="32"/>
      <c r="L32" s="33"/>
      <c r="M32" s="32"/>
      <c r="N32" s="33"/>
      <c r="O32" s="32"/>
      <c r="P32" s="33"/>
      <c r="Q32" s="29">
        <v>0.5</v>
      </c>
      <c r="R32" s="47">
        <f t="shared" si="1"/>
        <v>21.279999999999998</v>
      </c>
      <c r="S32" s="47">
        <v>76</v>
      </c>
      <c r="T32" s="48"/>
      <c r="U32" s="20" t="s">
        <v>135</v>
      </c>
    </row>
    <row r="33" spans="1:21" ht="405" x14ac:dyDescent="0.25">
      <c r="A33" s="296"/>
      <c r="B33" s="11" t="s">
        <v>110</v>
      </c>
      <c r="C33" s="12" t="s">
        <v>111</v>
      </c>
      <c r="D33" s="12">
        <v>510</v>
      </c>
      <c r="E33" s="6" t="s">
        <v>64</v>
      </c>
      <c r="F33" s="14">
        <v>13000000</v>
      </c>
      <c r="G33" s="14">
        <v>12999180</v>
      </c>
      <c r="H33" s="249">
        <f t="shared" si="0"/>
        <v>820</v>
      </c>
      <c r="I33" s="297"/>
      <c r="J33" s="297"/>
      <c r="K33" s="32">
        <v>1</v>
      </c>
      <c r="L33" s="33">
        <v>0.05</v>
      </c>
      <c r="M33" s="32">
        <v>1</v>
      </c>
      <c r="N33" s="33">
        <v>0.05</v>
      </c>
      <c r="O33" s="32"/>
      <c r="P33" s="33"/>
      <c r="Q33" s="29">
        <v>0.1</v>
      </c>
      <c r="R33" s="47">
        <v>100</v>
      </c>
      <c r="S33" s="47">
        <v>100</v>
      </c>
      <c r="T33" s="48"/>
      <c r="U33" s="24" t="s">
        <v>136</v>
      </c>
    </row>
    <row r="34" spans="1:21" ht="18.75" x14ac:dyDescent="0.25">
      <c r="A34" s="294" t="s">
        <v>112</v>
      </c>
      <c r="B34" s="294"/>
      <c r="C34" s="294"/>
      <c r="D34" s="294"/>
      <c r="E34" s="15"/>
      <c r="F34" s="16">
        <f>SUM(F5:F33)</f>
        <v>1871608763</v>
      </c>
      <c r="G34" s="16">
        <f>SUM(G5:G33)</f>
        <v>1266241893</v>
      </c>
      <c r="H34" s="16">
        <f>SUM(H5:H33)</f>
        <v>605366870</v>
      </c>
      <c r="I34" s="2"/>
      <c r="J34" s="2"/>
      <c r="K34" s="1"/>
      <c r="L34" s="1"/>
      <c r="M34" s="1"/>
      <c r="N34" s="1"/>
      <c r="O34" s="1"/>
      <c r="P34" s="1"/>
      <c r="Q34" s="1"/>
      <c r="R34" s="1"/>
      <c r="S34" s="25"/>
      <c r="T34" s="1"/>
      <c r="U34" s="1"/>
    </row>
    <row r="35" spans="1:21" ht="47.25" x14ac:dyDescent="0.25">
      <c r="A35" s="292" t="s">
        <v>348</v>
      </c>
      <c r="B35" s="187" t="s">
        <v>579</v>
      </c>
      <c r="C35" s="210" t="s">
        <v>580</v>
      </c>
      <c r="D35" s="190">
        <v>410</v>
      </c>
      <c r="E35" s="191" t="s">
        <v>194</v>
      </c>
      <c r="F35" s="192">
        <v>657820881</v>
      </c>
      <c r="G35" s="192">
        <v>654739135</v>
      </c>
      <c r="H35" s="192">
        <f t="shared" ref="H35:H66" si="2">F35-G35</f>
        <v>3081746</v>
      </c>
      <c r="I35" s="190" t="s">
        <v>581</v>
      </c>
      <c r="J35" s="190" t="s">
        <v>582</v>
      </c>
      <c r="K35" s="190">
        <v>1</v>
      </c>
      <c r="L35" s="190"/>
      <c r="M35" s="190"/>
      <c r="N35" s="190"/>
      <c r="O35" s="190"/>
      <c r="P35" s="193"/>
      <c r="Q35" s="194">
        <f>K35+M35+O35</f>
        <v>1</v>
      </c>
      <c r="R35" s="47">
        <v>99</v>
      </c>
      <c r="S35" s="47">
        <v>330</v>
      </c>
      <c r="T35" s="47">
        <f t="shared" ref="T35:T66" si="3">(R35*S35)/100</f>
        <v>326.7</v>
      </c>
      <c r="U35" s="195" t="s">
        <v>700</v>
      </c>
    </row>
    <row r="36" spans="1:21" ht="47.25" x14ac:dyDescent="0.25">
      <c r="A36" s="292"/>
      <c r="B36" s="187" t="s">
        <v>583</v>
      </c>
      <c r="C36" s="210" t="s">
        <v>584</v>
      </c>
      <c r="D36" s="190">
        <v>410</v>
      </c>
      <c r="E36" s="191" t="s">
        <v>194</v>
      </c>
      <c r="F36" s="192">
        <v>7649518</v>
      </c>
      <c r="G36" s="192">
        <v>7649518</v>
      </c>
      <c r="H36" s="192">
        <f t="shared" si="2"/>
        <v>0</v>
      </c>
      <c r="I36" s="190" t="s">
        <v>585</v>
      </c>
      <c r="J36" s="190" t="s">
        <v>586</v>
      </c>
      <c r="K36" s="190">
        <v>2</v>
      </c>
      <c r="L36" s="190"/>
      <c r="M36" s="190"/>
      <c r="N36" s="190"/>
      <c r="O36" s="190"/>
      <c r="P36" s="190"/>
      <c r="Q36" s="194">
        <f>K36+M36+O36</f>
        <v>2</v>
      </c>
      <c r="R36" s="47">
        <f t="shared" ref="R36:R65" si="4">(G36/F36)*100</f>
        <v>100</v>
      </c>
      <c r="S36" s="47">
        <v>100</v>
      </c>
      <c r="T36" s="47">
        <f t="shared" si="3"/>
        <v>100</v>
      </c>
      <c r="U36" s="195" t="s">
        <v>587</v>
      </c>
    </row>
    <row r="37" spans="1:21" ht="63" x14ac:dyDescent="0.25">
      <c r="A37" s="292"/>
      <c r="B37" s="187" t="s">
        <v>588</v>
      </c>
      <c r="C37" s="210" t="s">
        <v>589</v>
      </c>
      <c r="D37" s="190">
        <v>410</v>
      </c>
      <c r="E37" s="191" t="s">
        <v>194</v>
      </c>
      <c r="F37" s="192">
        <v>174367823</v>
      </c>
      <c r="G37" s="192">
        <v>165667980</v>
      </c>
      <c r="H37" s="192">
        <f t="shared" si="2"/>
        <v>8699843</v>
      </c>
      <c r="I37" s="190" t="s">
        <v>590</v>
      </c>
      <c r="J37" s="190" t="s">
        <v>591</v>
      </c>
      <c r="K37" s="190">
        <v>2</v>
      </c>
      <c r="L37" s="190"/>
      <c r="M37" s="190"/>
      <c r="N37" s="190"/>
      <c r="O37" s="190">
        <v>3</v>
      </c>
      <c r="P37" s="190"/>
      <c r="Q37" s="190">
        <f>K37+M37+O37</f>
        <v>5</v>
      </c>
      <c r="R37" s="47">
        <f t="shared" si="4"/>
        <v>95.010637369717003</v>
      </c>
      <c r="S37" s="47">
        <v>650</v>
      </c>
      <c r="T37" s="47">
        <f t="shared" si="3"/>
        <v>617.56914290316058</v>
      </c>
      <c r="U37" s="195" t="s">
        <v>701</v>
      </c>
    </row>
    <row r="38" spans="1:21" ht="31.5" x14ac:dyDescent="0.25">
      <c r="A38" s="292" t="s">
        <v>592</v>
      </c>
      <c r="B38" s="187" t="s">
        <v>593</v>
      </c>
      <c r="C38" s="210" t="s">
        <v>594</v>
      </c>
      <c r="D38" s="190">
        <v>410</v>
      </c>
      <c r="E38" s="191" t="s">
        <v>194</v>
      </c>
      <c r="F38" s="192">
        <v>0</v>
      </c>
      <c r="G38" s="192">
        <v>0</v>
      </c>
      <c r="H38" s="192">
        <f t="shared" si="2"/>
        <v>0</v>
      </c>
      <c r="I38" s="190" t="s">
        <v>595</v>
      </c>
      <c r="J38" s="190" t="s">
        <v>596</v>
      </c>
      <c r="K38" s="190">
        <v>2</v>
      </c>
      <c r="L38" s="190"/>
      <c r="M38" s="190">
        <v>0</v>
      </c>
      <c r="N38" s="190"/>
      <c r="O38" s="190">
        <v>0</v>
      </c>
      <c r="P38" s="190"/>
      <c r="Q38" s="190">
        <v>2</v>
      </c>
      <c r="R38" s="47">
        <v>0</v>
      </c>
      <c r="S38" s="47">
        <v>100</v>
      </c>
      <c r="T38" s="47">
        <f t="shared" si="3"/>
        <v>0</v>
      </c>
      <c r="U38" s="195" t="s">
        <v>702</v>
      </c>
    </row>
    <row r="39" spans="1:21" ht="47.25" x14ac:dyDescent="0.25">
      <c r="A39" s="292"/>
      <c r="B39" s="187" t="s">
        <v>597</v>
      </c>
      <c r="C39" s="210" t="s">
        <v>598</v>
      </c>
      <c r="D39" s="190">
        <v>410</v>
      </c>
      <c r="E39" s="191" t="s">
        <v>194</v>
      </c>
      <c r="F39" s="192">
        <v>180844085</v>
      </c>
      <c r="G39" s="192">
        <v>171548809</v>
      </c>
      <c r="H39" s="192">
        <f t="shared" si="2"/>
        <v>9295276</v>
      </c>
      <c r="I39" s="190" t="s">
        <v>104</v>
      </c>
      <c r="J39" s="190" t="s">
        <v>599</v>
      </c>
      <c r="K39" s="190">
        <v>0</v>
      </c>
      <c r="L39" s="190"/>
      <c r="M39" s="190">
        <v>0</v>
      </c>
      <c r="N39" s="190"/>
      <c r="O39" s="190">
        <v>0</v>
      </c>
      <c r="P39" s="190"/>
      <c r="Q39" s="190">
        <v>0</v>
      </c>
      <c r="R39" s="47">
        <f t="shared" si="4"/>
        <v>94.860060808734772</v>
      </c>
      <c r="S39" s="47">
        <v>100</v>
      </c>
      <c r="T39" s="47">
        <f t="shared" si="3"/>
        <v>94.860060808734772</v>
      </c>
      <c r="U39" s="195" t="s">
        <v>703</v>
      </c>
    </row>
    <row r="40" spans="1:21" ht="31.5" x14ac:dyDescent="0.25">
      <c r="A40" s="292"/>
      <c r="B40" s="187" t="s">
        <v>600</v>
      </c>
      <c r="C40" s="210" t="s">
        <v>601</v>
      </c>
      <c r="D40" s="190">
        <v>410</v>
      </c>
      <c r="E40" s="191" t="s">
        <v>194</v>
      </c>
      <c r="F40" s="192">
        <v>10000000</v>
      </c>
      <c r="G40" s="192">
        <v>1064000</v>
      </c>
      <c r="H40" s="192">
        <f t="shared" si="2"/>
        <v>8936000</v>
      </c>
      <c r="I40" s="190" t="s">
        <v>602</v>
      </c>
      <c r="J40" s="190" t="s">
        <v>603</v>
      </c>
      <c r="K40" s="190">
        <v>0</v>
      </c>
      <c r="L40" s="190"/>
      <c r="M40" s="190">
        <v>0</v>
      </c>
      <c r="N40" s="190"/>
      <c r="O40" s="190">
        <v>0</v>
      </c>
      <c r="P40" s="190"/>
      <c r="Q40" s="190">
        <v>0</v>
      </c>
      <c r="R40" s="47">
        <f t="shared" si="4"/>
        <v>10.639999999999999</v>
      </c>
      <c r="S40" s="47">
        <v>0</v>
      </c>
      <c r="T40" s="47">
        <f t="shared" si="3"/>
        <v>0</v>
      </c>
      <c r="U40" s="195"/>
    </row>
    <row r="41" spans="1:21" ht="47.25" x14ac:dyDescent="0.25">
      <c r="A41" s="292"/>
      <c r="B41" s="187" t="s">
        <v>604</v>
      </c>
      <c r="C41" s="210" t="s">
        <v>605</v>
      </c>
      <c r="D41" s="190">
        <v>410</v>
      </c>
      <c r="E41" s="191" t="s">
        <v>194</v>
      </c>
      <c r="F41" s="192">
        <v>10000000</v>
      </c>
      <c r="G41" s="192">
        <v>6500000</v>
      </c>
      <c r="H41" s="192">
        <f t="shared" si="2"/>
        <v>3500000</v>
      </c>
      <c r="I41" s="190" t="s">
        <v>293</v>
      </c>
      <c r="J41" s="190" t="s">
        <v>606</v>
      </c>
      <c r="K41" s="190">
        <v>4</v>
      </c>
      <c r="L41" s="190"/>
      <c r="M41" s="190">
        <v>0</v>
      </c>
      <c r="N41" s="190"/>
      <c r="O41" s="190">
        <v>0</v>
      </c>
      <c r="P41" s="190"/>
      <c r="Q41" s="190">
        <v>4</v>
      </c>
      <c r="R41" s="47">
        <f t="shared" si="4"/>
        <v>65</v>
      </c>
      <c r="S41" s="47">
        <v>200</v>
      </c>
      <c r="T41" s="47">
        <f t="shared" si="3"/>
        <v>130</v>
      </c>
      <c r="U41" s="195" t="s">
        <v>704</v>
      </c>
    </row>
    <row r="42" spans="1:21" ht="30" x14ac:dyDescent="0.25">
      <c r="A42" s="292"/>
      <c r="B42" s="187" t="s">
        <v>607</v>
      </c>
      <c r="C42" s="210" t="s">
        <v>608</v>
      </c>
      <c r="D42" s="190">
        <v>410</v>
      </c>
      <c r="E42" s="191" t="s">
        <v>609</v>
      </c>
      <c r="F42" s="192">
        <v>66977063</v>
      </c>
      <c r="G42" s="192">
        <v>57525291</v>
      </c>
      <c r="H42" s="192">
        <f t="shared" si="2"/>
        <v>9451772</v>
      </c>
      <c r="I42" s="190" t="s">
        <v>610</v>
      </c>
      <c r="J42" s="190" t="s">
        <v>611</v>
      </c>
      <c r="K42" s="190">
        <v>3</v>
      </c>
      <c r="L42" s="190"/>
      <c r="M42" s="190">
        <v>0</v>
      </c>
      <c r="N42" s="190"/>
      <c r="O42" s="190">
        <v>0</v>
      </c>
      <c r="P42" s="190"/>
      <c r="Q42" s="190">
        <v>3</v>
      </c>
      <c r="R42" s="47">
        <f t="shared" si="4"/>
        <v>85.888046479434308</v>
      </c>
      <c r="S42" s="47">
        <v>80</v>
      </c>
      <c r="T42" s="47">
        <f t="shared" si="3"/>
        <v>68.710437183547441</v>
      </c>
      <c r="U42" s="195" t="s">
        <v>705</v>
      </c>
    </row>
    <row r="43" spans="1:21" ht="47.25" x14ac:dyDescent="0.25">
      <c r="A43" s="292"/>
      <c r="B43" s="187" t="s">
        <v>612</v>
      </c>
      <c r="C43" s="210" t="s">
        <v>613</v>
      </c>
      <c r="D43" s="190">
        <v>410</v>
      </c>
      <c r="E43" s="191" t="s">
        <v>194</v>
      </c>
      <c r="F43" s="192">
        <v>70000000</v>
      </c>
      <c r="G43" s="192">
        <v>69890000</v>
      </c>
      <c r="H43" s="192">
        <f t="shared" si="2"/>
        <v>110000</v>
      </c>
      <c r="I43" s="190" t="s">
        <v>614</v>
      </c>
      <c r="J43" s="190" t="s">
        <v>615</v>
      </c>
      <c r="K43" s="190">
        <v>0</v>
      </c>
      <c r="L43" s="190"/>
      <c r="M43" s="190">
        <v>0</v>
      </c>
      <c r="N43" s="190"/>
      <c r="O43" s="190">
        <v>0</v>
      </c>
      <c r="P43" s="190"/>
      <c r="Q43" s="190">
        <v>0</v>
      </c>
      <c r="R43" s="47">
        <v>99</v>
      </c>
      <c r="S43" s="47">
        <v>585</v>
      </c>
      <c r="T43" s="47">
        <f t="shared" si="3"/>
        <v>579.15</v>
      </c>
      <c r="U43" s="195"/>
    </row>
    <row r="44" spans="1:21" ht="31.5" x14ac:dyDescent="0.25">
      <c r="A44" s="292" t="s">
        <v>616</v>
      </c>
      <c r="B44" s="187" t="s">
        <v>617</v>
      </c>
      <c r="C44" s="210" t="s">
        <v>618</v>
      </c>
      <c r="D44" s="190">
        <v>410</v>
      </c>
      <c r="E44" s="191" t="s">
        <v>194</v>
      </c>
      <c r="F44" s="192">
        <v>54422671</v>
      </c>
      <c r="G44" s="192">
        <v>47808446</v>
      </c>
      <c r="H44" s="192">
        <f t="shared" si="2"/>
        <v>6614225</v>
      </c>
      <c r="I44" s="190" t="s">
        <v>619</v>
      </c>
      <c r="J44" s="190" t="s">
        <v>620</v>
      </c>
      <c r="K44" s="190">
        <v>1</v>
      </c>
      <c r="L44" s="190"/>
      <c r="M44" s="190">
        <v>0</v>
      </c>
      <c r="N44" s="190"/>
      <c r="O44" s="190"/>
      <c r="P44" s="193"/>
      <c r="Q44" s="194">
        <f t="shared" ref="Q44:Q51" si="5">K44+M44+O44</f>
        <v>1</v>
      </c>
      <c r="R44" s="47">
        <f t="shared" si="4"/>
        <v>87.846563061926901</v>
      </c>
      <c r="S44" s="47">
        <v>26</v>
      </c>
      <c r="T44" s="47">
        <f t="shared" si="3"/>
        <v>22.840106396100996</v>
      </c>
      <c r="U44" s="195" t="s">
        <v>793</v>
      </c>
    </row>
    <row r="45" spans="1:21" ht="31.5" x14ac:dyDescent="0.25">
      <c r="A45" s="292"/>
      <c r="B45" s="187" t="s">
        <v>621</v>
      </c>
      <c r="C45" s="210" t="s">
        <v>622</v>
      </c>
      <c r="D45" s="190">
        <v>410</v>
      </c>
      <c r="E45" s="191" t="s">
        <v>194</v>
      </c>
      <c r="F45" s="192">
        <v>47081930</v>
      </c>
      <c r="G45" s="192">
        <v>38953264</v>
      </c>
      <c r="H45" s="192">
        <f t="shared" si="2"/>
        <v>8128666</v>
      </c>
      <c r="I45" s="190" t="s">
        <v>623</v>
      </c>
      <c r="J45" s="190" t="s">
        <v>623</v>
      </c>
      <c r="K45" s="190">
        <v>1</v>
      </c>
      <c r="L45" s="190"/>
      <c r="M45" s="190">
        <v>0</v>
      </c>
      <c r="N45" s="190"/>
      <c r="O45" s="190">
        <v>0</v>
      </c>
      <c r="P45" s="193"/>
      <c r="Q45" s="194">
        <f t="shared" si="5"/>
        <v>1</v>
      </c>
      <c r="R45" s="47">
        <f t="shared" si="4"/>
        <v>82.735062050345007</v>
      </c>
      <c r="S45" s="47">
        <v>107</v>
      </c>
      <c r="T45" s="47">
        <f t="shared" si="3"/>
        <v>88.526516393869144</v>
      </c>
      <c r="U45" s="195" t="s">
        <v>624</v>
      </c>
    </row>
    <row r="46" spans="1:21" ht="135" x14ac:dyDescent="0.25">
      <c r="A46" s="292"/>
      <c r="B46" s="187" t="s">
        <v>625</v>
      </c>
      <c r="C46" s="210" t="s">
        <v>626</v>
      </c>
      <c r="D46" s="190">
        <v>410</v>
      </c>
      <c r="E46" s="196" t="s">
        <v>242</v>
      </c>
      <c r="F46" s="192">
        <v>8000000</v>
      </c>
      <c r="G46" s="192">
        <v>8000000</v>
      </c>
      <c r="H46" s="192">
        <f t="shared" si="2"/>
        <v>0</v>
      </c>
      <c r="I46" s="190"/>
      <c r="J46" s="190"/>
      <c r="K46" s="190">
        <v>1</v>
      </c>
      <c r="L46" s="190"/>
      <c r="M46" s="190">
        <v>0</v>
      </c>
      <c r="N46" s="190"/>
      <c r="O46" s="190">
        <v>0</v>
      </c>
      <c r="P46" s="193"/>
      <c r="Q46" s="194">
        <f t="shared" si="5"/>
        <v>1</v>
      </c>
      <c r="R46" s="47">
        <f t="shared" si="4"/>
        <v>100</v>
      </c>
      <c r="S46" s="47">
        <v>100</v>
      </c>
      <c r="T46" s="47">
        <f t="shared" si="3"/>
        <v>100</v>
      </c>
      <c r="U46" s="197" t="s">
        <v>627</v>
      </c>
    </row>
    <row r="47" spans="1:21" ht="47.25" x14ac:dyDescent="0.25">
      <c r="A47" s="292"/>
      <c r="B47" s="187" t="s">
        <v>628</v>
      </c>
      <c r="C47" s="210" t="s">
        <v>629</v>
      </c>
      <c r="D47" s="190">
        <v>410</v>
      </c>
      <c r="E47" s="191" t="s">
        <v>194</v>
      </c>
      <c r="F47" s="192">
        <v>118700000</v>
      </c>
      <c r="G47" s="192">
        <v>116875666</v>
      </c>
      <c r="H47" s="192">
        <f t="shared" si="2"/>
        <v>1824334</v>
      </c>
      <c r="I47" s="190" t="s">
        <v>630</v>
      </c>
      <c r="J47" s="190" t="s">
        <v>631</v>
      </c>
      <c r="K47" s="190">
        <v>0</v>
      </c>
      <c r="L47" s="190"/>
      <c r="M47" s="190">
        <v>0</v>
      </c>
      <c r="N47" s="190"/>
      <c r="O47" s="190">
        <v>0</v>
      </c>
      <c r="P47" s="193"/>
      <c r="Q47" s="190">
        <f t="shared" si="5"/>
        <v>0</v>
      </c>
      <c r="R47" s="47">
        <f t="shared" si="4"/>
        <v>98.463071609098563</v>
      </c>
      <c r="S47" s="47">
        <v>650</v>
      </c>
      <c r="T47" s="47">
        <f t="shared" si="3"/>
        <v>640.00996545914063</v>
      </c>
      <c r="U47" s="195"/>
    </row>
    <row r="48" spans="1:21" ht="31.5" x14ac:dyDescent="0.25">
      <c r="A48" s="292" t="s">
        <v>351</v>
      </c>
      <c r="B48" s="187" t="s">
        <v>632</v>
      </c>
      <c r="C48" s="210" t="s">
        <v>633</v>
      </c>
      <c r="D48" s="190">
        <v>410</v>
      </c>
      <c r="E48" s="191" t="s">
        <v>194</v>
      </c>
      <c r="F48" s="192">
        <v>614881000</v>
      </c>
      <c r="G48" s="192">
        <v>576367869</v>
      </c>
      <c r="H48" s="192">
        <f t="shared" si="2"/>
        <v>38513131</v>
      </c>
      <c r="I48" s="190" t="s">
        <v>634</v>
      </c>
      <c r="J48" s="190" t="s">
        <v>635</v>
      </c>
      <c r="K48" s="190">
        <v>0</v>
      </c>
      <c r="L48" s="190"/>
      <c r="M48" s="190">
        <v>0</v>
      </c>
      <c r="N48" s="190"/>
      <c r="O48" s="190">
        <v>0</v>
      </c>
      <c r="P48" s="193"/>
      <c r="Q48" s="190">
        <f t="shared" si="5"/>
        <v>0</v>
      </c>
      <c r="R48" s="47">
        <f t="shared" si="4"/>
        <v>93.736490312759699</v>
      </c>
      <c r="S48" s="47">
        <v>132</v>
      </c>
      <c r="T48" s="47">
        <f t="shared" si="3"/>
        <v>123.7321672128428</v>
      </c>
      <c r="U48" s="195"/>
    </row>
    <row r="49" spans="1:21" ht="31.5" x14ac:dyDescent="0.25">
      <c r="A49" s="292"/>
      <c r="B49" s="187" t="s">
        <v>636</v>
      </c>
      <c r="C49" s="210" t="s">
        <v>637</v>
      </c>
      <c r="D49" s="190">
        <v>410</v>
      </c>
      <c r="E49" s="191" t="s">
        <v>194</v>
      </c>
      <c r="F49" s="192">
        <v>15500000</v>
      </c>
      <c r="G49" s="192">
        <v>14050000</v>
      </c>
      <c r="H49" s="192">
        <f t="shared" si="2"/>
        <v>1450000</v>
      </c>
      <c r="I49" s="190" t="s">
        <v>638</v>
      </c>
      <c r="J49" s="190" t="s">
        <v>638</v>
      </c>
      <c r="K49" s="190">
        <v>1</v>
      </c>
      <c r="L49" s="190"/>
      <c r="M49" s="190">
        <v>0</v>
      </c>
      <c r="N49" s="190"/>
      <c r="O49" s="190">
        <v>0</v>
      </c>
      <c r="P49" s="193"/>
      <c r="Q49" s="194">
        <f t="shared" si="5"/>
        <v>1</v>
      </c>
      <c r="R49" s="47">
        <f t="shared" si="4"/>
        <v>90.645161290322591</v>
      </c>
      <c r="S49" s="47">
        <v>100</v>
      </c>
      <c r="T49" s="47">
        <f t="shared" si="3"/>
        <v>90.645161290322591</v>
      </c>
      <c r="U49" s="195"/>
    </row>
    <row r="50" spans="1:21" ht="45" x14ac:dyDescent="0.25">
      <c r="A50" s="292"/>
      <c r="B50" s="187" t="s">
        <v>639</v>
      </c>
      <c r="C50" s="210" t="s">
        <v>640</v>
      </c>
      <c r="D50" s="190">
        <v>410</v>
      </c>
      <c r="E50" s="191" t="s">
        <v>641</v>
      </c>
      <c r="F50" s="192">
        <v>36852971</v>
      </c>
      <c r="G50" s="192">
        <v>26905119</v>
      </c>
      <c r="H50" s="192">
        <f t="shared" si="2"/>
        <v>9947852</v>
      </c>
      <c r="I50" s="190"/>
      <c r="J50" s="190"/>
      <c r="K50" s="190">
        <v>0</v>
      </c>
      <c r="L50" s="190"/>
      <c r="M50" s="190">
        <v>0</v>
      </c>
      <c r="N50" s="190"/>
      <c r="O50" s="190">
        <v>0</v>
      </c>
      <c r="P50" s="193"/>
      <c r="Q50" s="190">
        <f t="shared" si="5"/>
        <v>0</v>
      </c>
      <c r="R50" s="47">
        <f t="shared" si="4"/>
        <v>73.00664850060528</v>
      </c>
      <c r="S50" s="198">
        <v>0</v>
      </c>
      <c r="T50" s="47">
        <f t="shared" si="3"/>
        <v>0</v>
      </c>
      <c r="U50" s="195" t="s">
        <v>640</v>
      </c>
    </row>
    <row r="51" spans="1:21" ht="31.5" x14ac:dyDescent="0.25">
      <c r="A51" s="292"/>
      <c r="B51" s="187" t="s">
        <v>642</v>
      </c>
      <c r="C51" s="210" t="s">
        <v>643</v>
      </c>
      <c r="D51" s="190">
        <v>410</v>
      </c>
      <c r="E51" s="191" t="s">
        <v>237</v>
      </c>
      <c r="F51" s="192">
        <v>7000000</v>
      </c>
      <c r="G51" s="192">
        <v>2000000</v>
      </c>
      <c r="H51" s="192">
        <f t="shared" si="2"/>
        <v>5000000</v>
      </c>
      <c r="I51" s="190"/>
      <c r="J51" s="190"/>
      <c r="K51" s="190">
        <v>0</v>
      </c>
      <c r="L51" s="190"/>
      <c r="M51" s="190">
        <v>0</v>
      </c>
      <c r="N51" s="190"/>
      <c r="O51" s="190">
        <v>0</v>
      </c>
      <c r="P51" s="193"/>
      <c r="Q51" s="190">
        <f t="shared" si="5"/>
        <v>0</v>
      </c>
      <c r="R51" s="47">
        <f t="shared" si="4"/>
        <v>28.571428571428569</v>
      </c>
      <c r="S51" s="198">
        <v>0</v>
      </c>
      <c r="T51" s="47">
        <f t="shared" si="3"/>
        <v>0</v>
      </c>
      <c r="U51" s="195"/>
    </row>
    <row r="52" spans="1:21" ht="30" x14ac:dyDescent="0.25">
      <c r="A52" s="292"/>
      <c r="B52" s="199" t="s">
        <v>644</v>
      </c>
      <c r="C52" s="211" t="s">
        <v>645</v>
      </c>
      <c r="D52" s="200">
        <v>410</v>
      </c>
      <c r="E52" s="201" t="s">
        <v>194</v>
      </c>
      <c r="F52" s="202">
        <v>700000000</v>
      </c>
      <c r="G52" s="202">
        <v>484183870</v>
      </c>
      <c r="H52" s="202">
        <f t="shared" si="2"/>
        <v>215816130</v>
      </c>
      <c r="I52" s="190"/>
      <c r="J52" s="190"/>
      <c r="K52" s="190"/>
      <c r="L52" s="190"/>
      <c r="M52" s="190"/>
      <c r="N52" s="190"/>
      <c r="O52" s="190"/>
      <c r="P52" s="193"/>
      <c r="Q52" s="190"/>
      <c r="R52" s="47">
        <f t="shared" si="4"/>
        <v>69.16912428571429</v>
      </c>
      <c r="S52" s="47">
        <v>80</v>
      </c>
      <c r="T52" s="47">
        <f t="shared" si="3"/>
        <v>55.335299428571432</v>
      </c>
      <c r="U52" s="195" t="s">
        <v>708</v>
      </c>
    </row>
    <row r="53" spans="1:21" ht="60" customHeight="1" x14ac:dyDescent="0.25">
      <c r="A53" s="292" t="s">
        <v>646</v>
      </c>
      <c r="B53" s="187" t="s">
        <v>647</v>
      </c>
      <c r="C53" s="210" t="s">
        <v>648</v>
      </c>
      <c r="D53" s="190">
        <v>410</v>
      </c>
      <c r="E53" s="191" t="s">
        <v>191</v>
      </c>
      <c r="F53" s="192">
        <v>6000000</v>
      </c>
      <c r="G53" s="192">
        <v>5096213</v>
      </c>
      <c r="H53" s="192">
        <f t="shared" si="2"/>
        <v>903787</v>
      </c>
      <c r="I53" s="190"/>
      <c r="J53" s="190"/>
      <c r="K53" s="203">
        <v>2</v>
      </c>
      <c r="L53" s="203"/>
      <c r="M53" s="203">
        <v>0</v>
      </c>
      <c r="N53" s="190"/>
      <c r="O53" s="190">
        <v>0</v>
      </c>
      <c r="P53" s="193"/>
      <c r="Q53" s="194">
        <f t="shared" ref="Q53:Q58" si="6">K53+M53+O53</f>
        <v>2</v>
      </c>
      <c r="R53" s="47">
        <f t="shared" si="4"/>
        <v>84.936883333333341</v>
      </c>
      <c r="S53" s="47">
        <v>80</v>
      </c>
      <c r="T53" s="47">
        <f t="shared" si="3"/>
        <v>67.949506666666679</v>
      </c>
      <c r="U53" s="195" t="s">
        <v>709</v>
      </c>
    </row>
    <row r="54" spans="1:21" ht="31.5" x14ac:dyDescent="0.25">
      <c r="A54" s="292"/>
      <c r="B54" s="187" t="s">
        <v>649</v>
      </c>
      <c r="C54" s="210" t="s">
        <v>650</v>
      </c>
      <c r="D54" s="190">
        <v>410</v>
      </c>
      <c r="E54" s="191" t="s">
        <v>194</v>
      </c>
      <c r="F54" s="192">
        <v>78860111</v>
      </c>
      <c r="G54" s="192">
        <v>73545571</v>
      </c>
      <c r="H54" s="192">
        <f t="shared" si="2"/>
        <v>5314540</v>
      </c>
      <c r="I54" s="190" t="s">
        <v>651</v>
      </c>
      <c r="J54" s="190" t="s">
        <v>652</v>
      </c>
      <c r="K54" s="190">
        <v>1</v>
      </c>
      <c r="L54" s="190"/>
      <c r="M54" s="190">
        <v>0</v>
      </c>
      <c r="N54" s="190"/>
      <c r="O54" s="190">
        <v>0</v>
      </c>
      <c r="P54" s="193"/>
      <c r="Q54" s="194">
        <f t="shared" si="6"/>
        <v>1</v>
      </c>
      <c r="R54" s="47">
        <f t="shared" si="4"/>
        <v>93.260800761490188</v>
      </c>
      <c r="S54" s="47">
        <v>500</v>
      </c>
      <c r="T54" s="47">
        <f t="shared" si="3"/>
        <v>466.30400380745095</v>
      </c>
      <c r="U54" s="195" t="s">
        <v>653</v>
      </c>
    </row>
    <row r="55" spans="1:21" ht="62.25" customHeight="1" x14ac:dyDescent="0.25">
      <c r="A55" s="292"/>
      <c r="B55" s="187" t="s">
        <v>654</v>
      </c>
      <c r="C55" s="210" t="s">
        <v>645</v>
      </c>
      <c r="D55" s="190">
        <v>410</v>
      </c>
      <c r="E55" s="191" t="s">
        <v>194</v>
      </c>
      <c r="F55" s="192">
        <v>2804013680</v>
      </c>
      <c r="G55" s="192">
        <v>1108192647</v>
      </c>
      <c r="H55" s="192">
        <f t="shared" si="2"/>
        <v>1695821033</v>
      </c>
      <c r="I55" s="190" t="s">
        <v>655</v>
      </c>
      <c r="J55" s="190" t="s">
        <v>656</v>
      </c>
      <c r="K55" s="190">
        <v>0</v>
      </c>
      <c r="L55" s="190"/>
      <c r="M55" s="190">
        <v>1</v>
      </c>
      <c r="N55" s="190"/>
      <c r="O55" s="190">
        <v>1</v>
      </c>
      <c r="P55" s="193"/>
      <c r="Q55" s="194">
        <f t="shared" si="6"/>
        <v>2</v>
      </c>
      <c r="R55" s="47">
        <f t="shared" si="4"/>
        <v>39.521656221021004</v>
      </c>
      <c r="S55" s="47">
        <v>200</v>
      </c>
      <c r="T55" s="47">
        <f t="shared" si="3"/>
        <v>79.043312442042009</v>
      </c>
      <c r="U55" s="195" t="s">
        <v>657</v>
      </c>
    </row>
    <row r="56" spans="1:21" ht="62.25" customHeight="1" x14ac:dyDescent="0.25">
      <c r="A56" s="292" t="s">
        <v>353</v>
      </c>
      <c r="B56" s="187" t="s">
        <v>658</v>
      </c>
      <c r="C56" s="210" t="s">
        <v>659</v>
      </c>
      <c r="D56" s="190">
        <v>410</v>
      </c>
      <c r="E56" s="191" t="s">
        <v>194</v>
      </c>
      <c r="F56" s="192">
        <v>35000000</v>
      </c>
      <c r="G56" s="192">
        <v>31133900</v>
      </c>
      <c r="H56" s="192">
        <f t="shared" si="2"/>
        <v>3866100</v>
      </c>
      <c r="I56" s="190" t="s">
        <v>660</v>
      </c>
      <c r="J56" s="190" t="s">
        <v>661</v>
      </c>
      <c r="K56" s="190">
        <v>0</v>
      </c>
      <c r="L56" s="190"/>
      <c r="M56" s="190">
        <v>0</v>
      </c>
      <c r="N56" s="190"/>
      <c r="O56" s="190">
        <v>0</v>
      </c>
      <c r="P56" s="193"/>
      <c r="Q56" s="190">
        <f t="shared" si="6"/>
        <v>0</v>
      </c>
      <c r="R56" s="47">
        <f t="shared" si="4"/>
        <v>88.953999999999994</v>
      </c>
      <c r="S56" s="47">
        <v>80</v>
      </c>
      <c r="T56" s="47">
        <f t="shared" si="3"/>
        <v>71.163200000000003</v>
      </c>
      <c r="U56" s="195"/>
    </row>
    <row r="57" spans="1:21" ht="31.5" x14ac:dyDescent="0.25">
      <c r="A57" s="292"/>
      <c r="B57" s="187" t="s">
        <v>662</v>
      </c>
      <c r="C57" s="210" t="s">
        <v>663</v>
      </c>
      <c r="D57" s="190">
        <v>410</v>
      </c>
      <c r="E57" s="191" t="s">
        <v>194</v>
      </c>
      <c r="F57" s="192">
        <v>15000000</v>
      </c>
      <c r="G57" s="192">
        <v>14594526</v>
      </c>
      <c r="H57" s="192">
        <f t="shared" si="2"/>
        <v>405474</v>
      </c>
      <c r="I57" s="190" t="s">
        <v>660</v>
      </c>
      <c r="J57" s="190" t="s">
        <v>661</v>
      </c>
      <c r="K57" s="190">
        <v>0</v>
      </c>
      <c r="L57" s="190"/>
      <c r="M57" s="190">
        <v>0</v>
      </c>
      <c r="N57" s="190"/>
      <c r="O57" s="190">
        <v>0</v>
      </c>
      <c r="P57" s="193"/>
      <c r="Q57" s="190">
        <f t="shared" si="6"/>
        <v>0</v>
      </c>
      <c r="R57" s="47">
        <f t="shared" si="4"/>
        <v>97.296839999999989</v>
      </c>
      <c r="S57" s="47">
        <v>80</v>
      </c>
      <c r="T57" s="47">
        <f t="shared" si="3"/>
        <v>77.837471999999991</v>
      </c>
      <c r="U57" s="195"/>
    </row>
    <row r="58" spans="1:21" ht="31.5" x14ac:dyDescent="0.25">
      <c r="A58" s="292" t="s">
        <v>354</v>
      </c>
      <c r="B58" s="187" t="s">
        <v>664</v>
      </c>
      <c r="C58" s="210" t="s">
        <v>665</v>
      </c>
      <c r="D58" s="190">
        <v>410</v>
      </c>
      <c r="E58" s="191" t="s">
        <v>666</v>
      </c>
      <c r="F58" s="192">
        <v>411216319</v>
      </c>
      <c r="G58" s="192">
        <v>129011140</v>
      </c>
      <c r="H58" s="192">
        <f t="shared" si="2"/>
        <v>282205179</v>
      </c>
      <c r="I58" s="190" t="s">
        <v>667</v>
      </c>
      <c r="J58" s="190" t="s">
        <v>668</v>
      </c>
      <c r="K58" s="190">
        <v>0</v>
      </c>
      <c r="L58" s="190"/>
      <c r="M58" s="190">
        <v>0</v>
      </c>
      <c r="N58" s="190"/>
      <c r="O58" s="190">
        <v>0</v>
      </c>
      <c r="P58" s="193"/>
      <c r="Q58" s="190">
        <f t="shared" si="6"/>
        <v>0</v>
      </c>
      <c r="R58" s="47">
        <f t="shared" si="4"/>
        <v>31.373059394561626</v>
      </c>
      <c r="S58" s="47">
        <v>300</v>
      </c>
      <c r="T58" s="47">
        <f t="shared" si="3"/>
        <v>94.119178183684866</v>
      </c>
      <c r="U58" s="195" t="s">
        <v>710</v>
      </c>
    </row>
    <row r="59" spans="1:21" ht="31.5" x14ac:dyDescent="0.25">
      <c r="A59" s="292"/>
      <c r="B59" s="199" t="s">
        <v>669</v>
      </c>
      <c r="C59" s="212" t="s">
        <v>670</v>
      </c>
      <c r="D59" s="200">
        <v>410</v>
      </c>
      <c r="E59" s="201" t="s">
        <v>242</v>
      </c>
      <c r="F59" s="202">
        <v>2000000</v>
      </c>
      <c r="G59" s="202">
        <v>0</v>
      </c>
      <c r="H59" s="202">
        <f t="shared" si="2"/>
        <v>2000000</v>
      </c>
      <c r="I59" s="190"/>
      <c r="J59" s="190"/>
      <c r="K59" s="190"/>
      <c r="L59" s="190"/>
      <c r="M59" s="190"/>
      <c r="N59" s="190"/>
      <c r="O59" s="190"/>
      <c r="P59" s="193"/>
      <c r="Q59" s="190"/>
      <c r="R59" s="47">
        <f t="shared" si="4"/>
        <v>0</v>
      </c>
      <c r="S59" s="47">
        <v>0</v>
      </c>
      <c r="T59" s="47">
        <f t="shared" si="3"/>
        <v>0</v>
      </c>
      <c r="U59" s="195" t="s">
        <v>671</v>
      </c>
    </row>
    <row r="60" spans="1:21" ht="157.5" x14ac:dyDescent="0.25">
      <c r="A60" s="187" t="s">
        <v>672</v>
      </c>
      <c r="B60" s="187" t="s">
        <v>673</v>
      </c>
      <c r="C60" s="210" t="s">
        <v>674</v>
      </c>
      <c r="D60" s="190">
        <v>410</v>
      </c>
      <c r="E60" s="191" t="s">
        <v>194</v>
      </c>
      <c r="F60" s="192">
        <v>216816606</v>
      </c>
      <c r="G60" s="192">
        <v>214627703</v>
      </c>
      <c r="H60" s="192">
        <f t="shared" si="2"/>
        <v>2188903</v>
      </c>
      <c r="I60" s="190" t="s">
        <v>675</v>
      </c>
      <c r="J60" s="190" t="s">
        <v>675</v>
      </c>
      <c r="K60" s="190">
        <v>0</v>
      </c>
      <c r="L60" s="190"/>
      <c r="M60" s="190">
        <v>0</v>
      </c>
      <c r="N60" s="190"/>
      <c r="O60" s="190">
        <v>0</v>
      </c>
      <c r="P60" s="193"/>
      <c r="Q60" s="190">
        <f t="shared" ref="Q60:Q66" si="7">K60+M60+O60</f>
        <v>0</v>
      </c>
      <c r="R60" s="47">
        <f t="shared" si="4"/>
        <v>98.990435723359681</v>
      </c>
      <c r="S60" s="47">
        <v>200</v>
      </c>
      <c r="T60" s="47">
        <f t="shared" si="3"/>
        <v>197.98087144671936</v>
      </c>
      <c r="U60" s="195" t="s">
        <v>706</v>
      </c>
    </row>
    <row r="61" spans="1:21" ht="28.5" customHeight="1" x14ac:dyDescent="0.25">
      <c r="A61" s="292" t="s">
        <v>356</v>
      </c>
      <c r="B61" s="187" t="s">
        <v>676</v>
      </c>
      <c r="C61" s="210" t="s">
        <v>677</v>
      </c>
      <c r="D61" s="190">
        <v>410</v>
      </c>
      <c r="E61" s="191" t="s">
        <v>678</v>
      </c>
      <c r="F61" s="192">
        <v>5000000</v>
      </c>
      <c r="G61" s="192">
        <v>0</v>
      </c>
      <c r="H61" s="192">
        <f t="shared" si="2"/>
        <v>5000000</v>
      </c>
      <c r="I61" s="190"/>
      <c r="J61" s="190"/>
      <c r="K61" s="190">
        <v>0</v>
      </c>
      <c r="L61" s="190"/>
      <c r="M61" s="190">
        <v>0</v>
      </c>
      <c r="N61" s="190"/>
      <c r="O61" s="190">
        <v>0</v>
      </c>
      <c r="P61" s="193"/>
      <c r="Q61" s="190">
        <f t="shared" si="7"/>
        <v>0</v>
      </c>
      <c r="R61" s="47">
        <f t="shared" si="4"/>
        <v>0</v>
      </c>
      <c r="S61" s="47">
        <v>0</v>
      </c>
      <c r="T61" s="47">
        <f t="shared" si="3"/>
        <v>0</v>
      </c>
      <c r="U61" s="195"/>
    </row>
    <row r="62" spans="1:21" ht="47.25" x14ac:dyDescent="0.25">
      <c r="A62" s="292"/>
      <c r="B62" s="187" t="s">
        <v>679</v>
      </c>
      <c r="C62" s="210" t="s">
        <v>680</v>
      </c>
      <c r="D62" s="190">
        <v>410</v>
      </c>
      <c r="E62" s="191" t="s">
        <v>232</v>
      </c>
      <c r="F62" s="192">
        <v>96281000</v>
      </c>
      <c r="G62" s="192">
        <v>81921892</v>
      </c>
      <c r="H62" s="192">
        <f t="shared" si="2"/>
        <v>14359108</v>
      </c>
      <c r="I62" s="190" t="s">
        <v>681</v>
      </c>
      <c r="J62" s="190" t="s">
        <v>682</v>
      </c>
      <c r="K62" s="190">
        <v>0</v>
      </c>
      <c r="L62" s="190"/>
      <c r="M62" s="190">
        <v>0</v>
      </c>
      <c r="N62" s="190"/>
      <c r="O62" s="190">
        <v>0</v>
      </c>
      <c r="P62" s="193"/>
      <c r="Q62" s="190">
        <f t="shared" si="7"/>
        <v>0</v>
      </c>
      <c r="R62" s="47">
        <f t="shared" si="4"/>
        <v>85.086249623497892</v>
      </c>
      <c r="S62" s="47">
        <v>80</v>
      </c>
      <c r="T62" s="47">
        <f t="shared" si="3"/>
        <v>68.068999698798322</v>
      </c>
      <c r="U62" s="195" t="s">
        <v>711</v>
      </c>
    </row>
    <row r="63" spans="1:21" ht="47.25" x14ac:dyDescent="0.25">
      <c r="A63" s="292"/>
      <c r="B63" s="187" t="s">
        <v>683</v>
      </c>
      <c r="C63" s="210" t="s">
        <v>684</v>
      </c>
      <c r="D63" s="190">
        <v>410</v>
      </c>
      <c r="E63" s="191" t="s">
        <v>232</v>
      </c>
      <c r="F63" s="192">
        <v>5000000</v>
      </c>
      <c r="G63" s="192">
        <v>4774469</v>
      </c>
      <c r="H63" s="192">
        <f t="shared" si="2"/>
        <v>225531</v>
      </c>
      <c r="I63" s="190" t="s">
        <v>685</v>
      </c>
      <c r="J63" s="190" t="s">
        <v>257</v>
      </c>
      <c r="K63" s="190">
        <v>0</v>
      </c>
      <c r="L63" s="190"/>
      <c r="M63" s="190">
        <v>0</v>
      </c>
      <c r="N63" s="190"/>
      <c r="O63" s="190">
        <v>0</v>
      </c>
      <c r="P63" s="193"/>
      <c r="Q63" s="190">
        <f t="shared" si="7"/>
        <v>0</v>
      </c>
      <c r="R63" s="47">
        <f t="shared" si="4"/>
        <v>95.489379999999997</v>
      </c>
      <c r="S63" s="47">
        <v>100</v>
      </c>
      <c r="T63" s="47">
        <f t="shared" si="3"/>
        <v>95.489379999999997</v>
      </c>
      <c r="U63" s="195"/>
    </row>
    <row r="64" spans="1:21" ht="47.25" x14ac:dyDescent="0.25">
      <c r="A64" s="292"/>
      <c r="B64" s="187" t="s">
        <v>686</v>
      </c>
      <c r="C64" s="210" t="s">
        <v>687</v>
      </c>
      <c r="D64" s="190">
        <v>410</v>
      </c>
      <c r="E64" s="191" t="s">
        <v>688</v>
      </c>
      <c r="F64" s="192">
        <v>67274760</v>
      </c>
      <c r="G64" s="192">
        <v>63700000</v>
      </c>
      <c r="H64" s="192">
        <f t="shared" si="2"/>
        <v>3574760</v>
      </c>
      <c r="I64" s="190" t="s">
        <v>689</v>
      </c>
      <c r="J64" s="190" t="s">
        <v>690</v>
      </c>
      <c r="K64" s="190">
        <v>1</v>
      </c>
      <c r="L64" s="190"/>
      <c r="M64" s="190">
        <v>0</v>
      </c>
      <c r="N64" s="190"/>
      <c r="O64" s="190">
        <v>1</v>
      </c>
      <c r="P64" s="193"/>
      <c r="Q64" s="194">
        <f t="shared" si="7"/>
        <v>2</v>
      </c>
      <c r="R64" s="47">
        <f t="shared" si="4"/>
        <v>94.686328126625796</v>
      </c>
      <c r="S64" s="47">
        <v>50</v>
      </c>
      <c r="T64" s="47">
        <f t="shared" si="3"/>
        <v>47.343164063312898</v>
      </c>
      <c r="U64" s="195" t="s">
        <v>691</v>
      </c>
    </row>
    <row r="65" spans="1:21" ht="47.25" x14ac:dyDescent="0.25">
      <c r="A65" s="292"/>
      <c r="B65" s="187" t="s">
        <v>692</v>
      </c>
      <c r="C65" s="210" t="s">
        <v>693</v>
      </c>
      <c r="D65" s="190">
        <v>410</v>
      </c>
      <c r="E65" s="191" t="s">
        <v>232</v>
      </c>
      <c r="F65" s="192">
        <v>40000000</v>
      </c>
      <c r="G65" s="192">
        <v>35000000</v>
      </c>
      <c r="H65" s="192">
        <f t="shared" si="2"/>
        <v>5000000</v>
      </c>
      <c r="I65" s="190" t="s">
        <v>694</v>
      </c>
      <c r="J65" s="190" t="s">
        <v>694</v>
      </c>
      <c r="K65" s="190">
        <v>0</v>
      </c>
      <c r="L65" s="190"/>
      <c r="M65" s="190">
        <v>0</v>
      </c>
      <c r="N65" s="190"/>
      <c r="O65" s="190">
        <v>0</v>
      </c>
      <c r="P65" s="193"/>
      <c r="Q65" s="190">
        <f t="shared" si="7"/>
        <v>0</v>
      </c>
      <c r="R65" s="47">
        <f t="shared" si="4"/>
        <v>87.5</v>
      </c>
      <c r="S65" s="47">
        <v>100</v>
      </c>
      <c r="T65" s="47">
        <f t="shared" si="3"/>
        <v>87.5</v>
      </c>
      <c r="U65" s="195" t="s">
        <v>707</v>
      </c>
    </row>
    <row r="66" spans="1:21" ht="47.25" x14ac:dyDescent="0.25">
      <c r="A66" s="292"/>
      <c r="B66" s="187" t="s">
        <v>695</v>
      </c>
      <c r="C66" s="210" t="s">
        <v>696</v>
      </c>
      <c r="D66" s="190">
        <v>410</v>
      </c>
      <c r="E66" s="191" t="s">
        <v>697</v>
      </c>
      <c r="F66" s="192">
        <v>16437254</v>
      </c>
      <c r="G66" s="192">
        <v>16389000</v>
      </c>
      <c r="H66" s="192">
        <f t="shared" si="2"/>
        <v>48254</v>
      </c>
      <c r="I66" s="204">
        <v>0</v>
      </c>
      <c r="J66" s="204">
        <v>1</v>
      </c>
      <c r="K66" s="190">
        <v>0</v>
      </c>
      <c r="L66" s="190"/>
      <c r="M66" s="190">
        <v>0</v>
      </c>
      <c r="N66" s="190"/>
      <c r="O66" s="190">
        <v>0</v>
      </c>
      <c r="P66" s="193"/>
      <c r="Q66" s="190">
        <f t="shared" si="7"/>
        <v>0</v>
      </c>
      <c r="R66" s="47">
        <v>100</v>
      </c>
      <c r="S66" s="47">
        <v>100</v>
      </c>
      <c r="T66" s="47">
        <f t="shared" si="3"/>
        <v>100</v>
      </c>
      <c r="U66" s="205" t="s">
        <v>698</v>
      </c>
    </row>
    <row r="67" spans="1:21" ht="17.25" x14ac:dyDescent="0.25">
      <c r="A67" s="315" t="s">
        <v>699</v>
      </c>
      <c r="B67" s="315"/>
      <c r="C67" s="315"/>
      <c r="D67" s="315"/>
      <c r="E67" s="315"/>
      <c r="F67" s="206">
        <f>SUM(F35:F66)</f>
        <v>6578997672</v>
      </c>
      <c r="G67" s="206">
        <f>SUM(G35:G66)</f>
        <v>4227716028</v>
      </c>
      <c r="H67" s="206">
        <f>SUM(H35:H66)</f>
        <v>2351281644</v>
      </c>
      <c r="I67" s="207"/>
      <c r="J67" s="208"/>
      <c r="K67" s="208"/>
      <c r="L67" s="208"/>
      <c r="M67" s="208"/>
      <c r="N67" s="208"/>
      <c r="O67" s="208"/>
      <c r="P67" s="208"/>
      <c r="Q67" s="208"/>
      <c r="R67" s="208"/>
      <c r="S67" s="208"/>
      <c r="T67" s="208"/>
      <c r="U67" s="208"/>
    </row>
    <row r="68" spans="1:21" ht="60" x14ac:dyDescent="0.25">
      <c r="A68" s="266" t="s">
        <v>188</v>
      </c>
      <c r="B68" s="53" t="s">
        <v>189</v>
      </c>
      <c r="C68" s="54" t="s">
        <v>190</v>
      </c>
      <c r="D68" s="54">
        <v>520</v>
      </c>
      <c r="E68" s="55" t="s">
        <v>191</v>
      </c>
      <c r="F68" s="245">
        <v>2000000</v>
      </c>
      <c r="G68" s="245">
        <v>2000000</v>
      </c>
      <c r="H68" s="245">
        <f>F68-G68</f>
        <v>0</v>
      </c>
      <c r="I68" s="56"/>
      <c r="J68" s="56"/>
      <c r="K68" s="56"/>
      <c r="L68" s="56"/>
      <c r="M68" s="56"/>
      <c r="N68" s="56"/>
      <c r="O68" s="56"/>
      <c r="P68" s="56"/>
      <c r="Q68" s="56"/>
      <c r="R68" s="47">
        <f t="shared" ref="R68:R112" si="8">(G68/F68)*100</f>
        <v>100</v>
      </c>
      <c r="S68" s="47">
        <v>100</v>
      </c>
      <c r="T68" s="47">
        <f t="shared" ref="T68:T111" si="9">(R68*S68)/100</f>
        <v>100</v>
      </c>
      <c r="U68" s="78" t="s">
        <v>324</v>
      </c>
    </row>
    <row r="69" spans="1:21" ht="45" x14ac:dyDescent="0.25">
      <c r="A69" s="266"/>
      <c r="B69" s="53" t="s">
        <v>192</v>
      </c>
      <c r="C69" s="54" t="s">
        <v>193</v>
      </c>
      <c r="D69" s="54">
        <v>520</v>
      </c>
      <c r="E69" s="58" t="s">
        <v>194</v>
      </c>
      <c r="F69" s="245">
        <v>30000000</v>
      </c>
      <c r="G69" s="245">
        <v>27000000</v>
      </c>
      <c r="H69" s="245">
        <f t="shared" ref="H69:H112" si="10">F69-G69</f>
        <v>3000000</v>
      </c>
      <c r="I69" s="56" t="s">
        <v>195</v>
      </c>
      <c r="J69" s="56">
        <v>10</v>
      </c>
      <c r="K69" s="56"/>
      <c r="L69" s="56"/>
      <c r="M69" s="56"/>
      <c r="N69" s="56"/>
      <c r="O69" s="56"/>
      <c r="P69" s="56"/>
      <c r="Q69" s="59">
        <v>2</v>
      </c>
      <c r="R69" s="47">
        <f t="shared" si="8"/>
        <v>90</v>
      </c>
      <c r="S69" s="47">
        <v>70</v>
      </c>
      <c r="T69" s="47">
        <f t="shared" si="9"/>
        <v>63</v>
      </c>
      <c r="U69" s="78" t="s">
        <v>196</v>
      </c>
    </row>
    <row r="70" spans="1:21" ht="15.75" x14ac:dyDescent="0.25">
      <c r="A70" s="266"/>
      <c r="B70" s="53" t="s">
        <v>197</v>
      </c>
      <c r="C70" s="54" t="s">
        <v>198</v>
      </c>
      <c r="D70" s="54">
        <v>520</v>
      </c>
      <c r="E70" s="58" t="s">
        <v>194</v>
      </c>
      <c r="F70" s="245">
        <v>20000000</v>
      </c>
      <c r="G70" s="245">
        <v>19466129</v>
      </c>
      <c r="H70" s="245">
        <f t="shared" si="10"/>
        <v>533871</v>
      </c>
      <c r="I70" s="56" t="s">
        <v>199</v>
      </c>
      <c r="J70" s="56" t="s">
        <v>200</v>
      </c>
      <c r="K70" s="56"/>
      <c r="L70" s="56"/>
      <c r="M70" s="56"/>
      <c r="N70" s="56"/>
      <c r="O70" s="56"/>
      <c r="P70" s="56"/>
      <c r="Q70" s="59">
        <v>6</v>
      </c>
      <c r="R70" s="47">
        <f t="shared" si="8"/>
        <v>97.330645000000004</v>
      </c>
      <c r="S70" s="47">
        <v>70</v>
      </c>
      <c r="T70" s="47">
        <f t="shared" si="9"/>
        <v>68.131451499999997</v>
      </c>
      <c r="U70" s="78" t="s">
        <v>201</v>
      </c>
    </row>
    <row r="71" spans="1:21" ht="45" x14ac:dyDescent="0.25">
      <c r="A71" s="266"/>
      <c r="B71" s="53" t="s">
        <v>202</v>
      </c>
      <c r="C71" s="54" t="s">
        <v>203</v>
      </c>
      <c r="D71" s="54">
        <v>520</v>
      </c>
      <c r="E71" s="58" t="s">
        <v>204</v>
      </c>
      <c r="F71" s="245">
        <v>233500000</v>
      </c>
      <c r="G71" s="245">
        <v>211836008</v>
      </c>
      <c r="H71" s="245">
        <f t="shared" si="10"/>
        <v>21663992</v>
      </c>
      <c r="I71" s="56" t="s">
        <v>205</v>
      </c>
      <c r="J71" s="56" t="s">
        <v>206</v>
      </c>
      <c r="K71" s="56"/>
      <c r="L71" s="56"/>
      <c r="M71" s="56"/>
      <c r="N71" s="56"/>
      <c r="O71" s="56"/>
      <c r="P71" s="60"/>
      <c r="Q71" s="59">
        <v>9</v>
      </c>
      <c r="R71" s="47">
        <f t="shared" si="8"/>
        <v>90.722059100642397</v>
      </c>
      <c r="S71" s="47">
        <v>23</v>
      </c>
      <c r="T71" s="47">
        <f t="shared" si="9"/>
        <v>20.866073593147753</v>
      </c>
      <c r="U71" s="78" t="s">
        <v>207</v>
      </c>
    </row>
    <row r="72" spans="1:21" ht="45" x14ac:dyDescent="0.25">
      <c r="A72" s="266"/>
      <c r="B72" s="53" t="s">
        <v>208</v>
      </c>
      <c r="C72" s="54" t="s">
        <v>209</v>
      </c>
      <c r="D72" s="54">
        <v>520</v>
      </c>
      <c r="E72" s="55" t="s">
        <v>210</v>
      </c>
      <c r="F72" s="245">
        <v>44000000</v>
      </c>
      <c r="G72" s="245">
        <v>42939234</v>
      </c>
      <c r="H72" s="245">
        <f t="shared" si="10"/>
        <v>1060766</v>
      </c>
      <c r="I72" s="56"/>
      <c r="J72" s="56"/>
      <c r="K72" s="56"/>
      <c r="L72" s="56"/>
      <c r="M72" s="56"/>
      <c r="N72" s="56"/>
      <c r="O72" s="56"/>
      <c r="P72" s="56"/>
      <c r="Q72" s="56"/>
      <c r="R72" s="47">
        <f t="shared" si="8"/>
        <v>97.589168181818181</v>
      </c>
      <c r="S72" s="77">
        <v>0</v>
      </c>
      <c r="T72" s="47">
        <f t="shared" si="9"/>
        <v>0</v>
      </c>
      <c r="U72" s="78" t="s">
        <v>325</v>
      </c>
    </row>
    <row r="73" spans="1:21" ht="30" x14ac:dyDescent="0.25">
      <c r="A73" s="266"/>
      <c r="B73" s="53" t="s">
        <v>211</v>
      </c>
      <c r="C73" s="54" t="s">
        <v>212</v>
      </c>
      <c r="D73" s="54">
        <v>520</v>
      </c>
      <c r="E73" s="55" t="s">
        <v>213</v>
      </c>
      <c r="F73" s="245">
        <v>3000000</v>
      </c>
      <c r="G73" s="245">
        <v>3000000</v>
      </c>
      <c r="H73" s="245">
        <f t="shared" si="10"/>
        <v>0</v>
      </c>
      <c r="I73" s="56" t="s">
        <v>214</v>
      </c>
      <c r="J73" s="56" t="s">
        <v>214</v>
      </c>
      <c r="K73" s="56"/>
      <c r="L73" s="56"/>
      <c r="M73" s="56"/>
      <c r="N73" s="56"/>
      <c r="O73" s="56"/>
      <c r="P73" s="56"/>
      <c r="Q73" s="56"/>
      <c r="R73" s="47">
        <f t="shared" si="8"/>
        <v>100</v>
      </c>
      <c r="S73" s="47">
        <v>100</v>
      </c>
      <c r="T73" s="47">
        <f t="shared" si="9"/>
        <v>100</v>
      </c>
      <c r="U73" s="78" t="s">
        <v>326</v>
      </c>
    </row>
    <row r="74" spans="1:21" ht="90" x14ac:dyDescent="0.25">
      <c r="A74" s="266" t="s">
        <v>215</v>
      </c>
      <c r="B74" s="53" t="s">
        <v>216</v>
      </c>
      <c r="C74" s="54" t="s">
        <v>217</v>
      </c>
      <c r="D74" s="54">
        <v>520</v>
      </c>
      <c r="E74" s="58" t="s">
        <v>194</v>
      </c>
      <c r="F74" s="245">
        <v>25000000</v>
      </c>
      <c r="G74" s="245">
        <v>7277954</v>
      </c>
      <c r="H74" s="245">
        <f t="shared" si="10"/>
        <v>17722046</v>
      </c>
      <c r="I74" s="56"/>
      <c r="J74" s="57"/>
      <c r="K74" s="56"/>
      <c r="L74" s="56"/>
      <c r="M74" s="56"/>
      <c r="N74" s="56"/>
      <c r="O74" s="56"/>
      <c r="P74" s="56"/>
      <c r="Q74" s="59">
        <v>8</v>
      </c>
      <c r="R74" s="47">
        <f t="shared" si="8"/>
        <v>29.111816000000001</v>
      </c>
      <c r="S74" s="47">
        <v>80</v>
      </c>
      <c r="T74" s="47">
        <f t="shared" si="9"/>
        <v>23.289452799999999</v>
      </c>
      <c r="U74" s="79" t="s">
        <v>218</v>
      </c>
    </row>
    <row r="75" spans="1:21" ht="75" x14ac:dyDescent="0.25">
      <c r="A75" s="266"/>
      <c r="B75" s="53" t="s">
        <v>219</v>
      </c>
      <c r="C75" s="54" t="s">
        <v>220</v>
      </c>
      <c r="D75" s="54">
        <v>520</v>
      </c>
      <c r="E75" s="58" t="s">
        <v>194</v>
      </c>
      <c r="F75" s="245">
        <v>30000000</v>
      </c>
      <c r="G75" s="245">
        <v>30000000</v>
      </c>
      <c r="H75" s="245">
        <f t="shared" si="10"/>
        <v>0</v>
      </c>
      <c r="I75" s="56" t="s">
        <v>221</v>
      </c>
      <c r="J75" s="57">
        <v>0.15</v>
      </c>
      <c r="K75" s="56"/>
      <c r="L75" s="56"/>
      <c r="M75" s="56"/>
      <c r="N75" s="56"/>
      <c r="O75" s="56"/>
      <c r="P75" s="56"/>
      <c r="Q75" s="59">
        <v>9</v>
      </c>
      <c r="R75" s="47">
        <f t="shared" si="8"/>
        <v>100</v>
      </c>
      <c r="S75" s="47">
        <v>100</v>
      </c>
      <c r="T75" s="47">
        <f t="shared" si="9"/>
        <v>100</v>
      </c>
      <c r="U75" s="79" t="s">
        <v>222</v>
      </c>
    </row>
    <row r="76" spans="1:21" ht="45" x14ac:dyDescent="0.25">
      <c r="A76" s="266"/>
      <c r="B76" s="53" t="s">
        <v>223</v>
      </c>
      <c r="C76" s="54" t="s">
        <v>224</v>
      </c>
      <c r="D76" s="54">
        <v>520</v>
      </c>
      <c r="E76" s="58" t="s">
        <v>194</v>
      </c>
      <c r="F76" s="245">
        <v>30000000</v>
      </c>
      <c r="G76" s="245">
        <v>12228000</v>
      </c>
      <c r="H76" s="245">
        <f t="shared" si="10"/>
        <v>17772000</v>
      </c>
      <c r="I76" s="56"/>
      <c r="J76" s="56"/>
      <c r="K76" s="56"/>
      <c r="L76" s="56"/>
      <c r="M76" s="56"/>
      <c r="N76" s="56"/>
      <c r="O76" s="56"/>
      <c r="P76" s="56"/>
      <c r="Q76" s="59"/>
      <c r="R76" s="47">
        <f t="shared" si="8"/>
        <v>40.760000000000005</v>
      </c>
      <c r="S76" s="47">
        <v>100</v>
      </c>
      <c r="T76" s="47">
        <f t="shared" si="9"/>
        <v>40.760000000000005</v>
      </c>
      <c r="U76" s="80" t="s">
        <v>574</v>
      </c>
    </row>
    <row r="77" spans="1:21" ht="30" x14ac:dyDescent="0.25">
      <c r="A77" s="267" t="s">
        <v>226</v>
      </c>
      <c r="B77" s="61" t="s">
        <v>227</v>
      </c>
      <c r="C77" s="62" t="s">
        <v>228</v>
      </c>
      <c r="D77" s="62">
        <v>520</v>
      </c>
      <c r="E77" s="63" t="s">
        <v>229</v>
      </c>
      <c r="F77" s="245">
        <v>2898900</v>
      </c>
      <c r="G77" s="245">
        <v>0</v>
      </c>
      <c r="H77" s="245">
        <f t="shared" si="10"/>
        <v>2898900</v>
      </c>
      <c r="I77" s="64"/>
      <c r="J77" s="64"/>
      <c r="K77" s="64"/>
      <c r="L77" s="64"/>
      <c r="M77" s="64"/>
      <c r="N77" s="64"/>
      <c r="O77" s="64"/>
      <c r="P77" s="64"/>
      <c r="Q77" s="64"/>
      <c r="R77" s="47">
        <f t="shared" si="8"/>
        <v>0</v>
      </c>
      <c r="S77" s="77">
        <v>0</v>
      </c>
      <c r="T77" s="47">
        <f t="shared" si="9"/>
        <v>0</v>
      </c>
      <c r="U77" s="81"/>
    </row>
    <row r="78" spans="1:21" ht="45" x14ac:dyDescent="0.25">
      <c r="A78" s="267"/>
      <c r="B78" s="65" t="s">
        <v>230</v>
      </c>
      <c r="C78" s="66" t="s">
        <v>231</v>
      </c>
      <c r="D78" s="62">
        <v>520</v>
      </c>
      <c r="E78" s="59" t="s">
        <v>232</v>
      </c>
      <c r="F78" s="245">
        <v>300222456</v>
      </c>
      <c r="G78" s="245">
        <v>285320789</v>
      </c>
      <c r="H78" s="245">
        <f t="shared" si="10"/>
        <v>14901667</v>
      </c>
      <c r="I78" s="64" t="s">
        <v>233</v>
      </c>
      <c r="J78" s="64" t="s">
        <v>234</v>
      </c>
      <c r="K78" s="64"/>
      <c r="L78" s="64"/>
      <c r="M78" s="64"/>
      <c r="N78" s="64"/>
      <c r="O78" s="64"/>
      <c r="P78" s="64"/>
      <c r="Q78" s="59">
        <v>7</v>
      </c>
      <c r="R78" s="47">
        <f t="shared" si="8"/>
        <v>95.036458232158367</v>
      </c>
      <c r="S78" s="47">
        <v>140</v>
      </c>
      <c r="T78" s="47">
        <f t="shared" si="9"/>
        <v>133.05104152502173</v>
      </c>
      <c r="U78" s="80" t="s">
        <v>327</v>
      </c>
    </row>
    <row r="79" spans="1:21" ht="30" x14ac:dyDescent="0.25">
      <c r="A79" s="267"/>
      <c r="B79" s="61" t="s">
        <v>235</v>
      </c>
      <c r="C79" s="62" t="s">
        <v>236</v>
      </c>
      <c r="D79" s="62">
        <v>520</v>
      </c>
      <c r="E79" s="63" t="s">
        <v>237</v>
      </c>
      <c r="F79" s="245">
        <v>14166401</v>
      </c>
      <c r="G79" s="245">
        <v>5000000</v>
      </c>
      <c r="H79" s="245">
        <f t="shared" si="10"/>
        <v>9166401</v>
      </c>
      <c r="I79" s="64" t="s">
        <v>238</v>
      </c>
      <c r="J79" s="64" t="s">
        <v>239</v>
      </c>
      <c r="K79" s="64"/>
      <c r="L79" s="64"/>
      <c r="M79" s="64"/>
      <c r="N79" s="64"/>
      <c r="O79" s="64"/>
      <c r="P79" s="64"/>
      <c r="Q79" s="64"/>
      <c r="R79" s="47">
        <f t="shared" si="8"/>
        <v>35.294779527983152</v>
      </c>
      <c r="S79" s="47">
        <v>35</v>
      </c>
      <c r="T79" s="47">
        <f t="shared" si="9"/>
        <v>12.353172834794105</v>
      </c>
      <c r="U79" s="81" t="s">
        <v>328</v>
      </c>
    </row>
    <row r="80" spans="1:21" ht="60" x14ac:dyDescent="0.25">
      <c r="A80" s="267"/>
      <c r="B80" s="61" t="s">
        <v>240</v>
      </c>
      <c r="C80" s="62" t="s">
        <v>241</v>
      </c>
      <c r="D80" s="62">
        <v>520</v>
      </c>
      <c r="E80" s="63" t="s">
        <v>242</v>
      </c>
      <c r="F80" s="245">
        <v>4550000</v>
      </c>
      <c r="G80" s="245">
        <v>4550000</v>
      </c>
      <c r="H80" s="245">
        <f t="shared" si="10"/>
        <v>0</v>
      </c>
      <c r="I80" s="64"/>
      <c r="J80" s="64"/>
      <c r="K80" s="64"/>
      <c r="L80" s="64"/>
      <c r="M80" s="64"/>
      <c r="N80" s="64"/>
      <c r="O80" s="64"/>
      <c r="P80" s="64"/>
      <c r="Q80" s="64"/>
      <c r="R80" s="47">
        <f t="shared" si="8"/>
        <v>100</v>
      </c>
      <c r="S80" s="47">
        <v>100</v>
      </c>
      <c r="T80" s="47">
        <f t="shared" si="9"/>
        <v>100</v>
      </c>
      <c r="U80" s="81" t="s">
        <v>329</v>
      </c>
    </row>
    <row r="81" spans="1:21" ht="30" x14ac:dyDescent="0.25">
      <c r="A81" s="267"/>
      <c r="B81" s="65" t="s">
        <v>243</v>
      </c>
      <c r="C81" s="66" t="s">
        <v>244</v>
      </c>
      <c r="D81" s="62">
        <v>520</v>
      </c>
      <c r="E81" s="59" t="s">
        <v>194</v>
      </c>
      <c r="F81" s="245">
        <v>371000000</v>
      </c>
      <c r="G81" s="245">
        <v>345699102</v>
      </c>
      <c r="H81" s="245">
        <f t="shared" si="10"/>
        <v>25300898</v>
      </c>
      <c r="I81" s="64" t="s">
        <v>245</v>
      </c>
      <c r="J81" s="64" t="s">
        <v>246</v>
      </c>
      <c r="K81" s="64"/>
      <c r="L81" s="64"/>
      <c r="M81" s="64"/>
      <c r="N81" s="64"/>
      <c r="O81" s="64"/>
      <c r="P81" s="67"/>
      <c r="Q81" s="68">
        <v>18</v>
      </c>
      <c r="R81" s="47">
        <f t="shared" si="8"/>
        <v>93.180350943396235</v>
      </c>
      <c r="S81" s="47">
        <v>67</v>
      </c>
      <c r="T81" s="47">
        <f t="shared" si="9"/>
        <v>62.43083513207548</v>
      </c>
      <c r="U81" s="80" t="s">
        <v>247</v>
      </c>
    </row>
    <row r="82" spans="1:21" ht="90" x14ac:dyDescent="0.25">
      <c r="A82" s="267"/>
      <c r="B82" s="61" t="s">
        <v>248</v>
      </c>
      <c r="C82" s="62" t="s">
        <v>249</v>
      </c>
      <c r="D82" s="62">
        <v>520</v>
      </c>
      <c r="E82" s="63" t="s">
        <v>242</v>
      </c>
      <c r="F82" s="245">
        <v>10399501</v>
      </c>
      <c r="G82" s="245">
        <v>9861408</v>
      </c>
      <c r="H82" s="245">
        <f t="shared" si="10"/>
        <v>538093</v>
      </c>
      <c r="I82" s="64"/>
      <c r="J82" s="64"/>
      <c r="K82" s="64"/>
      <c r="L82" s="64"/>
      <c r="M82" s="64"/>
      <c r="N82" s="64"/>
      <c r="O82" s="64"/>
      <c r="P82" s="64"/>
      <c r="Q82" s="64"/>
      <c r="R82" s="47">
        <f t="shared" si="8"/>
        <v>94.825780583126047</v>
      </c>
      <c r="S82" s="47">
        <v>95</v>
      </c>
      <c r="T82" s="47">
        <f t="shared" si="9"/>
        <v>90.084491553969741</v>
      </c>
      <c r="U82" s="81" t="s">
        <v>330</v>
      </c>
    </row>
    <row r="83" spans="1:21" ht="30" hidden="1" x14ac:dyDescent="0.25">
      <c r="A83" s="267"/>
      <c r="B83" s="65" t="s">
        <v>250</v>
      </c>
      <c r="C83" s="66" t="s">
        <v>251</v>
      </c>
      <c r="D83" s="66">
        <v>520</v>
      </c>
      <c r="E83" s="68" t="s">
        <v>194</v>
      </c>
      <c r="F83" s="245">
        <v>70000000</v>
      </c>
      <c r="G83" s="245">
        <v>63407139</v>
      </c>
      <c r="H83" s="245">
        <f t="shared" si="10"/>
        <v>6592861</v>
      </c>
      <c r="I83" s="64" t="s">
        <v>252</v>
      </c>
      <c r="J83" s="64" t="s">
        <v>253</v>
      </c>
      <c r="K83" s="64"/>
      <c r="L83" s="64"/>
      <c r="M83" s="64"/>
      <c r="N83" s="64"/>
      <c r="O83" s="64"/>
      <c r="P83" s="67"/>
      <c r="Q83" s="68">
        <v>28</v>
      </c>
      <c r="R83" s="47">
        <f t="shared" si="8"/>
        <v>90.581627142857144</v>
      </c>
      <c r="S83" s="47">
        <v>39</v>
      </c>
      <c r="T83" s="47">
        <f t="shared" si="9"/>
        <v>35.326834585714288</v>
      </c>
      <c r="U83" s="80" t="s">
        <v>254</v>
      </c>
    </row>
    <row r="84" spans="1:21" ht="34.5" customHeight="1" x14ac:dyDescent="0.25">
      <c r="A84" s="267"/>
      <c r="B84" s="65" t="s">
        <v>255</v>
      </c>
      <c r="C84" s="66" t="s">
        <v>256</v>
      </c>
      <c r="D84" s="66">
        <v>520</v>
      </c>
      <c r="E84" s="68" t="s">
        <v>194</v>
      </c>
      <c r="F84" s="245">
        <v>119000000</v>
      </c>
      <c r="G84" s="245">
        <v>104074304</v>
      </c>
      <c r="H84" s="245">
        <f t="shared" si="10"/>
        <v>14925696</v>
      </c>
      <c r="I84" s="64" t="s">
        <v>257</v>
      </c>
      <c r="J84" s="64" t="s">
        <v>258</v>
      </c>
      <c r="K84" s="64"/>
      <c r="L84" s="64"/>
      <c r="M84" s="64"/>
      <c r="N84" s="64"/>
      <c r="O84" s="64"/>
      <c r="P84" s="67"/>
      <c r="Q84" s="68">
        <v>38</v>
      </c>
      <c r="R84" s="47">
        <f t="shared" si="8"/>
        <v>87.457398319327723</v>
      </c>
      <c r="S84" s="47">
        <v>211</v>
      </c>
      <c r="T84" s="47">
        <f t="shared" si="9"/>
        <v>184.5351104537815</v>
      </c>
      <c r="U84" s="80" t="s">
        <v>259</v>
      </c>
    </row>
    <row r="85" spans="1:21" ht="150" x14ac:dyDescent="0.25">
      <c r="A85" s="267"/>
      <c r="B85" s="61" t="s">
        <v>260</v>
      </c>
      <c r="C85" s="62" t="s">
        <v>261</v>
      </c>
      <c r="D85" s="62">
        <v>520</v>
      </c>
      <c r="E85" s="63" t="s">
        <v>262</v>
      </c>
      <c r="F85" s="245">
        <v>446993833</v>
      </c>
      <c r="G85" s="245">
        <v>429928586</v>
      </c>
      <c r="H85" s="245">
        <f t="shared" si="10"/>
        <v>17065247</v>
      </c>
      <c r="I85" s="64"/>
      <c r="J85" s="64"/>
      <c r="K85" s="64"/>
      <c r="L85" s="64"/>
      <c r="M85" s="64"/>
      <c r="N85" s="64"/>
      <c r="O85" s="64"/>
      <c r="P85" s="64"/>
      <c r="Q85" s="64"/>
      <c r="R85" s="47">
        <f t="shared" si="8"/>
        <v>96.182218692936644</v>
      </c>
      <c r="S85" s="47">
        <v>90</v>
      </c>
      <c r="T85" s="47">
        <f t="shared" si="9"/>
        <v>86.563996823642981</v>
      </c>
      <c r="U85" s="81" t="s">
        <v>331</v>
      </c>
    </row>
    <row r="86" spans="1:21" ht="45" x14ac:dyDescent="0.25">
      <c r="A86" s="267"/>
      <c r="B86" s="61" t="s">
        <v>263</v>
      </c>
      <c r="C86" s="62" t="s">
        <v>264</v>
      </c>
      <c r="D86" s="62">
        <v>520</v>
      </c>
      <c r="E86" s="63" t="s">
        <v>265</v>
      </c>
      <c r="F86" s="245">
        <v>23174597</v>
      </c>
      <c r="G86" s="245">
        <v>6213914</v>
      </c>
      <c r="H86" s="245">
        <f t="shared" si="10"/>
        <v>16960683</v>
      </c>
      <c r="I86" s="64"/>
      <c r="J86" s="64"/>
      <c r="K86" s="64"/>
      <c r="L86" s="64"/>
      <c r="M86" s="64"/>
      <c r="N86" s="64"/>
      <c r="O86" s="64"/>
      <c r="P86" s="67"/>
      <c r="Q86" s="64"/>
      <c r="R86" s="47">
        <f t="shared" si="8"/>
        <v>26.813471664685256</v>
      </c>
      <c r="S86" s="77">
        <v>0</v>
      </c>
      <c r="T86" s="47">
        <f t="shared" si="9"/>
        <v>0</v>
      </c>
      <c r="U86" s="81"/>
    </row>
    <row r="87" spans="1:21" ht="30" x14ac:dyDescent="0.25">
      <c r="A87" s="267"/>
      <c r="B87" s="65" t="s">
        <v>266</v>
      </c>
      <c r="C87" s="66" t="s">
        <v>267</v>
      </c>
      <c r="D87" s="66">
        <v>520</v>
      </c>
      <c r="E87" s="68" t="s">
        <v>194</v>
      </c>
      <c r="F87" s="245">
        <v>610864435</v>
      </c>
      <c r="G87" s="245">
        <v>270164439</v>
      </c>
      <c r="H87" s="245">
        <f t="shared" si="10"/>
        <v>340699996</v>
      </c>
      <c r="I87" s="64" t="s">
        <v>268</v>
      </c>
      <c r="J87" s="64" t="s">
        <v>269</v>
      </c>
      <c r="K87" s="64"/>
      <c r="L87" s="64"/>
      <c r="M87" s="64"/>
      <c r="N87" s="64"/>
      <c r="O87" s="64"/>
      <c r="P87" s="64"/>
      <c r="Q87" s="68">
        <v>4</v>
      </c>
      <c r="R87" s="47">
        <f t="shared" si="8"/>
        <v>44.226578520650001</v>
      </c>
      <c r="S87" s="47">
        <v>17</v>
      </c>
      <c r="T87" s="47">
        <f t="shared" si="9"/>
        <v>7.5185183485105007</v>
      </c>
      <c r="U87" s="80" t="s">
        <v>270</v>
      </c>
    </row>
    <row r="88" spans="1:21" ht="45" x14ac:dyDescent="0.25">
      <c r="A88" s="267"/>
      <c r="B88" s="65" t="s">
        <v>271</v>
      </c>
      <c r="C88" s="66" t="s">
        <v>272</v>
      </c>
      <c r="D88" s="66">
        <v>520</v>
      </c>
      <c r="E88" s="68" t="s">
        <v>194</v>
      </c>
      <c r="F88" s="245">
        <v>0</v>
      </c>
      <c r="G88" s="245">
        <v>0</v>
      </c>
      <c r="H88" s="245">
        <f t="shared" si="10"/>
        <v>0</v>
      </c>
      <c r="I88" s="64" t="s">
        <v>273</v>
      </c>
      <c r="J88" s="64" t="s">
        <v>274</v>
      </c>
      <c r="K88" s="64"/>
      <c r="L88" s="64"/>
      <c r="M88" s="64"/>
      <c r="N88" s="64"/>
      <c r="O88" s="64"/>
      <c r="P88" s="64"/>
      <c r="Q88" s="68"/>
      <c r="R88" s="47">
        <v>0</v>
      </c>
      <c r="S88" s="47">
        <v>0</v>
      </c>
      <c r="T88" s="47">
        <f t="shared" si="9"/>
        <v>0</v>
      </c>
      <c r="U88" s="80" t="s">
        <v>225</v>
      </c>
    </row>
    <row r="89" spans="1:21" ht="45" x14ac:dyDescent="0.25">
      <c r="A89" s="267" t="s">
        <v>275</v>
      </c>
      <c r="B89" s="65" t="s">
        <v>276</v>
      </c>
      <c r="C89" s="66" t="s">
        <v>277</v>
      </c>
      <c r="D89" s="66">
        <v>520</v>
      </c>
      <c r="E89" s="69" t="s">
        <v>278</v>
      </c>
      <c r="F89" s="245">
        <v>40000000</v>
      </c>
      <c r="G89" s="245">
        <v>30265250</v>
      </c>
      <c r="H89" s="245">
        <f t="shared" si="10"/>
        <v>9734750</v>
      </c>
      <c r="I89" s="64"/>
      <c r="J89" s="64"/>
      <c r="K89" s="64"/>
      <c r="L89" s="64"/>
      <c r="M89" s="64"/>
      <c r="N89" s="64"/>
      <c r="O89" s="64"/>
      <c r="P89" s="64"/>
      <c r="Q89" s="64"/>
      <c r="R89" s="47">
        <v>76</v>
      </c>
      <c r="S89" s="77">
        <v>0</v>
      </c>
      <c r="T89" s="47">
        <f t="shared" si="9"/>
        <v>0</v>
      </c>
      <c r="U89" s="80"/>
    </row>
    <row r="90" spans="1:21" ht="15.75" x14ac:dyDescent="0.25">
      <c r="A90" s="267"/>
      <c r="B90" s="65" t="s">
        <v>279</v>
      </c>
      <c r="C90" s="66" t="s">
        <v>280</v>
      </c>
      <c r="D90" s="66">
        <v>520</v>
      </c>
      <c r="E90" s="68" t="s">
        <v>194</v>
      </c>
      <c r="F90" s="245">
        <v>50000000</v>
      </c>
      <c r="G90" s="245">
        <v>49889200</v>
      </c>
      <c r="H90" s="245">
        <f t="shared" si="10"/>
        <v>110800</v>
      </c>
      <c r="I90" s="64"/>
      <c r="J90" s="64"/>
      <c r="K90" s="64"/>
      <c r="L90" s="64"/>
      <c r="M90" s="64"/>
      <c r="N90" s="64"/>
      <c r="O90" s="64"/>
      <c r="P90" s="64"/>
      <c r="Q90" s="68"/>
      <c r="R90" s="47">
        <v>99</v>
      </c>
      <c r="S90" s="47">
        <v>100</v>
      </c>
      <c r="T90" s="47">
        <f t="shared" si="9"/>
        <v>99</v>
      </c>
      <c r="U90" s="80" t="s">
        <v>281</v>
      </c>
    </row>
    <row r="91" spans="1:21" ht="30" x14ac:dyDescent="0.25">
      <c r="A91" s="267"/>
      <c r="B91" s="65" t="s">
        <v>282</v>
      </c>
      <c r="C91" s="66" t="s">
        <v>283</v>
      </c>
      <c r="D91" s="66">
        <v>520</v>
      </c>
      <c r="E91" s="68" t="s">
        <v>194</v>
      </c>
      <c r="F91" s="245">
        <v>20000000</v>
      </c>
      <c r="G91" s="245">
        <v>20000000</v>
      </c>
      <c r="H91" s="245">
        <f t="shared" si="10"/>
        <v>0</v>
      </c>
      <c r="I91" s="64" t="s">
        <v>86</v>
      </c>
      <c r="J91" s="64" t="s">
        <v>284</v>
      </c>
      <c r="K91" s="64"/>
      <c r="L91" s="64"/>
      <c r="M91" s="64"/>
      <c r="N91" s="64"/>
      <c r="O91" s="64"/>
      <c r="P91" s="64"/>
      <c r="Q91" s="68">
        <v>2</v>
      </c>
      <c r="R91" s="47">
        <f t="shared" si="8"/>
        <v>100</v>
      </c>
      <c r="S91" s="47">
        <v>100</v>
      </c>
      <c r="T91" s="47">
        <f t="shared" si="9"/>
        <v>100</v>
      </c>
      <c r="U91" s="80" t="s">
        <v>285</v>
      </c>
    </row>
    <row r="92" spans="1:21" ht="30" x14ac:dyDescent="0.25">
      <c r="A92" s="267"/>
      <c r="B92" s="65" t="s">
        <v>286</v>
      </c>
      <c r="C92" s="66" t="s">
        <v>287</v>
      </c>
      <c r="D92" s="66">
        <v>520</v>
      </c>
      <c r="E92" s="68" t="s">
        <v>194</v>
      </c>
      <c r="F92" s="245">
        <v>30000000</v>
      </c>
      <c r="G92" s="245">
        <v>29762484</v>
      </c>
      <c r="H92" s="245">
        <f t="shared" si="10"/>
        <v>237516</v>
      </c>
      <c r="I92" s="64"/>
      <c r="J92" s="64"/>
      <c r="K92" s="64"/>
      <c r="L92" s="64"/>
      <c r="M92" s="64"/>
      <c r="N92" s="64"/>
      <c r="O92" s="64"/>
      <c r="P92" s="64"/>
      <c r="Q92" s="68">
        <v>2</v>
      </c>
      <c r="R92" s="47">
        <v>99</v>
      </c>
      <c r="S92" s="47">
        <v>100</v>
      </c>
      <c r="T92" s="47">
        <f t="shared" si="9"/>
        <v>99</v>
      </c>
      <c r="U92" s="80" t="s">
        <v>288</v>
      </c>
    </row>
    <row r="93" spans="1:21" ht="15.75" x14ac:dyDescent="0.25">
      <c r="A93" s="264" t="s">
        <v>289</v>
      </c>
      <c r="B93" s="65" t="s">
        <v>290</v>
      </c>
      <c r="C93" s="66" t="s">
        <v>291</v>
      </c>
      <c r="D93" s="66">
        <v>520</v>
      </c>
      <c r="E93" s="68" t="s">
        <v>194</v>
      </c>
      <c r="F93" s="245">
        <v>7792400</v>
      </c>
      <c r="G93" s="245">
        <v>7792400</v>
      </c>
      <c r="H93" s="245">
        <f t="shared" si="10"/>
        <v>0</v>
      </c>
      <c r="I93" s="70" t="s">
        <v>292</v>
      </c>
      <c r="J93" s="71" t="s">
        <v>293</v>
      </c>
      <c r="K93" s="70"/>
      <c r="L93" s="70"/>
      <c r="M93" s="70"/>
      <c r="N93" s="70"/>
      <c r="O93" s="70"/>
      <c r="P93" s="70"/>
      <c r="Q93" s="68">
        <v>1</v>
      </c>
      <c r="R93" s="47">
        <f t="shared" si="8"/>
        <v>100</v>
      </c>
      <c r="S93" s="47">
        <v>50</v>
      </c>
      <c r="T93" s="47">
        <f t="shared" si="9"/>
        <v>50</v>
      </c>
      <c r="U93" s="80" t="s">
        <v>294</v>
      </c>
    </row>
    <row r="94" spans="1:21" ht="30" x14ac:dyDescent="0.25">
      <c r="A94" s="264"/>
      <c r="B94" s="65" t="s">
        <v>295</v>
      </c>
      <c r="C94" s="66" t="s">
        <v>296</v>
      </c>
      <c r="D94" s="66">
        <v>520</v>
      </c>
      <c r="E94" s="68" t="s">
        <v>194</v>
      </c>
      <c r="F94" s="245">
        <v>0</v>
      </c>
      <c r="G94" s="245">
        <v>0</v>
      </c>
      <c r="H94" s="245">
        <f t="shared" si="10"/>
        <v>0</v>
      </c>
      <c r="I94" s="70" t="s">
        <v>292</v>
      </c>
      <c r="J94" s="71" t="s">
        <v>293</v>
      </c>
      <c r="K94" s="70"/>
      <c r="L94" s="70"/>
      <c r="M94" s="70"/>
      <c r="N94" s="70"/>
      <c r="O94" s="70"/>
      <c r="P94" s="70"/>
      <c r="Q94" s="68"/>
      <c r="R94" s="47">
        <v>0</v>
      </c>
      <c r="S94" s="47">
        <v>0</v>
      </c>
      <c r="T94" s="47">
        <f t="shared" si="9"/>
        <v>0</v>
      </c>
      <c r="U94" s="82" t="s">
        <v>225</v>
      </c>
    </row>
    <row r="95" spans="1:21" ht="60" x14ac:dyDescent="0.25">
      <c r="A95" s="264" t="s">
        <v>297</v>
      </c>
      <c r="B95" s="65" t="s">
        <v>298</v>
      </c>
      <c r="C95" s="66" t="s">
        <v>299</v>
      </c>
      <c r="D95" s="66">
        <v>520</v>
      </c>
      <c r="E95" s="68" t="s">
        <v>194</v>
      </c>
      <c r="F95" s="245">
        <v>15000000</v>
      </c>
      <c r="G95" s="245">
        <v>12146745</v>
      </c>
      <c r="H95" s="245">
        <f t="shared" si="10"/>
        <v>2853255</v>
      </c>
      <c r="I95" s="70" t="s">
        <v>300</v>
      </c>
      <c r="J95" s="71">
        <v>0.3</v>
      </c>
      <c r="K95" s="70"/>
      <c r="L95" s="70"/>
      <c r="M95" s="70"/>
      <c r="N95" s="70"/>
      <c r="O95" s="70"/>
      <c r="P95" s="70"/>
      <c r="Q95" s="68">
        <v>5</v>
      </c>
      <c r="R95" s="47">
        <f t="shared" si="8"/>
        <v>80.978300000000004</v>
      </c>
      <c r="S95" s="47">
        <v>100</v>
      </c>
      <c r="T95" s="47">
        <f t="shared" si="9"/>
        <v>80.978300000000004</v>
      </c>
      <c r="U95" s="80" t="s">
        <v>301</v>
      </c>
    </row>
    <row r="96" spans="1:21" ht="45" x14ac:dyDescent="0.25">
      <c r="A96" s="264"/>
      <c r="B96" s="65" t="s">
        <v>302</v>
      </c>
      <c r="C96" s="66" t="s">
        <v>303</v>
      </c>
      <c r="D96" s="66">
        <v>520</v>
      </c>
      <c r="E96" s="68" t="s">
        <v>194</v>
      </c>
      <c r="F96" s="245">
        <v>30000000</v>
      </c>
      <c r="G96" s="245">
        <v>25674088</v>
      </c>
      <c r="H96" s="245">
        <f t="shared" si="10"/>
        <v>4325912</v>
      </c>
      <c r="I96" s="70" t="s">
        <v>304</v>
      </c>
      <c r="J96" s="71">
        <v>0.5</v>
      </c>
      <c r="K96" s="70"/>
      <c r="L96" s="70"/>
      <c r="M96" s="70"/>
      <c r="N96" s="70"/>
      <c r="O96" s="70"/>
      <c r="P96" s="70"/>
      <c r="Q96" s="68">
        <v>3</v>
      </c>
      <c r="R96" s="47">
        <f t="shared" si="8"/>
        <v>85.58029333333333</v>
      </c>
      <c r="S96" s="47">
        <v>80</v>
      </c>
      <c r="T96" s="47">
        <f t="shared" si="9"/>
        <v>68.464234666666655</v>
      </c>
      <c r="U96" s="80" t="s">
        <v>305</v>
      </c>
    </row>
    <row r="97" spans="1:21" ht="30" x14ac:dyDescent="0.25">
      <c r="A97" s="264"/>
      <c r="B97" s="65" t="s">
        <v>306</v>
      </c>
      <c r="C97" s="66" t="s">
        <v>307</v>
      </c>
      <c r="D97" s="66">
        <v>520</v>
      </c>
      <c r="E97" s="68" t="s">
        <v>194</v>
      </c>
      <c r="F97" s="245">
        <v>20000000</v>
      </c>
      <c r="G97" s="245">
        <v>8702564</v>
      </c>
      <c r="H97" s="245">
        <f t="shared" si="10"/>
        <v>11297436</v>
      </c>
      <c r="I97" s="70" t="s">
        <v>308</v>
      </c>
      <c r="J97" s="71">
        <v>0.5</v>
      </c>
      <c r="K97" s="70"/>
      <c r="L97" s="70"/>
      <c r="M97" s="70"/>
      <c r="N97" s="70"/>
      <c r="O97" s="70"/>
      <c r="P97" s="70"/>
      <c r="Q97" s="68">
        <v>1</v>
      </c>
      <c r="R97" s="47">
        <f t="shared" si="8"/>
        <v>43.512820000000005</v>
      </c>
      <c r="S97" s="47">
        <v>50</v>
      </c>
      <c r="T97" s="47">
        <f t="shared" si="9"/>
        <v>21.756410000000002</v>
      </c>
      <c r="U97" s="82" t="s">
        <v>309</v>
      </c>
    </row>
    <row r="98" spans="1:21" ht="30" x14ac:dyDescent="0.25">
      <c r="A98" s="264"/>
      <c r="B98" s="65" t="s">
        <v>310</v>
      </c>
      <c r="C98" s="66" t="s">
        <v>311</v>
      </c>
      <c r="D98" s="66">
        <v>520</v>
      </c>
      <c r="E98" s="68" t="s">
        <v>194</v>
      </c>
      <c r="F98" s="245">
        <v>25000000</v>
      </c>
      <c r="G98" s="245">
        <v>9116074</v>
      </c>
      <c r="H98" s="245">
        <f t="shared" si="10"/>
        <v>15883926</v>
      </c>
      <c r="I98" s="70"/>
      <c r="J98" s="70"/>
      <c r="K98" s="70"/>
      <c r="L98" s="70"/>
      <c r="M98" s="70"/>
      <c r="N98" s="70"/>
      <c r="O98" s="70"/>
      <c r="P98" s="70"/>
      <c r="Q98" s="68">
        <v>53</v>
      </c>
      <c r="R98" s="47">
        <f t="shared" si="8"/>
        <v>36.464296000000004</v>
      </c>
      <c r="S98" s="77">
        <v>0</v>
      </c>
      <c r="T98" s="47">
        <f t="shared" si="9"/>
        <v>0</v>
      </c>
      <c r="U98" s="80" t="s">
        <v>312</v>
      </c>
    </row>
    <row r="99" spans="1:21" ht="30" x14ac:dyDescent="0.25">
      <c r="A99" s="264" t="s">
        <v>313</v>
      </c>
      <c r="B99" s="65" t="s">
        <v>314</v>
      </c>
      <c r="C99" s="66" t="s">
        <v>315</v>
      </c>
      <c r="D99" s="66">
        <v>520</v>
      </c>
      <c r="E99" s="68" t="s">
        <v>194</v>
      </c>
      <c r="F99" s="245">
        <v>172151207</v>
      </c>
      <c r="G99" s="245">
        <v>166037711</v>
      </c>
      <c r="H99" s="245">
        <f t="shared" si="10"/>
        <v>6113496</v>
      </c>
      <c r="I99" s="70"/>
      <c r="J99" s="70"/>
      <c r="K99" s="70"/>
      <c r="L99" s="70"/>
      <c r="M99" s="70"/>
      <c r="N99" s="70"/>
      <c r="O99" s="70"/>
      <c r="P99" s="70"/>
      <c r="Q99" s="68">
        <v>7</v>
      </c>
      <c r="R99" s="47">
        <f t="shared" si="8"/>
        <v>96.448763789381971</v>
      </c>
      <c r="S99" s="47">
        <v>80</v>
      </c>
      <c r="T99" s="47">
        <f t="shared" si="9"/>
        <v>77.159011031505585</v>
      </c>
      <c r="U99" s="80" t="s">
        <v>316</v>
      </c>
    </row>
    <row r="100" spans="1:21" ht="30" x14ac:dyDescent="0.25">
      <c r="A100" s="264"/>
      <c r="B100" s="65" t="s">
        <v>317</v>
      </c>
      <c r="C100" s="66" t="s">
        <v>318</v>
      </c>
      <c r="D100" s="66">
        <v>520</v>
      </c>
      <c r="E100" s="68" t="s">
        <v>194</v>
      </c>
      <c r="F100" s="245">
        <v>110733333</v>
      </c>
      <c r="G100" s="245">
        <v>105415208</v>
      </c>
      <c r="H100" s="245">
        <f t="shared" si="10"/>
        <v>5318125</v>
      </c>
      <c r="I100" s="70"/>
      <c r="J100" s="70"/>
      <c r="K100" s="70"/>
      <c r="L100" s="70"/>
      <c r="M100" s="70"/>
      <c r="N100" s="70"/>
      <c r="O100" s="70"/>
      <c r="P100" s="70"/>
      <c r="Q100" s="68">
        <v>4</v>
      </c>
      <c r="R100" s="47">
        <f t="shared" si="8"/>
        <v>95.197358504507406</v>
      </c>
      <c r="S100" s="47">
        <v>90</v>
      </c>
      <c r="T100" s="47">
        <f t="shared" si="9"/>
        <v>85.677622654056663</v>
      </c>
      <c r="U100" s="80" t="s">
        <v>319</v>
      </c>
    </row>
    <row r="101" spans="1:21" ht="45" x14ac:dyDescent="0.25">
      <c r="A101" s="264"/>
      <c r="B101" s="72" t="s">
        <v>320</v>
      </c>
      <c r="C101" s="73" t="s">
        <v>321</v>
      </c>
      <c r="D101" s="73">
        <v>520</v>
      </c>
      <c r="E101" s="74" t="s">
        <v>322</v>
      </c>
      <c r="F101" s="245">
        <v>37413108</v>
      </c>
      <c r="G101" s="245">
        <v>36378209</v>
      </c>
      <c r="H101" s="245">
        <f t="shared" si="10"/>
        <v>1034899</v>
      </c>
      <c r="I101" s="70"/>
      <c r="J101" s="70"/>
      <c r="K101" s="70"/>
      <c r="L101" s="70"/>
      <c r="M101" s="70"/>
      <c r="N101" s="70"/>
      <c r="O101" s="70"/>
      <c r="P101" s="70"/>
      <c r="Q101" s="70"/>
      <c r="R101" s="47">
        <f t="shared" si="8"/>
        <v>97.233859854679807</v>
      </c>
      <c r="S101" s="47">
        <v>90</v>
      </c>
      <c r="T101" s="47">
        <f t="shared" si="9"/>
        <v>87.510473869211822</v>
      </c>
      <c r="U101" s="82"/>
    </row>
    <row r="102" spans="1:21" ht="18.75" x14ac:dyDescent="0.25">
      <c r="A102" s="265" t="s">
        <v>323</v>
      </c>
      <c r="B102" s="265"/>
      <c r="C102" s="265"/>
      <c r="D102" s="265"/>
      <c r="E102" s="265"/>
      <c r="F102" s="75">
        <f>SUM(F68:F101)</f>
        <v>2948860171</v>
      </c>
      <c r="G102" s="75">
        <f>SUM(G68:G101)</f>
        <v>2381146939</v>
      </c>
      <c r="H102" s="75">
        <f>SUM(H68:H101)</f>
        <v>567713232</v>
      </c>
      <c r="I102" s="76"/>
      <c r="J102" s="76"/>
      <c r="K102" s="76"/>
      <c r="L102" s="76"/>
      <c r="M102" s="76"/>
      <c r="N102" s="76"/>
      <c r="O102" s="76"/>
      <c r="P102" s="76"/>
      <c r="Q102" s="76"/>
      <c r="R102" s="76"/>
      <c r="S102" s="76"/>
      <c r="T102" s="76"/>
      <c r="U102" s="76"/>
    </row>
    <row r="103" spans="1:21" s="218" customFormat="1" ht="30" x14ac:dyDescent="0.25">
      <c r="A103" s="252" t="s">
        <v>365</v>
      </c>
      <c r="B103" s="213" t="s">
        <v>714</v>
      </c>
      <c r="C103" s="219" t="s">
        <v>715</v>
      </c>
      <c r="D103" s="219">
        <v>301</v>
      </c>
      <c r="E103" s="220" t="s">
        <v>716</v>
      </c>
      <c r="F103" s="243">
        <v>76000000</v>
      </c>
      <c r="G103" s="243">
        <v>66731804</v>
      </c>
      <c r="H103" s="245">
        <f t="shared" si="10"/>
        <v>9268196</v>
      </c>
      <c r="I103" s="221" t="s">
        <v>717</v>
      </c>
      <c r="J103" s="221">
        <v>1251</v>
      </c>
      <c r="K103" s="221">
        <v>228</v>
      </c>
      <c r="L103" s="221"/>
      <c r="M103" s="221">
        <v>110</v>
      </c>
      <c r="N103" s="222"/>
      <c r="O103" s="221">
        <v>0</v>
      </c>
      <c r="P103" s="222"/>
      <c r="Q103" s="223">
        <f>+K103+M103+O103</f>
        <v>338</v>
      </c>
      <c r="R103" s="47">
        <f t="shared" si="8"/>
        <v>87.805005263157895</v>
      </c>
      <c r="S103" s="47">
        <v>139</v>
      </c>
      <c r="T103" s="47">
        <f t="shared" si="9"/>
        <v>122.04895731578947</v>
      </c>
      <c r="U103" s="224"/>
    </row>
    <row r="104" spans="1:21" s="218" customFormat="1" ht="30" x14ac:dyDescent="0.25">
      <c r="A104" s="271"/>
      <c r="B104" s="213" t="s">
        <v>718</v>
      </c>
      <c r="C104" s="219" t="s">
        <v>719</v>
      </c>
      <c r="D104" s="219">
        <v>301</v>
      </c>
      <c r="E104" s="220" t="s">
        <v>716</v>
      </c>
      <c r="F104" s="243">
        <v>55000000</v>
      </c>
      <c r="G104" s="243">
        <v>52739455</v>
      </c>
      <c r="H104" s="245">
        <f t="shared" si="10"/>
        <v>2260545</v>
      </c>
      <c r="I104" s="221" t="s">
        <v>720</v>
      </c>
      <c r="J104" s="221">
        <v>827</v>
      </c>
      <c r="K104" s="221">
        <v>56</v>
      </c>
      <c r="L104" s="222"/>
      <c r="M104" s="221">
        <v>52</v>
      </c>
      <c r="N104" s="222"/>
      <c r="O104" s="221">
        <v>0</v>
      </c>
      <c r="P104" s="222"/>
      <c r="Q104" s="223">
        <f>+K104+M104+O104</f>
        <v>108</v>
      </c>
      <c r="R104" s="47">
        <f t="shared" si="8"/>
        <v>95.889918181818175</v>
      </c>
      <c r="S104" s="47">
        <v>113</v>
      </c>
      <c r="T104" s="47">
        <f t="shared" si="9"/>
        <v>108.35560754545453</v>
      </c>
      <c r="U104" s="224"/>
    </row>
    <row r="105" spans="1:21" s="218" customFormat="1" ht="30" x14ac:dyDescent="0.25">
      <c r="A105" s="271"/>
      <c r="B105" s="213" t="s">
        <v>721</v>
      </c>
      <c r="C105" s="219" t="s">
        <v>722</v>
      </c>
      <c r="D105" s="219">
        <v>301</v>
      </c>
      <c r="E105" s="220" t="s">
        <v>716</v>
      </c>
      <c r="F105" s="243">
        <v>60000000</v>
      </c>
      <c r="G105" s="243">
        <v>57332905</v>
      </c>
      <c r="H105" s="245">
        <f t="shared" si="10"/>
        <v>2667095</v>
      </c>
      <c r="I105" s="221" t="s">
        <v>723</v>
      </c>
      <c r="J105" s="221">
        <v>838</v>
      </c>
      <c r="K105" s="221">
        <v>57</v>
      </c>
      <c r="L105" s="222"/>
      <c r="M105" s="221">
        <v>36</v>
      </c>
      <c r="N105" s="222"/>
      <c r="O105" s="221">
        <v>0</v>
      </c>
      <c r="P105" s="222"/>
      <c r="Q105" s="223">
        <f>+K105+M105+O105</f>
        <v>93</v>
      </c>
      <c r="R105" s="47">
        <f t="shared" si="8"/>
        <v>95.554841666666661</v>
      </c>
      <c r="S105" s="47">
        <v>91</v>
      </c>
      <c r="T105" s="47">
        <f t="shared" si="9"/>
        <v>86.954905916666661</v>
      </c>
      <c r="U105" s="224"/>
    </row>
    <row r="106" spans="1:21" s="218" customFormat="1" ht="45" x14ac:dyDescent="0.25">
      <c r="A106" s="271"/>
      <c r="B106" s="213" t="s">
        <v>724</v>
      </c>
      <c r="C106" s="219" t="s">
        <v>725</v>
      </c>
      <c r="D106" s="219">
        <v>301</v>
      </c>
      <c r="E106" s="225" t="s">
        <v>726</v>
      </c>
      <c r="F106" s="243">
        <v>34000000</v>
      </c>
      <c r="G106" s="243">
        <v>33990548</v>
      </c>
      <c r="H106" s="245">
        <f>F106-G106</f>
        <v>9452</v>
      </c>
      <c r="I106" s="221" t="s">
        <v>727</v>
      </c>
      <c r="J106" s="221">
        <v>1215</v>
      </c>
      <c r="K106" s="221">
        <v>0</v>
      </c>
      <c r="L106" s="221"/>
      <c r="M106" s="221">
        <v>0</v>
      </c>
      <c r="N106" s="221"/>
      <c r="O106" s="221">
        <v>0</v>
      </c>
      <c r="P106" s="221"/>
      <c r="Q106" s="222"/>
      <c r="R106" s="47">
        <v>100</v>
      </c>
      <c r="S106" s="47">
        <v>80</v>
      </c>
      <c r="T106" s="47">
        <f t="shared" si="9"/>
        <v>80</v>
      </c>
      <c r="U106" s="226" t="s">
        <v>728</v>
      </c>
    </row>
    <row r="107" spans="1:21" s="218" customFormat="1" ht="30" x14ac:dyDescent="0.25">
      <c r="A107" s="271"/>
      <c r="B107" s="213" t="s">
        <v>729</v>
      </c>
      <c r="C107" s="219" t="s">
        <v>730</v>
      </c>
      <c r="D107" s="219">
        <v>301</v>
      </c>
      <c r="E107" s="220" t="s">
        <v>716</v>
      </c>
      <c r="F107" s="243">
        <v>24000000</v>
      </c>
      <c r="G107" s="243">
        <v>0</v>
      </c>
      <c r="H107" s="245">
        <f t="shared" si="10"/>
        <v>24000000</v>
      </c>
      <c r="I107" s="272" t="s">
        <v>731</v>
      </c>
      <c r="J107" s="274">
        <v>515</v>
      </c>
      <c r="K107" s="221">
        <v>0</v>
      </c>
      <c r="L107" s="221"/>
      <c r="M107" s="221">
        <v>0</v>
      </c>
      <c r="N107" s="221"/>
      <c r="O107" s="221">
        <v>0</v>
      </c>
      <c r="P107" s="221"/>
      <c r="Q107" s="223">
        <f>+K107+M107+O107</f>
        <v>0</v>
      </c>
      <c r="R107" s="47">
        <f t="shared" si="8"/>
        <v>0</v>
      </c>
      <c r="S107" s="47">
        <v>10</v>
      </c>
      <c r="T107" s="47">
        <f t="shared" si="9"/>
        <v>0</v>
      </c>
      <c r="U107" s="321" t="s">
        <v>732</v>
      </c>
    </row>
    <row r="108" spans="1:21" s="218" customFormat="1" ht="30" x14ac:dyDescent="0.25">
      <c r="A108" s="271"/>
      <c r="B108" s="213" t="s">
        <v>733</v>
      </c>
      <c r="C108" s="219" t="s">
        <v>734</v>
      </c>
      <c r="D108" s="219">
        <v>301</v>
      </c>
      <c r="E108" s="220" t="s">
        <v>716</v>
      </c>
      <c r="F108" s="243">
        <v>85000000</v>
      </c>
      <c r="G108" s="243">
        <v>49167411</v>
      </c>
      <c r="H108" s="245">
        <f t="shared" si="10"/>
        <v>35832589</v>
      </c>
      <c r="I108" s="273"/>
      <c r="J108" s="275"/>
      <c r="K108" s="221">
        <v>0</v>
      </c>
      <c r="L108" s="221"/>
      <c r="M108" s="221">
        <v>0</v>
      </c>
      <c r="N108" s="221"/>
      <c r="O108" s="221">
        <v>0</v>
      </c>
      <c r="P108" s="221"/>
      <c r="Q108" s="227">
        <v>182</v>
      </c>
      <c r="R108" s="47">
        <f t="shared" si="8"/>
        <v>57.844012941176473</v>
      </c>
      <c r="S108" s="47">
        <v>35</v>
      </c>
      <c r="T108" s="47">
        <f t="shared" si="9"/>
        <v>20.245404529411765</v>
      </c>
      <c r="U108" s="322"/>
    </row>
    <row r="109" spans="1:21" s="218" customFormat="1" ht="30" x14ac:dyDescent="0.25">
      <c r="A109" s="271"/>
      <c r="B109" s="213" t="s">
        <v>735</v>
      </c>
      <c r="C109" s="228" t="s">
        <v>736</v>
      </c>
      <c r="D109" s="219">
        <v>301</v>
      </c>
      <c r="E109" s="225" t="s">
        <v>737</v>
      </c>
      <c r="F109" s="243">
        <v>80000000</v>
      </c>
      <c r="G109" s="243">
        <v>77426121</v>
      </c>
      <c r="H109" s="245">
        <f t="shared" si="10"/>
        <v>2573879</v>
      </c>
      <c r="I109" s="221" t="s">
        <v>738</v>
      </c>
      <c r="J109" s="221">
        <v>2714</v>
      </c>
      <c r="K109" s="221"/>
      <c r="L109" s="221"/>
      <c r="M109" s="221"/>
      <c r="N109" s="221"/>
      <c r="O109" s="221"/>
      <c r="P109" s="221"/>
      <c r="Q109" s="222"/>
      <c r="R109" s="47">
        <f t="shared" si="8"/>
        <v>96.782651250000001</v>
      </c>
      <c r="S109" s="47">
        <v>155</v>
      </c>
      <c r="T109" s="47">
        <f t="shared" si="9"/>
        <v>150.01310943750002</v>
      </c>
      <c r="U109" s="229" t="s">
        <v>739</v>
      </c>
    </row>
    <row r="110" spans="1:21" s="218" customFormat="1" ht="15.75" x14ac:dyDescent="0.25">
      <c r="A110" s="271"/>
      <c r="B110" s="213" t="s">
        <v>740</v>
      </c>
      <c r="C110" s="228" t="s">
        <v>741</v>
      </c>
      <c r="D110" s="219">
        <v>301</v>
      </c>
      <c r="E110" s="225" t="s">
        <v>551</v>
      </c>
      <c r="F110" s="243">
        <v>100000000</v>
      </c>
      <c r="G110" s="243">
        <v>100000000</v>
      </c>
      <c r="H110" s="245">
        <f t="shared" si="10"/>
        <v>0</v>
      </c>
      <c r="I110" s="221"/>
      <c r="J110" s="221"/>
      <c r="K110" s="221"/>
      <c r="L110" s="221"/>
      <c r="M110" s="221"/>
      <c r="N110" s="221"/>
      <c r="O110" s="221"/>
      <c r="P110" s="221"/>
      <c r="Q110" s="222"/>
      <c r="R110" s="47">
        <f t="shared" si="8"/>
        <v>100</v>
      </c>
      <c r="S110" s="47">
        <v>100</v>
      </c>
      <c r="T110" s="47">
        <f t="shared" si="9"/>
        <v>100</v>
      </c>
      <c r="U110" s="230" t="s">
        <v>742</v>
      </c>
    </row>
    <row r="111" spans="1:21" s="218" customFormat="1" ht="30" x14ac:dyDescent="0.25">
      <c r="A111" s="253"/>
      <c r="B111" s="231" t="s">
        <v>743</v>
      </c>
      <c r="C111" s="200" t="s">
        <v>744</v>
      </c>
      <c r="D111" s="200">
        <v>301</v>
      </c>
      <c r="E111" s="201" t="s">
        <v>716</v>
      </c>
      <c r="F111" s="243">
        <v>30000000</v>
      </c>
      <c r="G111" s="243">
        <v>11754272</v>
      </c>
      <c r="H111" s="245">
        <f t="shared" si="10"/>
        <v>18245728</v>
      </c>
      <c r="I111" s="221"/>
      <c r="J111" s="221"/>
      <c r="K111" s="221">
        <v>0</v>
      </c>
      <c r="L111" s="221"/>
      <c r="M111" s="221">
        <v>25</v>
      </c>
      <c r="N111" s="221"/>
      <c r="O111" s="221">
        <v>0</v>
      </c>
      <c r="P111" s="221"/>
      <c r="Q111" s="223">
        <f>+K111+M111+O111</f>
        <v>25</v>
      </c>
      <c r="R111" s="47">
        <f t="shared" si="8"/>
        <v>39.180906666666665</v>
      </c>
      <c r="S111" s="47">
        <v>50</v>
      </c>
      <c r="T111" s="47">
        <f t="shared" si="9"/>
        <v>19.590453333333333</v>
      </c>
      <c r="U111" s="224" t="s">
        <v>745</v>
      </c>
    </row>
    <row r="112" spans="1:21" s="218" customFormat="1" ht="30" x14ac:dyDescent="0.25">
      <c r="A112" s="252" t="s">
        <v>366</v>
      </c>
      <c r="B112" s="254" t="s">
        <v>746</v>
      </c>
      <c r="C112" s="219" t="s">
        <v>747</v>
      </c>
      <c r="D112" s="256">
        <v>301</v>
      </c>
      <c r="E112" s="318" t="s">
        <v>748</v>
      </c>
      <c r="F112" s="260">
        <v>342628434</v>
      </c>
      <c r="G112" s="260">
        <v>320750295</v>
      </c>
      <c r="H112" s="323">
        <f t="shared" si="10"/>
        <v>21878139</v>
      </c>
      <c r="I112" s="221" t="s">
        <v>749</v>
      </c>
      <c r="J112" s="221">
        <v>11645</v>
      </c>
      <c r="K112" s="221"/>
      <c r="L112" s="221"/>
      <c r="M112" s="221"/>
      <c r="N112" s="221"/>
      <c r="O112" s="221"/>
      <c r="P112" s="221"/>
      <c r="Q112" s="223">
        <f>+K112+M112+O112</f>
        <v>0</v>
      </c>
      <c r="R112" s="268">
        <f t="shared" si="8"/>
        <v>93.61461664328769</v>
      </c>
      <c r="S112" s="47">
        <v>57</v>
      </c>
      <c r="T112" s="47"/>
      <c r="U112" s="232" t="s">
        <v>750</v>
      </c>
    </row>
    <row r="113" spans="1:21" s="218" customFormat="1" ht="30" x14ac:dyDescent="0.25">
      <c r="A113" s="271"/>
      <c r="B113" s="317"/>
      <c r="C113" s="219" t="s">
        <v>751</v>
      </c>
      <c r="D113" s="263"/>
      <c r="E113" s="319"/>
      <c r="F113" s="262"/>
      <c r="G113" s="262"/>
      <c r="H113" s="324"/>
      <c r="I113" s="221" t="s">
        <v>752</v>
      </c>
      <c r="J113" s="221">
        <v>9350</v>
      </c>
      <c r="K113" s="221"/>
      <c r="L113" s="221"/>
      <c r="M113" s="221"/>
      <c r="N113" s="221"/>
      <c r="O113" s="221">
        <v>6606</v>
      </c>
      <c r="P113" s="221"/>
      <c r="Q113" s="223">
        <f>+K113+M113+O113</f>
        <v>6606</v>
      </c>
      <c r="R113" s="269"/>
      <c r="S113" s="47">
        <v>141</v>
      </c>
      <c r="T113" s="47"/>
      <c r="U113" s="233" t="s">
        <v>753</v>
      </c>
    </row>
    <row r="114" spans="1:21" s="218" customFormat="1" ht="30" x14ac:dyDescent="0.25">
      <c r="A114" s="253"/>
      <c r="B114" s="255"/>
      <c r="C114" s="219" t="s">
        <v>754</v>
      </c>
      <c r="D114" s="257"/>
      <c r="E114" s="320"/>
      <c r="F114" s="261"/>
      <c r="G114" s="261"/>
      <c r="H114" s="325"/>
      <c r="I114" s="221" t="s">
        <v>755</v>
      </c>
      <c r="J114" s="221">
        <v>205</v>
      </c>
      <c r="K114" s="221">
        <v>10</v>
      </c>
      <c r="L114" s="221"/>
      <c r="M114" s="221">
        <v>35</v>
      </c>
      <c r="N114" s="221"/>
      <c r="O114" s="221">
        <v>1</v>
      </c>
      <c r="P114" s="221"/>
      <c r="Q114" s="223">
        <f>+K114+M114+O114</f>
        <v>46</v>
      </c>
      <c r="R114" s="270"/>
      <c r="S114" s="47">
        <v>104</v>
      </c>
      <c r="T114" s="47"/>
      <c r="U114" s="233" t="s">
        <v>756</v>
      </c>
    </row>
    <row r="115" spans="1:21" s="218" customFormat="1" ht="30" x14ac:dyDescent="0.25">
      <c r="A115" s="252" t="s">
        <v>757</v>
      </c>
      <c r="B115" s="254" t="s">
        <v>758</v>
      </c>
      <c r="C115" s="219" t="s">
        <v>759</v>
      </c>
      <c r="D115" s="256">
        <v>301</v>
      </c>
      <c r="E115" s="258" t="s">
        <v>760</v>
      </c>
      <c r="F115" s="260">
        <v>320000000</v>
      </c>
      <c r="G115" s="260">
        <v>279193734</v>
      </c>
      <c r="H115" s="260">
        <f>F115-G115</f>
        <v>40806266</v>
      </c>
      <c r="I115" s="221" t="s">
        <v>761</v>
      </c>
      <c r="J115" s="221">
        <v>536</v>
      </c>
      <c r="K115" s="221">
        <v>49</v>
      </c>
      <c r="L115" s="222"/>
      <c r="M115" s="221">
        <v>46</v>
      </c>
      <c r="N115" s="222"/>
      <c r="O115" s="221">
        <v>12</v>
      </c>
      <c r="P115" s="222"/>
      <c r="Q115" s="223">
        <f>+K115+M115+O115</f>
        <v>107</v>
      </c>
      <c r="R115" s="268">
        <f t="shared" ref="R115" si="11">(G115/F115)*100</f>
        <v>87.248041874999998</v>
      </c>
      <c r="S115" s="47">
        <v>78</v>
      </c>
      <c r="T115" s="47"/>
      <c r="U115" s="234"/>
    </row>
    <row r="116" spans="1:21" s="218" customFormat="1" ht="30" x14ac:dyDescent="0.25">
      <c r="A116" s="271"/>
      <c r="B116" s="317"/>
      <c r="C116" s="228" t="s">
        <v>762</v>
      </c>
      <c r="D116" s="263"/>
      <c r="E116" s="326"/>
      <c r="F116" s="262"/>
      <c r="G116" s="262"/>
      <c r="H116" s="262"/>
      <c r="I116" s="221">
        <v>52975</v>
      </c>
      <c r="J116" s="221">
        <v>54564</v>
      </c>
      <c r="K116" s="221"/>
      <c r="L116" s="222"/>
      <c r="M116" s="221"/>
      <c r="N116" s="222"/>
      <c r="O116" s="221"/>
      <c r="P116" s="222"/>
      <c r="Q116" s="222" t="s">
        <v>763</v>
      </c>
      <c r="R116" s="269"/>
      <c r="S116" s="47">
        <v>80</v>
      </c>
      <c r="T116" s="47"/>
      <c r="U116" s="235" t="s">
        <v>764</v>
      </c>
    </row>
    <row r="117" spans="1:21" s="218" customFormat="1" x14ac:dyDescent="0.25">
      <c r="A117" s="271"/>
      <c r="B117" s="317"/>
      <c r="C117" s="219" t="s">
        <v>765</v>
      </c>
      <c r="D117" s="263"/>
      <c r="E117" s="326"/>
      <c r="F117" s="262"/>
      <c r="G117" s="262"/>
      <c r="H117" s="262"/>
      <c r="I117" s="221">
        <v>1509</v>
      </c>
      <c r="J117" s="221">
        <v>1554</v>
      </c>
      <c r="K117" s="221"/>
      <c r="L117" s="221"/>
      <c r="M117" s="221"/>
      <c r="N117" s="222"/>
      <c r="O117" s="221"/>
      <c r="P117" s="222">
        <v>750</v>
      </c>
      <c r="Q117" s="223">
        <f>+P117</f>
        <v>750</v>
      </c>
      <c r="R117" s="269"/>
      <c r="S117" s="47">
        <v>82</v>
      </c>
      <c r="T117" s="47"/>
      <c r="U117" s="234"/>
    </row>
    <row r="118" spans="1:21" s="218" customFormat="1" x14ac:dyDescent="0.25">
      <c r="A118" s="253"/>
      <c r="B118" s="255"/>
      <c r="C118" s="219" t="s">
        <v>766</v>
      </c>
      <c r="D118" s="257"/>
      <c r="E118" s="259"/>
      <c r="F118" s="261"/>
      <c r="G118" s="261"/>
      <c r="H118" s="261"/>
      <c r="I118" s="221">
        <v>531</v>
      </c>
      <c r="J118" s="221">
        <v>547</v>
      </c>
      <c r="K118" s="221"/>
      <c r="L118" s="221"/>
      <c r="M118" s="221"/>
      <c r="N118" s="222"/>
      <c r="O118" s="221"/>
      <c r="P118" s="222">
        <v>193</v>
      </c>
      <c r="Q118" s="223">
        <f>+P118</f>
        <v>193</v>
      </c>
      <c r="R118" s="270"/>
      <c r="S118" s="47">
        <v>80</v>
      </c>
      <c r="T118" s="47"/>
      <c r="U118" s="236"/>
    </row>
    <row r="119" spans="1:21" s="218" customFormat="1" ht="30" x14ac:dyDescent="0.25">
      <c r="A119" s="252" t="s">
        <v>368</v>
      </c>
      <c r="B119" s="254" t="s">
        <v>767</v>
      </c>
      <c r="C119" s="228" t="s">
        <v>768</v>
      </c>
      <c r="D119" s="256">
        <v>301</v>
      </c>
      <c r="E119" s="258" t="s">
        <v>769</v>
      </c>
      <c r="F119" s="260">
        <v>23000000</v>
      </c>
      <c r="G119" s="260">
        <v>19211873</v>
      </c>
      <c r="H119" s="260">
        <f>F119-G119</f>
        <v>3788127</v>
      </c>
      <c r="I119" s="221" t="s">
        <v>770</v>
      </c>
      <c r="J119" s="221">
        <v>52</v>
      </c>
      <c r="K119" s="224"/>
      <c r="L119" s="221"/>
      <c r="M119" s="221"/>
      <c r="N119" s="221"/>
      <c r="O119" s="221"/>
      <c r="P119" s="221"/>
      <c r="Q119" s="222"/>
      <c r="R119" s="268">
        <f t="shared" ref="R119" si="12">(G119/F119)*100</f>
        <v>83.529882608695644</v>
      </c>
      <c r="S119" s="47">
        <v>50</v>
      </c>
      <c r="T119" s="47"/>
      <c r="U119" s="237"/>
    </row>
    <row r="120" spans="1:21" s="218" customFormat="1" ht="30" x14ac:dyDescent="0.25">
      <c r="A120" s="253"/>
      <c r="B120" s="255"/>
      <c r="C120" s="219" t="s">
        <v>771</v>
      </c>
      <c r="D120" s="257"/>
      <c r="E120" s="259"/>
      <c r="F120" s="261"/>
      <c r="G120" s="261"/>
      <c r="H120" s="261"/>
      <c r="I120" s="221" t="s">
        <v>105</v>
      </c>
      <c r="J120" s="221">
        <v>10</v>
      </c>
      <c r="K120" s="221"/>
      <c r="L120" s="221"/>
      <c r="M120" s="221"/>
      <c r="N120" s="221"/>
      <c r="O120" s="221"/>
      <c r="P120" s="221"/>
      <c r="Q120" s="222"/>
      <c r="R120" s="270"/>
      <c r="S120" s="47">
        <v>110</v>
      </c>
      <c r="T120" s="47"/>
      <c r="U120" s="248" t="s">
        <v>791</v>
      </c>
    </row>
    <row r="121" spans="1:21" s="218" customFormat="1" ht="90" x14ac:dyDescent="0.25">
      <c r="A121" s="252" t="s">
        <v>369</v>
      </c>
      <c r="B121" s="254" t="s">
        <v>772</v>
      </c>
      <c r="C121" s="219" t="s">
        <v>773</v>
      </c>
      <c r="D121" s="256">
        <v>301</v>
      </c>
      <c r="E121" s="318" t="s">
        <v>716</v>
      </c>
      <c r="F121" s="260">
        <v>1138436800</v>
      </c>
      <c r="G121" s="260">
        <v>910194617</v>
      </c>
      <c r="H121" s="243">
        <f>F121-G121</f>
        <v>228242183</v>
      </c>
      <c r="I121" s="221" t="s">
        <v>774</v>
      </c>
      <c r="J121" s="221">
        <v>889920</v>
      </c>
      <c r="K121" s="238">
        <v>57255</v>
      </c>
      <c r="L121" s="221"/>
      <c r="M121" s="238">
        <v>48431</v>
      </c>
      <c r="N121" s="221"/>
      <c r="O121" s="238">
        <v>2970</v>
      </c>
      <c r="P121" s="221"/>
      <c r="Q121" s="239">
        <f>+O121+M121+K121</f>
        <v>108656</v>
      </c>
      <c r="R121" s="268">
        <f t="shared" ref="R121" si="13">(G121/F121)*100</f>
        <v>79.951264488287805</v>
      </c>
      <c r="S121" s="47">
        <v>51</v>
      </c>
      <c r="T121" s="47"/>
      <c r="U121" s="221" t="s">
        <v>790</v>
      </c>
    </row>
    <row r="122" spans="1:21" s="218" customFormat="1" ht="45" x14ac:dyDescent="0.25">
      <c r="A122" s="271"/>
      <c r="B122" s="317"/>
      <c r="C122" s="256" t="s">
        <v>775</v>
      </c>
      <c r="D122" s="263"/>
      <c r="E122" s="319"/>
      <c r="F122" s="262"/>
      <c r="G122" s="262"/>
      <c r="H122" s="243"/>
      <c r="I122" s="221" t="s">
        <v>776</v>
      </c>
      <c r="J122" s="221">
        <v>50400</v>
      </c>
      <c r="K122" s="221"/>
      <c r="L122" s="221"/>
      <c r="M122" s="221"/>
      <c r="N122" s="221"/>
      <c r="O122" s="221"/>
      <c r="P122" s="221"/>
      <c r="Q122" s="227">
        <v>34174</v>
      </c>
      <c r="R122" s="269"/>
      <c r="S122" s="47">
        <v>68</v>
      </c>
      <c r="T122" s="47"/>
      <c r="U122" s="221"/>
    </row>
    <row r="123" spans="1:21" s="218" customFormat="1" ht="45" x14ac:dyDescent="0.25">
      <c r="A123" s="271"/>
      <c r="B123" s="317"/>
      <c r="C123" s="263"/>
      <c r="D123" s="263"/>
      <c r="E123" s="319"/>
      <c r="F123" s="262"/>
      <c r="G123" s="262"/>
      <c r="H123" s="243"/>
      <c r="I123" s="221" t="s">
        <v>777</v>
      </c>
      <c r="J123" s="221">
        <v>39600</v>
      </c>
      <c r="K123" s="221"/>
      <c r="L123" s="221"/>
      <c r="M123" s="221"/>
      <c r="N123" s="221"/>
      <c r="O123" s="221"/>
      <c r="P123" s="221"/>
      <c r="Q123" s="227">
        <v>19306</v>
      </c>
      <c r="R123" s="269"/>
      <c r="S123" s="47">
        <v>49</v>
      </c>
      <c r="T123" s="47"/>
      <c r="U123" s="221"/>
    </row>
    <row r="124" spans="1:21" s="218" customFormat="1" ht="45" x14ac:dyDescent="0.25">
      <c r="A124" s="271"/>
      <c r="B124" s="255"/>
      <c r="C124" s="257"/>
      <c r="D124" s="257"/>
      <c r="E124" s="320"/>
      <c r="F124" s="261"/>
      <c r="G124" s="261"/>
      <c r="H124" s="243"/>
      <c r="I124" s="221" t="s">
        <v>778</v>
      </c>
      <c r="J124" s="221">
        <v>39600</v>
      </c>
      <c r="K124" s="221"/>
      <c r="L124" s="221"/>
      <c r="M124" s="221"/>
      <c r="N124" s="221"/>
      <c r="O124" s="221"/>
      <c r="P124" s="221"/>
      <c r="Q124" s="227">
        <v>17364</v>
      </c>
      <c r="R124" s="270"/>
      <c r="S124" s="47">
        <v>44</v>
      </c>
      <c r="T124" s="47"/>
      <c r="U124" s="221"/>
    </row>
    <row r="125" spans="1:21" s="218" customFormat="1" ht="30" x14ac:dyDescent="0.25">
      <c r="A125" s="271"/>
      <c r="B125" s="213" t="s">
        <v>779</v>
      </c>
      <c r="C125" s="219" t="s">
        <v>780</v>
      </c>
      <c r="D125" s="219">
        <v>301</v>
      </c>
      <c r="E125" s="220" t="s">
        <v>716</v>
      </c>
      <c r="F125" s="243">
        <v>10878966</v>
      </c>
      <c r="G125" s="243">
        <v>10878966</v>
      </c>
      <c r="H125" s="243">
        <f>F125-G125</f>
        <v>0</v>
      </c>
      <c r="I125" s="221" t="s">
        <v>781</v>
      </c>
      <c r="J125" s="221">
        <v>155</v>
      </c>
      <c r="K125" s="221">
        <v>12</v>
      </c>
      <c r="L125" s="221"/>
      <c r="M125" s="221">
        <v>12</v>
      </c>
      <c r="N125" s="221"/>
      <c r="O125" s="221">
        <v>0</v>
      </c>
      <c r="P125" s="221"/>
      <c r="Q125" s="223">
        <f>+K125+M125+O125</f>
        <v>24</v>
      </c>
      <c r="R125" s="47">
        <f t="shared" ref="R125:R127" si="14">(G125/F125)*100</f>
        <v>100</v>
      </c>
      <c r="S125" s="47">
        <v>120</v>
      </c>
      <c r="T125" s="47"/>
      <c r="U125" s="247" t="s">
        <v>789</v>
      </c>
    </row>
    <row r="126" spans="1:21" s="218" customFormat="1" ht="60" x14ac:dyDescent="0.25">
      <c r="A126" s="253"/>
      <c r="B126" s="213" t="s">
        <v>782</v>
      </c>
      <c r="C126" s="219" t="s">
        <v>783</v>
      </c>
      <c r="D126" s="219">
        <v>301</v>
      </c>
      <c r="E126" s="220" t="s">
        <v>716</v>
      </c>
      <c r="F126" s="243">
        <v>126292600</v>
      </c>
      <c r="G126" s="243">
        <v>125648251</v>
      </c>
      <c r="H126" s="243">
        <f t="shared" ref="H126:H128" si="15">F126-G126</f>
        <v>644349</v>
      </c>
      <c r="I126" s="221" t="s">
        <v>784</v>
      </c>
      <c r="J126" s="221">
        <v>4255</v>
      </c>
      <c r="K126" s="221">
        <v>6</v>
      </c>
      <c r="L126" s="221"/>
      <c r="M126" s="221">
        <v>0</v>
      </c>
      <c r="N126" s="221"/>
      <c r="O126" s="221">
        <v>0</v>
      </c>
      <c r="P126" s="221"/>
      <c r="Q126" s="223">
        <f>+K126+M126+O126</f>
        <v>6</v>
      </c>
      <c r="R126" s="47">
        <v>99</v>
      </c>
      <c r="S126" s="47">
        <v>32</v>
      </c>
      <c r="T126" s="47"/>
      <c r="U126" s="221"/>
    </row>
    <row r="127" spans="1:21" s="218" customFormat="1" ht="94.5" x14ac:dyDescent="0.25">
      <c r="A127" s="240" t="s">
        <v>370</v>
      </c>
      <c r="B127" s="213" t="s">
        <v>785</v>
      </c>
      <c r="C127" s="219" t="s">
        <v>786</v>
      </c>
      <c r="D127" s="219">
        <v>301</v>
      </c>
      <c r="E127" s="220" t="s">
        <v>716</v>
      </c>
      <c r="F127" s="243">
        <v>50000000</v>
      </c>
      <c r="G127" s="243">
        <v>49353645</v>
      </c>
      <c r="H127" s="243">
        <f t="shared" si="15"/>
        <v>646355</v>
      </c>
      <c r="I127" s="221" t="s">
        <v>787</v>
      </c>
      <c r="J127" s="221">
        <v>9386</v>
      </c>
      <c r="K127" s="221"/>
      <c r="L127" s="221"/>
      <c r="M127" s="221"/>
      <c r="N127" s="221"/>
      <c r="O127" s="221"/>
      <c r="P127" s="221"/>
      <c r="Q127" s="227"/>
      <c r="R127" s="47">
        <f t="shared" si="14"/>
        <v>98.70729</v>
      </c>
      <c r="S127" s="47">
        <v>47</v>
      </c>
      <c r="T127" s="47"/>
      <c r="U127" s="221"/>
    </row>
    <row r="128" spans="1:21" s="218" customFormat="1" ht="18.75" x14ac:dyDescent="0.25">
      <c r="A128" s="316" t="s">
        <v>788</v>
      </c>
      <c r="B128" s="316"/>
      <c r="C128" s="316"/>
      <c r="D128" s="316"/>
      <c r="E128" s="316"/>
      <c r="F128" s="241">
        <v>2555236800</v>
      </c>
      <c r="G128" s="241">
        <v>2164373897</v>
      </c>
      <c r="H128" s="244">
        <f t="shared" si="15"/>
        <v>390862903</v>
      </c>
      <c r="I128" s="242"/>
      <c r="J128" s="2"/>
      <c r="K128" s="1"/>
      <c r="L128" s="1"/>
      <c r="M128" s="1"/>
      <c r="N128" s="1"/>
      <c r="O128" s="1"/>
      <c r="P128" s="1"/>
      <c r="Q128" s="1"/>
      <c r="R128" s="1"/>
      <c r="S128" s="1"/>
      <c r="T128" s="1"/>
      <c r="U128" s="1"/>
    </row>
    <row r="129" spans="1:21" s="218" customFormat="1" ht="18.75" x14ac:dyDescent="0.25">
      <c r="A129" s="215"/>
      <c r="B129" s="215"/>
      <c r="C129" s="215"/>
      <c r="D129" s="215"/>
      <c r="E129" s="215"/>
      <c r="F129" s="216"/>
      <c r="G129" s="216"/>
      <c r="H129" s="216"/>
      <c r="I129" s="217"/>
      <c r="J129" s="217"/>
      <c r="K129" s="217"/>
      <c r="L129" s="217"/>
      <c r="M129" s="217"/>
      <c r="N129" s="217"/>
      <c r="O129" s="217"/>
      <c r="P129" s="217"/>
      <c r="Q129" s="217"/>
      <c r="R129" s="217"/>
      <c r="S129" s="217"/>
      <c r="T129" s="217"/>
      <c r="U129" s="217"/>
    </row>
    <row r="130" spans="1:21" ht="75" x14ac:dyDescent="0.25">
      <c r="A130" s="288" t="s">
        <v>403</v>
      </c>
      <c r="B130" s="113" t="s">
        <v>404</v>
      </c>
      <c r="C130" s="114" t="s">
        <v>405</v>
      </c>
      <c r="D130" s="114">
        <v>510</v>
      </c>
      <c r="E130" s="115" t="s">
        <v>406</v>
      </c>
      <c r="F130" s="115">
        <v>3000000</v>
      </c>
      <c r="G130" s="115">
        <v>3000000</v>
      </c>
      <c r="H130" s="115">
        <f>(F130-G130)</f>
        <v>0</v>
      </c>
      <c r="I130" s="289" t="s">
        <v>407</v>
      </c>
      <c r="J130" s="289" t="s">
        <v>408</v>
      </c>
      <c r="K130" s="116"/>
      <c r="L130" s="116"/>
      <c r="M130" s="116"/>
      <c r="N130" s="116"/>
      <c r="O130" s="116"/>
      <c r="P130" s="117"/>
      <c r="Q130" s="117"/>
      <c r="R130" s="47">
        <f>(G130/F130)*100</f>
        <v>100</v>
      </c>
      <c r="S130" s="47">
        <v>100</v>
      </c>
      <c r="T130" s="47">
        <f t="shared" ref="T130:T131" si="16">(R130*S130)/100</f>
        <v>100</v>
      </c>
      <c r="U130" s="118" t="s">
        <v>409</v>
      </c>
    </row>
    <row r="131" spans="1:21" ht="75" x14ac:dyDescent="0.25">
      <c r="A131" s="288"/>
      <c r="B131" s="113" t="s">
        <v>410</v>
      </c>
      <c r="C131" s="114" t="s">
        <v>411</v>
      </c>
      <c r="D131" s="114">
        <v>510</v>
      </c>
      <c r="E131" s="115" t="s">
        <v>406</v>
      </c>
      <c r="F131" s="115">
        <v>7000000</v>
      </c>
      <c r="G131" s="115">
        <v>6828964</v>
      </c>
      <c r="H131" s="115">
        <f>(F131-G131)</f>
        <v>171036</v>
      </c>
      <c r="I131" s="289"/>
      <c r="J131" s="289"/>
      <c r="K131" s="116"/>
      <c r="L131" s="116"/>
      <c r="M131" s="116"/>
      <c r="N131" s="116"/>
      <c r="O131" s="116"/>
      <c r="P131" s="117"/>
      <c r="Q131" s="117"/>
      <c r="R131" s="47">
        <f>(G131/F131)*100</f>
        <v>97.556628571428575</v>
      </c>
      <c r="S131" s="47">
        <v>80</v>
      </c>
      <c r="T131" s="47">
        <f t="shared" si="16"/>
        <v>78.045302857142858</v>
      </c>
      <c r="U131" s="119"/>
    </row>
    <row r="132" spans="1:21" ht="15.75" x14ac:dyDescent="0.25">
      <c r="A132" s="120"/>
      <c r="B132" s="121"/>
      <c r="C132" s="122"/>
      <c r="D132" s="122"/>
      <c r="E132" s="123"/>
      <c r="F132" s="123"/>
      <c r="G132" s="123"/>
      <c r="H132" s="123"/>
      <c r="I132" s="124"/>
      <c r="J132" s="124"/>
      <c r="K132" s="125"/>
      <c r="L132" s="125"/>
      <c r="M132" s="125"/>
      <c r="N132" s="125"/>
      <c r="O132" s="125"/>
      <c r="P132" s="126"/>
      <c r="Q132" s="127"/>
      <c r="R132" s="128"/>
      <c r="S132" s="126"/>
      <c r="T132" s="127"/>
      <c r="U132" s="129"/>
    </row>
    <row r="133" spans="1:21" ht="75" x14ac:dyDescent="0.25">
      <c r="A133" s="290" t="s">
        <v>376</v>
      </c>
      <c r="B133" s="130" t="s">
        <v>412</v>
      </c>
      <c r="C133" s="131" t="s">
        <v>413</v>
      </c>
      <c r="D133" s="131">
        <v>111</v>
      </c>
      <c r="E133" s="132" t="s">
        <v>414</v>
      </c>
      <c r="F133" s="132">
        <v>0</v>
      </c>
      <c r="G133" s="132">
        <v>0</v>
      </c>
      <c r="H133" s="132">
        <f t="shared" ref="H133:H145" si="17">(F133-G133)</f>
        <v>0</v>
      </c>
      <c r="I133" s="133"/>
      <c r="J133" s="134"/>
      <c r="K133" s="135"/>
      <c r="L133" s="135"/>
      <c r="M133" s="135"/>
      <c r="N133" s="135"/>
      <c r="O133" s="135"/>
      <c r="P133" s="135"/>
      <c r="Q133" s="135"/>
      <c r="R133" s="84">
        <v>0</v>
      </c>
      <c r="S133" s="85">
        <v>0</v>
      </c>
      <c r="T133" s="136">
        <f t="shared" ref="T133:T145" si="18">(R133*S133)/100</f>
        <v>0</v>
      </c>
      <c r="U133" s="137" t="s">
        <v>415</v>
      </c>
    </row>
    <row r="134" spans="1:21" ht="30" x14ac:dyDescent="0.25">
      <c r="A134" s="290"/>
      <c r="B134" s="138" t="s">
        <v>416</v>
      </c>
      <c r="C134" s="139" t="s">
        <v>417</v>
      </c>
      <c r="D134" s="140">
        <v>111</v>
      </c>
      <c r="E134" s="141" t="s">
        <v>414</v>
      </c>
      <c r="F134" s="132">
        <v>830000000</v>
      </c>
      <c r="G134" s="132">
        <v>769064244</v>
      </c>
      <c r="H134" s="132">
        <f t="shared" si="17"/>
        <v>60935756</v>
      </c>
      <c r="I134" s="301" t="s">
        <v>418</v>
      </c>
      <c r="J134" s="302" t="s">
        <v>419</v>
      </c>
      <c r="K134" s="135"/>
      <c r="L134" s="135"/>
      <c r="M134" s="135"/>
      <c r="N134" s="135"/>
      <c r="O134" s="135"/>
      <c r="P134" s="135"/>
      <c r="Q134" s="142" t="s">
        <v>420</v>
      </c>
      <c r="R134" s="47">
        <f t="shared" ref="R134:R145" si="19">(G134/F134)*100</f>
        <v>92.658342650602407</v>
      </c>
      <c r="S134" s="47">
        <v>100</v>
      </c>
      <c r="T134" s="47">
        <f t="shared" si="18"/>
        <v>92.658342650602407</v>
      </c>
      <c r="U134" s="137" t="s">
        <v>421</v>
      </c>
    </row>
    <row r="135" spans="1:21" ht="45" x14ac:dyDescent="0.25">
      <c r="A135" s="290"/>
      <c r="B135" s="130" t="s">
        <v>422</v>
      </c>
      <c r="C135" s="131" t="s">
        <v>423</v>
      </c>
      <c r="D135" s="131">
        <v>111</v>
      </c>
      <c r="E135" s="132" t="s">
        <v>414</v>
      </c>
      <c r="F135" s="132">
        <v>938075763</v>
      </c>
      <c r="G135" s="132">
        <v>888528019</v>
      </c>
      <c r="H135" s="132">
        <f t="shared" si="17"/>
        <v>49547744</v>
      </c>
      <c r="I135" s="301"/>
      <c r="J135" s="303"/>
      <c r="K135" s="135"/>
      <c r="L135" s="135"/>
      <c r="M135" s="135"/>
      <c r="N135" s="135"/>
      <c r="O135" s="135"/>
      <c r="P135" s="135"/>
      <c r="Q135" s="135"/>
      <c r="R135" s="47">
        <f t="shared" si="19"/>
        <v>94.718151139355257</v>
      </c>
      <c r="S135" s="47">
        <v>0</v>
      </c>
      <c r="T135" s="47">
        <f t="shared" si="18"/>
        <v>0</v>
      </c>
      <c r="U135" s="137" t="s">
        <v>424</v>
      </c>
    </row>
    <row r="136" spans="1:21" ht="31.5" x14ac:dyDescent="0.25">
      <c r="A136" s="290"/>
      <c r="B136" s="130" t="s">
        <v>425</v>
      </c>
      <c r="C136" s="131" t="s">
        <v>426</v>
      </c>
      <c r="D136" s="131">
        <v>111</v>
      </c>
      <c r="E136" s="132" t="s">
        <v>414</v>
      </c>
      <c r="F136" s="132">
        <v>121000000</v>
      </c>
      <c r="G136" s="132">
        <v>0</v>
      </c>
      <c r="H136" s="132">
        <f t="shared" si="17"/>
        <v>121000000</v>
      </c>
      <c r="I136" s="301"/>
      <c r="J136" s="303"/>
      <c r="K136" s="135"/>
      <c r="L136" s="135"/>
      <c r="M136" s="135"/>
      <c r="N136" s="135"/>
      <c r="O136" s="135"/>
      <c r="P136" s="135"/>
      <c r="Q136" s="135"/>
      <c r="R136" s="47">
        <f t="shared" si="19"/>
        <v>0</v>
      </c>
      <c r="S136" s="47">
        <v>0</v>
      </c>
      <c r="T136" s="47">
        <f t="shared" si="18"/>
        <v>0</v>
      </c>
      <c r="U136" s="143" t="s">
        <v>427</v>
      </c>
    </row>
    <row r="137" spans="1:21" ht="30" x14ac:dyDescent="0.25">
      <c r="A137" s="290"/>
      <c r="B137" s="130" t="s">
        <v>428</v>
      </c>
      <c r="C137" s="131" t="s">
        <v>429</v>
      </c>
      <c r="D137" s="131">
        <v>111</v>
      </c>
      <c r="E137" s="132" t="s">
        <v>414</v>
      </c>
      <c r="F137" s="132">
        <v>350000000</v>
      </c>
      <c r="G137" s="132">
        <v>349660736</v>
      </c>
      <c r="H137" s="132">
        <f t="shared" si="17"/>
        <v>339264</v>
      </c>
      <c r="I137" s="301"/>
      <c r="J137" s="304"/>
      <c r="K137" s="144"/>
      <c r="L137" s="144"/>
      <c r="M137" s="144"/>
      <c r="N137" s="144"/>
      <c r="O137" s="144"/>
      <c r="P137" s="144"/>
      <c r="Q137" s="132" t="s">
        <v>576</v>
      </c>
      <c r="R137" s="47">
        <v>100</v>
      </c>
      <c r="S137" s="47">
        <v>100</v>
      </c>
      <c r="T137" s="47">
        <f t="shared" si="18"/>
        <v>100</v>
      </c>
      <c r="U137" s="145" t="s">
        <v>432</v>
      </c>
    </row>
    <row r="138" spans="1:21" ht="75" x14ac:dyDescent="0.25">
      <c r="A138" s="290"/>
      <c r="B138" s="130" t="s">
        <v>433</v>
      </c>
      <c r="C138" s="131" t="s">
        <v>434</v>
      </c>
      <c r="D138" s="131">
        <v>111</v>
      </c>
      <c r="E138" s="132" t="s">
        <v>414</v>
      </c>
      <c r="F138" s="132">
        <v>603858878</v>
      </c>
      <c r="G138" s="132">
        <v>598906128</v>
      </c>
      <c r="H138" s="132">
        <f t="shared" si="17"/>
        <v>4952750</v>
      </c>
      <c r="I138" s="305" t="s">
        <v>430</v>
      </c>
      <c r="J138" s="308" t="s">
        <v>431</v>
      </c>
      <c r="K138" s="144"/>
      <c r="L138" s="144"/>
      <c r="M138" s="144"/>
      <c r="N138" s="144"/>
      <c r="O138" s="144"/>
      <c r="P138" s="144"/>
      <c r="Q138" s="132" t="s">
        <v>435</v>
      </c>
      <c r="R138" s="47">
        <v>99</v>
      </c>
      <c r="S138" s="47">
        <v>100</v>
      </c>
      <c r="T138" s="47">
        <f t="shared" si="18"/>
        <v>99</v>
      </c>
      <c r="U138" s="145" t="s">
        <v>436</v>
      </c>
    </row>
    <row r="139" spans="1:21" ht="30" x14ac:dyDescent="0.25">
      <c r="A139" s="290"/>
      <c r="B139" s="130" t="s">
        <v>437</v>
      </c>
      <c r="C139" s="131" t="s">
        <v>438</v>
      </c>
      <c r="D139" s="131">
        <v>111</v>
      </c>
      <c r="E139" s="132" t="s">
        <v>414</v>
      </c>
      <c r="F139" s="132">
        <v>233200000</v>
      </c>
      <c r="G139" s="132">
        <v>232450516</v>
      </c>
      <c r="H139" s="132">
        <f t="shared" si="17"/>
        <v>749484</v>
      </c>
      <c r="I139" s="306"/>
      <c r="J139" s="309"/>
      <c r="K139" s="144"/>
      <c r="L139" s="144"/>
      <c r="M139" s="144"/>
      <c r="N139" s="144"/>
      <c r="O139" s="144"/>
      <c r="P139" s="144"/>
      <c r="Q139" s="144"/>
      <c r="R139" s="47">
        <v>100</v>
      </c>
      <c r="S139" s="47">
        <v>100</v>
      </c>
      <c r="T139" s="47">
        <f t="shared" si="18"/>
        <v>100</v>
      </c>
      <c r="U139" s="143" t="s">
        <v>439</v>
      </c>
    </row>
    <row r="140" spans="1:21" ht="45" hidden="1" x14ac:dyDescent="0.25">
      <c r="A140" s="290"/>
      <c r="B140" s="130" t="s">
        <v>440</v>
      </c>
      <c r="C140" s="131" t="s">
        <v>441</v>
      </c>
      <c r="D140" s="131">
        <v>111</v>
      </c>
      <c r="E140" s="132" t="s">
        <v>414</v>
      </c>
      <c r="F140" s="132">
        <v>300000000</v>
      </c>
      <c r="G140" s="132">
        <v>291912324</v>
      </c>
      <c r="H140" s="132">
        <f t="shared" si="17"/>
        <v>8087676</v>
      </c>
      <c r="I140" s="306"/>
      <c r="J140" s="309"/>
      <c r="K140" s="144"/>
      <c r="L140" s="144"/>
      <c r="M140" s="144"/>
      <c r="N140" s="144"/>
      <c r="O140" s="144"/>
      <c r="P140" s="144"/>
      <c r="Q140" s="144"/>
      <c r="R140" s="47">
        <f t="shared" si="19"/>
        <v>97.304107999999999</v>
      </c>
      <c r="S140" s="47">
        <v>0</v>
      </c>
      <c r="T140" s="47">
        <f t="shared" si="18"/>
        <v>0</v>
      </c>
      <c r="U140" s="143" t="s">
        <v>442</v>
      </c>
    </row>
    <row r="141" spans="1:21" ht="30" hidden="1" x14ac:dyDescent="0.25">
      <c r="A141" s="290"/>
      <c r="B141" s="130" t="s">
        <v>443</v>
      </c>
      <c r="C141" s="131" t="s">
        <v>444</v>
      </c>
      <c r="D141" s="131">
        <v>111</v>
      </c>
      <c r="E141" s="132" t="s">
        <v>414</v>
      </c>
      <c r="F141" s="132">
        <v>35000000</v>
      </c>
      <c r="G141" s="132">
        <v>0</v>
      </c>
      <c r="H141" s="132">
        <f t="shared" si="17"/>
        <v>35000000</v>
      </c>
      <c r="I141" s="306"/>
      <c r="J141" s="309"/>
      <c r="K141" s="144"/>
      <c r="L141" s="144"/>
      <c r="M141" s="144"/>
      <c r="N141" s="144"/>
      <c r="O141" s="144"/>
      <c r="P141" s="144"/>
      <c r="Q141" s="144"/>
      <c r="R141" s="47">
        <f t="shared" si="19"/>
        <v>0</v>
      </c>
      <c r="S141" s="47">
        <v>0</v>
      </c>
      <c r="T141" s="47">
        <f t="shared" si="18"/>
        <v>0</v>
      </c>
      <c r="U141" s="143" t="s">
        <v>445</v>
      </c>
    </row>
    <row r="142" spans="1:21" ht="120" x14ac:dyDescent="0.25">
      <c r="A142" s="290"/>
      <c r="B142" s="130" t="s">
        <v>446</v>
      </c>
      <c r="C142" s="131" t="s">
        <v>447</v>
      </c>
      <c r="D142" s="131">
        <v>111</v>
      </c>
      <c r="E142" s="132" t="s">
        <v>414</v>
      </c>
      <c r="F142" s="132">
        <v>1025361332</v>
      </c>
      <c r="G142" s="132">
        <v>988680862</v>
      </c>
      <c r="H142" s="132">
        <f t="shared" si="17"/>
        <v>36680470</v>
      </c>
      <c r="I142" s="306"/>
      <c r="J142" s="309"/>
      <c r="K142" s="144"/>
      <c r="L142" s="144"/>
      <c r="M142" s="144"/>
      <c r="N142" s="144"/>
      <c r="O142" s="144"/>
      <c r="P142" s="144"/>
      <c r="Q142" s="132" t="s">
        <v>448</v>
      </c>
      <c r="R142" s="47">
        <f t="shared" si="19"/>
        <v>96.422678634813195</v>
      </c>
      <c r="S142" s="47">
        <v>100</v>
      </c>
      <c r="T142" s="47">
        <f t="shared" si="18"/>
        <v>96.422678634813195</v>
      </c>
      <c r="U142" s="145" t="s">
        <v>449</v>
      </c>
    </row>
    <row r="143" spans="1:21" ht="75" x14ac:dyDescent="0.25">
      <c r="A143" s="290"/>
      <c r="B143" s="130" t="s">
        <v>450</v>
      </c>
      <c r="C143" s="131" t="s">
        <v>451</v>
      </c>
      <c r="D143" s="131">
        <v>111</v>
      </c>
      <c r="E143" s="132" t="s">
        <v>452</v>
      </c>
      <c r="F143" s="132">
        <v>79247713</v>
      </c>
      <c r="G143" s="132">
        <v>67148898</v>
      </c>
      <c r="H143" s="132">
        <f t="shared" si="17"/>
        <v>12098815</v>
      </c>
      <c r="I143" s="307"/>
      <c r="J143" s="310"/>
      <c r="K143" s="144"/>
      <c r="L143" s="144"/>
      <c r="M143" s="144"/>
      <c r="N143" s="144"/>
      <c r="O143" s="144"/>
      <c r="P143" s="144"/>
      <c r="Q143" s="144"/>
      <c r="R143" s="47">
        <f t="shared" si="19"/>
        <v>84.732915888689433</v>
      </c>
      <c r="S143" s="47">
        <v>100</v>
      </c>
      <c r="T143" s="47">
        <f t="shared" si="18"/>
        <v>84.732915888689433</v>
      </c>
      <c r="U143" s="143" t="s">
        <v>453</v>
      </c>
    </row>
    <row r="144" spans="1:21" ht="150" x14ac:dyDescent="0.25">
      <c r="A144" s="290"/>
      <c r="B144" s="130" t="s">
        <v>454</v>
      </c>
      <c r="C144" s="131" t="s">
        <v>455</v>
      </c>
      <c r="D144" s="131">
        <v>111</v>
      </c>
      <c r="E144" s="132" t="s">
        <v>414</v>
      </c>
      <c r="F144" s="132">
        <v>555878510</v>
      </c>
      <c r="G144" s="132">
        <v>510721875</v>
      </c>
      <c r="H144" s="132">
        <f t="shared" si="17"/>
        <v>45156635</v>
      </c>
      <c r="I144" s="133"/>
      <c r="J144" s="134"/>
      <c r="K144" s="135"/>
      <c r="L144" s="135"/>
      <c r="M144" s="135"/>
      <c r="N144" s="135"/>
      <c r="O144" s="135"/>
      <c r="P144" s="135"/>
      <c r="Q144" s="135"/>
      <c r="R144" s="47">
        <f t="shared" si="19"/>
        <v>91.876528020484187</v>
      </c>
      <c r="S144" s="85">
        <v>0</v>
      </c>
      <c r="T144" s="47">
        <f t="shared" si="18"/>
        <v>0</v>
      </c>
      <c r="U144" s="145" t="s">
        <v>456</v>
      </c>
    </row>
    <row r="145" spans="1:21" ht="45" x14ac:dyDescent="0.25">
      <c r="A145" s="290"/>
      <c r="B145" s="130" t="s">
        <v>457</v>
      </c>
      <c r="C145" s="131" t="s">
        <v>458</v>
      </c>
      <c r="D145" s="131">
        <v>111</v>
      </c>
      <c r="E145" s="132" t="s">
        <v>414</v>
      </c>
      <c r="F145" s="132">
        <v>239600131</v>
      </c>
      <c r="G145" s="132">
        <v>239600131</v>
      </c>
      <c r="H145" s="132">
        <f t="shared" si="17"/>
        <v>0</v>
      </c>
      <c r="I145" s="142" t="s">
        <v>459</v>
      </c>
      <c r="J145" s="146" t="s">
        <v>460</v>
      </c>
      <c r="K145" s="135"/>
      <c r="L145" s="135"/>
      <c r="M145" s="135"/>
      <c r="N145" s="135"/>
      <c r="O145" s="135"/>
      <c r="P145" s="135"/>
      <c r="Q145" s="246" t="s">
        <v>792</v>
      </c>
      <c r="R145" s="47">
        <f t="shared" si="19"/>
        <v>100</v>
      </c>
      <c r="S145" s="47">
        <v>76</v>
      </c>
      <c r="T145" s="47">
        <f t="shared" si="18"/>
        <v>76</v>
      </c>
      <c r="U145" s="147" t="s">
        <v>461</v>
      </c>
    </row>
    <row r="146" spans="1:21" ht="15.75" x14ac:dyDescent="0.25">
      <c r="A146" s="120"/>
      <c r="B146" s="121"/>
      <c r="C146" s="122"/>
      <c r="D146" s="122"/>
      <c r="E146" s="123"/>
      <c r="F146" s="123"/>
      <c r="G146" s="123"/>
      <c r="H146" s="123"/>
      <c r="I146" s="126"/>
      <c r="J146" s="129"/>
      <c r="K146" s="127"/>
      <c r="L146" s="127"/>
      <c r="M146" s="127"/>
      <c r="N146" s="127"/>
      <c r="O146" s="127"/>
      <c r="P146" s="127"/>
      <c r="Q146" s="127"/>
      <c r="R146" s="128"/>
      <c r="S146" s="126"/>
      <c r="T146" s="148"/>
      <c r="U146" s="149"/>
    </row>
    <row r="147" spans="1:21" ht="60" x14ac:dyDescent="0.25">
      <c r="A147" s="311" t="s">
        <v>462</v>
      </c>
      <c r="B147" s="150" t="s">
        <v>463</v>
      </c>
      <c r="C147" s="151" t="s">
        <v>464</v>
      </c>
      <c r="D147" s="151">
        <v>211</v>
      </c>
      <c r="E147" s="152" t="s">
        <v>414</v>
      </c>
      <c r="F147" s="152">
        <v>189556618</v>
      </c>
      <c r="G147" s="153">
        <v>189556618</v>
      </c>
      <c r="H147" s="154">
        <f t="shared" ref="H147:H165" si="20">(F147-G147)</f>
        <v>0</v>
      </c>
      <c r="I147" s="155"/>
      <c r="J147" s="156"/>
      <c r="K147" s="157"/>
      <c r="L147" s="157"/>
      <c r="M147" s="157"/>
      <c r="N147" s="157"/>
      <c r="O147" s="157"/>
      <c r="P147" s="157"/>
      <c r="Q147" s="157"/>
      <c r="R147" s="47">
        <f t="shared" ref="R147:R165" si="21">(G147/F147)*100</f>
        <v>100</v>
      </c>
      <c r="S147" s="47">
        <v>100</v>
      </c>
      <c r="T147" s="47">
        <f t="shared" ref="T147:T165" si="22">(R147*S147)/100</f>
        <v>100</v>
      </c>
      <c r="U147" s="158" t="s">
        <v>465</v>
      </c>
    </row>
    <row r="148" spans="1:21" ht="60" x14ac:dyDescent="0.25">
      <c r="A148" s="311"/>
      <c r="B148" s="150" t="s">
        <v>466</v>
      </c>
      <c r="C148" s="151" t="s">
        <v>467</v>
      </c>
      <c r="D148" s="151">
        <v>211</v>
      </c>
      <c r="E148" s="152" t="s">
        <v>414</v>
      </c>
      <c r="F148" s="152">
        <v>109843658</v>
      </c>
      <c r="G148" s="153">
        <v>59445282</v>
      </c>
      <c r="H148" s="153">
        <f t="shared" si="20"/>
        <v>50398376</v>
      </c>
      <c r="I148" s="312" t="s">
        <v>468</v>
      </c>
      <c r="J148" s="313" t="s">
        <v>469</v>
      </c>
      <c r="K148" s="157"/>
      <c r="L148" s="157"/>
      <c r="M148" s="157"/>
      <c r="N148" s="157"/>
      <c r="O148" s="157"/>
      <c r="P148" s="157"/>
      <c r="Q148" s="157"/>
      <c r="R148" s="47">
        <f t="shared" si="21"/>
        <v>54.118082993922144</v>
      </c>
      <c r="S148" s="47">
        <v>85</v>
      </c>
      <c r="T148" s="47">
        <f t="shared" si="22"/>
        <v>46.000370544833821</v>
      </c>
      <c r="U148" s="159" t="s">
        <v>470</v>
      </c>
    </row>
    <row r="149" spans="1:21" ht="60" x14ac:dyDescent="0.25">
      <c r="A149" s="311"/>
      <c r="B149" s="150" t="s">
        <v>471</v>
      </c>
      <c r="C149" s="151" t="s">
        <v>472</v>
      </c>
      <c r="D149" s="151">
        <v>211</v>
      </c>
      <c r="E149" s="152" t="s">
        <v>414</v>
      </c>
      <c r="F149" s="152">
        <v>372698968</v>
      </c>
      <c r="G149" s="153">
        <v>372698968</v>
      </c>
      <c r="H149" s="153">
        <f t="shared" si="20"/>
        <v>0</v>
      </c>
      <c r="I149" s="312"/>
      <c r="J149" s="313"/>
      <c r="K149" s="157"/>
      <c r="L149" s="157"/>
      <c r="M149" s="157"/>
      <c r="N149" s="157"/>
      <c r="O149" s="157"/>
      <c r="P149" s="157"/>
      <c r="Q149" s="157"/>
      <c r="R149" s="47">
        <f t="shared" si="21"/>
        <v>100</v>
      </c>
      <c r="S149" s="47">
        <v>90</v>
      </c>
      <c r="T149" s="47">
        <f t="shared" si="22"/>
        <v>90</v>
      </c>
      <c r="U149" s="158" t="s">
        <v>473</v>
      </c>
    </row>
    <row r="150" spans="1:21" ht="30" x14ac:dyDescent="0.25">
      <c r="A150" s="311"/>
      <c r="B150" s="150" t="s">
        <v>474</v>
      </c>
      <c r="C150" s="151" t="s">
        <v>475</v>
      </c>
      <c r="D150" s="151">
        <v>211</v>
      </c>
      <c r="E150" s="152" t="s">
        <v>414</v>
      </c>
      <c r="F150" s="152">
        <v>90000000</v>
      </c>
      <c r="G150" s="153">
        <v>81019462</v>
      </c>
      <c r="H150" s="153">
        <f t="shared" si="20"/>
        <v>8980538</v>
      </c>
      <c r="I150" s="312"/>
      <c r="J150" s="313"/>
      <c r="K150" s="157"/>
      <c r="L150" s="157"/>
      <c r="M150" s="157"/>
      <c r="N150" s="157"/>
      <c r="O150" s="157"/>
      <c r="P150" s="157"/>
      <c r="Q150" s="157"/>
      <c r="R150" s="47">
        <f t="shared" si="21"/>
        <v>90.021624444444441</v>
      </c>
      <c r="S150" s="47">
        <v>85</v>
      </c>
      <c r="T150" s="47">
        <f t="shared" si="22"/>
        <v>76.518380777777779</v>
      </c>
      <c r="U150" s="160" t="s">
        <v>476</v>
      </c>
    </row>
    <row r="151" spans="1:21" ht="31.5" x14ac:dyDescent="0.25">
      <c r="A151" s="311"/>
      <c r="B151" s="150" t="s">
        <v>477</v>
      </c>
      <c r="C151" s="151" t="s">
        <v>478</v>
      </c>
      <c r="D151" s="151">
        <v>211</v>
      </c>
      <c r="E151" s="152" t="s">
        <v>414</v>
      </c>
      <c r="F151" s="152">
        <v>30741545</v>
      </c>
      <c r="G151" s="153">
        <v>10200000</v>
      </c>
      <c r="H151" s="153">
        <f t="shared" si="20"/>
        <v>20541545</v>
      </c>
      <c r="I151" s="312"/>
      <c r="J151" s="313"/>
      <c r="K151" s="157"/>
      <c r="L151" s="157"/>
      <c r="M151" s="157"/>
      <c r="N151" s="157"/>
      <c r="O151" s="157"/>
      <c r="P151" s="157"/>
      <c r="Q151" s="157"/>
      <c r="R151" s="47">
        <v>33</v>
      </c>
      <c r="S151" s="47">
        <v>60</v>
      </c>
      <c r="T151" s="47">
        <f t="shared" si="22"/>
        <v>19.8</v>
      </c>
      <c r="U151" s="158" t="s">
        <v>479</v>
      </c>
    </row>
    <row r="152" spans="1:21" ht="31.5" x14ac:dyDescent="0.25">
      <c r="A152" s="311"/>
      <c r="B152" s="150" t="s">
        <v>480</v>
      </c>
      <c r="C152" s="151" t="s">
        <v>481</v>
      </c>
      <c r="D152" s="151">
        <v>211</v>
      </c>
      <c r="E152" s="152" t="s">
        <v>482</v>
      </c>
      <c r="F152" s="152">
        <v>725760394</v>
      </c>
      <c r="G152" s="153">
        <v>658714707</v>
      </c>
      <c r="H152" s="153">
        <f t="shared" si="20"/>
        <v>67045687</v>
      </c>
      <c r="I152" s="312"/>
      <c r="J152" s="313"/>
      <c r="K152" s="157"/>
      <c r="L152" s="157"/>
      <c r="M152" s="157"/>
      <c r="N152" s="157"/>
      <c r="O152" s="157"/>
      <c r="P152" s="157"/>
      <c r="Q152" s="157"/>
      <c r="R152" s="47">
        <f t="shared" si="21"/>
        <v>90.76200801886138</v>
      </c>
      <c r="S152" s="47">
        <v>85</v>
      </c>
      <c r="T152" s="47">
        <f t="shared" si="22"/>
        <v>77.147706816032169</v>
      </c>
      <c r="U152" s="158" t="s">
        <v>483</v>
      </c>
    </row>
    <row r="153" spans="1:21" ht="45" x14ac:dyDescent="0.25">
      <c r="A153" s="311"/>
      <c r="B153" s="150" t="s">
        <v>484</v>
      </c>
      <c r="C153" s="151" t="s">
        <v>485</v>
      </c>
      <c r="D153" s="151">
        <v>211</v>
      </c>
      <c r="E153" s="152" t="s">
        <v>414</v>
      </c>
      <c r="F153" s="152">
        <v>92524043</v>
      </c>
      <c r="G153" s="153">
        <v>92524043</v>
      </c>
      <c r="H153" s="153">
        <f t="shared" si="20"/>
        <v>0</v>
      </c>
      <c r="I153" s="312"/>
      <c r="J153" s="313"/>
      <c r="K153" s="157"/>
      <c r="L153" s="157"/>
      <c r="M153" s="157"/>
      <c r="N153" s="157"/>
      <c r="O153" s="157"/>
      <c r="P153" s="157"/>
      <c r="Q153" s="157"/>
      <c r="R153" s="47">
        <f t="shared" si="21"/>
        <v>100</v>
      </c>
      <c r="S153" s="47">
        <v>100</v>
      </c>
      <c r="T153" s="47">
        <f t="shared" si="22"/>
        <v>100</v>
      </c>
      <c r="U153" s="158" t="s">
        <v>486</v>
      </c>
    </row>
    <row r="154" spans="1:21" ht="45" x14ac:dyDescent="0.25">
      <c r="A154" s="311"/>
      <c r="B154" s="150" t="s">
        <v>487</v>
      </c>
      <c r="C154" s="151" t="s">
        <v>488</v>
      </c>
      <c r="D154" s="151">
        <v>211</v>
      </c>
      <c r="E154" s="152" t="s">
        <v>414</v>
      </c>
      <c r="F154" s="152">
        <v>244800000</v>
      </c>
      <c r="G154" s="152">
        <v>244800000</v>
      </c>
      <c r="H154" s="153">
        <f t="shared" si="20"/>
        <v>0</v>
      </c>
      <c r="I154" s="155"/>
      <c r="J154" s="156"/>
      <c r="K154" s="157"/>
      <c r="L154" s="157"/>
      <c r="M154" s="157"/>
      <c r="N154" s="157"/>
      <c r="O154" s="157"/>
      <c r="P154" s="157"/>
      <c r="Q154" s="157"/>
      <c r="R154" s="47">
        <f t="shared" si="21"/>
        <v>100</v>
      </c>
      <c r="S154" s="47">
        <v>80</v>
      </c>
      <c r="T154" s="47">
        <f t="shared" si="22"/>
        <v>80</v>
      </c>
      <c r="U154" s="159" t="s">
        <v>489</v>
      </c>
    </row>
    <row r="155" spans="1:21" ht="30" x14ac:dyDescent="0.25">
      <c r="A155" s="311"/>
      <c r="B155" s="150" t="s">
        <v>490</v>
      </c>
      <c r="C155" s="151" t="s">
        <v>491</v>
      </c>
      <c r="D155" s="151">
        <v>211</v>
      </c>
      <c r="E155" s="152" t="s">
        <v>414</v>
      </c>
      <c r="F155" s="152">
        <v>96000000</v>
      </c>
      <c r="G155" s="153">
        <v>96000000</v>
      </c>
      <c r="H155" s="153">
        <f t="shared" si="20"/>
        <v>0</v>
      </c>
      <c r="I155" s="154" t="s">
        <v>492</v>
      </c>
      <c r="J155" s="161" t="s">
        <v>493</v>
      </c>
      <c r="K155" s="157"/>
      <c r="L155" s="157"/>
      <c r="M155" s="157"/>
      <c r="N155" s="157"/>
      <c r="O155" s="157"/>
      <c r="P155" s="157"/>
      <c r="Q155" s="157"/>
      <c r="R155" s="47">
        <f t="shared" si="21"/>
        <v>100</v>
      </c>
      <c r="S155" s="47">
        <v>100</v>
      </c>
      <c r="T155" s="47">
        <f t="shared" si="22"/>
        <v>100</v>
      </c>
      <c r="U155" s="159" t="s">
        <v>494</v>
      </c>
    </row>
    <row r="156" spans="1:21" ht="30" x14ac:dyDescent="0.25">
      <c r="A156" s="311"/>
      <c r="B156" s="150" t="s">
        <v>571</v>
      </c>
      <c r="C156" s="151" t="s">
        <v>572</v>
      </c>
      <c r="D156" s="151">
        <v>211</v>
      </c>
      <c r="E156" s="152" t="s">
        <v>414</v>
      </c>
      <c r="F156" s="152">
        <v>300000000</v>
      </c>
      <c r="G156" s="153">
        <v>299999200</v>
      </c>
      <c r="H156" s="153">
        <f t="shared" si="20"/>
        <v>800</v>
      </c>
      <c r="I156" s="154"/>
      <c r="J156" s="161"/>
      <c r="K156" s="157"/>
      <c r="L156" s="157"/>
      <c r="M156" s="157"/>
      <c r="N156" s="157"/>
      <c r="O156" s="157"/>
      <c r="P156" s="157"/>
      <c r="Q156" s="157"/>
      <c r="R156" s="47">
        <v>100</v>
      </c>
      <c r="S156" s="47">
        <v>100</v>
      </c>
      <c r="T156" s="47">
        <f t="shared" si="22"/>
        <v>100</v>
      </c>
      <c r="U156" s="159"/>
    </row>
    <row r="157" spans="1:21" ht="30" x14ac:dyDescent="0.25">
      <c r="A157" s="311"/>
      <c r="B157" s="150" t="s">
        <v>495</v>
      </c>
      <c r="C157" s="151" t="s">
        <v>496</v>
      </c>
      <c r="D157" s="151">
        <v>211</v>
      </c>
      <c r="E157" s="152" t="s">
        <v>497</v>
      </c>
      <c r="F157" s="152">
        <v>4200000</v>
      </c>
      <c r="G157" s="153">
        <v>3010000</v>
      </c>
      <c r="H157" s="153">
        <f t="shared" si="20"/>
        <v>1190000</v>
      </c>
      <c r="I157" s="154" t="s">
        <v>498</v>
      </c>
      <c r="J157" s="161" t="s">
        <v>499</v>
      </c>
      <c r="K157" s="157"/>
      <c r="L157" s="157"/>
      <c r="M157" s="157"/>
      <c r="N157" s="157"/>
      <c r="O157" s="157"/>
      <c r="P157" s="157"/>
      <c r="Q157" s="157"/>
      <c r="R157" s="47">
        <f t="shared" si="21"/>
        <v>71.666666666666671</v>
      </c>
      <c r="S157" s="47">
        <v>80</v>
      </c>
      <c r="T157" s="47">
        <f t="shared" si="22"/>
        <v>57.333333333333343</v>
      </c>
      <c r="U157" s="159" t="s">
        <v>500</v>
      </c>
    </row>
    <row r="158" spans="1:21" ht="31.5" x14ac:dyDescent="0.25">
      <c r="A158" s="311"/>
      <c r="B158" s="150" t="s">
        <v>501</v>
      </c>
      <c r="C158" s="151" t="s">
        <v>502</v>
      </c>
      <c r="D158" s="151">
        <v>211</v>
      </c>
      <c r="E158" s="152" t="s">
        <v>414</v>
      </c>
      <c r="F158" s="152">
        <v>239816980</v>
      </c>
      <c r="G158" s="152">
        <v>239816980</v>
      </c>
      <c r="H158" s="153">
        <f t="shared" si="20"/>
        <v>0</v>
      </c>
      <c r="I158" s="154" t="s">
        <v>503</v>
      </c>
      <c r="J158" s="161" t="s">
        <v>504</v>
      </c>
      <c r="K158" s="157"/>
      <c r="L158" s="157"/>
      <c r="M158" s="157"/>
      <c r="N158" s="157"/>
      <c r="O158" s="157"/>
      <c r="P158" s="157"/>
      <c r="Q158" s="157"/>
      <c r="R158" s="47">
        <f t="shared" si="21"/>
        <v>100</v>
      </c>
      <c r="S158" s="47">
        <v>100</v>
      </c>
      <c r="T158" s="47">
        <f t="shared" si="22"/>
        <v>100</v>
      </c>
      <c r="U158" s="159" t="s">
        <v>505</v>
      </c>
    </row>
    <row r="159" spans="1:21" ht="90" x14ac:dyDescent="0.25">
      <c r="A159" s="311"/>
      <c r="B159" s="150" t="s">
        <v>506</v>
      </c>
      <c r="C159" s="151" t="s">
        <v>507</v>
      </c>
      <c r="D159" s="151">
        <v>211</v>
      </c>
      <c r="E159" s="152" t="s">
        <v>508</v>
      </c>
      <c r="F159" s="152">
        <v>77206937</v>
      </c>
      <c r="G159" s="152">
        <v>60900695</v>
      </c>
      <c r="H159" s="153">
        <f t="shared" si="20"/>
        <v>16306242</v>
      </c>
      <c r="I159" s="154" t="s">
        <v>509</v>
      </c>
      <c r="J159" s="161" t="s">
        <v>510</v>
      </c>
      <c r="K159" s="157"/>
      <c r="L159" s="157"/>
      <c r="M159" s="157"/>
      <c r="N159" s="157"/>
      <c r="O159" s="157"/>
      <c r="P159" s="157"/>
      <c r="Q159" s="157"/>
      <c r="R159" s="47">
        <f t="shared" si="21"/>
        <v>78.87982267707369</v>
      </c>
      <c r="S159" s="47">
        <v>50</v>
      </c>
      <c r="T159" s="47">
        <f t="shared" si="22"/>
        <v>39.439911338536845</v>
      </c>
      <c r="U159" s="158" t="s">
        <v>511</v>
      </c>
    </row>
    <row r="160" spans="1:21" ht="75" x14ac:dyDescent="0.25">
      <c r="A160" s="311"/>
      <c r="B160" s="150" t="s">
        <v>512</v>
      </c>
      <c r="C160" s="151" t="s">
        <v>513</v>
      </c>
      <c r="D160" s="151">
        <v>211</v>
      </c>
      <c r="E160" s="152" t="s">
        <v>414</v>
      </c>
      <c r="F160" s="152">
        <v>200000000</v>
      </c>
      <c r="G160" s="152">
        <v>193882694</v>
      </c>
      <c r="H160" s="153">
        <f t="shared" si="20"/>
        <v>6117306</v>
      </c>
      <c r="I160" s="155"/>
      <c r="J160" s="156"/>
      <c r="K160" s="157"/>
      <c r="L160" s="157"/>
      <c r="M160" s="157"/>
      <c r="N160" s="157"/>
      <c r="O160" s="157"/>
      <c r="P160" s="157"/>
      <c r="Q160" s="157"/>
      <c r="R160" s="47">
        <f t="shared" si="21"/>
        <v>96.941346999999993</v>
      </c>
      <c r="S160" s="47">
        <v>80</v>
      </c>
      <c r="T160" s="47">
        <f t="shared" si="22"/>
        <v>77.553077599999995</v>
      </c>
      <c r="U160" s="159" t="s">
        <v>514</v>
      </c>
    </row>
    <row r="161" spans="1:21" ht="75" x14ac:dyDescent="0.25">
      <c r="A161" s="311"/>
      <c r="B161" s="150" t="s">
        <v>515</v>
      </c>
      <c r="C161" s="151" t="s">
        <v>516</v>
      </c>
      <c r="D161" s="151">
        <v>211</v>
      </c>
      <c r="E161" s="152" t="s">
        <v>517</v>
      </c>
      <c r="F161" s="152">
        <v>719224758</v>
      </c>
      <c r="G161" s="152">
        <v>659210538</v>
      </c>
      <c r="H161" s="153">
        <f t="shared" si="20"/>
        <v>60014220</v>
      </c>
      <c r="I161" s="154" t="s">
        <v>518</v>
      </c>
      <c r="J161" s="161" t="s">
        <v>519</v>
      </c>
      <c r="K161" s="157"/>
      <c r="L161" s="157"/>
      <c r="M161" s="157"/>
      <c r="N161" s="157"/>
      <c r="O161" s="157"/>
      <c r="P161" s="157"/>
      <c r="Q161" s="157"/>
      <c r="R161" s="47">
        <f t="shared" si="21"/>
        <v>91.655707157956314</v>
      </c>
      <c r="S161" s="47">
        <v>76</v>
      </c>
      <c r="T161" s="47">
        <f t="shared" si="22"/>
        <v>69.658337440046793</v>
      </c>
      <c r="U161" s="162" t="s">
        <v>520</v>
      </c>
    </row>
    <row r="162" spans="1:21" ht="31.5" x14ac:dyDescent="0.25">
      <c r="A162" s="311"/>
      <c r="B162" s="150" t="s">
        <v>521</v>
      </c>
      <c r="C162" s="151" t="s">
        <v>522</v>
      </c>
      <c r="D162" s="151">
        <v>211</v>
      </c>
      <c r="E162" s="152" t="s">
        <v>242</v>
      </c>
      <c r="F162" s="152">
        <v>3525240</v>
      </c>
      <c r="G162" s="152">
        <v>3525240</v>
      </c>
      <c r="H162" s="153">
        <f t="shared" si="20"/>
        <v>0</v>
      </c>
      <c r="I162" s="155"/>
      <c r="J162" s="156"/>
      <c r="K162" s="157"/>
      <c r="L162" s="157"/>
      <c r="M162" s="157"/>
      <c r="N162" s="157"/>
      <c r="O162" s="157"/>
      <c r="P162" s="157"/>
      <c r="Q162" s="157"/>
      <c r="R162" s="47">
        <f t="shared" si="21"/>
        <v>100</v>
      </c>
      <c r="S162" s="47">
        <v>100</v>
      </c>
      <c r="T162" s="47">
        <f t="shared" si="22"/>
        <v>100</v>
      </c>
      <c r="U162" s="163" t="s">
        <v>523</v>
      </c>
    </row>
    <row r="163" spans="1:21" ht="31.5" x14ac:dyDescent="0.25">
      <c r="A163" s="311"/>
      <c r="B163" s="150" t="s">
        <v>524</v>
      </c>
      <c r="C163" s="151" t="s">
        <v>525</v>
      </c>
      <c r="D163" s="151">
        <v>211</v>
      </c>
      <c r="E163" s="152" t="s">
        <v>414</v>
      </c>
      <c r="F163" s="152">
        <v>315530452</v>
      </c>
      <c r="G163" s="152">
        <v>293993067</v>
      </c>
      <c r="H163" s="153">
        <f t="shared" si="20"/>
        <v>21537385</v>
      </c>
      <c r="I163" s="155"/>
      <c r="J163" s="156"/>
      <c r="K163" s="157"/>
      <c r="L163" s="157"/>
      <c r="M163" s="157"/>
      <c r="N163" s="157"/>
      <c r="O163" s="157"/>
      <c r="P163" s="157"/>
      <c r="Q163" s="157"/>
      <c r="R163" s="47">
        <f t="shared" si="21"/>
        <v>93.17422934506493</v>
      </c>
      <c r="S163" s="47">
        <v>80</v>
      </c>
      <c r="T163" s="47">
        <f t="shared" si="22"/>
        <v>74.539383476051938</v>
      </c>
      <c r="U163" s="159" t="s">
        <v>526</v>
      </c>
    </row>
    <row r="164" spans="1:21" ht="45" x14ac:dyDescent="0.25">
      <c r="A164" s="311"/>
      <c r="B164" s="150" t="s">
        <v>527</v>
      </c>
      <c r="C164" s="151" t="s">
        <v>528</v>
      </c>
      <c r="D164" s="151">
        <v>211</v>
      </c>
      <c r="E164" s="152" t="s">
        <v>529</v>
      </c>
      <c r="F164" s="152">
        <v>5000000</v>
      </c>
      <c r="G164" s="152">
        <v>5000000</v>
      </c>
      <c r="H164" s="153">
        <f t="shared" si="20"/>
        <v>0</v>
      </c>
      <c r="I164" s="155"/>
      <c r="J164" s="156"/>
      <c r="K164" s="157"/>
      <c r="L164" s="157"/>
      <c r="M164" s="157"/>
      <c r="N164" s="157"/>
      <c r="O164" s="157"/>
      <c r="P164" s="157"/>
      <c r="Q164" s="157"/>
      <c r="R164" s="47">
        <f t="shared" si="21"/>
        <v>100</v>
      </c>
      <c r="S164" s="47">
        <v>100</v>
      </c>
      <c r="T164" s="47">
        <f t="shared" si="22"/>
        <v>100</v>
      </c>
      <c r="U164" s="160" t="s">
        <v>530</v>
      </c>
    </row>
    <row r="165" spans="1:21" ht="45" x14ac:dyDescent="0.25">
      <c r="A165" s="311"/>
      <c r="B165" s="150" t="s">
        <v>531</v>
      </c>
      <c r="C165" s="151" t="s">
        <v>532</v>
      </c>
      <c r="D165" s="151">
        <v>211</v>
      </c>
      <c r="E165" s="152" t="s">
        <v>533</v>
      </c>
      <c r="F165" s="152">
        <v>43098499</v>
      </c>
      <c r="G165" s="152">
        <v>41918193</v>
      </c>
      <c r="H165" s="153">
        <f t="shared" si="20"/>
        <v>1180306</v>
      </c>
      <c r="I165" s="155"/>
      <c r="J165" s="156"/>
      <c r="K165" s="157"/>
      <c r="L165" s="157"/>
      <c r="M165" s="157"/>
      <c r="N165" s="157"/>
      <c r="O165" s="157"/>
      <c r="P165" s="157"/>
      <c r="Q165" s="157"/>
      <c r="R165" s="47">
        <f t="shared" si="21"/>
        <v>97.261375622385358</v>
      </c>
      <c r="S165" s="47">
        <v>90</v>
      </c>
      <c r="T165" s="47">
        <f t="shared" si="22"/>
        <v>87.535238060146824</v>
      </c>
      <c r="U165" s="158" t="s">
        <v>534</v>
      </c>
    </row>
    <row r="166" spans="1:21" ht="15.75" x14ac:dyDescent="0.25">
      <c r="A166" s="120"/>
      <c r="B166" s="121"/>
      <c r="C166" s="122"/>
      <c r="D166" s="122"/>
      <c r="E166" s="123"/>
      <c r="F166" s="123"/>
      <c r="G166" s="123"/>
      <c r="H166" s="164"/>
      <c r="I166" s="125"/>
      <c r="J166" s="165"/>
      <c r="K166" s="127"/>
      <c r="L166" s="127"/>
      <c r="M166" s="127"/>
      <c r="N166" s="127"/>
      <c r="O166" s="127"/>
      <c r="P166" s="127"/>
      <c r="Q166" s="127"/>
      <c r="R166" s="128"/>
      <c r="S166" s="128"/>
      <c r="T166" s="127"/>
      <c r="U166" s="127"/>
    </row>
    <row r="167" spans="1:21" ht="45" x14ac:dyDescent="0.25">
      <c r="A167" s="298" t="s">
        <v>378</v>
      </c>
      <c r="B167" s="166" t="s">
        <v>535</v>
      </c>
      <c r="C167" s="167" t="s">
        <v>536</v>
      </c>
      <c r="D167" s="167">
        <v>510</v>
      </c>
      <c r="E167" s="168" t="s">
        <v>537</v>
      </c>
      <c r="F167" s="168">
        <v>86500000</v>
      </c>
      <c r="G167" s="168">
        <v>81985523</v>
      </c>
      <c r="H167" s="169">
        <f t="shared" ref="H167:H180" si="23">(F167-G167)</f>
        <v>4514477</v>
      </c>
      <c r="I167" s="314">
        <v>1</v>
      </c>
      <c r="J167" s="299">
        <v>1</v>
      </c>
      <c r="K167" s="170"/>
      <c r="L167" s="170"/>
      <c r="M167" s="170"/>
      <c r="N167" s="170"/>
      <c r="O167" s="170"/>
      <c r="P167" s="171"/>
      <c r="Q167" s="171"/>
      <c r="R167" s="47">
        <f t="shared" ref="R167:R179" si="24">(G167/F167)*100</f>
        <v>94.7809514450867</v>
      </c>
      <c r="S167" s="47">
        <v>100</v>
      </c>
      <c r="T167" s="47">
        <f t="shared" ref="T167:T179" si="25">(R167*S167)/100</f>
        <v>94.7809514450867</v>
      </c>
      <c r="U167" s="145" t="s">
        <v>538</v>
      </c>
    </row>
    <row r="168" spans="1:21" ht="45" x14ac:dyDescent="0.25">
      <c r="A168" s="298"/>
      <c r="B168" s="166" t="s">
        <v>539</v>
      </c>
      <c r="C168" s="167" t="s">
        <v>540</v>
      </c>
      <c r="D168" s="167">
        <v>510</v>
      </c>
      <c r="E168" s="168" t="s">
        <v>537</v>
      </c>
      <c r="F168" s="168">
        <v>10000000</v>
      </c>
      <c r="G168" s="168">
        <v>8309165</v>
      </c>
      <c r="H168" s="169">
        <f t="shared" si="23"/>
        <v>1690835</v>
      </c>
      <c r="I168" s="314"/>
      <c r="J168" s="299"/>
      <c r="K168" s="170"/>
      <c r="L168" s="170"/>
      <c r="M168" s="170"/>
      <c r="N168" s="170"/>
      <c r="O168" s="170"/>
      <c r="P168" s="171"/>
      <c r="Q168" s="171"/>
      <c r="R168" s="47">
        <f t="shared" si="24"/>
        <v>83.091650000000001</v>
      </c>
      <c r="S168" s="47">
        <v>75</v>
      </c>
      <c r="T168" s="47">
        <f t="shared" si="25"/>
        <v>62.318737499999997</v>
      </c>
      <c r="U168" s="172" t="s">
        <v>712</v>
      </c>
    </row>
    <row r="169" spans="1:21" ht="135" x14ac:dyDescent="0.25">
      <c r="A169" s="298"/>
      <c r="B169" s="166" t="s">
        <v>541</v>
      </c>
      <c r="C169" s="167" t="s">
        <v>542</v>
      </c>
      <c r="D169" s="167">
        <v>510</v>
      </c>
      <c r="E169" s="168" t="s">
        <v>543</v>
      </c>
      <c r="F169" s="168">
        <v>0</v>
      </c>
      <c r="G169" s="168">
        <v>0</v>
      </c>
      <c r="H169" s="169">
        <f t="shared" si="23"/>
        <v>0</v>
      </c>
      <c r="I169" s="314"/>
      <c r="J169" s="299"/>
      <c r="K169" s="170"/>
      <c r="L169" s="170"/>
      <c r="M169" s="170"/>
      <c r="N169" s="170"/>
      <c r="O169" s="170"/>
      <c r="P169" s="171"/>
      <c r="Q169" s="171"/>
      <c r="R169" s="47">
        <v>0</v>
      </c>
      <c r="S169" s="47">
        <v>82</v>
      </c>
      <c r="T169" s="47">
        <f t="shared" si="25"/>
        <v>0</v>
      </c>
      <c r="U169" s="172" t="s">
        <v>544</v>
      </c>
    </row>
    <row r="170" spans="1:21" ht="45" x14ac:dyDescent="0.25">
      <c r="A170" s="298"/>
      <c r="B170" s="166" t="s">
        <v>186</v>
      </c>
      <c r="C170" s="167" t="s">
        <v>545</v>
      </c>
      <c r="D170" s="167">
        <v>510</v>
      </c>
      <c r="E170" s="168" t="s">
        <v>537</v>
      </c>
      <c r="F170" s="168">
        <v>8000000</v>
      </c>
      <c r="G170" s="168">
        <v>0</v>
      </c>
      <c r="H170" s="169">
        <f t="shared" si="23"/>
        <v>8000000</v>
      </c>
      <c r="I170" s="314"/>
      <c r="J170" s="299"/>
      <c r="K170" s="170"/>
      <c r="L170" s="170"/>
      <c r="M170" s="170"/>
      <c r="N170" s="170"/>
      <c r="O170" s="170"/>
      <c r="P170" s="170"/>
      <c r="Q170" s="170"/>
      <c r="R170" s="47">
        <f t="shared" si="24"/>
        <v>0</v>
      </c>
      <c r="S170" s="47">
        <v>100</v>
      </c>
      <c r="T170" s="47">
        <f t="shared" si="25"/>
        <v>0</v>
      </c>
      <c r="U170" s="170" t="s">
        <v>546</v>
      </c>
    </row>
    <row r="171" spans="1:21" ht="105" x14ac:dyDescent="0.25">
      <c r="A171" s="298"/>
      <c r="B171" s="166" t="s">
        <v>187</v>
      </c>
      <c r="C171" s="167" t="s">
        <v>547</v>
      </c>
      <c r="D171" s="167">
        <v>510</v>
      </c>
      <c r="E171" s="168" t="s">
        <v>537</v>
      </c>
      <c r="F171" s="168">
        <v>107000000</v>
      </c>
      <c r="G171" s="168">
        <v>86665157</v>
      </c>
      <c r="H171" s="169">
        <f t="shared" si="23"/>
        <v>20334843</v>
      </c>
      <c r="I171" s="314"/>
      <c r="J171" s="299"/>
      <c r="K171" s="170"/>
      <c r="L171" s="170"/>
      <c r="M171" s="170"/>
      <c r="N171" s="170"/>
      <c r="O171" s="170"/>
      <c r="P171" s="170"/>
      <c r="Q171" s="170"/>
      <c r="R171" s="47">
        <f t="shared" si="24"/>
        <v>80.995473831775698</v>
      </c>
      <c r="S171" s="47">
        <v>80</v>
      </c>
      <c r="T171" s="47">
        <f t="shared" si="25"/>
        <v>64.796379065420567</v>
      </c>
      <c r="U171" s="173" t="s">
        <v>573</v>
      </c>
    </row>
    <row r="172" spans="1:21" ht="115.5" customHeight="1" x14ac:dyDescent="0.25">
      <c r="A172" s="174" t="s">
        <v>548</v>
      </c>
      <c r="B172" s="166" t="s">
        <v>549</v>
      </c>
      <c r="C172" s="167" t="s">
        <v>550</v>
      </c>
      <c r="D172" s="167">
        <v>510</v>
      </c>
      <c r="E172" s="168" t="s">
        <v>551</v>
      </c>
      <c r="F172" s="168">
        <v>80000000</v>
      </c>
      <c r="G172" s="168">
        <v>70591800</v>
      </c>
      <c r="H172" s="169">
        <f t="shared" si="23"/>
        <v>9408200</v>
      </c>
      <c r="I172" s="175">
        <v>0</v>
      </c>
      <c r="J172" s="176">
        <v>0.3</v>
      </c>
      <c r="K172" s="170"/>
      <c r="L172" s="170"/>
      <c r="M172" s="170"/>
      <c r="N172" s="170"/>
      <c r="O172" s="170"/>
      <c r="P172" s="170"/>
      <c r="Q172" s="170"/>
      <c r="R172" s="47">
        <f t="shared" si="24"/>
        <v>88.239750000000001</v>
      </c>
      <c r="S172" s="47">
        <v>100</v>
      </c>
      <c r="T172" s="47">
        <f t="shared" si="25"/>
        <v>88.239750000000001</v>
      </c>
      <c r="U172" s="171" t="s">
        <v>552</v>
      </c>
    </row>
    <row r="173" spans="1:21" ht="15.75" hidden="1" x14ac:dyDescent="0.25">
      <c r="A173" s="298" t="s">
        <v>380</v>
      </c>
      <c r="B173" s="166" t="s">
        <v>553</v>
      </c>
      <c r="C173" s="167" t="s">
        <v>554</v>
      </c>
      <c r="D173" s="167">
        <v>510</v>
      </c>
      <c r="E173" s="168" t="s">
        <v>414</v>
      </c>
      <c r="F173" s="168">
        <v>0</v>
      </c>
      <c r="G173" s="168">
        <v>0</v>
      </c>
      <c r="H173" s="169">
        <f t="shared" si="23"/>
        <v>0</v>
      </c>
      <c r="I173" s="177">
        <v>0</v>
      </c>
      <c r="J173" s="176">
        <v>1</v>
      </c>
      <c r="K173" s="170"/>
      <c r="L173" s="170"/>
      <c r="M173" s="170"/>
      <c r="N173" s="170"/>
      <c r="O173" s="170"/>
      <c r="P173" s="170"/>
      <c r="Q173" s="170"/>
      <c r="R173" s="47">
        <v>0</v>
      </c>
      <c r="S173" s="47">
        <v>0</v>
      </c>
      <c r="T173" s="47">
        <f t="shared" si="25"/>
        <v>0</v>
      </c>
      <c r="U173" s="170">
        <v>0</v>
      </c>
    </row>
    <row r="174" spans="1:21" ht="15.75" hidden="1" x14ac:dyDescent="0.25">
      <c r="A174" s="298"/>
      <c r="B174" s="166" t="s">
        <v>555</v>
      </c>
      <c r="C174" s="167" t="s">
        <v>556</v>
      </c>
      <c r="D174" s="167">
        <v>510</v>
      </c>
      <c r="E174" s="168" t="s">
        <v>414</v>
      </c>
      <c r="F174" s="168">
        <v>0</v>
      </c>
      <c r="G174" s="168">
        <v>0</v>
      </c>
      <c r="H174" s="169">
        <f t="shared" si="23"/>
        <v>0</v>
      </c>
      <c r="I174" s="177"/>
      <c r="J174" s="299">
        <v>0.1</v>
      </c>
      <c r="K174" s="170"/>
      <c r="L174" s="170"/>
      <c r="M174" s="170"/>
      <c r="N174" s="170"/>
      <c r="O174" s="170"/>
      <c r="P174" s="170"/>
      <c r="Q174" s="170"/>
      <c r="R174" s="47">
        <v>0</v>
      </c>
      <c r="S174" s="47">
        <v>0</v>
      </c>
      <c r="T174" s="47">
        <f t="shared" si="25"/>
        <v>0</v>
      </c>
      <c r="U174" s="170"/>
    </row>
    <row r="175" spans="1:21" ht="45" x14ac:dyDescent="0.25">
      <c r="A175" s="298"/>
      <c r="B175" s="166" t="s">
        <v>557</v>
      </c>
      <c r="C175" s="167" t="s">
        <v>558</v>
      </c>
      <c r="D175" s="167">
        <v>510</v>
      </c>
      <c r="E175" s="168" t="s">
        <v>414</v>
      </c>
      <c r="F175" s="168">
        <v>111000000</v>
      </c>
      <c r="G175" s="168">
        <v>80430000</v>
      </c>
      <c r="H175" s="169">
        <f t="shared" si="23"/>
        <v>30570000</v>
      </c>
      <c r="I175" s="177"/>
      <c r="J175" s="299"/>
      <c r="K175" s="170"/>
      <c r="L175" s="170"/>
      <c r="M175" s="170"/>
      <c r="N175" s="170"/>
      <c r="O175" s="170"/>
      <c r="P175" s="170"/>
      <c r="Q175" s="170"/>
      <c r="R175" s="47">
        <f t="shared" si="24"/>
        <v>72.459459459459467</v>
      </c>
      <c r="S175" s="47">
        <v>80</v>
      </c>
      <c r="T175" s="47">
        <f t="shared" si="25"/>
        <v>57.967567567567578</v>
      </c>
      <c r="U175" s="173" t="s">
        <v>578</v>
      </c>
    </row>
    <row r="176" spans="1:21" ht="30" x14ac:dyDescent="0.25">
      <c r="A176" s="298"/>
      <c r="B176" s="166" t="s">
        <v>559</v>
      </c>
      <c r="C176" s="167" t="s">
        <v>560</v>
      </c>
      <c r="D176" s="167">
        <v>510</v>
      </c>
      <c r="E176" s="168" t="s">
        <v>414</v>
      </c>
      <c r="F176" s="168">
        <v>3000000</v>
      </c>
      <c r="G176" s="168">
        <v>0</v>
      </c>
      <c r="H176" s="169">
        <f t="shared" si="23"/>
        <v>3000000</v>
      </c>
      <c r="I176" s="177"/>
      <c r="J176" s="299"/>
      <c r="K176" s="170"/>
      <c r="L176" s="170"/>
      <c r="M176" s="170"/>
      <c r="N176" s="170"/>
      <c r="O176" s="170"/>
      <c r="P176" s="170"/>
      <c r="Q176" s="170"/>
      <c r="R176" s="47">
        <f t="shared" si="24"/>
        <v>0</v>
      </c>
      <c r="S176" s="47">
        <v>80</v>
      </c>
      <c r="T176" s="47">
        <f t="shared" si="25"/>
        <v>0</v>
      </c>
      <c r="U176" s="170"/>
    </row>
    <row r="177" spans="1:21" ht="19.5" customHeight="1" x14ac:dyDescent="0.25">
      <c r="A177" s="298"/>
      <c r="B177" s="166" t="s">
        <v>561</v>
      </c>
      <c r="C177" s="167" t="s">
        <v>562</v>
      </c>
      <c r="D177" s="167">
        <v>510</v>
      </c>
      <c r="E177" s="168" t="s">
        <v>414</v>
      </c>
      <c r="F177" s="168">
        <v>100000000</v>
      </c>
      <c r="G177" s="168">
        <v>91549665</v>
      </c>
      <c r="H177" s="169">
        <f t="shared" si="23"/>
        <v>8450335</v>
      </c>
      <c r="I177" s="177"/>
      <c r="J177" s="176">
        <v>1</v>
      </c>
      <c r="K177" s="170"/>
      <c r="L177" s="170"/>
      <c r="M177" s="170"/>
      <c r="N177" s="170"/>
      <c r="O177" s="170"/>
      <c r="P177" s="170"/>
      <c r="Q177" s="170"/>
      <c r="R177" s="47">
        <f t="shared" si="24"/>
        <v>91.549665000000005</v>
      </c>
      <c r="S177" s="47">
        <v>100</v>
      </c>
      <c r="T177" s="47">
        <f t="shared" si="25"/>
        <v>91.549665000000005</v>
      </c>
      <c r="U177" s="170" t="s">
        <v>563</v>
      </c>
    </row>
    <row r="178" spans="1:21" ht="45" x14ac:dyDescent="0.25">
      <c r="A178" s="298" t="s">
        <v>564</v>
      </c>
      <c r="B178" s="166" t="s">
        <v>565</v>
      </c>
      <c r="C178" s="167" t="s">
        <v>566</v>
      </c>
      <c r="D178" s="167">
        <v>310</v>
      </c>
      <c r="E178" s="168" t="s">
        <v>414</v>
      </c>
      <c r="F178" s="168">
        <v>273344421</v>
      </c>
      <c r="G178" s="168">
        <v>239588822</v>
      </c>
      <c r="H178" s="169">
        <f t="shared" si="23"/>
        <v>33755599</v>
      </c>
      <c r="I178" s="177">
        <v>180</v>
      </c>
      <c r="J178" s="178">
        <v>206</v>
      </c>
      <c r="K178" s="170"/>
      <c r="L178" s="170"/>
      <c r="M178" s="170"/>
      <c r="N178" s="170"/>
      <c r="O178" s="170"/>
      <c r="P178" s="170"/>
      <c r="Q178" s="170">
        <v>179</v>
      </c>
      <c r="R178" s="47">
        <f t="shared" si="24"/>
        <v>87.650891546822535</v>
      </c>
      <c r="S178" s="47">
        <v>100</v>
      </c>
      <c r="T178" s="47">
        <f t="shared" si="25"/>
        <v>87.650891546822535</v>
      </c>
      <c r="U178" s="170"/>
    </row>
    <row r="179" spans="1:21" ht="52.5" customHeight="1" x14ac:dyDescent="0.25">
      <c r="A179" s="298"/>
      <c r="B179" s="166" t="s">
        <v>567</v>
      </c>
      <c r="C179" s="167" t="s">
        <v>568</v>
      </c>
      <c r="D179" s="167">
        <v>310</v>
      </c>
      <c r="E179" s="168" t="s">
        <v>569</v>
      </c>
      <c r="F179" s="168">
        <v>32000000</v>
      </c>
      <c r="G179" s="168">
        <v>21782736</v>
      </c>
      <c r="H179" s="169">
        <f t="shared" si="23"/>
        <v>10217264</v>
      </c>
      <c r="I179" s="179"/>
      <c r="J179" s="180"/>
      <c r="K179" s="170"/>
      <c r="L179" s="170"/>
      <c r="M179" s="170"/>
      <c r="N179" s="170"/>
      <c r="O179" s="170"/>
      <c r="P179" s="170"/>
      <c r="Q179" s="170"/>
      <c r="R179" s="47">
        <f t="shared" si="24"/>
        <v>68.07105</v>
      </c>
      <c r="S179" s="47">
        <v>76</v>
      </c>
      <c r="T179" s="47">
        <f t="shared" si="25"/>
        <v>51.733998</v>
      </c>
      <c r="U179" s="173" t="s">
        <v>575</v>
      </c>
    </row>
    <row r="180" spans="1:21" ht="18.75" x14ac:dyDescent="0.3">
      <c r="A180" s="300" t="s">
        <v>570</v>
      </c>
      <c r="B180" s="300"/>
      <c r="C180" s="300"/>
      <c r="D180" s="181"/>
      <c r="E180" s="181"/>
      <c r="F180" s="182">
        <v>9991594840</v>
      </c>
      <c r="G180" s="183">
        <v>9233621252</v>
      </c>
      <c r="H180" s="183">
        <f t="shared" si="23"/>
        <v>757973588</v>
      </c>
      <c r="I180" s="183"/>
      <c r="J180" s="184"/>
      <c r="K180" s="183"/>
      <c r="L180" s="183"/>
      <c r="M180" s="183"/>
      <c r="N180" s="183"/>
      <c r="O180" s="183"/>
      <c r="P180" s="183"/>
      <c r="Q180" s="183"/>
      <c r="R180" s="183"/>
      <c r="S180" s="183"/>
      <c r="T180" s="183"/>
      <c r="U180" s="183"/>
    </row>
  </sheetData>
  <mergeCells count="125">
    <mergeCell ref="A128:E128"/>
    <mergeCell ref="A121:A126"/>
    <mergeCell ref="B121:B124"/>
    <mergeCell ref="D121:D124"/>
    <mergeCell ref="E121:E124"/>
    <mergeCell ref="F121:F124"/>
    <mergeCell ref="G115:G118"/>
    <mergeCell ref="U107:U108"/>
    <mergeCell ref="A112:A114"/>
    <mergeCell ref="B112:B114"/>
    <mergeCell ref="D112:D114"/>
    <mergeCell ref="E112:E114"/>
    <mergeCell ref="F112:F114"/>
    <mergeCell ref="G112:G114"/>
    <mergeCell ref="H112:H114"/>
    <mergeCell ref="H115:H118"/>
    <mergeCell ref="A115:A118"/>
    <mergeCell ref="B115:B118"/>
    <mergeCell ref="D115:D118"/>
    <mergeCell ref="E115:E118"/>
    <mergeCell ref="F115:F118"/>
    <mergeCell ref="R115:R118"/>
    <mergeCell ref="R119:R120"/>
    <mergeCell ref="R121:R124"/>
    <mergeCell ref="A56:A57"/>
    <mergeCell ref="A58:A59"/>
    <mergeCell ref="A61:A66"/>
    <mergeCell ref="A67:E67"/>
    <mergeCell ref="A35:A37"/>
    <mergeCell ref="A38:A43"/>
    <mergeCell ref="A44:A47"/>
    <mergeCell ref="A48:A52"/>
    <mergeCell ref="A53:A55"/>
    <mergeCell ref="A173:A177"/>
    <mergeCell ref="J174:J176"/>
    <mergeCell ref="A178:A179"/>
    <mergeCell ref="A180:C180"/>
    <mergeCell ref="I134:I137"/>
    <mergeCell ref="J134:J137"/>
    <mergeCell ref="I138:I143"/>
    <mergeCell ref="J138:J143"/>
    <mergeCell ref="A147:A165"/>
    <mergeCell ref="I148:I153"/>
    <mergeCell ref="J148:J153"/>
    <mergeCell ref="A167:A171"/>
    <mergeCell ref="I167:I171"/>
    <mergeCell ref="J167:J171"/>
    <mergeCell ref="A130:A131"/>
    <mergeCell ref="I130:I131"/>
    <mergeCell ref="J130:J131"/>
    <mergeCell ref="A133:A145"/>
    <mergeCell ref="A4:U4"/>
    <mergeCell ref="A5:A10"/>
    <mergeCell ref="I5:I6"/>
    <mergeCell ref="J5:J6"/>
    <mergeCell ref="L20:L21"/>
    <mergeCell ref="M20:M21"/>
    <mergeCell ref="N20:N21"/>
    <mergeCell ref="O20:O21"/>
    <mergeCell ref="P20:P21"/>
    <mergeCell ref="A34:D34"/>
    <mergeCell ref="Q20:Q21"/>
    <mergeCell ref="A22:A23"/>
    <mergeCell ref="A30:A33"/>
    <mergeCell ref="I30:I33"/>
    <mergeCell ref="J30:J33"/>
    <mergeCell ref="A17:A21"/>
    <mergeCell ref="I20:I21"/>
    <mergeCell ref="J20:J21"/>
    <mergeCell ref="A24:A26"/>
    <mergeCell ref="I24:I26"/>
    <mergeCell ref="A1:A3"/>
    <mergeCell ref="B1:B3"/>
    <mergeCell ref="C1:C3"/>
    <mergeCell ref="D1:D3"/>
    <mergeCell ref="J1:J3"/>
    <mergeCell ref="E1:E3"/>
    <mergeCell ref="F1:F2"/>
    <mergeCell ref="G1:G2"/>
    <mergeCell ref="H1:H2"/>
    <mergeCell ref="I1:I3"/>
    <mergeCell ref="F3:H3"/>
    <mergeCell ref="Q1:Q3"/>
    <mergeCell ref="U1:U3"/>
    <mergeCell ref="K2:L2"/>
    <mergeCell ref="M2:N2"/>
    <mergeCell ref="O2:P2"/>
    <mergeCell ref="R1:R2"/>
    <mergeCell ref="S1:S2"/>
    <mergeCell ref="T1:T2"/>
    <mergeCell ref="R3:T3"/>
    <mergeCell ref="K1:P1"/>
    <mergeCell ref="J24:J26"/>
    <mergeCell ref="A27:A29"/>
    <mergeCell ref="I27:I29"/>
    <mergeCell ref="J27:J29"/>
    <mergeCell ref="K20:K21"/>
    <mergeCell ref="A11:A16"/>
    <mergeCell ref="I11:I12"/>
    <mergeCell ref="J11:J12"/>
    <mergeCell ref="I13:I14"/>
    <mergeCell ref="J13:J14"/>
    <mergeCell ref="I15:I16"/>
    <mergeCell ref="J15:J16"/>
    <mergeCell ref="A95:A98"/>
    <mergeCell ref="A99:A101"/>
    <mergeCell ref="A102:E102"/>
    <mergeCell ref="A68:A73"/>
    <mergeCell ref="A74:A76"/>
    <mergeCell ref="A77:A88"/>
    <mergeCell ref="A89:A92"/>
    <mergeCell ref="A93:A94"/>
    <mergeCell ref="R112:R114"/>
    <mergeCell ref="A103:A111"/>
    <mergeCell ref="I107:I108"/>
    <mergeCell ref="J107:J108"/>
    <mergeCell ref="A119:A120"/>
    <mergeCell ref="B119:B120"/>
    <mergeCell ref="D119:D120"/>
    <mergeCell ref="E119:E120"/>
    <mergeCell ref="F119:F120"/>
    <mergeCell ref="G119:G120"/>
    <mergeCell ref="H119:H120"/>
    <mergeCell ref="G121:G124"/>
    <mergeCell ref="C122:C124"/>
  </mergeCells>
  <conditionalFormatting sqref="T5:T33">
    <cfRule type="cellIs" dxfId="471" priority="237" operator="greaterThanOrEqual">
      <formula>100</formula>
    </cfRule>
    <cfRule type="cellIs" dxfId="470" priority="238" operator="greaterThanOrEqual">
      <formula>100</formula>
    </cfRule>
    <cfRule type="cellIs" dxfId="469" priority="239" operator="between">
      <formula>76</formula>
      <formula>99</formula>
    </cfRule>
    <cfRule type="cellIs" dxfId="468" priority="240" operator="between">
      <formula>34</formula>
      <formula>75</formula>
    </cfRule>
    <cfRule type="cellIs" dxfId="467" priority="241" operator="lessThanOrEqual">
      <formula>33</formula>
    </cfRule>
    <cfRule type="cellIs" dxfId="466" priority="242" operator="greaterThanOrEqual">
      <formula>100</formula>
    </cfRule>
    <cfRule type="cellIs" dxfId="465" priority="243" operator="equal">
      <formula>100</formula>
    </cfRule>
    <cfRule type="cellIs" dxfId="464" priority="244" operator="equal">
      <formula>100</formula>
    </cfRule>
    <cfRule type="cellIs" dxfId="463" priority="245" operator="equal">
      <formula>100</formula>
    </cfRule>
    <cfRule type="cellIs" dxfId="462" priority="246" operator="equal">
      <formula>100</formula>
    </cfRule>
    <cfRule type="cellIs" dxfId="461" priority="247" operator="greaterThan">
      <formula>99</formula>
    </cfRule>
    <cfRule type="cellIs" dxfId="460" priority="248" operator="greaterThan">
      <formula>100</formula>
    </cfRule>
    <cfRule type="cellIs" dxfId="459" priority="249" operator="between">
      <formula>76</formula>
      <formula>99</formula>
    </cfRule>
    <cfRule type="cellIs" dxfId="458" priority="250" operator="between">
      <formula>34</formula>
      <formula>75</formula>
    </cfRule>
    <cfRule type="cellIs" dxfId="457" priority="251" operator="lessThan">
      <formula>33</formula>
    </cfRule>
  </conditionalFormatting>
  <conditionalFormatting sqref="S5 R68:R88">
    <cfRule type="cellIs" dxfId="456" priority="214" operator="greaterThanOrEqual">
      <formula>100</formula>
    </cfRule>
    <cfRule type="cellIs" dxfId="455" priority="215" operator="between">
      <formula>76</formula>
      <formula>99</formula>
    </cfRule>
    <cfRule type="cellIs" dxfId="454" priority="216" operator="between">
      <formula>34</formula>
      <formula>75</formula>
    </cfRule>
    <cfRule type="cellIs" dxfId="453" priority="217" operator="lessThanOrEqual">
      <formula>33</formula>
    </cfRule>
  </conditionalFormatting>
  <conditionalFormatting sqref="S6:S10">
    <cfRule type="cellIs" dxfId="452" priority="210" operator="greaterThanOrEqual">
      <formula>100</formula>
    </cfRule>
    <cfRule type="cellIs" dxfId="451" priority="211" operator="between">
      <formula>76</formula>
      <formula>99</formula>
    </cfRule>
    <cfRule type="cellIs" dxfId="450" priority="212" operator="between">
      <formula>34</formula>
      <formula>75</formula>
    </cfRule>
    <cfRule type="cellIs" dxfId="449" priority="213" operator="lessThanOrEqual">
      <formula>33</formula>
    </cfRule>
  </conditionalFormatting>
  <conditionalFormatting sqref="S17:S18">
    <cfRule type="cellIs" dxfId="448" priority="206" operator="greaterThanOrEqual">
      <formula>100</formula>
    </cfRule>
    <cfRule type="cellIs" dxfId="447" priority="207" operator="between">
      <formula>76</formula>
      <formula>99</formula>
    </cfRule>
    <cfRule type="cellIs" dxfId="446" priority="208" operator="between">
      <formula>34</formula>
      <formula>75</formula>
    </cfRule>
    <cfRule type="cellIs" dxfId="445" priority="209" operator="lessThanOrEqual">
      <formula>33</formula>
    </cfRule>
  </conditionalFormatting>
  <conditionalFormatting sqref="S22:S33">
    <cfRule type="cellIs" dxfId="444" priority="202" operator="greaterThanOrEqual">
      <formula>100</formula>
    </cfRule>
    <cfRule type="cellIs" dxfId="443" priority="203" operator="between">
      <formula>76</formula>
      <formula>99</formula>
    </cfRule>
    <cfRule type="cellIs" dxfId="442" priority="204" operator="between">
      <formula>34</formula>
      <formula>75</formula>
    </cfRule>
    <cfRule type="cellIs" dxfId="441" priority="205" operator="lessThanOrEqual">
      <formula>33</formula>
    </cfRule>
  </conditionalFormatting>
  <conditionalFormatting sqref="R5:R33">
    <cfRule type="cellIs" dxfId="440" priority="198" operator="greaterThanOrEqual">
      <formula>100</formula>
    </cfRule>
    <cfRule type="cellIs" dxfId="439" priority="199" operator="between">
      <formula>76</formula>
      <formula>99</formula>
    </cfRule>
    <cfRule type="cellIs" dxfId="438" priority="200" operator="between">
      <formula>34</formula>
      <formula>75</formula>
    </cfRule>
    <cfRule type="cellIs" dxfId="437" priority="201" operator="lessThanOrEqual">
      <formula>33</formula>
    </cfRule>
  </conditionalFormatting>
  <conditionalFormatting sqref="S87:S88 S99:S101 S78:S85 S90:S97 S68:S71 S73:S76">
    <cfRule type="cellIs" dxfId="436" priority="190" operator="greaterThanOrEqual">
      <formula>100</formula>
    </cfRule>
    <cfRule type="cellIs" dxfId="435" priority="191" operator="between">
      <formula>76</formula>
      <formula>99</formula>
    </cfRule>
    <cfRule type="cellIs" dxfId="434" priority="192" operator="between">
      <formula>34</formula>
      <formula>75</formula>
    </cfRule>
    <cfRule type="cellIs" dxfId="433" priority="193" operator="lessThanOrEqual">
      <formula>33</formula>
    </cfRule>
  </conditionalFormatting>
  <conditionalFormatting sqref="R89">
    <cfRule type="cellIs" dxfId="432" priority="150" operator="greaterThanOrEqual">
      <formula>100</formula>
    </cfRule>
    <cfRule type="cellIs" dxfId="431" priority="151" operator="between">
      <formula>76</formula>
      <formula>99</formula>
    </cfRule>
    <cfRule type="cellIs" dxfId="430" priority="152" operator="between">
      <formula>34</formula>
      <formula>75</formula>
    </cfRule>
    <cfRule type="cellIs" dxfId="429" priority="153" operator="lessThanOrEqual">
      <formula>33</formula>
    </cfRule>
  </conditionalFormatting>
  <conditionalFormatting sqref="R90">
    <cfRule type="cellIs" dxfId="428" priority="146" operator="greaterThanOrEqual">
      <formula>100</formula>
    </cfRule>
    <cfRule type="cellIs" dxfId="427" priority="147" operator="between">
      <formula>76</formula>
      <formula>99</formula>
    </cfRule>
    <cfRule type="cellIs" dxfId="426" priority="148" operator="between">
      <formula>34</formula>
      <formula>75</formula>
    </cfRule>
    <cfRule type="cellIs" dxfId="425" priority="149" operator="lessThanOrEqual">
      <formula>33</formula>
    </cfRule>
  </conditionalFormatting>
  <conditionalFormatting sqref="R91:R101">
    <cfRule type="cellIs" dxfId="424" priority="138" operator="greaterThanOrEqual">
      <formula>100</formula>
    </cfRule>
    <cfRule type="cellIs" dxfId="423" priority="139" operator="between">
      <formula>76</formula>
      <formula>99</formula>
    </cfRule>
    <cfRule type="cellIs" dxfId="422" priority="140" operator="between">
      <formula>34</formula>
      <formula>75</formula>
    </cfRule>
    <cfRule type="cellIs" dxfId="421" priority="141" operator="lessThanOrEqual">
      <formula>33</formula>
    </cfRule>
  </conditionalFormatting>
  <conditionalFormatting sqref="T133">
    <cfRule type="cellIs" dxfId="420" priority="137" operator="greaterThan">
      <formula>50</formula>
    </cfRule>
  </conditionalFormatting>
  <conditionalFormatting sqref="R133">
    <cfRule type="cellIs" dxfId="419" priority="129" operator="greaterThan">
      <formula>74</formula>
    </cfRule>
    <cfRule type="cellIs" dxfId="418" priority="130" operator="between">
      <formula>56</formula>
      <formula>74</formula>
    </cfRule>
    <cfRule type="cellIs" dxfId="417" priority="131" operator="between">
      <formula>25</formula>
      <formula>56</formula>
    </cfRule>
    <cfRule type="cellIs" dxfId="416" priority="132" operator="lessThan">
      <formula>25</formula>
    </cfRule>
  </conditionalFormatting>
  <conditionalFormatting sqref="R130:T131">
    <cfRule type="cellIs" dxfId="415" priority="93" operator="greaterThanOrEqual">
      <formula>100</formula>
    </cfRule>
    <cfRule type="cellIs" dxfId="414" priority="94" operator="between">
      <formula>76</formula>
      <formula>99</formula>
    </cfRule>
    <cfRule type="cellIs" dxfId="413" priority="95" operator="between">
      <formula>34</formula>
      <formula>75</formula>
    </cfRule>
    <cfRule type="cellIs" dxfId="412" priority="96" operator="lessThanOrEqual">
      <formula>33</formula>
    </cfRule>
  </conditionalFormatting>
  <conditionalFormatting sqref="R134:T143">
    <cfRule type="cellIs" dxfId="411" priority="89" operator="greaterThanOrEqual">
      <formula>100</formula>
    </cfRule>
    <cfRule type="cellIs" dxfId="410" priority="90" operator="between">
      <formula>76</formula>
      <formula>99</formula>
    </cfRule>
    <cfRule type="cellIs" dxfId="409" priority="91" operator="between">
      <formula>34</formula>
      <formula>75</formula>
    </cfRule>
    <cfRule type="cellIs" dxfId="408" priority="92" operator="lessThanOrEqual">
      <formula>33</formula>
    </cfRule>
  </conditionalFormatting>
  <conditionalFormatting sqref="R145:T145">
    <cfRule type="cellIs" dxfId="407" priority="85" operator="greaterThanOrEqual">
      <formula>100</formula>
    </cfRule>
    <cfRule type="cellIs" dxfId="406" priority="86" operator="between">
      <formula>76</formula>
      <formula>99</formula>
    </cfRule>
    <cfRule type="cellIs" dxfId="405" priority="87" operator="between">
      <formula>34</formula>
      <formula>75</formula>
    </cfRule>
    <cfRule type="cellIs" dxfId="404" priority="88" operator="lessThanOrEqual">
      <formula>33</formula>
    </cfRule>
  </conditionalFormatting>
  <conditionalFormatting sqref="R144">
    <cfRule type="cellIs" dxfId="403" priority="81" operator="greaterThanOrEqual">
      <formula>100</formula>
    </cfRule>
    <cfRule type="cellIs" dxfId="402" priority="82" operator="between">
      <formula>76</formula>
      <formula>99</formula>
    </cfRule>
    <cfRule type="cellIs" dxfId="401" priority="83" operator="between">
      <formula>34</formula>
      <formula>75</formula>
    </cfRule>
    <cfRule type="cellIs" dxfId="400" priority="84" operator="lessThanOrEqual">
      <formula>33</formula>
    </cfRule>
  </conditionalFormatting>
  <conditionalFormatting sqref="T144">
    <cfRule type="cellIs" dxfId="399" priority="77" operator="greaterThanOrEqual">
      <formula>100</formula>
    </cfRule>
    <cfRule type="cellIs" dxfId="398" priority="78" operator="between">
      <formula>76</formula>
      <formula>99</formula>
    </cfRule>
    <cfRule type="cellIs" dxfId="397" priority="79" operator="between">
      <formula>34</formula>
      <formula>75</formula>
    </cfRule>
    <cfRule type="cellIs" dxfId="396" priority="80" operator="lessThanOrEqual">
      <formula>33</formula>
    </cfRule>
  </conditionalFormatting>
  <conditionalFormatting sqref="R147:T165">
    <cfRule type="cellIs" dxfId="395" priority="73" operator="greaterThanOrEqual">
      <formula>100</formula>
    </cfRule>
    <cfRule type="cellIs" dxfId="394" priority="74" operator="between">
      <formula>76</formula>
      <formula>99</formula>
    </cfRule>
    <cfRule type="cellIs" dxfId="393" priority="75" operator="between">
      <formula>34</formula>
      <formula>75</formula>
    </cfRule>
    <cfRule type="cellIs" dxfId="392" priority="76" operator="lessThanOrEqual">
      <formula>33</formula>
    </cfRule>
  </conditionalFormatting>
  <conditionalFormatting sqref="R167:T179">
    <cfRule type="cellIs" dxfId="391" priority="69" operator="greaterThanOrEqual">
      <formula>100</formula>
    </cfRule>
    <cfRule type="cellIs" dxfId="390" priority="70" operator="between">
      <formula>76</formula>
      <formula>99</formula>
    </cfRule>
    <cfRule type="cellIs" dxfId="389" priority="71" operator="between">
      <formula>34</formula>
      <formula>75</formula>
    </cfRule>
    <cfRule type="cellIs" dxfId="388" priority="72" operator="lessThanOrEqual">
      <formula>33</formula>
    </cfRule>
  </conditionalFormatting>
  <conditionalFormatting sqref="T68:T101">
    <cfRule type="cellIs" dxfId="387" priority="65" operator="greaterThanOrEqual">
      <formula>100</formula>
    </cfRule>
    <cfRule type="cellIs" dxfId="386" priority="66" operator="between">
      <formula>76</formula>
      <formula>99</formula>
    </cfRule>
    <cfRule type="cellIs" dxfId="385" priority="67" operator="between">
      <formula>34</formula>
      <formula>75</formula>
    </cfRule>
    <cfRule type="cellIs" dxfId="384" priority="68" operator="lessThanOrEqual">
      <formula>33</formula>
    </cfRule>
  </conditionalFormatting>
  <conditionalFormatting sqref="R35:T49">
    <cfRule type="cellIs" dxfId="383" priority="45" operator="greaterThanOrEqual">
      <formula>100</formula>
    </cfRule>
    <cfRule type="cellIs" dxfId="382" priority="46" operator="between">
      <formula>76</formula>
      <formula>99</formula>
    </cfRule>
    <cfRule type="cellIs" dxfId="381" priority="47" operator="between">
      <formula>34</formula>
      <formula>75</formula>
    </cfRule>
    <cfRule type="cellIs" dxfId="380" priority="48" operator="lessThanOrEqual">
      <formula>33</formula>
    </cfRule>
  </conditionalFormatting>
  <conditionalFormatting sqref="R50:R66">
    <cfRule type="cellIs" dxfId="379" priority="41" operator="greaterThanOrEqual">
      <formula>100</formula>
    </cfRule>
    <cfRule type="cellIs" dxfId="378" priority="42" operator="between">
      <formula>76</formula>
      <formula>99</formula>
    </cfRule>
    <cfRule type="cellIs" dxfId="377" priority="43" operator="between">
      <formula>34</formula>
      <formula>75</formula>
    </cfRule>
    <cfRule type="cellIs" dxfId="376" priority="44" operator="lessThanOrEqual">
      <formula>33</formula>
    </cfRule>
  </conditionalFormatting>
  <conditionalFormatting sqref="S52:S66">
    <cfRule type="cellIs" dxfId="375" priority="37" operator="greaterThanOrEqual">
      <formula>100</formula>
    </cfRule>
    <cfRule type="cellIs" dxfId="374" priority="38" operator="between">
      <formula>76</formula>
      <formula>99</formula>
    </cfRule>
    <cfRule type="cellIs" dxfId="373" priority="39" operator="between">
      <formula>34</formula>
      <formula>75</formula>
    </cfRule>
    <cfRule type="cellIs" dxfId="372" priority="40" operator="lessThanOrEqual">
      <formula>33</formula>
    </cfRule>
  </conditionalFormatting>
  <conditionalFormatting sqref="T50:T66">
    <cfRule type="cellIs" dxfId="371" priority="33" operator="greaterThanOrEqual">
      <formula>100</formula>
    </cfRule>
    <cfRule type="cellIs" dxfId="370" priority="34" operator="between">
      <formula>76</formula>
      <formula>99</formula>
    </cfRule>
    <cfRule type="cellIs" dxfId="369" priority="35" operator="between">
      <formula>34</formula>
      <formula>75</formula>
    </cfRule>
    <cfRule type="cellIs" dxfId="368" priority="36" operator="lessThanOrEqual">
      <formula>33</formula>
    </cfRule>
  </conditionalFormatting>
  <conditionalFormatting sqref="S103:S111 S112:T127">
    <cfRule type="cellIs" dxfId="367" priority="29" operator="greaterThanOrEqual">
      <formula>100</formula>
    </cfRule>
    <cfRule type="cellIs" dxfId="366" priority="30" operator="between">
      <formula>76</formula>
      <formula>99</formula>
    </cfRule>
    <cfRule type="cellIs" dxfId="365" priority="31" operator="between">
      <formula>34</formula>
      <formula>75</formula>
    </cfRule>
    <cfRule type="cellIs" dxfId="364" priority="32" operator="lessThanOrEqual">
      <formula>33</formula>
    </cfRule>
  </conditionalFormatting>
  <conditionalFormatting sqref="R103:R111">
    <cfRule type="cellIs" dxfId="363" priority="25" operator="greaterThanOrEqual">
      <formula>100</formula>
    </cfRule>
    <cfRule type="cellIs" dxfId="362" priority="26" operator="between">
      <formula>76</formula>
      <formula>99</formula>
    </cfRule>
    <cfRule type="cellIs" dxfId="361" priority="27" operator="between">
      <formula>34</formula>
      <formula>75</formula>
    </cfRule>
    <cfRule type="cellIs" dxfId="360" priority="28" operator="lessThanOrEqual">
      <formula>33</formula>
    </cfRule>
  </conditionalFormatting>
  <conditionalFormatting sqref="T103:T111">
    <cfRule type="cellIs" dxfId="359" priority="21" operator="greaterThanOrEqual">
      <formula>100</formula>
    </cfRule>
    <cfRule type="cellIs" dxfId="358" priority="22" operator="between">
      <formula>76</formula>
      <formula>99</formula>
    </cfRule>
    <cfRule type="cellIs" dxfId="357" priority="23" operator="between">
      <formula>34</formula>
      <formula>75</formula>
    </cfRule>
    <cfRule type="cellIs" dxfId="356" priority="24" operator="lessThanOrEqual">
      <formula>33</formula>
    </cfRule>
  </conditionalFormatting>
  <conditionalFormatting sqref="R112">
    <cfRule type="cellIs" dxfId="355" priority="17" operator="greaterThanOrEqual">
      <formula>100</formula>
    </cfRule>
    <cfRule type="cellIs" dxfId="354" priority="18" operator="between">
      <formula>76</formula>
      <formula>99</formula>
    </cfRule>
    <cfRule type="cellIs" dxfId="353" priority="19" operator="between">
      <formula>34</formula>
      <formula>75</formula>
    </cfRule>
    <cfRule type="cellIs" dxfId="352" priority="20" operator="lessThanOrEqual">
      <formula>33</formula>
    </cfRule>
  </conditionalFormatting>
  <conditionalFormatting sqref="R115">
    <cfRule type="cellIs" dxfId="351" priority="13" operator="greaterThanOrEqual">
      <formula>100</formula>
    </cfRule>
    <cfRule type="cellIs" dxfId="350" priority="14" operator="between">
      <formula>76</formula>
      <formula>99</formula>
    </cfRule>
    <cfRule type="cellIs" dxfId="349" priority="15" operator="between">
      <formula>34</formula>
      <formula>75</formula>
    </cfRule>
    <cfRule type="cellIs" dxfId="348" priority="16" operator="lessThanOrEqual">
      <formula>33</formula>
    </cfRule>
  </conditionalFormatting>
  <conditionalFormatting sqref="R119">
    <cfRule type="cellIs" dxfId="347" priority="9" operator="greaterThanOrEqual">
      <formula>100</formula>
    </cfRule>
    <cfRule type="cellIs" dxfId="346" priority="10" operator="between">
      <formula>76</formula>
      <formula>99</formula>
    </cfRule>
    <cfRule type="cellIs" dxfId="345" priority="11" operator="between">
      <formula>34</formula>
      <formula>75</formula>
    </cfRule>
    <cfRule type="cellIs" dxfId="344" priority="12" operator="lessThanOrEqual">
      <formula>33</formula>
    </cfRule>
  </conditionalFormatting>
  <conditionalFormatting sqref="R121">
    <cfRule type="cellIs" dxfId="343" priority="5" operator="greaterThanOrEqual">
      <formula>100</formula>
    </cfRule>
    <cfRule type="cellIs" dxfId="342" priority="6" operator="between">
      <formula>76</formula>
      <formula>99</formula>
    </cfRule>
    <cfRule type="cellIs" dxfId="341" priority="7" operator="between">
      <formula>34</formula>
      <formula>75</formula>
    </cfRule>
    <cfRule type="cellIs" dxfId="340" priority="8" operator="lessThanOrEqual">
      <formula>33</formula>
    </cfRule>
  </conditionalFormatting>
  <conditionalFormatting sqref="R125:R127">
    <cfRule type="cellIs" dxfId="339" priority="1" operator="greaterThanOrEqual">
      <formula>100</formula>
    </cfRule>
    <cfRule type="cellIs" dxfId="338" priority="2" operator="between">
      <formula>76</formula>
      <formula>99</formula>
    </cfRule>
    <cfRule type="cellIs" dxfId="337" priority="3" operator="between">
      <formula>34</formula>
      <formula>75</formula>
    </cfRule>
    <cfRule type="cellIs" dxfId="336" priority="4" operator="lessThanOrEqual">
      <formula>33</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24"/>
  <sheetViews>
    <sheetView workbookViewId="0">
      <selection activeCell="G7" sqref="G7:H7"/>
    </sheetView>
  </sheetViews>
  <sheetFormatPr baseColWidth="10" defaultRowHeight="15" x14ac:dyDescent="0.25"/>
  <cols>
    <col min="1" max="14" width="5.7109375" customWidth="1"/>
  </cols>
  <sheetData>
    <row r="3" spans="1:14" x14ac:dyDescent="0.25">
      <c r="A3" s="329" t="s">
        <v>137</v>
      </c>
      <c r="B3" s="329"/>
      <c r="C3" s="329"/>
      <c r="D3" s="329"/>
      <c r="E3" s="329"/>
      <c r="F3" s="329"/>
      <c r="G3" s="329"/>
      <c r="H3" s="329"/>
      <c r="I3" s="329"/>
      <c r="J3" s="329"/>
      <c r="K3" s="329"/>
      <c r="L3" s="329"/>
      <c r="M3" s="329"/>
      <c r="N3" s="329"/>
    </row>
    <row r="4" spans="1:14" x14ac:dyDescent="0.25">
      <c r="A4" s="329" t="s">
        <v>138</v>
      </c>
      <c r="B4" s="329"/>
      <c r="C4" s="329"/>
      <c r="D4" s="329"/>
      <c r="E4" s="329"/>
      <c r="F4" s="329"/>
      <c r="G4" s="329"/>
      <c r="H4" s="329"/>
      <c r="I4" s="329"/>
      <c r="J4" s="329"/>
      <c r="K4" s="329"/>
      <c r="L4" s="329"/>
      <c r="M4" s="329"/>
      <c r="N4" s="329"/>
    </row>
    <row r="5" spans="1:14" x14ac:dyDescent="0.25">
      <c r="A5" s="329" t="s">
        <v>139</v>
      </c>
      <c r="B5" s="329"/>
      <c r="C5" s="329"/>
      <c r="D5" s="329"/>
      <c r="E5" s="329"/>
      <c r="F5" s="329"/>
      <c r="G5" s="329"/>
      <c r="H5" s="329"/>
      <c r="I5" s="329"/>
      <c r="J5" s="329"/>
      <c r="K5" s="329"/>
      <c r="L5" s="329"/>
      <c r="M5" s="329"/>
      <c r="N5" s="329"/>
    </row>
    <row r="6" spans="1:14" x14ac:dyDescent="0.25">
      <c r="A6" s="330">
        <v>0.8</v>
      </c>
      <c r="B6" s="330"/>
      <c r="C6" s="330"/>
      <c r="D6" s="330"/>
      <c r="E6" s="330"/>
      <c r="F6" s="330"/>
      <c r="G6" s="330"/>
      <c r="H6" s="330"/>
      <c r="I6" s="330"/>
      <c r="J6" s="330"/>
      <c r="K6" s="330"/>
      <c r="L6" s="330"/>
      <c r="M6" s="330"/>
      <c r="N6" s="330"/>
    </row>
    <row r="7" spans="1:14" ht="155.25" customHeight="1" x14ac:dyDescent="0.25">
      <c r="A7" s="327" t="s">
        <v>24</v>
      </c>
      <c r="B7" s="327"/>
      <c r="C7" s="331" t="s">
        <v>140</v>
      </c>
      <c r="D7" s="332"/>
      <c r="E7" s="327" t="s">
        <v>141</v>
      </c>
      <c r="F7" s="327"/>
      <c r="G7" s="327" t="s">
        <v>73</v>
      </c>
      <c r="H7" s="327"/>
      <c r="I7" s="327" t="s">
        <v>83</v>
      </c>
      <c r="J7" s="327"/>
      <c r="K7" s="327" t="s">
        <v>142</v>
      </c>
      <c r="L7" s="327"/>
      <c r="M7" s="327" t="s">
        <v>101</v>
      </c>
      <c r="N7" s="327"/>
    </row>
    <row r="8" spans="1:14" x14ac:dyDescent="0.25">
      <c r="A8" s="34" t="s">
        <v>143</v>
      </c>
      <c r="B8" s="47">
        <f>'SEGUIMIENTO PDI'!S5</f>
        <v>100</v>
      </c>
      <c r="C8" s="34" t="s">
        <v>144</v>
      </c>
      <c r="D8" s="35">
        <v>0</v>
      </c>
      <c r="E8" s="36" t="s">
        <v>145</v>
      </c>
      <c r="F8" s="47">
        <f>'SEGUIMIENTO PDI'!S17</f>
        <v>95</v>
      </c>
      <c r="G8" s="36" t="s">
        <v>146</v>
      </c>
      <c r="H8" s="47">
        <f>'SEGUIMIENTO PDI'!S22</f>
        <v>99</v>
      </c>
      <c r="I8" s="36" t="s">
        <v>147</v>
      </c>
      <c r="J8" s="47">
        <f>'SEGUIMIENTO PDI'!S24</f>
        <v>100</v>
      </c>
      <c r="K8" s="36" t="s">
        <v>148</v>
      </c>
      <c r="L8" s="47">
        <f>'SEGUIMIENTO PDI'!S27</f>
        <v>40</v>
      </c>
      <c r="M8" s="37" t="s">
        <v>149</v>
      </c>
      <c r="N8" s="47">
        <f>'SEGUIMIENTO PDI'!S30</f>
        <v>98</v>
      </c>
    </row>
    <row r="9" spans="1:14" x14ac:dyDescent="0.25">
      <c r="A9" s="36" t="s">
        <v>150</v>
      </c>
      <c r="B9" s="47">
        <f>'SEGUIMIENTO PDI'!S6</f>
        <v>100</v>
      </c>
      <c r="C9" s="36" t="s">
        <v>151</v>
      </c>
      <c r="D9" s="35">
        <v>0</v>
      </c>
      <c r="E9" s="36" t="s">
        <v>152</v>
      </c>
      <c r="F9" s="47">
        <f>'SEGUIMIENTO PDI'!S18</f>
        <v>100</v>
      </c>
      <c r="G9" s="36" t="s">
        <v>153</v>
      </c>
      <c r="H9" s="47">
        <f>'SEGUIMIENTO PDI'!S23</f>
        <v>99</v>
      </c>
      <c r="I9" s="36" t="s">
        <v>154</v>
      </c>
      <c r="J9" s="47">
        <f>'SEGUIMIENTO PDI'!S25</f>
        <v>100</v>
      </c>
      <c r="K9" s="36" t="s">
        <v>155</v>
      </c>
      <c r="L9" s="47">
        <f>'SEGUIMIENTO PDI'!S28</f>
        <v>0</v>
      </c>
      <c r="M9" s="37" t="s">
        <v>156</v>
      </c>
      <c r="N9" s="47">
        <f>'SEGUIMIENTO PDI'!S31</f>
        <v>95</v>
      </c>
    </row>
    <row r="10" spans="1:14" x14ac:dyDescent="0.25">
      <c r="A10" s="36" t="s">
        <v>157</v>
      </c>
      <c r="B10" s="47">
        <f>'SEGUIMIENTO PDI'!S7</f>
        <v>60</v>
      </c>
      <c r="C10" s="36" t="s">
        <v>158</v>
      </c>
      <c r="D10" s="35">
        <v>0</v>
      </c>
      <c r="E10" s="36" t="s">
        <v>159</v>
      </c>
      <c r="F10" s="38">
        <v>0</v>
      </c>
      <c r="G10" s="39"/>
      <c r="H10" s="39"/>
      <c r="I10" s="36" t="s">
        <v>160</v>
      </c>
      <c r="J10" s="47">
        <f>'SEGUIMIENTO PDI'!S26</f>
        <v>80</v>
      </c>
      <c r="K10" s="36" t="s">
        <v>161</v>
      </c>
      <c r="L10" s="47">
        <f>'SEGUIMIENTO PDI'!S29</f>
        <v>40</v>
      </c>
      <c r="M10" s="37" t="s">
        <v>162</v>
      </c>
      <c r="N10" s="47">
        <f>'SEGUIMIENTO PDI'!S32</f>
        <v>76</v>
      </c>
    </row>
    <row r="11" spans="1:14" x14ac:dyDescent="0.25">
      <c r="A11" s="36" t="s">
        <v>163</v>
      </c>
      <c r="B11" s="47">
        <f>'SEGUIMIENTO PDI'!S8</f>
        <v>100</v>
      </c>
      <c r="C11" s="36" t="s">
        <v>164</v>
      </c>
      <c r="D11" s="35">
        <v>0</v>
      </c>
      <c r="E11" s="36" t="s">
        <v>165</v>
      </c>
      <c r="F11" s="40">
        <v>0</v>
      </c>
      <c r="G11" s="39"/>
      <c r="H11" s="39"/>
      <c r="I11" s="39"/>
      <c r="J11" s="39"/>
      <c r="K11" s="39"/>
      <c r="L11" s="39"/>
      <c r="M11" s="37" t="s">
        <v>166</v>
      </c>
      <c r="N11" s="47">
        <f>'SEGUIMIENTO PDI'!S33</f>
        <v>100</v>
      </c>
    </row>
    <row r="12" spans="1:14" x14ac:dyDescent="0.25">
      <c r="A12" s="36" t="s">
        <v>167</v>
      </c>
      <c r="B12" s="47">
        <f>'SEGUIMIENTO PDI'!S9</f>
        <v>100</v>
      </c>
      <c r="C12" s="36" t="s">
        <v>168</v>
      </c>
      <c r="D12" s="35">
        <v>0</v>
      </c>
      <c r="E12" s="36" t="s">
        <v>169</v>
      </c>
      <c r="F12" s="38">
        <v>0</v>
      </c>
      <c r="G12" s="39"/>
      <c r="H12" s="39"/>
      <c r="I12" s="39"/>
      <c r="J12" s="39"/>
      <c r="K12" s="39"/>
      <c r="L12" s="39"/>
      <c r="M12" s="39"/>
      <c r="N12" s="41"/>
    </row>
    <row r="13" spans="1:14" x14ac:dyDescent="0.25">
      <c r="A13" s="36" t="s">
        <v>170</v>
      </c>
      <c r="B13" s="47">
        <f>'SEGUIMIENTO PDI'!S10</f>
        <v>90</v>
      </c>
      <c r="C13" s="36" t="s">
        <v>171</v>
      </c>
      <c r="D13" s="35">
        <v>0</v>
      </c>
      <c r="E13" s="39"/>
      <c r="F13" s="39"/>
      <c r="G13" s="39"/>
      <c r="H13" s="39"/>
      <c r="I13" s="39"/>
      <c r="J13" s="39"/>
      <c r="K13" s="39"/>
      <c r="L13" s="39"/>
      <c r="M13" s="39"/>
      <c r="N13" s="41"/>
    </row>
    <row r="17" spans="1:5" ht="15" customHeight="1" x14ac:dyDescent="0.25">
      <c r="A17" s="328" t="s">
        <v>0</v>
      </c>
      <c r="B17" s="328" t="s">
        <v>172</v>
      </c>
      <c r="C17" s="328"/>
      <c r="D17" s="328"/>
      <c r="E17" s="328"/>
    </row>
    <row r="18" spans="1:5" ht="15" customHeight="1" x14ac:dyDescent="0.25">
      <c r="A18" s="328"/>
      <c r="B18" s="45">
        <v>1</v>
      </c>
      <c r="C18" s="45">
        <v>2</v>
      </c>
      <c r="D18" s="45">
        <v>3</v>
      </c>
      <c r="E18" s="42">
        <v>4</v>
      </c>
    </row>
    <row r="19" spans="1:5" ht="15" customHeight="1" x14ac:dyDescent="0.25">
      <c r="A19" s="43" t="s">
        <v>24</v>
      </c>
      <c r="B19" s="44">
        <v>17</v>
      </c>
      <c r="C19" s="43">
        <v>17</v>
      </c>
      <c r="D19" s="44">
        <v>67</v>
      </c>
      <c r="E19" s="46">
        <v>83</v>
      </c>
    </row>
    <row r="20" spans="1:5" ht="15" customHeight="1" x14ac:dyDescent="0.25">
      <c r="A20" s="43" t="s">
        <v>141</v>
      </c>
      <c r="B20" s="44">
        <v>50</v>
      </c>
      <c r="C20" s="43">
        <v>50</v>
      </c>
      <c r="D20" s="44">
        <v>100</v>
      </c>
      <c r="E20" s="46">
        <v>100</v>
      </c>
    </row>
    <row r="21" spans="1:5" ht="15" customHeight="1" x14ac:dyDescent="0.25">
      <c r="A21" s="43" t="s">
        <v>73</v>
      </c>
      <c r="B21" s="44">
        <v>0</v>
      </c>
      <c r="C21" s="43">
        <v>100</v>
      </c>
      <c r="D21" s="44">
        <v>100</v>
      </c>
      <c r="E21" s="46">
        <v>100</v>
      </c>
    </row>
    <row r="22" spans="1:5" ht="15" customHeight="1" x14ac:dyDescent="0.25">
      <c r="A22" s="43" t="s">
        <v>83</v>
      </c>
      <c r="B22" s="44">
        <v>0</v>
      </c>
      <c r="C22" s="43">
        <v>33</v>
      </c>
      <c r="D22" s="44">
        <v>33</v>
      </c>
      <c r="E22" s="46">
        <v>100</v>
      </c>
    </row>
    <row r="23" spans="1:5" ht="15" customHeight="1" x14ac:dyDescent="0.25">
      <c r="A23" s="43" t="s">
        <v>142</v>
      </c>
      <c r="B23" s="44">
        <v>0</v>
      </c>
      <c r="C23" s="43">
        <v>0</v>
      </c>
      <c r="D23" s="44">
        <v>0</v>
      </c>
      <c r="E23" s="46">
        <v>0</v>
      </c>
    </row>
    <row r="24" spans="1:5" ht="15" customHeight="1" x14ac:dyDescent="0.25">
      <c r="A24" s="43" t="s">
        <v>101</v>
      </c>
      <c r="B24" s="44">
        <v>0</v>
      </c>
      <c r="C24" s="43">
        <v>75</v>
      </c>
      <c r="D24" s="44">
        <v>100</v>
      </c>
      <c r="E24" s="46">
        <v>100</v>
      </c>
    </row>
  </sheetData>
  <mergeCells count="13">
    <mergeCell ref="M7:N7"/>
    <mergeCell ref="A17:A18"/>
    <mergeCell ref="B17:E17"/>
    <mergeCell ref="A3:N3"/>
    <mergeCell ref="A4:N4"/>
    <mergeCell ref="A5:N5"/>
    <mergeCell ref="A6:N6"/>
    <mergeCell ref="A7:B7"/>
    <mergeCell ref="C7:D7"/>
    <mergeCell ref="E7:F7"/>
    <mergeCell ref="G7:H7"/>
    <mergeCell ref="I7:J7"/>
    <mergeCell ref="K7:L7"/>
  </mergeCells>
  <conditionalFormatting sqref="B8:B13">
    <cfRule type="cellIs" dxfId="335" priority="21" operator="greaterThanOrEqual">
      <formula>100</formula>
    </cfRule>
    <cfRule type="cellIs" dxfId="334" priority="22" operator="between">
      <formula>76</formula>
      <formula>99</formula>
    </cfRule>
    <cfRule type="cellIs" dxfId="333" priority="23" operator="between">
      <formula>34</formula>
      <formula>75</formula>
    </cfRule>
    <cfRule type="cellIs" dxfId="332" priority="24" operator="lessThanOrEqual">
      <formula>33</formula>
    </cfRule>
  </conditionalFormatting>
  <conditionalFormatting sqref="F8:F9">
    <cfRule type="cellIs" dxfId="331" priority="17" operator="greaterThanOrEqual">
      <formula>100</formula>
    </cfRule>
    <cfRule type="cellIs" dxfId="330" priority="18" operator="between">
      <formula>76</formula>
      <formula>99</formula>
    </cfRule>
    <cfRule type="cellIs" dxfId="329" priority="19" operator="between">
      <formula>34</formula>
      <formula>75</formula>
    </cfRule>
    <cfRule type="cellIs" dxfId="328" priority="20" operator="lessThanOrEqual">
      <formula>33</formula>
    </cfRule>
  </conditionalFormatting>
  <conditionalFormatting sqref="H8:H9">
    <cfRule type="cellIs" dxfId="327" priority="13" operator="greaterThanOrEqual">
      <formula>100</formula>
    </cfRule>
    <cfRule type="cellIs" dxfId="326" priority="14" operator="between">
      <formula>76</formula>
      <formula>99</formula>
    </cfRule>
    <cfRule type="cellIs" dxfId="325" priority="15" operator="between">
      <formula>34</formula>
      <formula>75</formula>
    </cfRule>
    <cfRule type="cellIs" dxfId="324" priority="16" operator="lessThanOrEqual">
      <formula>33</formula>
    </cfRule>
  </conditionalFormatting>
  <conditionalFormatting sqref="J8:J10">
    <cfRule type="cellIs" dxfId="323" priority="9" operator="greaterThanOrEqual">
      <formula>100</formula>
    </cfRule>
    <cfRule type="cellIs" dxfId="322" priority="10" operator="between">
      <formula>76</formula>
      <formula>99</formula>
    </cfRule>
    <cfRule type="cellIs" dxfId="321" priority="11" operator="between">
      <formula>34</formula>
      <formula>75</formula>
    </cfRule>
    <cfRule type="cellIs" dxfId="320" priority="12" operator="lessThanOrEqual">
      <formula>33</formula>
    </cfRule>
  </conditionalFormatting>
  <conditionalFormatting sqref="L8:L10">
    <cfRule type="cellIs" dxfId="319" priority="5" operator="greaterThanOrEqual">
      <formula>100</formula>
    </cfRule>
    <cfRule type="cellIs" dxfId="318" priority="6" operator="between">
      <formula>76</formula>
      <formula>99</formula>
    </cfRule>
    <cfRule type="cellIs" dxfId="317" priority="7" operator="between">
      <formula>34</formula>
      <formula>75</formula>
    </cfRule>
    <cfRule type="cellIs" dxfId="316" priority="8" operator="lessThanOrEqual">
      <formula>33</formula>
    </cfRule>
  </conditionalFormatting>
  <conditionalFormatting sqref="N8:N11">
    <cfRule type="cellIs" dxfId="315" priority="1" operator="greaterThanOrEqual">
      <formula>100</formula>
    </cfRule>
    <cfRule type="cellIs" dxfId="314" priority="2" operator="between">
      <formula>76</formula>
      <formula>99</formula>
    </cfRule>
    <cfRule type="cellIs" dxfId="313" priority="3" operator="between">
      <formula>34</formula>
      <formula>75</formula>
    </cfRule>
    <cfRule type="cellIs" dxfId="312" priority="4" operator="lessThanOrEqual">
      <formula>33</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24"/>
  <sheetViews>
    <sheetView zoomScale="80" zoomScaleNormal="80" workbookViewId="0">
      <selection activeCell="A4" sqref="A4:R4"/>
    </sheetView>
  </sheetViews>
  <sheetFormatPr baseColWidth="10" defaultRowHeight="15" x14ac:dyDescent="0.25"/>
  <cols>
    <col min="1" max="18" width="5.7109375" customWidth="1"/>
  </cols>
  <sheetData>
    <row r="2" spans="1:18" x14ac:dyDescent="0.25">
      <c r="A2" s="335" t="s">
        <v>137</v>
      </c>
      <c r="B2" s="335"/>
      <c r="C2" s="335"/>
      <c r="D2" s="335"/>
      <c r="E2" s="335"/>
      <c r="F2" s="335"/>
      <c r="G2" s="335"/>
      <c r="H2" s="335"/>
      <c r="I2" s="335"/>
      <c r="J2" s="335"/>
      <c r="K2" s="335"/>
      <c r="L2" s="335"/>
      <c r="M2" s="335"/>
      <c r="N2" s="335"/>
      <c r="O2" s="335"/>
      <c r="P2" s="335"/>
      <c r="Q2" s="335"/>
      <c r="R2" s="335"/>
    </row>
    <row r="3" spans="1:18" x14ac:dyDescent="0.25">
      <c r="A3" s="335" t="s">
        <v>138</v>
      </c>
      <c r="B3" s="335"/>
      <c r="C3" s="335"/>
      <c r="D3" s="335"/>
      <c r="E3" s="335"/>
      <c r="F3" s="335"/>
      <c r="G3" s="335"/>
      <c r="H3" s="335"/>
      <c r="I3" s="335"/>
      <c r="J3" s="335"/>
      <c r="K3" s="335"/>
      <c r="L3" s="335"/>
      <c r="M3" s="335"/>
      <c r="N3" s="335"/>
      <c r="O3" s="335"/>
      <c r="P3" s="335"/>
      <c r="Q3" s="335"/>
      <c r="R3" s="335"/>
    </row>
    <row r="4" spans="1:18" x14ac:dyDescent="0.25">
      <c r="A4" s="335" t="s">
        <v>347</v>
      </c>
      <c r="B4" s="335"/>
      <c r="C4" s="335"/>
      <c r="D4" s="335"/>
      <c r="E4" s="335"/>
      <c r="F4" s="335"/>
      <c r="G4" s="335"/>
      <c r="H4" s="335"/>
      <c r="I4" s="335"/>
      <c r="J4" s="335"/>
      <c r="K4" s="335"/>
      <c r="L4" s="335"/>
      <c r="M4" s="335"/>
      <c r="N4" s="335"/>
      <c r="O4" s="335"/>
      <c r="P4" s="335"/>
      <c r="Q4" s="335"/>
      <c r="R4" s="335"/>
    </row>
    <row r="5" spans="1:18" x14ac:dyDescent="0.25">
      <c r="A5" s="336">
        <v>0.83</v>
      </c>
      <c r="B5" s="336"/>
      <c r="C5" s="336"/>
      <c r="D5" s="336"/>
      <c r="E5" s="336"/>
      <c r="F5" s="336"/>
      <c r="G5" s="336"/>
      <c r="H5" s="336"/>
      <c r="I5" s="336"/>
      <c r="J5" s="336"/>
      <c r="K5" s="336"/>
      <c r="L5" s="336"/>
      <c r="M5" s="336"/>
      <c r="N5" s="336"/>
      <c r="O5" s="336"/>
      <c r="P5" s="336"/>
      <c r="Q5" s="336"/>
      <c r="R5" s="336"/>
    </row>
    <row r="6" spans="1:18" ht="150" customHeight="1" x14ac:dyDescent="0.25">
      <c r="A6" s="337" t="s">
        <v>348</v>
      </c>
      <c r="B6" s="337"/>
      <c r="C6" s="337" t="s">
        <v>349</v>
      </c>
      <c r="D6" s="337"/>
      <c r="E6" s="337" t="s">
        <v>350</v>
      </c>
      <c r="F6" s="337"/>
      <c r="G6" s="338" t="s">
        <v>351</v>
      </c>
      <c r="H6" s="338"/>
      <c r="I6" s="337" t="s">
        <v>352</v>
      </c>
      <c r="J6" s="337"/>
      <c r="K6" s="337" t="s">
        <v>353</v>
      </c>
      <c r="L6" s="337"/>
      <c r="M6" s="337" t="s">
        <v>354</v>
      </c>
      <c r="N6" s="337"/>
      <c r="O6" s="337" t="s">
        <v>355</v>
      </c>
      <c r="P6" s="337"/>
      <c r="Q6" s="337" t="s">
        <v>356</v>
      </c>
      <c r="R6" s="337"/>
    </row>
    <row r="7" spans="1:18" x14ac:dyDescent="0.25">
      <c r="A7" s="93" t="s">
        <v>143</v>
      </c>
      <c r="B7" s="47">
        <f>'SEGUIMIENTO PDI'!S35</f>
        <v>330</v>
      </c>
      <c r="C7" s="93" t="s">
        <v>144</v>
      </c>
      <c r="D7" s="47">
        <f>'SEGUIMIENTO PDI'!S38</f>
        <v>100</v>
      </c>
      <c r="E7" s="93" t="s">
        <v>145</v>
      </c>
      <c r="F7" s="47">
        <f>'SEGUIMIENTO PDI'!S44</f>
        <v>26</v>
      </c>
      <c r="G7" s="93" t="s">
        <v>146</v>
      </c>
      <c r="H7" s="47">
        <f>'SEGUIMIENTO PDI'!S48</f>
        <v>132</v>
      </c>
      <c r="I7" s="93" t="s">
        <v>147</v>
      </c>
      <c r="J7" s="47">
        <f>'SEGUIMIENTO PDI'!S53</f>
        <v>80</v>
      </c>
      <c r="K7" s="93" t="s">
        <v>148</v>
      </c>
      <c r="L7" s="47">
        <f>'SEGUIMIENTO PDI'!S56</f>
        <v>80</v>
      </c>
      <c r="M7" s="93" t="s">
        <v>149</v>
      </c>
      <c r="N7" s="47">
        <f>'SEGUIMIENTO PDI'!S58</f>
        <v>300</v>
      </c>
      <c r="O7" s="93" t="s">
        <v>334</v>
      </c>
      <c r="P7" s="47">
        <f>'SEGUIMIENTO PDI'!S60</f>
        <v>200</v>
      </c>
      <c r="Q7" s="93" t="s">
        <v>357</v>
      </c>
      <c r="R7" s="47">
        <f>'SEGUIMIENTO PDI'!S61</f>
        <v>0</v>
      </c>
    </row>
    <row r="8" spans="1:18" x14ac:dyDescent="0.25">
      <c r="A8" s="93" t="s">
        <v>150</v>
      </c>
      <c r="B8" s="47">
        <f>'SEGUIMIENTO PDI'!S36</f>
        <v>100</v>
      </c>
      <c r="C8" s="94" t="s">
        <v>151</v>
      </c>
      <c r="D8" s="47">
        <f>'SEGUIMIENTO PDI'!S39</f>
        <v>100</v>
      </c>
      <c r="E8" s="93" t="s">
        <v>152</v>
      </c>
      <c r="F8" s="47">
        <f>'SEGUIMIENTO PDI'!S45</f>
        <v>107</v>
      </c>
      <c r="G8" s="93" t="s">
        <v>153</v>
      </c>
      <c r="H8" s="47">
        <f>'SEGUIMIENTO PDI'!S49</f>
        <v>100</v>
      </c>
      <c r="I8" s="93" t="s">
        <v>154</v>
      </c>
      <c r="J8" s="47">
        <f>'SEGUIMIENTO PDI'!S54</f>
        <v>500</v>
      </c>
      <c r="K8" s="93" t="s">
        <v>155</v>
      </c>
      <c r="L8" s="47">
        <f>'SEGUIMIENTO PDI'!S57</f>
        <v>80</v>
      </c>
      <c r="M8" s="95" t="s">
        <v>156</v>
      </c>
      <c r="N8" s="47">
        <f>'SEGUIMIENTO PDI'!S59</f>
        <v>0</v>
      </c>
      <c r="O8" s="96"/>
      <c r="P8" s="96"/>
      <c r="Q8" s="93" t="s">
        <v>358</v>
      </c>
      <c r="R8" s="47">
        <f>'SEGUIMIENTO PDI'!S62</f>
        <v>80</v>
      </c>
    </row>
    <row r="9" spans="1:18" x14ac:dyDescent="0.25">
      <c r="A9" s="93" t="s">
        <v>157</v>
      </c>
      <c r="B9" s="47">
        <f>'SEGUIMIENTO PDI'!S37</f>
        <v>650</v>
      </c>
      <c r="C9" s="93" t="s">
        <v>158</v>
      </c>
      <c r="D9" s="47">
        <f>'SEGUIMIENTO PDI'!S40</f>
        <v>0</v>
      </c>
      <c r="E9" s="93" t="s">
        <v>159</v>
      </c>
      <c r="F9" s="47">
        <f>'SEGUIMIENTO PDI'!S46</f>
        <v>100</v>
      </c>
      <c r="G9" s="93" t="s">
        <v>336</v>
      </c>
      <c r="H9" s="85">
        <v>0</v>
      </c>
      <c r="I9" s="93" t="s">
        <v>160</v>
      </c>
      <c r="J9" s="47">
        <f>'SEGUIMIENTO PDI'!S55</f>
        <v>200</v>
      </c>
      <c r="K9" s="96"/>
      <c r="L9" s="96"/>
      <c r="M9" s="96"/>
      <c r="N9" s="96"/>
      <c r="O9" s="96"/>
      <c r="P9" s="96"/>
      <c r="Q9" s="93" t="s">
        <v>359</v>
      </c>
      <c r="R9" s="47">
        <f>'SEGUIMIENTO PDI'!S63</f>
        <v>100</v>
      </c>
    </row>
    <row r="10" spans="1:18" x14ac:dyDescent="0.25">
      <c r="A10" s="97"/>
      <c r="B10" s="97"/>
      <c r="C10" s="93" t="s">
        <v>164</v>
      </c>
      <c r="D10" s="47">
        <f>'SEGUIMIENTO PDI'!S41</f>
        <v>200</v>
      </c>
      <c r="E10" s="93" t="s">
        <v>165</v>
      </c>
      <c r="F10" s="47">
        <f>'SEGUIMIENTO PDI'!S47</f>
        <v>650</v>
      </c>
      <c r="G10" s="93" t="s">
        <v>338</v>
      </c>
      <c r="H10" s="85">
        <v>0</v>
      </c>
      <c r="I10" s="96"/>
      <c r="J10" s="96"/>
      <c r="K10" s="96"/>
      <c r="L10" s="96"/>
      <c r="M10" s="96"/>
      <c r="N10" s="96"/>
      <c r="O10" s="96"/>
      <c r="P10" s="96"/>
      <c r="Q10" s="93" t="s">
        <v>360</v>
      </c>
      <c r="R10" s="47">
        <f>'SEGUIMIENTO PDI'!S64</f>
        <v>50</v>
      </c>
    </row>
    <row r="11" spans="1:18" x14ac:dyDescent="0.25">
      <c r="A11" s="97"/>
      <c r="B11" s="97"/>
      <c r="C11" s="93" t="s">
        <v>168</v>
      </c>
      <c r="D11" s="47">
        <f>'SEGUIMIENTO PDI'!S42</f>
        <v>80</v>
      </c>
      <c r="E11" s="97"/>
      <c r="F11" s="97"/>
      <c r="G11" s="98" t="s">
        <v>361</v>
      </c>
      <c r="H11" s="47">
        <f>'SEGUIMIENTO PDI'!S52</f>
        <v>80</v>
      </c>
      <c r="I11" s="96"/>
      <c r="J11" s="96"/>
      <c r="K11" s="96"/>
      <c r="L11" s="96"/>
      <c r="M11" s="96"/>
      <c r="N11" s="96"/>
      <c r="O11" s="96"/>
      <c r="P11" s="96"/>
      <c r="Q11" s="93" t="s">
        <v>362</v>
      </c>
      <c r="R11" s="47">
        <f>'SEGUIMIENTO PDI'!S65</f>
        <v>100</v>
      </c>
    </row>
    <row r="12" spans="1:18" x14ac:dyDescent="0.25">
      <c r="A12" s="97"/>
      <c r="B12" s="97"/>
      <c r="C12" s="93" t="s">
        <v>171</v>
      </c>
      <c r="D12" s="47">
        <f>'SEGUIMIENTO PDI'!S43</f>
        <v>585</v>
      </c>
      <c r="E12" s="97"/>
      <c r="F12" s="97"/>
      <c r="G12" s="97"/>
      <c r="H12" s="97"/>
      <c r="I12" s="96"/>
      <c r="J12" s="96"/>
      <c r="K12" s="96"/>
      <c r="L12" s="96"/>
      <c r="M12" s="96"/>
      <c r="N12" s="96"/>
      <c r="O12" s="96"/>
      <c r="P12" s="96"/>
      <c r="Q12" s="93" t="s">
        <v>363</v>
      </c>
      <c r="R12" s="47">
        <f>'SEGUIMIENTO PDI'!S66</f>
        <v>100</v>
      </c>
    </row>
    <row r="13" spans="1:18" x14ac:dyDescent="0.25">
      <c r="A13" s="97"/>
      <c r="B13" s="97"/>
      <c r="C13" s="97"/>
      <c r="D13" s="97"/>
      <c r="E13" s="97"/>
      <c r="F13" s="97"/>
      <c r="G13" s="97"/>
      <c r="H13" s="97"/>
      <c r="I13" s="97"/>
      <c r="J13" s="97"/>
      <c r="K13" s="97"/>
      <c r="L13" s="97"/>
      <c r="M13" s="97"/>
      <c r="N13" s="97"/>
      <c r="O13" s="97"/>
      <c r="P13" s="97"/>
      <c r="Q13" s="97"/>
      <c r="R13" s="97"/>
    </row>
    <row r="14" spans="1:18" x14ac:dyDescent="0.25">
      <c r="A14" s="333" t="s">
        <v>0</v>
      </c>
      <c r="B14" s="334" t="s">
        <v>172</v>
      </c>
      <c r="C14" s="334"/>
      <c r="D14" s="334"/>
      <c r="E14" s="97"/>
      <c r="F14" s="97"/>
      <c r="G14" s="97"/>
      <c r="H14" s="97"/>
      <c r="I14" s="97"/>
      <c r="J14" s="97"/>
      <c r="K14" s="97"/>
      <c r="L14" s="97"/>
      <c r="M14" s="97"/>
      <c r="N14" s="97"/>
      <c r="O14" s="97"/>
      <c r="P14" s="97"/>
      <c r="Q14" s="97"/>
      <c r="R14" s="97"/>
    </row>
    <row r="15" spans="1:18" x14ac:dyDescent="0.25">
      <c r="A15" s="333"/>
      <c r="B15" s="99">
        <v>1</v>
      </c>
      <c r="C15" s="99">
        <v>2</v>
      </c>
      <c r="D15" s="100">
        <v>3</v>
      </c>
      <c r="E15" s="188">
        <v>4</v>
      </c>
      <c r="F15" s="97"/>
      <c r="G15" s="97"/>
      <c r="H15" s="97"/>
      <c r="I15" s="97"/>
      <c r="J15" s="97"/>
      <c r="K15" s="97"/>
      <c r="L15" s="97"/>
      <c r="M15" s="97"/>
      <c r="N15" s="97"/>
      <c r="O15" s="97"/>
      <c r="P15" s="97"/>
      <c r="Q15" s="97"/>
      <c r="R15" s="97"/>
    </row>
    <row r="16" spans="1:18" ht="20.100000000000001" customHeight="1" x14ac:dyDescent="0.25">
      <c r="A16" s="101" t="s">
        <v>348</v>
      </c>
      <c r="B16" s="102">
        <v>67</v>
      </c>
      <c r="C16" s="94">
        <v>67</v>
      </c>
      <c r="D16" s="103">
        <v>100</v>
      </c>
      <c r="E16" s="209">
        <v>100</v>
      </c>
      <c r="F16" s="97"/>
      <c r="G16" s="97"/>
      <c r="H16" s="97"/>
      <c r="I16" s="97"/>
      <c r="J16" s="97"/>
      <c r="K16" s="97"/>
      <c r="L16" s="97"/>
      <c r="M16" s="97"/>
      <c r="N16" s="97"/>
      <c r="O16" s="97"/>
      <c r="P16" s="97"/>
      <c r="Q16" s="97"/>
      <c r="R16" s="97"/>
    </row>
    <row r="17" spans="1:18" ht="20.100000000000001" customHeight="1" x14ac:dyDescent="0.25">
      <c r="A17" s="101" t="s">
        <v>349</v>
      </c>
      <c r="B17" s="102">
        <v>17</v>
      </c>
      <c r="C17" s="94">
        <v>33</v>
      </c>
      <c r="D17" s="103">
        <v>33</v>
      </c>
      <c r="E17" s="209">
        <v>83</v>
      </c>
      <c r="F17" s="104"/>
      <c r="G17" s="104"/>
      <c r="H17" s="97"/>
      <c r="I17" s="97"/>
      <c r="J17" s="97"/>
      <c r="K17" s="97"/>
      <c r="L17" s="97"/>
      <c r="M17" s="97"/>
      <c r="N17" s="97"/>
      <c r="O17" s="97"/>
      <c r="P17" s="97"/>
      <c r="Q17" s="97"/>
      <c r="R17" s="97"/>
    </row>
    <row r="18" spans="1:18" ht="20.100000000000001" customHeight="1" x14ac:dyDescent="0.25">
      <c r="A18" s="101" t="s">
        <v>350</v>
      </c>
      <c r="B18" s="102">
        <v>100</v>
      </c>
      <c r="C18" s="94">
        <v>75</v>
      </c>
      <c r="D18" s="103">
        <v>75</v>
      </c>
      <c r="E18" s="209">
        <v>76</v>
      </c>
      <c r="F18" s="105"/>
      <c r="G18" s="105"/>
      <c r="H18" s="97">
        <f>20/30</f>
        <v>0.66666666666666663</v>
      </c>
      <c r="I18" s="97"/>
      <c r="J18" s="97"/>
      <c r="K18" s="97"/>
      <c r="L18" s="97"/>
      <c r="M18" s="97"/>
      <c r="N18" s="97"/>
      <c r="O18" s="97"/>
      <c r="P18" s="97"/>
      <c r="Q18" s="97"/>
      <c r="R18" s="97"/>
    </row>
    <row r="19" spans="1:18" ht="20.100000000000001" customHeight="1" x14ac:dyDescent="0.25">
      <c r="A19" s="101" t="s">
        <v>351</v>
      </c>
      <c r="B19" s="52">
        <v>100</v>
      </c>
      <c r="C19" s="94">
        <v>100</v>
      </c>
      <c r="D19" s="103">
        <v>67</v>
      </c>
      <c r="E19" s="209">
        <v>100</v>
      </c>
      <c r="F19" s="97"/>
      <c r="G19" s="97"/>
      <c r="H19" s="97">
        <f>22/30</f>
        <v>0.73333333333333328</v>
      </c>
      <c r="I19" s="97"/>
      <c r="J19" s="97"/>
      <c r="K19" s="97"/>
      <c r="L19" s="97"/>
      <c r="M19" s="97"/>
      <c r="N19" s="97"/>
      <c r="O19" s="97"/>
      <c r="P19" s="97"/>
      <c r="Q19" s="97"/>
      <c r="R19" s="97"/>
    </row>
    <row r="20" spans="1:18" ht="20.100000000000001" customHeight="1" x14ac:dyDescent="0.25">
      <c r="A20" s="101" t="s">
        <v>352</v>
      </c>
      <c r="B20" s="102">
        <v>67</v>
      </c>
      <c r="C20" s="94">
        <v>67</v>
      </c>
      <c r="D20" s="103">
        <v>67</v>
      </c>
      <c r="E20" s="209">
        <v>100</v>
      </c>
      <c r="F20" s="97"/>
      <c r="G20" s="97"/>
      <c r="H20" s="97"/>
      <c r="I20" s="97"/>
      <c r="J20" s="97"/>
      <c r="K20" s="97"/>
      <c r="L20" s="97"/>
      <c r="M20" s="97"/>
      <c r="N20" s="97"/>
      <c r="O20" s="97"/>
      <c r="P20" s="97"/>
      <c r="Q20" s="97"/>
      <c r="R20" s="97"/>
    </row>
    <row r="21" spans="1:18" ht="20.100000000000001" customHeight="1" x14ac:dyDescent="0.25">
      <c r="A21" s="101" t="s">
        <v>353</v>
      </c>
      <c r="B21" s="102">
        <v>50</v>
      </c>
      <c r="C21" s="94">
        <v>100</v>
      </c>
      <c r="D21" s="103">
        <v>100</v>
      </c>
      <c r="E21" s="209">
        <v>100</v>
      </c>
      <c r="F21" s="97"/>
      <c r="G21" s="97"/>
      <c r="H21" s="97"/>
      <c r="I21" s="97"/>
      <c r="J21" s="97"/>
      <c r="K21" s="97"/>
      <c r="L21" s="97"/>
      <c r="M21" s="97"/>
      <c r="N21" s="97"/>
      <c r="O21" s="97"/>
      <c r="P21" s="97"/>
      <c r="Q21" s="97"/>
      <c r="R21" s="97"/>
    </row>
    <row r="22" spans="1:18" ht="20.100000000000001" customHeight="1" x14ac:dyDescent="0.25">
      <c r="A22" s="101" t="s">
        <v>354</v>
      </c>
      <c r="B22" s="102">
        <v>100</v>
      </c>
      <c r="C22" s="94">
        <v>100</v>
      </c>
      <c r="D22" s="103">
        <v>50</v>
      </c>
      <c r="E22" s="209">
        <v>50</v>
      </c>
      <c r="F22" s="97"/>
      <c r="G22" s="97"/>
      <c r="H22" s="97"/>
      <c r="I22" s="97"/>
      <c r="J22" s="97"/>
      <c r="K22" s="97"/>
      <c r="L22" s="97"/>
      <c r="M22" s="97"/>
      <c r="N22" s="97"/>
      <c r="O22" s="97"/>
      <c r="P22" s="97"/>
      <c r="Q22" s="97"/>
      <c r="R22" s="97"/>
    </row>
    <row r="23" spans="1:18" ht="20.100000000000001" customHeight="1" x14ac:dyDescent="0.25">
      <c r="A23" s="101" t="s">
        <v>355</v>
      </c>
      <c r="B23" s="102">
        <v>100</v>
      </c>
      <c r="C23" s="94">
        <v>100</v>
      </c>
      <c r="D23" s="103">
        <v>100</v>
      </c>
      <c r="E23" s="209">
        <v>100</v>
      </c>
      <c r="F23" s="97"/>
      <c r="G23" s="97"/>
      <c r="H23" s="97"/>
      <c r="I23" s="97"/>
      <c r="J23" s="97"/>
      <c r="K23" s="97"/>
      <c r="L23" s="97"/>
      <c r="M23" s="97"/>
      <c r="N23" s="97"/>
      <c r="O23" s="97"/>
      <c r="P23" s="97"/>
      <c r="Q23" s="97"/>
      <c r="R23" s="97"/>
    </row>
    <row r="24" spans="1:18" ht="20.100000000000001" customHeight="1" x14ac:dyDescent="0.25">
      <c r="A24" s="101" t="s">
        <v>356</v>
      </c>
      <c r="B24" s="102">
        <v>33</v>
      </c>
      <c r="C24" s="94">
        <v>50</v>
      </c>
      <c r="D24" s="103">
        <v>67</v>
      </c>
      <c r="E24" s="209">
        <v>67</v>
      </c>
      <c r="F24" s="97"/>
      <c r="G24" s="97"/>
      <c r="H24" s="97"/>
      <c r="I24" s="97"/>
      <c r="J24" s="97"/>
      <c r="K24" s="97"/>
      <c r="L24" s="97"/>
      <c r="M24" s="97"/>
      <c r="N24" s="97"/>
      <c r="O24" s="97"/>
      <c r="P24" s="97"/>
      <c r="Q24" s="97"/>
      <c r="R24" s="97"/>
    </row>
  </sheetData>
  <mergeCells count="15">
    <mergeCell ref="A14:A15"/>
    <mergeCell ref="B14:D14"/>
    <mergeCell ref="A2:R2"/>
    <mergeCell ref="A3:R3"/>
    <mergeCell ref="A4:R4"/>
    <mergeCell ref="A5:R5"/>
    <mergeCell ref="A6:B6"/>
    <mergeCell ref="C6:D6"/>
    <mergeCell ref="E6:F6"/>
    <mergeCell ref="G6:H6"/>
    <mergeCell ref="I6:J6"/>
    <mergeCell ref="K6:L6"/>
    <mergeCell ref="M6:N6"/>
    <mergeCell ref="O6:P6"/>
    <mergeCell ref="Q6:R6"/>
  </mergeCells>
  <conditionalFormatting sqref="B7:B9">
    <cfRule type="cellIs" dxfId="311" priority="37" operator="greaterThanOrEqual">
      <formula>100</formula>
    </cfRule>
    <cfRule type="cellIs" dxfId="310" priority="38" operator="between">
      <formula>76</formula>
      <formula>99</formula>
    </cfRule>
    <cfRule type="cellIs" dxfId="309" priority="39" operator="between">
      <formula>34</formula>
      <formula>75</formula>
    </cfRule>
    <cfRule type="cellIs" dxfId="308" priority="40" operator="lessThanOrEqual">
      <formula>33</formula>
    </cfRule>
  </conditionalFormatting>
  <conditionalFormatting sqref="D7:D12">
    <cfRule type="cellIs" dxfId="307" priority="33" operator="greaterThanOrEqual">
      <formula>100</formula>
    </cfRule>
    <cfRule type="cellIs" dxfId="306" priority="34" operator="between">
      <formula>76</formula>
      <formula>99</formula>
    </cfRule>
    <cfRule type="cellIs" dxfId="305" priority="35" operator="between">
      <formula>34</formula>
      <formula>75</formula>
    </cfRule>
    <cfRule type="cellIs" dxfId="304" priority="36" operator="lessThanOrEqual">
      <formula>33</formula>
    </cfRule>
  </conditionalFormatting>
  <conditionalFormatting sqref="F7:F10">
    <cfRule type="cellIs" dxfId="303" priority="29" operator="greaterThanOrEqual">
      <formula>100</formula>
    </cfRule>
    <cfRule type="cellIs" dxfId="302" priority="30" operator="between">
      <formula>76</formula>
      <formula>99</formula>
    </cfRule>
    <cfRule type="cellIs" dxfId="301" priority="31" operator="between">
      <formula>34</formula>
      <formula>75</formula>
    </cfRule>
    <cfRule type="cellIs" dxfId="300" priority="32" operator="lessThanOrEqual">
      <formula>33</formula>
    </cfRule>
  </conditionalFormatting>
  <conditionalFormatting sqref="H7:H8">
    <cfRule type="cellIs" dxfId="299" priority="25" operator="greaterThanOrEqual">
      <formula>100</formula>
    </cfRule>
    <cfRule type="cellIs" dxfId="298" priority="26" operator="between">
      <formula>76</formula>
      <formula>99</formula>
    </cfRule>
    <cfRule type="cellIs" dxfId="297" priority="27" operator="between">
      <formula>34</formula>
      <formula>75</formula>
    </cfRule>
    <cfRule type="cellIs" dxfId="296" priority="28" operator="lessThanOrEqual">
      <formula>33</formula>
    </cfRule>
  </conditionalFormatting>
  <conditionalFormatting sqref="H11">
    <cfRule type="cellIs" dxfId="295" priority="21" operator="greaterThanOrEqual">
      <formula>100</formula>
    </cfRule>
    <cfRule type="cellIs" dxfId="294" priority="22" operator="between">
      <formula>76</formula>
      <formula>99</formula>
    </cfRule>
    <cfRule type="cellIs" dxfId="293" priority="23" operator="between">
      <formula>34</formula>
      <formula>75</formula>
    </cfRule>
    <cfRule type="cellIs" dxfId="292" priority="24" operator="lessThanOrEqual">
      <formula>33</formula>
    </cfRule>
  </conditionalFormatting>
  <conditionalFormatting sqref="J7:J9">
    <cfRule type="cellIs" dxfId="291" priority="17" operator="greaterThanOrEqual">
      <formula>100</formula>
    </cfRule>
    <cfRule type="cellIs" dxfId="290" priority="18" operator="between">
      <formula>76</formula>
      <formula>99</formula>
    </cfRule>
    <cfRule type="cellIs" dxfId="289" priority="19" operator="between">
      <formula>34</formula>
      <formula>75</formula>
    </cfRule>
    <cfRule type="cellIs" dxfId="288" priority="20" operator="lessThanOrEqual">
      <formula>33</formula>
    </cfRule>
  </conditionalFormatting>
  <conditionalFormatting sqref="L7:L8">
    <cfRule type="cellIs" dxfId="287" priority="13" operator="greaterThanOrEqual">
      <formula>100</formula>
    </cfRule>
    <cfRule type="cellIs" dxfId="286" priority="14" operator="between">
      <formula>76</formula>
      <formula>99</formula>
    </cfRule>
    <cfRule type="cellIs" dxfId="285" priority="15" operator="between">
      <formula>34</formula>
      <formula>75</formula>
    </cfRule>
    <cfRule type="cellIs" dxfId="284" priority="16" operator="lessThanOrEqual">
      <formula>33</formula>
    </cfRule>
  </conditionalFormatting>
  <conditionalFormatting sqref="N7:N8">
    <cfRule type="cellIs" dxfId="283" priority="9" operator="greaterThanOrEqual">
      <formula>100</formula>
    </cfRule>
    <cfRule type="cellIs" dxfId="282" priority="10" operator="between">
      <formula>76</formula>
      <formula>99</formula>
    </cfRule>
    <cfRule type="cellIs" dxfId="281" priority="11" operator="between">
      <formula>34</formula>
      <formula>75</formula>
    </cfRule>
    <cfRule type="cellIs" dxfId="280" priority="12" operator="lessThanOrEqual">
      <formula>33</formula>
    </cfRule>
  </conditionalFormatting>
  <conditionalFormatting sqref="P7">
    <cfRule type="cellIs" dxfId="279" priority="5" operator="greaterThanOrEqual">
      <formula>100</formula>
    </cfRule>
    <cfRule type="cellIs" dxfId="278" priority="6" operator="between">
      <formula>76</formula>
      <formula>99</formula>
    </cfRule>
    <cfRule type="cellIs" dxfId="277" priority="7" operator="between">
      <formula>34</formula>
      <formula>75</formula>
    </cfRule>
    <cfRule type="cellIs" dxfId="276" priority="8" operator="lessThanOrEqual">
      <formula>33</formula>
    </cfRule>
  </conditionalFormatting>
  <conditionalFormatting sqref="R7:R12">
    <cfRule type="cellIs" dxfId="275" priority="1" operator="greaterThanOrEqual">
      <formula>100</formula>
    </cfRule>
    <cfRule type="cellIs" dxfId="274" priority="2" operator="between">
      <formula>76</formula>
      <formula>99</formula>
    </cfRule>
    <cfRule type="cellIs" dxfId="273" priority="3" operator="between">
      <formula>34</formula>
      <formula>75</formula>
    </cfRule>
    <cfRule type="cellIs" dxfId="272" priority="4" operator="lessThanOrEqual">
      <formula>33</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28"/>
  <sheetViews>
    <sheetView zoomScale="80" zoomScaleNormal="80" workbookViewId="0">
      <selection activeCell="A3" sqref="A3:P3"/>
    </sheetView>
  </sheetViews>
  <sheetFormatPr baseColWidth="10" defaultRowHeight="15" x14ac:dyDescent="0.25"/>
  <cols>
    <col min="1" max="12" width="5.7109375" customWidth="1"/>
    <col min="13" max="14" width="5.7109375" hidden="1" customWidth="1"/>
    <col min="15" max="16" width="5.7109375" customWidth="1"/>
  </cols>
  <sheetData>
    <row r="2" spans="1:16" ht="15.75" x14ac:dyDescent="0.25">
      <c r="A2" s="342" t="s">
        <v>137</v>
      </c>
      <c r="B2" s="342"/>
      <c r="C2" s="342"/>
      <c r="D2" s="342"/>
      <c r="E2" s="342"/>
      <c r="F2" s="342"/>
      <c r="G2" s="342"/>
      <c r="H2" s="342"/>
      <c r="I2" s="342"/>
      <c r="J2" s="342"/>
      <c r="K2" s="342"/>
      <c r="L2" s="342"/>
      <c r="M2" s="342"/>
      <c r="N2" s="342"/>
      <c r="O2" s="342"/>
      <c r="P2" s="342"/>
    </row>
    <row r="3" spans="1:16" ht="15.75" x14ac:dyDescent="0.25">
      <c r="A3" s="342" t="s">
        <v>138</v>
      </c>
      <c r="B3" s="342"/>
      <c r="C3" s="342"/>
      <c r="D3" s="342"/>
      <c r="E3" s="342"/>
      <c r="F3" s="342"/>
      <c r="G3" s="342"/>
      <c r="H3" s="342"/>
      <c r="I3" s="342"/>
      <c r="J3" s="342"/>
      <c r="K3" s="342"/>
      <c r="L3" s="342"/>
      <c r="M3" s="342"/>
      <c r="N3" s="342"/>
      <c r="O3" s="342"/>
      <c r="P3" s="342"/>
    </row>
    <row r="4" spans="1:16" ht="15.75" x14ac:dyDescent="0.25">
      <c r="A4" s="342" t="s">
        <v>332</v>
      </c>
      <c r="B4" s="342"/>
      <c r="C4" s="342"/>
      <c r="D4" s="342"/>
      <c r="E4" s="342"/>
      <c r="F4" s="342"/>
      <c r="G4" s="342"/>
      <c r="H4" s="342"/>
      <c r="I4" s="342"/>
      <c r="J4" s="342"/>
      <c r="K4" s="342"/>
      <c r="L4" s="342"/>
      <c r="M4" s="342"/>
      <c r="N4" s="342"/>
      <c r="O4" s="342"/>
      <c r="P4" s="342"/>
    </row>
    <row r="5" spans="1:16" ht="15.75" x14ac:dyDescent="0.25">
      <c r="A5" s="343">
        <v>0.62</v>
      </c>
      <c r="B5" s="343"/>
      <c r="C5" s="343"/>
      <c r="D5" s="343"/>
      <c r="E5" s="343"/>
      <c r="F5" s="343"/>
      <c r="G5" s="343"/>
      <c r="H5" s="343"/>
      <c r="I5" s="343"/>
      <c r="J5" s="343"/>
      <c r="K5" s="343"/>
      <c r="L5" s="343"/>
      <c r="M5" s="343"/>
      <c r="N5" s="343"/>
      <c r="O5" s="343"/>
      <c r="P5" s="343"/>
    </row>
    <row r="6" spans="1:16" ht="142.5" customHeight="1" x14ac:dyDescent="0.25">
      <c r="A6" s="339" t="s">
        <v>188</v>
      </c>
      <c r="B6" s="339"/>
      <c r="C6" s="339" t="s">
        <v>215</v>
      </c>
      <c r="D6" s="339"/>
      <c r="E6" s="339" t="s">
        <v>226</v>
      </c>
      <c r="F6" s="339"/>
      <c r="G6" s="339" t="s">
        <v>275</v>
      </c>
      <c r="H6" s="339"/>
      <c r="I6" s="339" t="s">
        <v>289</v>
      </c>
      <c r="J6" s="339"/>
      <c r="K6" s="339" t="s">
        <v>297</v>
      </c>
      <c r="L6" s="339"/>
      <c r="M6" s="339" t="s">
        <v>333</v>
      </c>
      <c r="N6" s="339"/>
      <c r="O6" s="339" t="s">
        <v>313</v>
      </c>
      <c r="P6" s="339"/>
    </row>
    <row r="7" spans="1:16" ht="15.75" x14ac:dyDescent="0.25">
      <c r="A7" s="83" t="s">
        <v>143</v>
      </c>
      <c r="B7" s="47">
        <f>'SEGUIMIENTO PDI'!S68</f>
        <v>100</v>
      </c>
      <c r="C7" s="83" t="s">
        <v>144</v>
      </c>
      <c r="D7" s="47">
        <f>'SEGUIMIENTO PDI'!S74</f>
        <v>80</v>
      </c>
      <c r="E7" s="83" t="s">
        <v>145</v>
      </c>
      <c r="F7" s="85">
        <v>0</v>
      </c>
      <c r="G7" s="83" t="s">
        <v>146</v>
      </c>
      <c r="H7" s="85">
        <f>'[1]SEGUIMIENTO PDI '!S91</f>
        <v>0</v>
      </c>
      <c r="I7" s="83" t="s">
        <v>147</v>
      </c>
      <c r="J7" s="47">
        <f>'SEGUIMIENTO PDI'!S93</f>
        <v>50</v>
      </c>
      <c r="K7" s="83" t="s">
        <v>148</v>
      </c>
      <c r="L7" s="47">
        <f>'SEGUIMIENTO PDI'!S95</f>
        <v>100</v>
      </c>
      <c r="M7" s="86" t="s">
        <v>149</v>
      </c>
      <c r="N7" s="84">
        <v>0</v>
      </c>
      <c r="O7" s="83" t="s">
        <v>334</v>
      </c>
      <c r="P7" s="47">
        <f>'SEGUIMIENTO PDI'!S99</f>
        <v>80</v>
      </c>
    </row>
    <row r="8" spans="1:16" ht="15.75" x14ac:dyDescent="0.25">
      <c r="A8" s="83" t="s">
        <v>150</v>
      </c>
      <c r="B8" s="47">
        <f>'SEGUIMIENTO PDI'!S69</f>
        <v>70</v>
      </c>
      <c r="C8" s="83" t="s">
        <v>151</v>
      </c>
      <c r="D8" s="47">
        <f>'SEGUIMIENTO PDI'!S75</f>
        <v>100</v>
      </c>
      <c r="E8" s="83" t="s">
        <v>152</v>
      </c>
      <c r="F8" s="47">
        <f>'SEGUIMIENTO PDI'!S78</f>
        <v>140</v>
      </c>
      <c r="G8" s="83" t="s">
        <v>153</v>
      </c>
      <c r="H8" s="47">
        <f>'SEGUIMIENTO PDI'!S90</f>
        <v>100</v>
      </c>
      <c r="I8" s="83" t="s">
        <v>154</v>
      </c>
      <c r="J8" s="47">
        <f>'SEGUIMIENTO PDI'!S94</f>
        <v>0</v>
      </c>
      <c r="K8" s="83" t="s">
        <v>155</v>
      </c>
      <c r="L8" s="47">
        <f>'SEGUIMIENTO PDI'!S96</f>
        <v>80</v>
      </c>
      <c r="M8" s="87"/>
      <c r="N8" s="87"/>
      <c r="O8" s="83" t="s">
        <v>335</v>
      </c>
      <c r="P8" s="47">
        <f>'SEGUIMIENTO PDI'!S100</f>
        <v>90</v>
      </c>
    </row>
    <row r="9" spans="1:16" ht="15.75" x14ac:dyDescent="0.25">
      <c r="A9" s="83" t="s">
        <v>157</v>
      </c>
      <c r="B9" s="47">
        <f>'SEGUIMIENTO PDI'!S70</f>
        <v>70</v>
      </c>
      <c r="C9" s="83" t="s">
        <v>158</v>
      </c>
      <c r="D9" s="47">
        <f>'SEGUIMIENTO PDI'!S76</f>
        <v>100</v>
      </c>
      <c r="E9" s="83" t="s">
        <v>159</v>
      </c>
      <c r="F9" s="47">
        <f>'SEGUIMIENTO PDI'!S79</f>
        <v>35</v>
      </c>
      <c r="G9" s="83" t="s">
        <v>336</v>
      </c>
      <c r="H9" s="47">
        <f>'SEGUIMIENTO PDI'!S91</f>
        <v>100</v>
      </c>
      <c r="I9" s="87"/>
      <c r="J9" s="87"/>
      <c r="K9" s="83" t="s">
        <v>161</v>
      </c>
      <c r="L9" s="47">
        <f>'SEGUIMIENTO PDI'!S97</f>
        <v>50</v>
      </c>
      <c r="M9" s="87"/>
      <c r="N9" s="87"/>
      <c r="O9" s="83" t="s">
        <v>337</v>
      </c>
      <c r="P9" s="47">
        <f>'SEGUIMIENTO PDI'!S101</f>
        <v>90</v>
      </c>
    </row>
    <row r="10" spans="1:16" ht="15.75" x14ac:dyDescent="0.25">
      <c r="A10" s="83" t="s">
        <v>163</v>
      </c>
      <c r="B10" s="47">
        <f>'SEGUIMIENTO PDI'!S71</f>
        <v>23</v>
      </c>
      <c r="C10" s="87"/>
      <c r="D10" s="87"/>
      <c r="E10" s="83" t="s">
        <v>165</v>
      </c>
      <c r="F10" s="47">
        <f>'SEGUIMIENTO PDI'!S80</f>
        <v>100</v>
      </c>
      <c r="G10" s="83" t="s">
        <v>338</v>
      </c>
      <c r="H10" s="47">
        <f>'SEGUIMIENTO PDI'!S92</f>
        <v>100</v>
      </c>
      <c r="I10" s="87"/>
      <c r="J10" s="87"/>
      <c r="K10" s="83" t="s">
        <v>339</v>
      </c>
      <c r="L10" s="85">
        <f>'[1]SEGUIMIENTO PDI '!S100</f>
        <v>0</v>
      </c>
      <c r="M10" s="87"/>
      <c r="N10" s="87"/>
      <c r="O10" s="87"/>
      <c r="P10" s="87"/>
    </row>
    <row r="11" spans="1:16" ht="15.75" x14ac:dyDescent="0.25">
      <c r="A11" s="83" t="s">
        <v>167</v>
      </c>
      <c r="B11" s="85">
        <v>0</v>
      </c>
      <c r="C11" s="87"/>
      <c r="D11" s="87"/>
      <c r="E11" s="83" t="s">
        <v>169</v>
      </c>
      <c r="F11" s="47">
        <f>'SEGUIMIENTO PDI'!S81</f>
        <v>67</v>
      </c>
      <c r="G11" s="87"/>
      <c r="H11" s="87"/>
      <c r="I11" s="87"/>
      <c r="J11" s="87"/>
      <c r="K11" s="87"/>
      <c r="L11" s="87"/>
      <c r="M11" s="87"/>
      <c r="N11" s="87"/>
      <c r="O11" s="87"/>
      <c r="P11" s="87"/>
    </row>
    <row r="12" spans="1:16" ht="15.75" x14ac:dyDescent="0.25">
      <c r="A12" s="83" t="s">
        <v>170</v>
      </c>
      <c r="B12" s="47">
        <f>'SEGUIMIENTO PDI'!S73</f>
        <v>100</v>
      </c>
      <c r="C12" s="87"/>
      <c r="D12" s="87"/>
      <c r="E12" s="83" t="s">
        <v>340</v>
      </c>
      <c r="F12" s="47">
        <f>'SEGUIMIENTO PDI'!S82</f>
        <v>95</v>
      </c>
      <c r="G12" s="87"/>
      <c r="H12" s="87"/>
      <c r="I12" s="87"/>
      <c r="J12" s="87"/>
      <c r="K12" s="87"/>
      <c r="L12" s="87"/>
      <c r="M12" s="87"/>
      <c r="N12" s="87"/>
      <c r="O12" s="87"/>
      <c r="P12" s="87"/>
    </row>
    <row r="13" spans="1:16" ht="15.75" x14ac:dyDescent="0.25">
      <c r="A13" s="87"/>
      <c r="B13" s="87"/>
      <c r="C13" s="87"/>
      <c r="D13" s="87"/>
      <c r="E13" s="83" t="s">
        <v>341</v>
      </c>
      <c r="F13" s="47">
        <f>'SEGUIMIENTO PDI'!S83</f>
        <v>39</v>
      </c>
      <c r="G13" s="87"/>
      <c r="H13" s="87"/>
      <c r="I13" s="87"/>
      <c r="J13" s="87"/>
      <c r="K13" s="87"/>
      <c r="L13" s="87"/>
      <c r="M13" s="87"/>
      <c r="N13" s="87"/>
      <c r="O13" s="87"/>
      <c r="P13" s="87"/>
    </row>
    <row r="14" spans="1:16" ht="15.75" x14ac:dyDescent="0.25">
      <c r="A14" s="87"/>
      <c r="B14" s="87"/>
      <c r="C14" s="87"/>
      <c r="D14" s="87"/>
      <c r="E14" s="83" t="s">
        <v>342</v>
      </c>
      <c r="F14" s="47">
        <f>'SEGUIMIENTO PDI'!S84</f>
        <v>211</v>
      </c>
      <c r="G14" s="87"/>
      <c r="H14" s="87"/>
      <c r="I14" s="87"/>
      <c r="J14" s="87"/>
      <c r="K14" s="87"/>
      <c r="L14" s="87"/>
      <c r="M14" s="87"/>
      <c r="N14" s="87"/>
      <c r="O14" s="87"/>
      <c r="P14" s="87"/>
    </row>
    <row r="15" spans="1:16" ht="15.75" x14ac:dyDescent="0.25">
      <c r="A15" s="87"/>
      <c r="B15" s="87"/>
      <c r="C15" s="87"/>
      <c r="D15" s="87"/>
      <c r="E15" s="83" t="s">
        <v>343</v>
      </c>
      <c r="F15" s="47">
        <f>'SEGUIMIENTO PDI'!S85</f>
        <v>90</v>
      </c>
      <c r="G15" s="87"/>
      <c r="H15" s="87"/>
      <c r="I15" s="87"/>
      <c r="J15" s="87"/>
      <c r="K15" s="87"/>
      <c r="L15" s="87"/>
      <c r="M15" s="87"/>
      <c r="N15" s="87"/>
      <c r="O15" s="87"/>
      <c r="P15" s="87"/>
    </row>
    <row r="16" spans="1:16" ht="15.75" x14ac:dyDescent="0.25">
      <c r="A16" s="87"/>
      <c r="B16" s="87"/>
      <c r="C16" s="87"/>
      <c r="D16" s="87"/>
      <c r="E16" s="83" t="s">
        <v>344</v>
      </c>
      <c r="F16" s="85">
        <v>0</v>
      </c>
      <c r="G16" s="87"/>
      <c r="H16" s="87"/>
      <c r="I16" s="87"/>
      <c r="J16" s="87"/>
      <c r="K16" s="87"/>
      <c r="L16" s="87"/>
      <c r="M16" s="87"/>
      <c r="N16" s="87"/>
      <c r="O16" s="88"/>
      <c r="P16" s="87"/>
    </row>
    <row r="17" spans="1:16" ht="15.75" x14ac:dyDescent="0.25">
      <c r="A17" s="87"/>
      <c r="B17" s="87"/>
      <c r="C17" s="87"/>
      <c r="D17" s="87"/>
      <c r="E17" s="83" t="s">
        <v>345</v>
      </c>
      <c r="F17" s="47">
        <f>'SEGUIMIENTO PDI'!S87</f>
        <v>17</v>
      </c>
      <c r="G17" s="87"/>
      <c r="H17" s="87"/>
      <c r="I17" s="87"/>
      <c r="J17" s="87"/>
      <c r="K17" s="87"/>
      <c r="L17" s="87"/>
      <c r="M17" s="87"/>
      <c r="N17" s="87"/>
      <c r="O17" s="87"/>
      <c r="P17" s="87"/>
    </row>
    <row r="18" spans="1:16" ht="15.75" x14ac:dyDescent="0.25">
      <c r="A18" s="87"/>
      <c r="B18" s="87"/>
      <c r="C18" s="87"/>
      <c r="D18" s="87"/>
      <c r="E18" s="83" t="s">
        <v>346</v>
      </c>
      <c r="F18" s="47">
        <f>'SEGUIMIENTO PDI'!S88</f>
        <v>0</v>
      </c>
      <c r="G18" s="87"/>
      <c r="H18" s="87"/>
      <c r="I18" s="87"/>
      <c r="J18" s="87"/>
      <c r="K18" s="87"/>
      <c r="L18" s="87"/>
      <c r="M18" s="87"/>
      <c r="N18" s="87"/>
      <c r="O18" s="87"/>
      <c r="P18" s="87"/>
    </row>
    <row r="20" spans="1:16" ht="15.75" x14ac:dyDescent="0.25">
      <c r="A20" s="340" t="s">
        <v>0</v>
      </c>
      <c r="B20" s="341" t="s">
        <v>172</v>
      </c>
      <c r="C20" s="341"/>
      <c r="D20" s="341"/>
      <c r="E20" s="341"/>
    </row>
    <row r="21" spans="1:16" ht="15.75" x14ac:dyDescent="0.25">
      <c r="A21" s="340"/>
      <c r="B21" s="89">
        <v>1</v>
      </c>
      <c r="C21" s="89">
        <v>2</v>
      </c>
      <c r="D21" s="89">
        <v>3</v>
      </c>
      <c r="E21" s="89">
        <v>4</v>
      </c>
      <c r="I21">
        <f>13/30</f>
        <v>0.43333333333333335</v>
      </c>
      <c r="K21">
        <f>18/30</f>
        <v>0.6</v>
      </c>
    </row>
    <row r="22" spans="1:16" ht="20.100000000000001" customHeight="1" x14ac:dyDescent="0.25">
      <c r="A22" s="86" t="s">
        <v>188</v>
      </c>
      <c r="B22" s="90">
        <v>17</v>
      </c>
      <c r="C22" s="91">
        <v>0</v>
      </c>
      <c r="D22" s="92">
        <v>20</v>
      </c>
      <c r="E22" s="46">
        <v>40</v>
      </c>
    </row>
    <row r="23" spans="1:16" ht="20.100000000000001" customHeight="1" x14ac:dyDescent="0.25">
      <c r="A23" s="86" t="s">
        <v>215</v>
      </c>
      <c r="B23" s="90">
        <v>67</v>
      </c>
      <c r="C23" s="91">
        <v>67</v>
      </c>
      <c r="D23" s="92">
        <v>67</v>
      </c>
      <c r="E23" s="46">
        <v>100</v>
      </c>
    </row>
    <row r="24" spans="1:16" ht="20.100000000000001" customHeight="1" x14ac:dyDescent="0.25">
      <c r="A24" s="86" t="s">
        <v>226</v>
      </c>
      <c r="B24" s="90">
        <v>30</v>
      </c>
      <c r="C24" s="91">
        <v>60</v>
      </c>
      <c r="D24" s="92">
        <v>60</v>
      </c>
      <c r="E24" s="46">
        <v>50</v>
      </c>
    </row>
    <row r="25" spans="1:16" ht="20.100000000000001" customHeight="1" x14ac:dyDescent="0.25">
      <c r="A25" s="86" t="s">
        <v>275</v>
      </c>
      <c r="B25" s="90">
        <v>33</v>
      </c>
      <c r="C25" s="91">
        <v>67</v>
      </c>
      <c r="D25" s="92">
        <v>67</v>
      </c>
      <c r="E25" s="46">
        <v>100</v>
      </c>
    </row>
    <row r="26" spans="1:16" ht="20.100000000000001" customHeight="1" x14ac:dyDescent="0.25">
      <c r="A26" s="86" t="s">
        <v>289</v>
      </c>
      <c r="B26" s="90">
        <v>0</v>
      </c>
      <c r="C26" s="91">
        <v>0</v>
      </c>
      <c r="D26" s="92">
        <v>0</v>
      </c>
      <c r="E26" s="46">
        <v>0</v>
      </c>
    </row>
    <row r="27" spans="1:16" ht="20.100000000000001" customHeight="1" x14ac:dyDescent="0.25">
      <c r="A27" s="86" t="s">
        <v>297</v>
      </c>
      <c r="B27" s="90">
        <v>0</v>
      </c>
      <c r="C27" s="91">
        <v>0</v>
      </c>
      <c r="D27" s="92">
        <v>33</v>
      </c>
      <c r="E27" s="46">
        <v>67</v>
      </c>
    </row>
    <row r="28" spans="1:16" ht="20.100000000000001" customHeight="1" x14ac:dyDescent="0.25">
      <c r="A28" s="86" t="s">
        <v>313</v>
      </c>
      <c r="B28" s="90">
        <v>0</v>
      </c>
      <c r="C28" s="91">
        <v>67</v>
      </c>
      <c r="D28" s="92">
        <v>33</v>
      </c>
      <c r="E28" s="46">
        <v>100</v>
      </c>
    </row>
  </sheetData>
  <mergeCells count="14">
    <mergeCell ref="M6:N6"/>
    <mergeCell ref="O6:P6"/>
    <mergeCell ref="A20:A21"/>
    <mergeCell ref="B20:E20"/>
    <mergeCell ref="A2:P2"/>
    <mergeCell ref="A3:P3"/>
    <mergeCell ref="A4:P4"/>
    <mergeCell ref="A5:P5"/>
    <mergeCell ref="A6:B6"/>
    <mergeCell ref="C6:D6"/>
    <mergeCell ref="E6:F6"/>
    <mergeCell ref="G6:H6"/>
    <mergeCell ref="I6:J6"/>
    <mergeCell ref="K6:L6"/>
  </mergeCells>
  <conditionalFormatting sqref="N7">
    <cfRule type="cellIs" dxfId="271" priority="41" operator="greaterThan">
      <formula>74</formula>
    </cfRule>
    <cfRule type="cellIs" dxfId="270" priority="42" operator="between">
      <formula>56</formula>
      <formula>74</formula>
    </cfRule>
    <cfRule type="cellIs" dxfId="269" priority="43" operator="between">
      <formula>25</formula>
      <formula>56</formula>
    </cfRule>
    <cfRule type="cellIs" dxfId="268" priority="44" operator="lessThan">
      <formula>25</formula>
    </cfRule>
  </conditionalFormatting>
  <conditionalFormatting sqref="B7:B10">
    <cfRule type="cellIs" dxfId="267" priority="33" operator="greaterThanOrEqual">
      <formula>100</formula>
    </cfRule>
    <cfRule type="cellIs" dxfId="266" priority="34" operator="between">
      <formula>76</formula>
      <formula>99</formula>
    </cfRule>
    <cfRule type="cellIs" dxfId="265" priority="35" operator="between">
      <formula>34</formula>
      <formula>75</formula>
    </cfRule>
    <cfRule type="cellIs" dxfId="264" priority="36" operator="lessThanOrEqual">
      <formula>33</formula>
    </cfRule>
  </conditionalFormatting>
  <conditionalFormatting sqref="B12">
    <cfRule type="cellIs" dxfId="263" priority="29" operator="greaterThanOrEqual">
      <formula>100</formula>
    </cfRule>
    <cfRule type="cellIs" dxfId="262" priority="30" operator="between">
      <formula>76</formula>
      <formula>99</formula>
    </cfRule>
    <cfRule type="cellIs" dxfId="261" priority="31" operator="between">
      <formula>34</formula>
      <formula>75</formula>
    </cfRule>
    <cfRule type="cellIs" dxfId="260" priority="32" operator="lessThanOrEqual">
      <formula>33</formula>
    </cfRule>
  </conditionalFormatting>
  <conditionalFormatting sqref="D7:D9">
    <cfRule type="cellIs" dxfId="259" priority="25" operator="greaterThanOrEqual">
      <formula>100</formula>
    </cfRule>
    <cfRule type="cellIs" dxfId="258" priority="26" operator="between">
      <formula>76</formula>
      <formula>99</formula>
    </cfRule>
    <cfRule type="cellIs" dxfId="257" priority="27" operator="between">
      <formula>34</formula>
      <formula>75</formula>
    </cfRule>
    <cfRule type="cellIs" dxfId="256" priority="28" operator="lessThanOrEqual">
      <formula>33</formula>
    </cfRule>
  </conditionalFormatting>
  <conditionalFormatting sqref="F8:F15">
    <cfRule type="cellIs" dxfId="255" priority="21" operator="greaterThanOrEqual">
      <formula>100</formula>
    </cfRule>
    <cfRule type="cellIs" dxfId="254" priority="22" operator="between">
      <formula>76</formula>
      <formula>99</formula>
    </cfRule>
    <cfRule type="cellIs" dxfId="253" priority="23" operator="between">
      <formula>34</formula>
      <formula>75</formula>
    </cfRule>
    <cfRule type="cellIs" dxfId="252" priority="24" operator="lessThanOrEqual">
      <formula>33</formula>
    </cfRule>
  </conditionalFormatting>
  <conditionalFormatting sqref="F17:F18">
    <cfRule type="cellIs" dxfId="251" priority="17" operator="greaterThanOrEqual">
      <formula>100</formula>
    </cfRule>
    <cfRule type="cellIs" dxfId="250" priority="18" operator="between">
      <formula>76</formula>
      <formula>99</formula>
    </cfRule>
    <cfRule type="cellIs" dxfId="249" priority="19" operator="between">
      <formula>34</formula>
      <formula>75</formula>
    </cfRule>
    <cfRule type="cellIs" dxfId="248" priority="20" operator="lessThanOrEqual">
      <formula>33</formula>
    </cfRule>
  </conditionalFormatting>
  <conditionalFormatting sqref="H8:H10">
    <cfRule type="cellIs" dxfId="247" priority="13" operator="greaterThanOrEqual">
      <formula>100</formula>
    </cfRule>
    <cfRule type="cellIs" dxfId="246" priority="14" operator="between">
      <formula>76</formula>
      <formula>99</formula>
    </cfRule>
    <cfRule type="cellIs" dxfId="245" priority="15" operator="between">
      <formula>34</formula>
      <formula>75</formula>
    </cfRule>
    <cfRule type="cellIs" dxfId="244" priority="16" operator="lessThanOrEqual">
      <formula>33</formula>
    </cfRule>
  </conditionalFormatting>
  <conditionalFormatting sqref="J7:J8">
    <cfRule type="cellIs" dxfId="243" priority="9" operator="greaterThanOrEqual">
      <formula>100</formula>
    </cfRule>
    <cfRule type="cellIs" dxfId="242" priority="10" operator="between">
      <formula>76</formula>
      <formula>99</formula>
    </cfRule>
    <cfRule type="cellIs" dxfId="241" priority="11" operator="between">
      <formula>34</formula>
      <formula>75</formula>
    </cfRule>
    <cfRule type="cellIs" dxfId="240" priority="12" operator="lessThanOrEqual">
      <formula>33</formula>
    </cfRule>
  </conditionalFormatting>
  <conditionalFormatting sqref="L7:L9">
    <cfRule type="cellIs" dxfId="239" priority="5" operator="greaterThanOrEqual">
      <formula>100</formula>
    </cfRule>
    <cfRule type="cellIs" dxfId="238" priority="6" operator="between">
      <formula>76</formula>
      <formula>99</formula>
    </cfRule>
    <cfRule type="cellIs" dxfId="237" priority="7" operator="between">
      <formula>34</formula>
      <formula>75</formula>
    </cfRule>
    <cfRule type="cellIs" dxfId="236" priority="8" operator="lessThanOrEqual">
      <formula>33</formula>
    </cfRule>
  </conditionalFormatting>
  <conditionalFormatting sqref="P7:P9">
    <cfRule type="cellIs" dxfId="235" priority="1" operator="greaterThanOrEqual">
      <formula>100</formula>
    </cfRule>
    <cfRule type="cellIs" dxfId="234" priority="2" operator="between">
      <formula>76</formula>
      <formula>99</formula>
    </cfRule>
    <cfRule type="cellIs" dxfId="233" priority="3" operator="between">
      <formula>34</formula>
      <formula>75</formula>
    </cfRule>
    <cfRule type="cellIs" dxfId="232" priority="4" operator="lessThanOrEqual">
      <formula>33</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4"/>
  <sheetViews>
    <sheetView workbookViewId="0">
      <selection activeCell="G17" sqref="G17"/>
    </sheetView>
  </sheetViews>
  <sheetFormatPr baseColWidth="10" defaultRowHeight="15" x14ac:dyDescent="0.25"/>
  <cols>
    <col min="1" max="12" width="5.7109375" customWidth="1"/>
  </cols>
  <sheetData>
    <row r="2" spans="1:12" x14ac:dyDescent="0.25">
      <c r="A2" s="335" t="s">
        <v>137</v>
      </c>
      <c r="B2" s="335"/>
      <c r="C2" s="335"/>
      <c r="D2" s="335"/>
      <c r="E2" s="335"/>
      <c r="F2" s="335"/>
      <c r="G2" s="335"/>
      <c r="H2" s="335"/>
      <c r="I2" s="335"/>
      <c r="J2" s="335"/>
      <c r="K2" s="335"/>
      <c r="L2" s="335"/>
    </row>
    <row r="3" spans="1:12" x14ac:dyDescent="0.25">
      <c r="A3" s="335" t="s">
        <v>138</v>
      </c>
      <c r="B3" s="335"/>
      <c r="C3" s="335"/>
      <c r="D3" s="335"/>
      <c r="E3" s="335"/>
      <c r="F3" s="335"/>
      <c r="G3" s="335"/>
      <c r="H3" s="335"/>
      <c r="I3" s="335"/>
      <c r="J3" s="335"/>
      <c r="K3" s="335"/>
      <c r="L3" s="335"/>
    </row>
    <row r="4" spans="1:12" x14ac:dyDescent="0.25">
      <c r="A4" s="335" t="s">
        <v>364</v>
      </c>
      <c r="B4" s="335"/>
      <c r="C4" s="335"/>
      <c r="D4" s="335"/>
      <c r="E4" s="335"/>
      <c r="F4" s="335"/>
      <c r="G4" s="335"/>
      <c r="H4" s="335"/>
      <c r="I4" s="335"/>
      <c r="J4" s="335"/>
      <c r="K4" s="335"/>
      <c r="L4" s="335"/>
    </row>
    <row r="5" spans="1:12" x14ac:dyDescent="0.25">
      <c r="A5" s="336">
        <v>0.63</v>
      </c>
      <c r="B5" s="336"/>
      <c r="C5" s="336"/>
      <c r="D5" s="336"/>
      <c r="E5" s="336"/>
      <c r="F5" s="336"/>
      <c r="G5" s="336"/>
      <c r="H5" s="336"/>
      <c r="I5" s="336"/>
      <c r="J5" s="336"/>
      <c r="K5" s="336"/>
      <c r="L5" s="336"/>
    </row>
    <row r="6" spans="1:12" x14ac:dyDescent="0.25">
      <c r="A6" s="337" t="s">
        <v>365</v>
      </c>
      <c r="B6" s="337"/>
      <c r="C6" s="337" t="s">
        <v>366</v>
      </c>
      <c r="D6" s="337"/>
      <c r="E6" s="337" t="s">
        <v>367</v>
      </c>
      <c r="F6" s="337"/>
      <c r="G6" s="337" t="s">
        <v>368</v>
      </c>
      <c r="H6" s="337"/>
      <c r="I6" s="337" t="s">
        <v>369</v>
      </c>
      <c r="J6" s="337"/>
      <c r="K6" s="337" t="s">
        <v>370</v>
      </c>
      <c r="L6" s="337"/>
    </row>
    <row r="7" spans="1:12" x14ac:dyDescent="0.25">
      <c r="A7" s="93" t="s">
        <v>143</v>
      </c>
      <c r="B7" s="47">
        <f>'SEGUIMIENTO PDI'!S103</f>
        <v>139</v>
      </c>
      <c r="C7" s="93" t="s">
        <v>144</v>
      </c>
      <c r="D7" s="47">
        <v>100</v>
      </c>
      <c r="E7" s="93" t="s">
        <v>145</v>
      </c>
      <c r="F7" s="47">
        <v>80</v>
      </c>
      <c r="G7" s="93" t="s">
        <v>146</v>
      </c>
      <c r="H7" s="47">
        <v>80</v>
      </c>
      <c r="I7" s="93" t="s">
        <v>147</v>
      </c>
      <c r="J7" s="47">
        <v>53</v>
      </c>
      <c r="K7" s="93" t="s">
        <v>148</v>
      </c>
      <c r="L7" s="47">
        <f>'[1]SEGUIMIENTO PDI '!S130</f>
        <v>47</v>
      </c>
    </row>
    <row r="8" spans="1:12" x14ac:dyDescent="0.25">
      <c r="A8" s="93" t="s">
        <v>150</v>
      </c>
      <c r="B8" s="47">
        <f>'SEGUIMIENTO PDI'!S104</f>
        <v>113</v>
      </c>
      <c r="C8" s="96"/>
      <c r="D8" s="96"/>
      <c r="E8" s="96"/>
      <c r="F8" s="96"/>
      <c r="G8" s="96"/>
      <c r="H8" s="96"/>
      <c r="I8" s="93" t="s">
        <v>154</v>
      </c>
      <c r="J8" s="47">
        <f>'SEGUIMIENTO PDI'!S125</f>
        <v>120</v>
      </c>
      <c r="K8" s="96"/>
      <c r="L8" s="97"/>
    </row>
    <row r="9" spans="1:12" x14ac:dyDescent="0.25">
      <c r="A9" s="93" t="s">
        <v>157</v>
      </c>
      <c r="B9" s="47">
        <f>'SEGUIMIENTO PDI'!S105</f>
        <v>91</v>
      </c>
      <c r="C9" s="96"/>
      <c r="D9" s="96"/>
      <c r="E9" s="96"/>
      <c r="F9" s="96"/>
      <c r="G9" s="96"/>
      <c r="H9" s="96"/>
      <c r="I9" s="93" t="s">
        <v>160</v>
      </c>
      <c r="J9" s="47">
        <f>'SEGUIMIENTO PDI'!S126</f>
        <v>32</v>
      </c>
      <c r="K9" s="96"/>
      <c r="L9" s="97"/>
    </row>
    <row r="10" spans="1:12" x14ac:dyDescent="0.25">
      <c r="A10" s="93" t="s">
        <v>163</v>
      </c>
      <c r="B10" s="47">
        <f>'SEGUIMIENTO PDI'!S106</f>
        <v>80</v>
      </c>
      <c r="C10" s="97"/>
      <c r="D10" s="97"/>
      <c r="E10" s="97"/>
      <c r="F10" s="97"/>
      <c r="G10" s="97"/>
      <c r="H10" s="97"/>
      <c r="I10" s="97"/>
      <c r="J10" s="97"/>
      <c r="K10" s="97"/>
      <c r="L10" s="97"/>
    </row>
    <row r="11" spans="1:12" x14ac:dyDescent="0.25">
      <c r="A11" s="93" t="s">
        <v>167</v>
      </c>
      <c r="B11" s="47">
        <f>'SEGUIMIENTO PDI'!S107</f>
        <v>10</v>
      </c>
      <c r="C11" s="97"/>
      <c r="D11" s="97"/>
      <c r="E11" s="97"/>
      <c r="F11" s="97"/>
      <c r="G11" s="97"/>
      <c r="H11" s="97"/>
      <c r="I11" s="97"/>
      <c r="J11" s="97"/>
      <c r="K11" s="97"/>
      <c r="L11" s="97"/>
    </row>
    <row r="12" spans="1:12" x14ac:dyDescent="0.25">
      <c r="A12" s="93" t="s">
        <v>170</v>
      </c>
      <c r="B12" s="47">
        <f>'SEGUIMIENTO PDI'!S108</f>
        <v>35</v>
      </c>
      <c r="C12" s="97"/>
      <c r="D12" s="97"/>
      <c r="E12" s="97"/>
      <c r="F12" s="97"/>
      <c r="G12" s="97"/>
      <c r="H12" s="97"/>
      <c r="I12" s="97"/>
      <c r="J12" s="97"/>
      <c r="K12" s="97"/>
      <c r="L12" s="97"/>
    </row>
    <row r="13" spans="1:12" x14ac:dyDescent="0.25">
      <c r="A13" s="93" t="s">
        <v>371</v>
      </c>
      <c r="B13" s="47">
        <f>'SEGUIMIENTO PDI'!S109</f>
        <v>155</v>
      </c>
      <c r="C13" s="97"/>
      <c r="D13" s="97"/>
      <c r="E13" s="97"/>
      <c r="F13" s="97"/>
      <c r="G13" s="97"/>
      <c r="H13" s="97"/>
      <c r="I13" s="97"/>
      <c r="J13" s="97"/>
      <c r="K13" s="97"/>
      <c r="L13" s="97"/>
    </row>
    <row r="14" spans="1:12" x14ac:dyDescent="0.25">
      <c r="A14" s="93" t="s">
        <v>372</v>
      </c>
      <c r="B14" s="47">
        <f>'SEGUIMIENTO PDI'!S110</f>
        <v>100</v>
      </c>
      <c r="C14" s="97"/>
      <c r="D14" s="97"/>
      <c r="E14" s="97"/>
      <c r="F14" s="97"/>
      <c r="G14" s="97"/>
      <c r="H14" s="97"/>
      <c r="I14" s="97"/>
      <c r="J14" s="97"/>
      <c r="K14" s="97"/>
      <c r="L14" s="97"/>
    </row>
    <row r="15" spans="1:12" x14ac:dyDescent="0.25">
      <c r="A15" s="93" t="s">
        <v>373</v>
      </c>
      <c r="B15" s="47">
        <f>'SEGUIMIENTO PDI'!S111</f>
        <v>50</v>
      </c>
      <c r="C15" s="97"/>
      <c r="D15" s="97"/>
      <c r="E15" s="97"/>
      <c r="F15" s="97"/>
      <c r="G15" s="97"/>
      <c r="H15" s="97"/>
      <c r="I15" s="97"/>
      <c r="J15" s="97"/>
      <c r="K15" s="97"/>
      <c r="L15" s="97"/>
    </row>
    <row r="17" spans="1:9" ht="15.75" x14ac:dyDescent="0.25">
      <c r="A17" s="340" t="s">
        <v>0</v>
      </c>
      <c r="B17" s="341" t="s">
        <v>172</v>
      </c>
      <c r="C17" s="341"/>
      <c r="D17" s="341"/>
    </row>
    <row r="18" spans="1:9" ht="15.75" x14ac:dyDescent="0.25">
      <c r="A18" s="340"/>
      <c r="B18" s="106">
        <v>1</v>
      </c>
      <c r="C18" s="106">
        <v>2</v>
      </c>
      <c r="D18" s="106">
        <v>3</v>
      </c>
      <c r="E18" s="214">
        <v>4</v>
      </c>
    </row>
    <row r="19" spans="1:9" ht="20.100000000000001" customHeight="1" x14ac:dyDescent="0.25">
      <c r="A19" s="86" t="s">
        <v>365</v>
      </c>
      <c r="B19" s="107">
        <v>25</v>
      </c>
      <c r="C19" s="86">
        <v>50</v>
      </c>
      <c r="D19" s="44">
        <v>55</v>
      </c>
      <c r="E19" s="46">
        <v>67</v>
      </c>
      <c r="I19">
        <f>9/16</f>
        <v>0.5625</v>
      </c>
    </row>
    <row r="20" spans="1:9" ht="20.100000000000001" customHeight="1" x14ac:dyDescent="0.25">
      <c r="A20" s="86" t="s">
        <v>366</v>
      </c>
      <c r="B20" s="107">
        <v>0</v>
      </c>
      <c r="C20" s="86">
        <v>100</v>
      </c>
      <c r="D20" s="44">
        <v>100</v>
      </c>
      <c r="E20" s="46">
        <v>100</v>
      </c>
      <c r="I20">
        <f>11/16</f>
        <v>0.6875</v>
      </c>
    </row>
    <row r="21" spans="1:9" ht="20.100000000000001" customHeight="1" x14ac:dyDescent="0.25">
      <c r="A21" s="86" t="s">
        <v>367</v>
      </c>
      <c r="B21" s="107">
        <v>100</v>
      </c>
      <c r="C21" s="86">
        <v>100</v>
      </c>
      <c r="D21" s="44">
        <v>100</v>
      </c>
      <c r="E21" s="46">
        <v>100</v>
      </c>
    </row>
    <row r="22" spans="1:9" ht="20.100000000000001" customHeight="1" x14ac:dyDescent="0.25">
      <c r="A22" s="86" t="s">
        <v>368</v>
      </c>
      <c r="B22" s="107">
        <v>0</v>
      </c>
      <c r="C22" s="86">
        <v>100</v>
      </c>
      <c r="D22" s="44">
        <v>0</v>
      </c>
      <c r="E22" s="46">
        <v>100</v>
      </c>
    </row>
    <row r="23" spans="1:9" ht="20.100000000000001" customHeight="1" x14ac:dyDescent="0.25">
      <c r="A23" s="86" t="s">
        <v>369</v>
      </c>
      <c r="B23" s="107">
        <v>33</v>
      </c>
      <c r="C23" s="86">
        <v>33</v>
      </c>
      <c r="D23" s="44">
        <v>33</v>
      </c>
      <c r="E23" s="46">
        <v>33</v>
      </c>
    </row>
    <row r="24" spans="1:9" ht="20.100000000000001" customHeight="1" x14ac:dyDescent="0.25">
      <c r="A24" s="86" t="s">
        <v>370</v>
      </c>
      <c r="B24" s="107">
        <v>0</v>
      </c>
      <c r="C24" s="86">
        <v>0</v>
      </c>
      <c r="D24" s="44">
        <v>0</v>
      </c>
      <c r="E24" s="46">
        <v>0</v>
      </c>
    </row>
  </sheetData>
  <mergeCells count="12">
    <mergeCell ref="A17:A18"/>
    <mergeCell ref="B17:D17"/>
    <mergeCell ref="A2:L2"/>
    <mergeCell ref="A3:L3"/>
    <mergeCell ref="A4:L4"/>
    <mergeCell ref="A5:L5"/>
    <mergeCell ref="A6:B6"/>
    <mergeCell ref="C6:D6"/>
    <mergeCell ref="E6:F6"/>
    <mergeCell ref="G6:H6"/>
    <mergeCell ref="I6:J6"/>
    <mergeCell ref="K6:L6"/>
  </mergeCells>
  <conditionalFormatting sqref="B7">
    <cfRule type="cellIs" dxfId="231" priority="25" operator="greaterThanOrEqual">
      <formula>100</formula>
    </cfRule>
    <cfRule type="cellIs" dxfId="230" priority="26" operator="between">
      <formula>76</formula>
      <formula>99</formula>
    </cfRule>
    <cfRule type="cellIs" dxfId="229" priority="27" operator="between">
      <formula>34</formula>
      <formula>75</formula>
    </cfRule>
    <cfRule type="cellIs" dxfId="228" priority="28" operator="lessThanOrEqual">
      <formula>33</formula>
    </cfRule>
  </conditionalFormatting>
  <conditionalFormatting sqref="B8:B15">
    <cfRule type="cellIs" dxfId="227" priority="21" operator="greaterThanOrEqual">
      <formula>100</formula>
    </cfRule>
    <cfRule type="cellIs" dxfId="226" priority="22" operator="between">
      <formula>76</formula>
      <formula>99</formula>
    </cfRule>
    <cfRule type="cellIs" dxfId="225" priority="23" operator="between">
      <formula>34</formula>
      <formula>75</formula>
    </cfRule>
    <cfRule type="cellIs" dxfId="224" priority="24" operator="lessThanOrEqual">
      <formula>33</formula>
    </cfRule>
  </conditionalFormatting>
  <conditionalFormatting sqref="D7">
    <cfRule type="cellIs" dxfId="223" priority="17" operator="greaterThanOrEqual">
      <formula>100</formula>
    </cfRule>
    <cfRule type="cellIs" dxfId="222" priority="18" operator="between">
      <formula>76</formula>
      <formula>99</formula>
    </cfRule>
    <cfRule type="cellIs" dxfId="221" priority="19" operator="between">
      <formula>34</formula>
      <formula>75</formula>
    </cfRule>
    <cfRule type="cellIs" dxfId="220" priority="20" operator="lessThanOrEqual">
      <formula>33</formula>
    </cfRule>
  </conditionalFormatting>
  <conditionalFormatting sqref="F7">
    <cfRule type="cellIs" dxfId="219" priority="13" operator="greaterThanOrEqual">
      <formula>100</formula>
    </cfRule>
    <cfRule type="cellIs" dxfId="218" priority="14" operator="between">
      <formula>76</formula>
      <formula>99</formula>
    </cfRule>
    <cfRule type="cellIs" dxfId="217" priority="15" operator="between">
      <formula>34</formula>
      <formula>75</formula>
    </cfRule>
    <cfRule type="cellIs" dxfId="216" priority="16" operator="lessThanOrEqual">
      <formula>33</formula>
    </cfRule>
  </conditionalFormatting>
  <conditionalFormatting sqref="H7">
    <cfRule type="cellIs" dxfId="215" priority="9" operator="greaterThanOrEqual">
      <formula>100</formula>
    </cfRule>
    <cfRule type="cellIs" dxfId="214" priority="10" operator="between">
      <formula>76</formula>
      <formula>99</formula>
    </cfRule>
    <cfRule type="cellIs" dxfId="213" priority="11" operator="between">
      <formula>34</formula>
      <formula>75</formula>
    </cfRule>
    <cfRule type="cellIs" dxfId="212" priority="12" operator="lessThanOrEqual">
      <formula>33</formula>
    </cfRule>
  </conditionalFormatting>
  <conditionalFormatting sqref="J7:J9">
    <cfRule type="cellIs" dxfId="211" priority="5" operator="greaterThanOrEqual">
      <formula>100</formula>
    </cfRule>
    <cfRule type="cellIs" dxfId="210" priority="6" operator="between">
      <formula>76</formula>
      <formula>99</formula>
    </cfRule>
    <cfRule type="cellIs" dxfId="209" priority="7" operator="between">
      <formula>34</formula>
      <formula>75</formula>
    </cfRule>
    <cfRule type="cellIs" dxfId="208" priority="8" operator="lessThanOrEqual">
      <formula>33</formula>
    </cfRule>
  </conditionalFormatting>
  <conditionalFormatting sqref="L7">
    <cfRule type="cellIs" dxfId="207" priority="1" operator="greaterThanOrEqual">
      <formula>100</formula>
    </cfRule>
    <cfRule type="cellIs" dxfId="206" priority="2" operator="between">
      <formula>76</formula>
      <formula>99</formula>
    </cfRule>
    <cfRule type="cellIs" dxfId="205" priority="3" operator="between">
      <formula>34</formula>
      <formula>75</formula>
    </cfRule>
    <cfRule type="cellIs" dxfId="204" priority="4" operator="lessThanOrEqual">
      <formula>33</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P29"/>
  <sheetViews>
    <sheetView zoomScale="80" zoomScaleNormal="80" workbookViewId="0">
      <selection activeCell="I15" sqref="I15"/>
    </sheetView>
  </sheetViews>
  <sheetFormatPr baseColWidth="10" defaultRowHeight="15" x14ac:dyDescent="0.25"/>
  <cols>
    <col min="1" max="12" width="5.7109375" customWidth="1"/>
    <col min="13" max="14" width="5.7109375" hidden="1" customWidth="1"/>
    <col min="15" max="16" width="5.7109375" customWidth="1"/>
  </cols>
  <sheetData>
    <row r="2" spans="1:16" x14ac:dyDescent="0.25">
      <c r="A2" s="335" t="s">
        <v>137</v>
      </c>
      <c r="B2" s="335"/>
      <c r="C2" s="335"/>
      <c r="D2" s="335"/>
      <c r="E2" s="335"/>
      <c r="F2" s="335"/>
      <c r="G2" s="335"/>
      <c r="H2" s="335"/>
      <c r="I2" s="335"/>
      <c r="J2" s="335"/>
      <c r="K2" s="335"/>
      <c r="L2" s="335"/>
      <c r="M2" s="335"/>
      <c r="N2" s="335"/>
      <c r="O2" s="335"/>
      <c r="P2" s="335"/>
    </row>
    <row r="3" spans="1:16" x14ac:dyDescent="0.25">
      <c r="A3" s="335" t="s">
        <v>138</v>
      </c>
      <c r="B3" s="335"/>
      <c r="C3" s="335"/>
      <c r="D3" s="335"/>
      <c r="E3" s="335"/>
      <c r="F3" s="335"/>
      <c r="G3" s="335"/>
      <c r="H3" s="335"/>
      <c r="I3" s="335"/>
      <c r="J3" s="335"/>
      <c r="K3" s="335"/>
      <c r="L3" s="335"/>
      <c r="M3" s="335"/>
      <c r="N3" s="335"/>
      <c r="O3" s="335"/>
      <c r="P3" s="335"/>
    </row>
    <row r="4" spans="1:16" x14ac:dyDescent="0.25">
      <c r="A4" s="335" t="s">
        <v>374</v>
      </c>
      <c r="B4" s="335"/>
      <c r="C4" s="335"/>
      <c r="D4" s="335"/>
      <c r="E4" s="335"/>
      <c r="F4" s="335"/>
      <c r="G4" s="335"/>
      <c r="H4" s="335"/>
      <c r="I4" s="335"/>
      <c r="J4" s="335"/>
      <c r="K4" s="335"/>
      <c r="L4" s="335"/>
      <c r="M4" s="335"/>
      <c r="N4" s="335"/>
      <c r="O4" s="335"/>
      <c r="P4" s="335"/>
    </row>
    <row r="5" spans="1:16" x14ac:dyDescent="0.25">
      <c r="A5" s="336">
        <v>0.9</v>
      </c>
      <c r="B5" s="336"/>
      <c r="C5" s="336"/>
      <c r="D5" s="336"/>
      <c r="E5" s="336"/>
      <c r="F5" s="336"/>
      <c r="G5" s="336"/>
      <c r="H5" s="336"/>
      <c r="I5" s="336"/>
      <c r="J5" s="336"/>
      <c r="K5" s="336"/>
      <c r="L5" s="336"/>
      <c r="M5" s="336"/>
      <c r="N5" s="336"/>
      <c r="O5" s="336"/>
      <c r="P5" s="336"/>
    </row>
    <row r="6" spans="1:16" ht="110.25" customHeight="1" x14ac:dyDescent="0.25">
      <c r="A6" s="337" t="s">
        <v>375</v>
      </c>
      <c r="B6" s="337"/>
      <c r="C6" s="337" t="s">
        <v>376</v>
      </c>
      <c r="D6" s="337"/>
      <c r="E6" s="337" t="s">
        <v>377</v>
      </c>
      <c r="F6" s="337"/>
      <c r="G6" s="337" t="s">
        <v>378</v>
      </c>
      <c r="H6" s="337"/>
      <c r="I6" s="337" t="s">
        <v>379</v>
      </c>
      <c r="J6" s="337"/>
      <c r="K6" s="337" t="s">
        <v>380</v>
      </c>
      <c r="L6" s="337"/>
      <c r="M6" s="337" t="s">
        <v>381</v>
      </c>
      <c r="N6" s="337"/>
      <c r="O6" s="337" t="s">
        <v>382</v>
      </c>
      <c r="P6" s="337"/>
    </row>
    <row r="7" spans="1:16" x14ac:dyDescent="0.25">
      <c r="A7" s="93" t="s">
        <v>143</v>
      </c>
      <c r="B7" s="47">
        <f>'SEGUIMIENTO PDI'!S130</f>
        <v>100</v>
      </c>
      <c r="C7" s="93" t="s">
        <v>384</v>
      </c>
      <c r="D7" s="47">
        <v>100</v>
      </c>
      <c r="E7" s="93" t="s">
        <v>383</v>
      </c>
      <c r="F7" s="47">
        <f>'SEGUIMIENTO PDI'!S147</f>
        <v>100</v>
      </c>
      <c r="G7" s="93" t="s">
        <v>145</v>
      </c>
      <c r="H7" s="47">
        <f>'SEGUIMIENTO PDI'!S167</f>
        <v>100</v>
      </c>
      <c r="I7" s="93" t="s">
        <v>146</v>
      </c>
      <c r="J7" s="47">
        <f>'SEGUIMIENTO PDI'!S172</f>
        <v>100</v>
      </c>
      <c r="K7" s="93" t="s">
        <v>160</v>
      </c>
      <c r="L7" s="47">
        <f>'SEGUIMIENTO PDI'!S175</f>
        <v>80</v>
      </c>
      <c r="M7" s="93" t="s">
        <v>148</v>
      </c>
      <c r="N7" s="84">
        <v>0</v>
      </c>
      <c r="O7" s="93" t="s">
        <v>149</v>
      </c>
      <c r="P7" s="47">
        <f>'SEGUIMIENTO PDI'!S178</f>
        <v>100</v>
      </c>
    </row>
    <row r="8" spans="1:16" x14ac:dyDescent="0.25">
      <c r="A8" s="93" t="s">
        <v>150</v>
      </c>
      <c r="B8" s="47">
        <f>'SEGUIMIENTO PDI'!S131</f>
        <v>80</v>
      </c>
      <c r="C8" s="93" t="s">
        <v>577</v>
      </c>
      <c r="D8" s="47">
        <v>100</v>
      </c>
      <c r="E8" s="93" t="s">
        <v>385</v>
      </c>
      <c r="F8" s="47">
        <f>'SEGUIMIENTO PDI'!S148</f>
        <v>85</v>
      </c>
      <c r="G8" s="93" t="s">
        <v>152</v>
      </c>
      <c r="H8" s="47">
        <f>'SEGUIMIENTO PDI'!S168</f>
        <v>75</v>
      </c>
      <c r="I8" s="108"/>
      <c r="J8" s="108"/>
      <c r="K8" s="93" t="s">
        <v>389</v>
      </c>
      <c r="L8" s="47">
        <f>'SEGUIMIENTO PDI'!S176</f>
        <v>80</v>
      </c>
      <c r="M8" s="108"/>
      <c r="N8" s="108"/>
      <c r="O8" s="93" t="s">
        <v>156</v>
      </c>
      <c r="P8" s="47">
        <f>'SEGUIMIENTO PDI'!S179</f>
        <v>76</v>
      </c>
    </row>
    <row r="9" spans="1:16" x14ac:dyDescent="0.25">
      <c r="A9" s="96"/>
      <c r="B9" s="96"/>
      <c r="C9" s="93" t="s">
        <v>387</v>
      </c>
      <c r="D9" s="85">
        <v>0</v>
      </c>
      <c r="E9" s="93" t="s">
        <v>386</v>
      </c>
      <c r="F9" s="47">
        <f>'SEGUIMIENTO PDI'!S154</f>
        <v>80</v>
      </c>
      <c r="G9" s="93" t="s">
        <v>159</v>
      </c>
      <c r="H9" s="47">
        <f>'SEGUIMIENTO PDI'!S169</f>
        <v>82</v>
      </c>
      <c r="I9" s="108"/>
      <c r="J9" s="108"/>
      <c r="K9" s="93" t="s">
        <v>392</v>
      </c>
      <c r="L9" s="47">
        <f>'SEGUIMIENTO PDI'!S177</f>
        <v>100</v>
      </c>
      <c r="M9" s="108"/>
      <c r="N9" s="108"/>
      <c r="O9" s="108"/>
      <c r="P9" s="105"/>
    </row>
    <row r="10" spans="1:16" x14ac:dyDescent="0.25">
      <c r="A10" s="96"/>
      <c r="B10" s="96"/>
      <c r="C10" s="93" t="s">
        <v>390</v>
      </c>
      <c r="D10" s="47">
        <f>'SEGUIMIENTO PDI'!S145</f>
        <v>76</v>
      </c>
      <c r="E10" s="93" t="s">
        <v>388</v>
      </c>
      <c r="F10" s="47">
        <f>'SEGUIMIENTO PDI'!S155</f>
        <v>100</v>
      </c>
      <c r="G10" s="93" t="s">
        <v>340</v>
      </c>
      <c r="H10" s="47">
        <f>'SEGUIMIENTO PDI'!S170</f>
        <v>100</v>
      </c>
      <c r="I10" s="108"/>
      <c r="J10" s="108"/>
      <c r="M10" s="96"/>
      <c r="N10" s="96"/>
      <c r="O10" s="96"/>
      <c r="P10" s="97"/>
    </row>
    <row r="11" spans="1:16" x14ac:dyDescent="0.25">
      <c r="A11" s="96"/>
      <c r="B11" s="96"/>
      <c r="C11" s="185"/>
      <c r="D11" s="186"/>
      <c r="E11" s="93" t="s">
        <v>391</v>
      </c>
      <c r="F11" s="47">
        <f>'SEGUIMIENTO PDI'!S157</f>
        <v>80</v>
      </c>
      <c r="G11" s="93" t="s">
        <v>341</v>
      </c>
      <c r="H11" s="47">
        <f>'SEGUIMIENTO PDI'!S171</f>
        <v>80</v>
      </c>
      <c r="I11" s="108"/>
      <c r="J11" s="108"/>
      <c r="M11" s="96"/>
      <c r="N11" s="96"/>
      <c r="O11" s="96"/>
      <c r="P11" s="97"/>
    </row>
    <row r="12" spans="1:16" x14ac:dyDescent="0.25">
      <c r="A12" s="96"/>
      <c r="B12" s="96"/>
      <c r="E12" s="93" t="s">
        <v>393</v>
      </c>
      <c r="F12" s="47">
        <f>'[1]SEGUIMIENTO PDI '!S160</f>
        <v>100</v>
      </c>
      <c r="G12" s="108"/>
      <c r="H12" s="109"/>
      <c r="I12" s="96"/>
      <c r="J12" s="96"/>
      <c r="K12" s="96"/>
      <c r="L12" s="96"/>
      <c r="M12" s="96"/>
      <c r="N12" s="96"/>
      <c r="O12" s="96"/>
      <c r="P12" s="97"/>
    </row>
    <row r="13" spans="1:16" x14ac:dyDescent="0.25">
      <c r="A13" s="96"/>
      <c r="B13" s="96"/>
      <c r="C13" s="108"/>
      <c r="D13" s="110"/>
      <c r="E13" s="93" t="s">
        <v>394</v>
      </c>
      <c r="F13" s="47">
        <f>'SEGUIMIENTO PDI'!S159</f>
        <v>50</v>
      </c>
      <c r="G13" s="108"/>
      <c r="H13" s="109"/>
      <c r="I13" s="96"/>
      <c r="J13" s="96"/>
      <c r="K13" s="96"/>
      <c r="L13" s="96"/>
      <c r="M13" s="96"/>
      <c r="N13" s="96"/>
      <c r="O13" s="96"/>
      <c r="P13" s="97"/>
    </row>
    <row r="14" spans="1:16" x14ac:dyDescent="0.25">
      <c r="A14" s="96"/>
      <c r="B14" s="96"/>
      <c r="C14" s="108"/>
      <c r="D14" s="108"/>
      <c r="E14" s="93" t="s">
        <v>395</v>
      </c>
      <c r="F14" s="47">
        <f>'SEGUIMIENTO PDI'!S160</f>
        <v>80</v>
      </c>
      <c r="G14" s="108"/>
      <c r="H14" s="109"/>
      <c r="I14" s="96"/>
      <c r="J14" s="96"/>
      <c r="K14" s="96"/>
      <c r="L14" s="96"/>
      <c r="M14" s="96"/>
      <c r="N14" s="96"/>
      <c r="O14" s="96"/>
      <c r="P14" s="97"/>
    </row>
    <row r="15" spans="1:16" x14ac:dyDescent="0.25">
      <c r="A15" s="96"/>
      <c r="B15" s="96"/>
      <c r="C15" s="108"/>
      <c r="D15" s="108"/>
      <c r="E15" s="93" t="s">
        <v>396</v>
      </c>
      <c r="F15" s="47">
        <f>'SEGUIMIENTO PDI'!S161</f>
        <v>76</v>
      </c>
      <c r="G15" s="96"/>
      <c r="H15" s="96"/>
      <c r="I15" s="96"/>
      <c r="J15" s="96"/>
      <c r="K15" s="96"/>
      <c r="L15" s="96"/>
      <c r="M15" s="96"/>
      <c r="N15" s="96"/>
      <c r="O15" s="96"/>
      <c r="P15" s="97"/>
    </row>
    <row r="16" spans="1:16" x14ac:dyDescent="0.25">
      <c r="A16" s="96"/>
      <c r="B16" s="96"/>
      <c r="C16" s="108"/>
      <c r="D16" s="108"/>
      <c r="E16" s="93" t="s">
        <v>397</v>
      </c>
      <c r="F16" s="47">
        <f>'SEGUIMIENTO PDI'!S162</f>
        <v>100</v>
      </c>
      <c r="G16" s="96"/>
      <c r="H16" s="96"/>
      <c r="I16" s="96"/>
      <c r="J16" s="96"/>
      <c r="K16" s="96"/>
      <c r="L16" s="96"/>
      <c r="M16" s="96"/>
      <c r="N16" s="96"/>
      <c r="O16" s="96"/>
      <c r="P16" s="97"/>
    </row>
    <row r="17" spans="1:16" x14ac:dyDescent="0.25">
      <c r="A17" s="96"/>
      <c r="B17" s="96"/>
      <c r="C17" s="108"/>
      <c r="D17" s="108"/>
      <c r="E17" s="93" t="s">
        <v>398</v>
      </c>
      <c r="F17" s="47">
        <f>'SEGUIMIENTO PDI'!S163</f>
        <v>80</v>
      </c>
      <c r="G17" s="96"/>
      <c r="H17" s="96"/>
      <c r="I17" s="96"/>
      <c r="J17" s="96"/>
      <c r="K17" s="96"/>
      <c r="L17" s="96"/>
      <c r="M17" s="96"/>
      <c r="N17" s="96"/>
      <c r="O17" s="96"/>
      <c r="P17" s="97"/>
    </row>
    <row r="18" spans="1:16" x14ac:dyDescent="0.25">
      <c r="A18" s="96"/>
      <c r="B18" s="96"/>
      <c r="C18" s="108"/>
      <c r="D18" s="108"/>
      <c r="E18" s="93" t="s">
        <v>399</v>
      </c>
      <c r="F18" s="47">
        <f>'SEGUIMIENTO PDI'!S164</f>
        <v>100</v>
      </c>
      <c r="G18" s="96"/>
      <c r="H18" s="96"/>
      <c r="I18" s="96"/>
      <c r="J18" s="96"/>
      <c r="K18" s="96"/>
      <c r="L18" s="96"/>
      <c r="M18" s="96"/>
      <c r="N18" s="96"/>
      <c r="O18" s="96"/>
      <c r="P18" s="97"/>
    </row>
    <row r="19" spans="1:16" x14ac:dyDescent="0.25">
      <c r="A19" s="96"/>
      <c r="B19" s="96"/>
      <c r="C19" s="108"/>
      <c r="D19" s="108"/>
      <c r="E19" s="93" t="s">
        <v>400</v>
      </c>
      <c r="F19" s="47">
        <f>'SEGUIMIENTO PDI'!S165</f>
        <v>90</v>
      </c>
      <c r="G19" s="96"/>
      <c r="H19" s="96"/>
      <c r="I19" s="96"/>
      <c r="J19" s="96"/>
      <c r="K19" s="96"/>
      <c r="L19" s="96"/>
      <c r="M19" s="96"/>
      <c r="N19" s="108"/>
      <c r="O19" s="96"/>
      <c r="P19" s="97"/>
    </row>
    <row r="20" spans="1:16" x14ac:dyDescent="0.25">
      <c r="E20" s="111"/>
      <c r="F20" s="112"/>
    </row>
    <row r="21" spans="1:16" ht="15.75" x14ac:dyDescent="0.25">
      <c r="A21" s="340" t="s">
        <v>0</v>
      </c>
      <c r="B21" s="341" t="s">
        <v>172</v>
      </c>
      <c r="C21" s="341"/>
      <c r="D21" s="341"/>
    </row>
    <row r="22" spans="1:16" ht="15.75" x14ac:dyDescent="0.25">
      <c r="A22" s="340"/>
      <c r="B22" s="106">
        <v>1</v>
      </c>
      <c r="C22" s="106">
        <v>2</v>
      </c>
      <c r="D22" s="106">
        <v>3</v>
      </c>
      <c r="E22" s="189">
        <v>4</v>
      </c>
    </row>
    <row r="23" spans="1:16" ht="20.100000000000001" customHeight="1" x14ac:dyDescent="0.25">
      <c r="A23" s="86" t="s">
        <v>375</v>
      </c>
      <c r="B23" s="107">
        <v>100</v>
      </c>
      <c r="C23" s="86">
        <v>100</v>
      </c>
      <c r="D23" s="44">
        <v>100</v>
      </c>
      <c r="E23" s="46">
        <v>100</v>
      </c>
    </row>
    <row r="24" spans="1:16" ht="20.100000000000001" customHeight="1" x14ac:dyDescent="0.25">
      <c r="A24" s="86" t="s">
        <v>376</v>
      </c>
      <c r="B24" s="107">
        <v>25</v>
      </c>
      <c r="C24" s="86">
        <v>0</v>
      </c>
      <c r="D24" s="44">
        <v>25</v>
      </c>
      <c r="E24" s="46">
        <v>100</v>
      </c>
    </row>
    <row r="25" spans="1:16" ht="20.100000000000001" customHeight="1" x14ac:dyDescent="0.25">
      <c r="A25" s="86" t="s">
        <v>377</v>
      </c>
      <c r="B25" s="107">
        <v>0</v>
      </c>
      <c r="C25" s="86">
        <v>38</v>
      </c>
      <c r="D25" s="44">
        <v>38</v>
      </c>
      <c r="E25" s="46">
        <v>92</v>
      </c>
      <c r="I25">
        <f>18/33</f>
        <v>0.54545454545454541</v>
      </c>
    </row>
    <row r="26" spans="1:16" ht="20.100000000000001" customHeight="1" x14ac:dyDescent="0.25">
      <c r="A26" s="86" t="s">
        <v>378</v>
      </c>
      <c r="B26" s="107">
        <v>25</v>
      </c>
      <c r="C26" s="86">
        <v>60</v>
      </c>
      <c r="D26" s="44">
        <v>100</v>
      </c>
      <c r="E26" s="46">
        <v>80</v>
      </c>
      <c r="I26">
        <f>20/33</f>
        <v>0.60606060606060608</v>
      </c>
    </row>
    <row r="27" spans="1:16" ht="20.100000000000001" customHeight="1" x14ac:dyDescent="0.25">
      <c r="A27" s="86" t="s">
        <v>379</v>
      </c>
      <c r="B27" s="107">
        <v>100</v>
      </c>
      <c r="C27" s="86">
        <v>100</v>
      </c>
      <c r="D27" s="44">
        <v>100</v>
      </c>
      <c r="E27" s="46">
        <v>100</v>
      </c>
    </row>
    <row r="28" spans="1:16" ht="20.100000000000001" customHeight="1" x14ac:dyDescent="0.25">
      <c r="A28" s="86" t="s">
        <v>380</v>
      </c>
      <c r="B28" s="107">
        <v>0</v>
      </c>
      <c r="C28" s="86">
        <v>20</v>
      </c>
      <c r="D28" s="44">
        <v>60</v>
      </c>
      <c r="E28" s="46">
        <v>100</v>
      </c>
    </row>
    <row r="29" spans="1:16" ht="20.100000000000001" customHeight="1" x14ac:dyDescent="0.25">
      <c r="A29" s="86" t="s">
        <v>382</v>
      </c>
      <c r="B29" s="107">
        <v>50</v>
      </c>
      <c r="C29" s="86">
        <v>0</v>
      </c>
      <c r="D29" s="44">
        <v>50</v>
      </c>
      <c r="E29" s="46">
        <v>100</v>
      </c>
    </row>
  </sheetData>
  <mergeCells count="14">
    <mergeCell ref="M6:N6"/>
    <mergeCell ref="O6:P6"/>
    <mergeCell ref="A21:A22"/>
    <mergeCell ref="B21:D21"/>
    <mergeCell ref="A2:P2"/>
    <mergeCell ref="A3:P3"/>
    <mergeCell ref="A4:P4"/>
    <mergeCell ref="A5:P5"/>
    <mergeCell ref="A6:B6"/>
    <mergeCell ref="C6:D6"/>
    <mergeCell ref="E6:F6"/>
    <mergeCell ref="G6:H6"/>
    <mergeCell ref="I6:J6"/>
    <mergeCell ref="K6:L6"/>
  </mergeCells>
  <conditionalFormatting sqref="N7">
    <cfRule type="cellIs" dxfId="203" priority="33" operator="greaterThan">
      <formula>74</formula>
    </cfRule>
    <cfRule type="cellIs" dxfId="202" priority="34" operator="between">
      <formula>56</formula>
      <formula>74</formula>
    </cfRule>
    <cfRule type="cellIs" dxfId="201" priority="35" operator="between">
      <formula>25</formula>
      <formula>56</formula>
    </cfRule>
    <cfRule type="cellIs" dxfId="200" priority="36" operator="lessThan">
      <formula>25</formula>
    </cfRule>
  </conditionalFormatting>
  <conditionalFormatting sqref="B7:B8">
    <cfRule type="cellIs" dxfId="199" priority="29" operator="greaterThanOrEqual">
      <formula>100</formula>
    </cfRule>
    <cfRule type="cellIs" dxfId="198" priority="30" operator="between">
      <formula>76</formula>
      <formula>99</formula>
    </cfRule>
    <cfRule type="cellIs" dxfId="197" priority="31" operator="between">
      <formula>34</formula>
      <formula>75</formula>
    </cfRule>
    <cfRule type="cellIs" dxfId="196" priority="32" operator="lessThanOrEqual">
      <formula>33</formula>
    </cfRule>
  </conditionalFormatting>
  <conditionalFormatting sqref="D7:D8">
    <cfRule type="cellIs" dxfId="195" priority="25" operator="greaterThanOrEqual">
      <formula>100</formula>
    </cfRule>
    <cfRule type="cellIs" dxfId="194" priority="26" operator="between">
      <formula>76</formula>
      <formula>99</formula>
    </cfRule>
    <cfRule type="cellIs" dxfId="193" priority="27" operator="between">
      <formula>34</formula>
      <formula>75</formula>
    </cfRule>
    <cfRule type="cellIs" dxfId="192" priority="28" operator="lessThanOrEqual">
      <formula>33</formula>
    </cfRule>
  </conditionalFormatting>
  <conditionalFormatting sqref="D10">
    <cfRule type="cellIs" dxfId="191" priority="21" operator="greaterThanOrEqual">
      <formula>100</formula>
    </cfRule>
    <cfRule type="cellIs" dxfId="190" priority="22" operator="between">
      <formula>76</formula>
      <formula>99</formula>
    </cfRule>
    <cfRule type="cellIs" dxfId="189" priority="23" operator="between">
      <formula>34</formula>
      <formula>75</formula>
    </cfRule>
    <cfRule type="cellIs" dxfId="188" priority="24" operator="lessThanOrEqual">
      <formula>33</formula>
    </cfRule>
  </conditionalFormatting>
  <conditionalFormatting sqref="F7:F19">
    <cfRule type="cellIs" dxfId="187" priority="17" operator="greaterThanOrEqual">
      <formula>100</formula>
    </cfRule>
    <cfRule type="cellIs" dxfId="186" priority="18" operator="between">
      <formula>76</formula>
      <formula>99</formula>
    </cfRule>
    <cfRule type="cellIs" dxfId="185" priority="19" operator="between">
      <formula>34</formula>
      <formula>75</formula>
    </cfRule>
    <cfRule type="cellIs" dxfId="184" priority="20" operator="lessThanOrEqual">
      <formula>33</formula>
    </cfRule>
  </conditionalFormatting>
  <conditionalFormatting sqref="H7:H11">
    <cfRule type="cellIs" dxfId="183" priority="13" operator="greaterThanOrEqual">
      <formula>100</formula>
    </cfRule>
    <cfRule type="cellIs" dxfId="182" priority="14" operator="between">
      <formula>76</formula>
      <formula>99</formula>
    </cfRule>
    <cfRule type="cellIs" dxfId="181" priority="15" operator="between">
      <formula>34</formula>
      <formula>75</formula>
    </cfRule>
    <cfRule type="cellIs" dxfId="180" priority="16" operator="lessThanOrEqual">
      <formula>33</formula>
    </cfRule>
  </conditionalFormatting>
  <conditionalFormatting sqref="J7">
    <cfRule type="cellIs" dxfId="179" priority="9" operator="greaterThanOrEqual">
      <formula>100</formula>
    </cfRule>
    <cfRule type="cellIs" dxfId="178" priority="10" operator="between">
      <formula>76</formula>
      <formula>99</formula>
    </cfRule>
    <cfRule type="cellIs" dxfId="177" priority="11" operator="between">
      <formula>34</formula>
      <formula>75</formula>
    </cfRule>
    <cfRule type="cellIs" dxfId="176" priority="12" operator="lessThanOrEqual">
      <formula>33</formula>
    </cfRule>
  </conditionalFormatting>
  <conditionalFormatting sqref="L7:L9">
    <cfRule type="cellIs" dxfId="175" priority="5" operator="greaterThanOrEqual">
      <formula>100</formula>
    </cfRule>
    <cfRule type="cellIs" dxfId="174" priority="6" operator="between">
      <formula>76</formula>
      <formula>99</formula>
    </cfRule>
    <cfRule type="cellIs" dxfId="173" priority="7" operator="between">
      <formula>34</formula>
      <formula>75</formula>
    </cfRule>
    <cfRule type="cellIs" dxfId="172" priority="8" operator="lessThanOrEqual">
      <formula>33</formula>
    </cfRule>
  </conditionalFormatting>
  <conditionalFormatting sqref="P7:P8">
    <cfRule type="cellIs" dxfId="171" priority="1" operator="greaterThanOrEqual">
      <formula>100</formula>
    </cfRule>
    <cfRule type="cellIs" dxfId="170" priority="2" operator="between">
      <formula>76</formula>
      <formula>99</formula>
    </cfRule>
    <cfRule type="cellIs" dxfId="169" priority="3" operator="between">
      <formula>34</formula>
      <formula>75</formula>
    </cfRule>
    <cfRule type="cellIs" dxfId="168" priority="4" operator="lessThanOrEqual">
      <formula>33</formula>
    </cfRule>
  </conditionalFormatting>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BT41"/>
  <sheetViews>
    <sheetView topLeftCell="A6" zoomScale="80" zoomScaleNormal="80" workbookViewId="0">
      <selection activeCell="R41" sqref="R41"/>
    </sheetView>
  </sheetViews>
  <sheetFormatPr baseColWidth="10" defaultRowHeight="15" x14ac:dyDescent="0.25"/>
  <cols>
    <col min="1" max="72" width="5.7109375" customWidth="1"/>
  </cols>
  <sheetData>
    <row r="2" spans="1:72" ht="15.75" customHeight="1" x14ac:dyDescent="0.25">
      <c r="A2" s="344" t="s">
        <v>137</v>
      </c>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6"/>
    </row>
    <row r="3" spans="1:72" ht="15.75" customHeight="1" x14ac:dyDescent="0.25">
      <c r="A3" s="344" t="s">
        <v>138</v>
      </c>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6"/>
    </row>
    <row r="4" spans="1:72" ht="15.75" customHeight="1" x14ac:dyDescent="0.25">
      <c r="A4" s="349">
        <v>0.76</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6"/>
    </row>
    <row r="5" spans="1:72" ht="15.75" x14ac:dyDescent="0.25">
      <c r="A5" s="347" t="s">
        <v>139</v>
      </c>
      <c r="B5" s="347"/>
      <c r="C5" s="347"/>
      <c r="D5" s="347"/>
      <c r="E5" s="347"/>
      <c r="F5" s="347"/>
      <c r="G5" s="347"/>
      <c r="H5" s="347"/>
      <c r="I5" s="347"/>
      <c r="J5" s="347"/>
      <c r="K5" s="347"/>
      <c r="L5" s="347"/>
      <c r="M5" s="347"/>
      <c r="N5" s="347"/>
      <c r="O5" s="335" t="s">
        <v>347</v>
      </c>
      <c r="P5" s="335"/>
      <c r="Q5" s="335"/>
      <c r="R5" s="335"/>
      <c r="S5" s="335"/>
      <c r="T5" s="335"/>
      <c r="U5" s="335"/>
      <c r="V5" s="335"/>
      <c r="W5" s="335"/>
      <c r="X5" s="335"/>
      <c r="Y5" s="335"/>
      <c r="Z5" s="335"/>
      <c r="AA5" s="335"/>
      <c r="AB5" s="335"/>
      <c r="AC5" s="335"/>
      <c r="AD5" s="335"/>
      <c r="AE5" s="335"/>
      <c r="AF5" s="335"/>
      <c r="AG5" s="342" t="s">
        <v>332</v>
      </c>
      <c r="AH5" s="342"/>
      <c r="AI5" s="342"/>
      <c r="AJ5" s="342"/>
      <c r="AK5" s="342"/>
      <c r="AL5" s="342"/>
      <c r="AM5" s="342"/>
      <c r="AN5" s="342"/>
      <c r="AO5" s="342"/>
      <c r="AP5" s="342"/>
      <c r="AQ5" s="342"/>
      <c r="AR5" s="342"/>
      <c r="AS5" s="342"/>
      <c r="AT5" s="342"/>
      <c r="AU5" s="335" t="s">
        <v>364</v>
      </c>
      <c r="AV5" s="335"/>
      <c r="AW5" s="335"/>
      <c r="AX5" s="335"/>
      <c r="AY5" s="335"/>
      <c r="AZ5" s="335"/>
      <c r="BA5" s="335"/>
      <c r="BB5" s="335"/>
      <c r="BC5" s="335"/>
      <c r="BD5" s="335"/>
      <c r="BE5" s="335"/>
      <c r="BF5" s="335"/>
      <c r="BG5" s="335" t="s">
        <v>374</v>
      </c>
      <c r="BH5" s="335"/>
      <c r="BI5" s="335"/>
      <c r="BJ5" s="335"/>
      <c r="BK5" s="335"/>
      <c r="BL5" s="335"/>
      <c r="BM5" s="335"/>
      <c r="BN5" s="335"/>
      <c r="BO5" s="335"/>
      <c r="BP5" s="335"/>
      <c r="BQ5" s="335"/>
      <c r="BR5" s="335"/>
      <c r="BS5" s="335"/>
      <c r="BT5" s="335"/>
    </row>
    <row r="6" spans="1:72" ht="15.75" x14ac:dyDescent="0.25">
      <c r="A6" s="348">
        <v>0.8</v>
      </c>
      <c r="B6" s="348"/>
      <c r="C6" s="348"/>
      <c r="D6" s="348"/>
      <c r="E6" s="348"/>
      <c r="F6" s="348"/>
      <c r="G6" s="348"/>
      <c r="H6" s="348"/>
      <c r="I6" s="348"/>
      <c r="J6" s="348"/>
      <c r="K6" s="348"/>
      <c r="L6" s="348"/>
      <c r="M6" s="348"/>
      <c r="N6" s="348"/>
      <c r="O6" s="336">
        <v>0.83</v>
      </c>
      <c r="P6" s="336"/>
      <c r="Q6" s="336"/>
      <c r="R6" s="336"/>
      <c r="S6" s="336"/>
      <c r="T6" s="336"/>
      <c r="U6" s="336"/>
      <c r="V6" s="336"/>
      <c r="W6" s="336"/>
      <c r="X6" s="336"/>
      <c r="Y6" s="336"/>
      <c r="Z6" s="336"/>
      <c r="AA6" s="336"/>
      <c r="AB6" s="336"/>
      <c r="AC6" s="336"/>
      <c r="AD6" s="336"/>
      <c r="AE6" s="336"/>
      <c r="AF6" s="336"/>
      <c r="AG6" s="343">
        <v>0.62</v>
      </c>
      <c r="AH6" s="343"/>
      <c r="AI6" s="343"/>
      <c r="AJ6" s="343"/>
      <c r="AK6" s="343"/>
      <c r="AL6" s="343"/>
      <c r="AM6" s="343"/>
      <c r="AN6" s="343"/>
      <c r="AO6" s="343"/>
      <c r="AP6" s="343"/>
      <c r="AQ6" s="343"/>
      <c r="AR6" s="343"/>
      <c r="AS6" s="343"/>
      <c r="AT6" s="343"/>
      <c r="AU6" s="336">
        <v>0.63</v>
      </c>
      <c r="AV6" s="336"/>
      <c r="AW6" s="336"/>
      <c r="AX6" s="336"/>
      <c r="AY6" s="336"/>
      <c r="AZ6" s="336"/>
      <c r="BA6" s="336"/>
      <c r="BB6" s="336"/>
      <c r="BC6" s="336"/>
      <c r="BD6" s="336"/>
      <c r="BE6" s="336"/>
      <c r="BF6" s="336"/>
      <c r="BG6" s="336">
        <v>0.9</v>
      </c>
      <c r="BH6" s="336"/>
      <c r="BI6" s="336"/>
      <c r="BJ6" s="336"/>
      <c r="BK6" s="336"/>
      <c r="BL6" s="336"/>
      <c r="BM6" s="336"/>
      <c r="BN6" s="336"/>
      <c r="BO6" s="336"/>
      <c r="BP6" s="336"/>
      <c r="BQ6" s="336"/>
      <c r="BR6" s="336"/>
      <c r="BS6" s="336"/>
      <c r="BT6" s="336"/>
    </row>
    <row r="7" spans="1:72" ht="15.75" customHeight="1" x14ac:dyDescent="0.25">
      <c r="A7" s="327" t="s">
        <v>24</v>
      </c>
      <c r="B7" s="327"/>
      <c r="C7" s="331" t="s">
        <v>140</v>
      </c>
      <c r="D7" s="332"/>
      <c r="E7" s="327" t="s">
        <v>141</v>
      </c>
      <c r="F7" s="327"/>
      <c r="G7" s="327" t="s">
        <v>73</v>
      </c>
      <c r="H7" s="327"/>
      <c r="I7" s="327" t="s">
        <v>83</v>
      </c>
      <c r="J7" s="327"/>
      <c r="K7" s="327" t="s">
        <v>142</v>
      </c>
      <c r="L7" s="327"/>
      <c r="M7" s="327" t="s">
        <v>101</v>
      </c>
      <c r="N7" s="327"/>
      <c r="O7" s="337" t="s">
        <v>348</v>
      </c>
      <c r="P7" s="337"/>
      <c r="Q7" s="337" t="s">
        <v>349</v>
      </c>
      <c r="R7" s="337"/>
      <c r="S7" s="337" t="s">
        <v>350</v>
      </c>
      <c r="T7" s="337"/>
      <c r="U7" s="338" t="s">
        <v>351</v>
      </c>
      <c r="V7" s="338"/>
      <c r="W7" s="337" t="s">
        <v>352</v>
      </c>
      <c r="X7" s="337"/>
      <c r="Y7" s="337" t="s">
        <v>353</v>
      </c>
      <c r="Z7" s="337"/>
      <c r="AA7" s="337" t="s">
        <v>354</v>
      </c>
      <c r="AB7" s="337"/>
      <c r="AC7" s="337" t="s">
        <v>355</v>
      </c>
      <c r="AD7" s="337"/>
      <c r="AE7" s="337" t="s">
        <v>356</v>
      </c>
      <c r="AF7" s="337"/>
      <c r="AG7" s="339" t="s">
        <v>188</v>
      </c>
      <c r="AH7" s="339"/>
      <c r="AI7" s="339" t="s">
        <v>215</v>
      </c>
      <c r="AJ7" s="339"/>
      <c r="AK7" s="339" t="s">
        <v>226</v>
      </c>
      <c r="AL7" s="339"/>
      <c r="AM7" s="339" t="s">
        <v>275</v>
      </c>
      <c r="AN7" s="339"/>
      <c r="AO7" s="339" t="s">
        <v>289</v>
      </c>
      <c r="AP7" s="339"/>
      <c r="AQ7" s="339" t="s">
        <v>297</v>
      </c>
      <c r="AR7" s="339"/>
      <c r="AS7" s="339" t="s">
        <v>313</v>
      </c>
      <c r="AT7" s="339"/>
      <c r="AU7" s="337" t="s">
        <v>365</v>
      </c>
      <c r="AV7" s="337"/>
      <c r="AW7" s="337" t="s">
        <v>366</v>
      </c>
      <c r="AX7" s="337"/>
      <c r="AY7" s="337" t="s">
        <v>367</v>
      </c>
      <c r="AZ7" s="337"/>
      <c r="BA7" s="337" t="s">
        <v>368</v>
      </c>
      <c r="BB7" s="337"/>
      <c r="BC7" s="337" t="s">
        <v>369</v>
      </c>
      <c r="BD7" s="337"/>
      <c r="BE7" s="337" t="s">
        <v>370</v>
      </c>
      <c r="BF7" s="337"/>
      <c r="BG7" s="337" t="s">
        <v>375</v>
      </c>
      <c r="BH7" s="337"/>
      <c r="BI7" s="337" t="s">
        <v>376</v>
      </c>
      <c r="BJ7" s="337"/>
      <c r="BK7" s="337" t="s">
        <v>377</v>
      </c>
      <c r="BL7" s="337"/>
      <c r="BM7" s="337" t="s">
        <v>378</v>
      </c>
      <c r="BN7" s="337"/>
      <c r="BO7" s="337" t="s">
        <v>379</v>
      </c>
      <c r="BP7" s="337"/>
      <c r="BQ7" s="337" t="s">
        <v>380</v>
      </c>
      <c r="BR7" s="337"/>
      <c r="BS7" s="337" t="s">
        <v>382</v>
      </c>
      <c r="BT7" s="337"/>
    </row>
    <row r="8" spans="1:72" ht="15.75" x14ac:dyDescent="0.25">
      <c r="A8" s="34" t="s">
        <v>143</v>
      </c>
      <c r="B8" s="47">
        <f>FORMACIÓN!B8</f>
        <v>100</v>
      </c>
      <c r="C8" s="34" t="s">
        <v>144</v>
      </c>
      <c r="D8" s="35">
        <v>0</v>
      </c>
      <c r="E8" s="36" t="s">
        <v>145</v>
      </c>
      <c r="F8" s="47">
        <f>FORMACIÓN!F8</f>
        <v>95</v>
      </c>
      <c r="G8" s="36" t="s">
        <v>146</v>
      </c>
      <c r="H8" s="47">
        <f>FORMACIÓN!H8</f>
        <v>99</v>
      </c>
      <c r="I8" s="36" t="s">
        <v>147</v>
      </c>
      <c r="J8" s="47">
        <f>FORMACIÓN!J8</f>
        <v>100</v>
      </c>
      <c r="K8" s="36" t="s">
        <v>148</v>
      </c>
      <c r="L8" s="47">
        <f>FORMACIÓN!L8</f>
        <v>40</v>
      </c>
      <c r="M8" s="37" t="s">
        <v>149</v>
      </c>
      <c r="N8" s="47">
        <f>FORMACIÓN!N8</f>
        <v>98</v>
      </c>
      <c r="O8" s="93" t="s">
        <v>143</v>
      </c>
      <c r="P8" s="47">
        <f>INVESTIGACIÓN!B7</f>
        <v>330</v>
      </c>
      <c r="Q8" s="93" t="s">
        <v>144</v>
      </c>
      <c r="R8" s="47">
        <f>INVESTIGACIÓN!D7</f>
        <v>100</v>
      </c>
      <c r="S8" s="93" t="s">
        <v>145</v>
      </c>
      <c r="T8" s="47">
        <f>INVESTIGACIÓN!F7</f>
        <v>26</v>
      </c>
      <c r="U8" s="93" t="s">
        <v>146</v>
      </c>
      <c r="V8" s="47">
        <f>INVESTIGACIÓN!H7</f>
        <v>132</v>
      </c>
      <c r="W8" s="93" t="s">
        <v>147</v>
      </c>
      <c r="X8" s="47">
        <f>INVESTIGACIÓN!J7</f>
        <v>80</v>
      </c>
      <c r="Y8" s="93" t="s">
        <v>148</v>
      </c>
      <c r="Z8" s="47">
        <f>INVESTIGACIÓN!L7</f>
        <v>80</v>
      </c>
      <c r="AA8" s="93" t="s">
        <v>149</v>
      </c>
      <c r="AB8" s="47">
        <f>INVESTIGACIÓN!N7</f>
        <v>300</v>
      </c>
      <c r="AC8" s="93" t="s">
        <v>334</v>
      </c>
      <c r="AD8" s="47">
        <v>200</v>
      </c>
      <c r="AE8" s="93" t="s">
        <v>357</v>
      </c>
      <c r="AF8" s="47">
        <f>INVESTIGACIÓN!R7</f>
        <v>0</v>
      </c>
      <c r="AG8" s="83" t="s">
        <v>143</v>
      </c>
      <c r="AH8" s="47">
        <f>'PROYECCIÓN SOCIAL'!B7</f>
        <v>100</v>
      </c>
      <c r="AI8" s="83" t="s">
        <v>144</v>
      </c>
      <c r="AJ8" s="47">
        <f>'PROYECCIÓN SOCIAL'!D7</f>
        <v>80</v>
      </c>
      <c r="AK8" s="83" t="s">
        <v>145</v>
      </c>
      <c r="AL8" s="85">
        <v>0</v>
      </c>
      <c r="AM8" s="83" t="s">
        <v>146</v>
      </c>
      <c r="AN8" s="85">
        <f>'[1]SEGUIMIENTO PDI '!AY94</f>
        <v>0</v>
      </c>
      <c r="AO8" s="83" t="s">
        <v>147</v>
      </c>
      <c r="AP8" s="47">
        <f>'PROYECCIÓN SOCIAL'!J7</f>
        <v>50</v>
      </c>
      <c r="AQ8" s="83" t="s">
        <v>148</v>
      </c>
      <c r="AR8" s="47">
        <f>'PROYECCIÓN SOCIAL'!L7</f>
        <v>100</v>
      </c>
      <c r="AS8" s="83" t="s">
        <v>334</v>
      </c>
      <c r="AT8" s="47">
        <f>'PROYECCIÓN SOCIAL'!P7</f>
        <v>80</v>
      </c>
      <c r="AU8" s="93" t="s">
        <v>143</v>
      </c>
      <c r="AV8" s="47">
        <f>BIENESTAR!B7</f>
        <v>139</v>
      </c>
      <c r="AW8" s="93" t="s">
        <v>144</v>
      </c>
      <c r="AX8" s="47">
        <v>100</v>
      </c>
      <c r="AY8" s="93" t="s">
        <v>145</v>
      </c>
      <c r="AZ8" s="47">
        <v>80</v>
      </c>
      <c r="BA8" s="93" t="s">
        <v>146</v>
      </c>
      <c r="BB8" s="47">
        <v>80</v>
      </c>
      <c r="BC8" s="93" t="s">
        <v>147</v>
      </c>
      <c r="BD8" s="47">
        <f>BIENESTAR!J7</f>
        <v>53</v>
      </c>
      <c r="BE8" s="93" t="s">
        <v>148</v>
      </c>
      <c r="BF8" s="47">
        <f>BIENESTAR!L7</f>
        <v>47</v>
      </c>
      <c r="BG8" s="93" t="s">
        <v>143</v>
      </c>
      <c r="BH8" s="47">
        <f>ADMINISTRATIVO!B7</f>
        <v>100</v>
      </c>
      <c r="BI8" s="93" t="s">
        <v>384</v>
      </c>
      <c r="BJ8" s="47">
        <f>ADMINISTRATIVO!D7</f>
        <v>100</v>
      </c>
      <c r="BK8" s="93" t="s">
        <v>383</v>
      </c>
      <c r="BL8" s="47">
        <f>ADMINISTRATIVO!F7</f>
        <v>100</v>
      </c>
      <c r="BM8" s="93" t="s">
        <v>145</v>
      </c>
      <c r="BN8" s="47">
        <f>ADMINISTRATIVO!H7</f>
        <v>100</v>
      </c>
      <c r="BO8" s="93" t="s">
        <v>146</v>
      </c>
      <c r="BP8" s="47">
        <v>100</v>
      </c>
      <c r="BQ8" s="93" t="s">
        <v>160</v>
      </c>
      <c r="BR8" s="47">
        <f>ADMINISTRATIVO!L7</f>
        <v>80</v>
      </c>
      <c r="BS8" s="93" t="s">
        <v>149</v>
      </c>
      <c r="BT8" s="47">
        <f>ADMINISTRATIVO!P7</f>
        <v>100</v>
      </c>
    </row>
    <row r="9" spans="1:72" ht="15.75" x14ac:dyDescent="0.25">
      <c r="A9" s="36" t="s">
        <v>150</v>
      </c>
      <c r="B9" s="47">
        <f>FORMACIÓN!B9</f>
        <v>100</v>
      </c>
      <c r="C9" s="36" t="s">
        <v>151</v>
      </c>
      <c r="D9" s="35">
        <v>0</v>
      </c>
      <c r="E9" s="36" t="s">
        <v>152</v>
      </c>
      <c r="F9" s="47">
        <f>FORMACIÓN!F9</f>
        <v>100</v>
      </c>
      <c r="G9" s="36" t="s">
        <v>153</v>
      </c>
      <c r="H9" s="47">
        <f>FORMACIÓN!H9</f>
        <v>99</v>
      </c>
      <c r="I9" s="36" t="s">
        <v>154</v>
      </c>
      <c r="J9" s="47">
        <f>FORMACIÓN!J9</f>
        <v>100</v>
      </c>
      <c r="K9" s="36" t="s">
        <v>155</v>
      </c>
      <c r="L9" s="47">
        <f>FORMACIÓN!L9</f>
        <v>0</v>
      </c>
      <c r="M9" s="37" t="s">
        <v>156</v>
      </c>
      <c r="N9" s="47">
        <f>FORMACIÓN!N9</f>
        <v>95</v>
      </c>
      <c r="O9" s="93" t="s">
        <v>150</v>
      </c>
      <c r="P9" s="47">
        <f>INVESTIGACIÓN!B8</f>
        <v>100</v>
      </c>
      <c r="Q9" s="94" t="s">
        <v>151</v>
      </c>
      <c r="R9" s="47">
        <f>INVESTIGACIÓN!D8</f>
        <v>100</v>
      </c>
      <c r="S9" s="93" t="s">
        <v>152</v>
      </c>
      <c r="T9" s="47">
        <f>INVESTIGACIÓN!F8</f>
        <v>107</v>
      </c>
      <c r="U9" s="93" t="s">
        <v>153</v>
      </c>
      <c r="V9" s="47">
        <f>INVESTIGACIÓN!H8</f>
        <v>100</v>
      </c>
      <c r="W9" s="93" t="s">
        <v>154</v>
      </c>
      <c r="X9" s="47">
        <f>INVESTIGACIÓN!J8</f>
        <v>500</v>
      </c>
      <c r="Y9" s="93" t="s">
        <v>155</v>
      </c>
      <c r="Z9" s="47">
        <f>INVESTIGACIÓN!L8</f>
        <v>80</v>
      </c>
      <c r="AA9" s="95" t="s">
        <v>156</v>
      </c>
      <c r="AB9" s="47">
        <f>INVESTIGACIÓN!N8</f>
        <v>0</v>
      </c>
      <c r="AC9" s="96"/>
      <c r="AD9" s="96"/>
      <c r="AE9" s="93" t="s">
        <v>358</v>
      </c>
      <c r="AF9" s="47">
        <f>INVESTIGACIÓN!R8</f>
        <v>80</v>
      </c>
      <c r="AG9" s="83" t="s">
        <v>150</v>
      </c>
      <c r="AH9" s="47">
        <f>'PROYECCIÓN SOCIAL'!B8</f>
        <v>70</v>
      </c>
      <c r="AI9" s="83" t="s">
        <v>151</v>
      </c>
      <c r="AJ9" s="47">
        <f>'PROYECCIÓN SOCIAL'!D8</f>
        <v>100</v>
      </c>
      <c r="AK9" s="83" t="s">
        <v>152</v>
      </c>
      <c r="AL9" s="47">
        <f>'PROYECCIÓN SOCIAL'!F8</f>
        <v>140</v>
      </c>
      <c r="AM9" s="83" t="s">
        <v>153</v>
      </c>
      <c r="AN9" s="47">
        <f>'PROYECCIÓN SOCIAL'!H8</f>
        <v>100</v>
      </c>
      <c r="AO9" s="83" t="s">
        <v>154</v>
      </c>
      <c r="AP9" s="47">
        <f>'PROYECCIÓN SOCIAL'!J8</f>
        <v>0</v>
      </c>
      <c r="AQ9" s="83" t="s">
        <v>155</v>
      </c>
      <c r="AR9" s="47">
        <f>'PROYECCIÓN SOCIAL'!L8</f>
        <v>80</v>
      </c>
      <c r="AS9" s="83" t="s">
        <v>335</v>
      </c>
      <c r="AT9" s="47">
        <f>'PROYECCIÓN SOCIAL'!P8</f>
        <v>90</v>
      </c>
      <c r="AU9" s="93" t="s">
        <v>150</v>
      </c>
      <c r="AV9" s="47">
        <f>BIENESTAR!B8</f>
        <v>113</v>
      </c>
      <c r="AW9" s="96"/>
      <c r="AX9" s="96"/>
      <c r="AY9" s="96"/>
      <c r="AZ9" s="96"/>
      <c r="BA9" s="96"/>
      <c r="BB9" s="96"/>
      <c r="BC9" s="93" t="s">
        <v>154</v>
      </c>
      <c r="BD9" s="47">
        <f>BIENESTAR!J8</f>
        <v>120</v>
      </c>
      <c r="BE9" s="96"/>
      <c r="BF9" s="97"/>
      <c r="BG9" s="93" t="s">
        <v>150</v>
      </c>
      <c r="BH9" s="47">
        <f>ADMINISTRATIVO!B8</f>
        <v>80</v>
      </c>
      <c r="BI9" s="93" t="s">
        <v>577</v>
      </c>
      <c r="BJ9" s="47">
        <f>ADMINISTRATIVO!D8</f>
        <v>100</v>
      </c>
      <c r="BK9" s="93" t="s">
        <v>385</v>
      </c>
      <c r="BL9" s="47">
        <f>ADMINISTRATIVO!F8</f>
        <v>85</v>
      </c>
      <c r="BM9" s="93" t="s">
        <v>152</v>
      </c>
      <c r="BN9" s="47">
        <f>ADMINISTRATIVO!H8</f>
        <v>75</v>
      </c>
      <c r="BO9" s="108"/>
      <c r="BP9" s="108"/>
      <c r="BQ9" s="93" t="s">
        <v>389</v>
      </c>
      <c r="BR9" s="47">
        <f>ADMINISTRATIVO!L8</f>
        <v>80</v>
      </c>
      <c r="BS9" s="93" t="s">
        <v>156</v>
      </c>
      <c r="BT9" s="47">
        <f>ADMINISTRATIVO!P8</f>
        <v>76</v>
      </c>
    </row>
    <row r="10" spans="1:72" ht="15.75" x14ac:dyDescent="0.25">
      <c r="A10" s="36" t="s">
        <v>157</v>
      </c>
      <c r="B10" s="47">
        <f>FORMACIÓN!B10</f>
        <v>60</v>
      </c>
      <c r="C10" s="36" t="s">
        <v>158</v>
      </c>
      <c r="D10" s="35">
        <v>0</v>
      </c>
      <c r="E10" s="36" t="s">
        <v>159</v>
      </c>
      <c r="F10" s="38">
        <v>0</v>
      </c>
      <c r="G10" s="39"/>
      <c r="H10" s="39"/>
      <c r="I10" s="36" t="s">
        <v>160</v>
      </c>
      <c r="J10" s="47">
        <f>FORMACIÓN!J10</f>
        <v>80</v>
      </c>
      <c r="K10" s="36" t="s">
        <v>161</v>
      </c>
      <c r="L10" s="47">
        <f>FORMACIÓN!L10</f>
        <v>40</v>
      </c>
      <c r="M10" s="37" t="s">
        <v>162</v>
      </c>
      <c r="N10" s="47">
        <f>FORMACIÓN!N10</f>
        <v>76</v>
      </c>
      <c r="O10" s="93" t="s">
        <v>157</v>
      </c>
      <c r="P10" s="47">
        <f>INVESTIGACIÓN!B9</f>
        <v>650</v>
      </c>
      <c r="Q10" s="93" t="s">
        <v>158</v>
      </c>
      <c r="R10" s="47">
        <f>INVESTIGACIÓN!D9</f>
        <v>0</v>
      </c>
      <c r="S10" s="93" t="s">
        <v>159</v>
      </c>
      <c r="T10" s="47">
        <f>INVESTIGACIÓN!F9</f>
        <v>100</v>
      </c>
      <c r="U10" s="93" t="s">
        <v>336</v>
      </c>
      <c r="V10" s="85">
        <v>0</v>
      </c>
      <c r="W10" s="93" t="s">
        <v>160</v>
      </c>
      <c r="X10" s="47">
        <f>INVESTIGACIÓN!J9</f>
        <v>200</v>
      </c>
      <c r="Y10" s="96"/>
      <c r="Z10" s="96"/>
      <c r="AA10" s="96"/>
      <c r="AB10" s="96"/>
      <c r="AC10" s="96"/>
      <c r="AD10" s="96"/>
      <c r="AE10" s="93" t="s">
        <v>359</v>
      </c>
      <c r="AF10" s="47">
        <f>INVESTIGACIÓN!R9</f>
        <v>100</v>
      </c>
      <c r="AG10" s="83" t="s">
        <v>157</v>
      </c>
      <c r="AH10" s="47">
        <f>'PROYECCIÓN SOCIAL'!B9</f>
        <v>70</v>
      </c>
      <c r="AI10" s="83" t="s">
        <v>158</v>
      </c>
      <c r="AJ10" s="47">
        <f>'PROYECCIÓN SOCIAL'!D9</f>
        <v>100</v>
      </c>
      <c r="AK10" s="83" t="s">
        <v>159</v>
      </c>
      <c r="AL10" s="47">
        <f>'PROYECCIÓN SOCIAL'!F9</f>
        <v>35</v>
      </c>
      <c r="AM10" s="83" t="s">
        <v>336</v>
      </c>
      <c r="AN10" s="47">
        <f>'PROYECCIÓN SOCIAL'!H9</f>
        <v>100</v>
      </c>
      <c r="AO10" s="87"/>
      <c r="AP10" s="87"/>
      <c r="AQ10" s="83" t="s">
        <v>161</v>
      </c>
      <c r="AR10" s="47">
        <f>'PROYECCIÓN SOCIAL'!L9</f>
        <v>50</v>
      </c>
      <c r="AS10" s="83" t="s">
        <v>337</v>
      </c>
      <c r="AT10" s="47">
        <f>'PROYECCIÓN SOCIAL'!P9</f>
        <v>90</v>
      </c>
      <c r="AU10" s="93" t="s">
        <v>157</v>
      </c>
      <c r="AV10" s="47">
        <f>BIENESTAR!B9</f>
        <v>91</v>
      </c>
      <c r="AW10" s="96"/>
      <c r="AX10" s="96"/>
      <c r="AY10" s="96"/>
      <c r="AZ10" s="96"/>
      <c r="BA10" s="96"/>
      <c r="BB10" s="96"/>
      <c r="BC10" s="93" t="s">
        <v>160</v>
      </c>
      <c r="BD10" s="47">
        <f>BIENESTAR!J9</f>
        <v>32</v>
      </c>
      <c r="BE10" s="96"/>
      <c r="BF10" s="97"/>
      <c r="BG10" s="96"/>
      <c r="BH10" s="96"/>
      <c r="BI10" s="93" t="s">
        <v>387</v>
      </c>
      <c r="BJ10" s="85">
        <v>0</v>
      </c>
      <c r="BK10" s="93" t="s">
        <v>386</v>
      </c>
      <c r="BL10" s="47">
        <f>ADMINISTRATIVO!F9</f>
        <v>80</v>
      </c>
      <c r="BM10" s="93" t="s">
        <v>159</v>
      </c>
      <c r="BN10" s="47">
        <f>ADMINISTRATIVO!H9</f>
        <v>82</v>
      </c>
      <c r="BO10" s="108"/>
      <c r="BP10" s="108"/>
      <c r="BQ10" s="93" t="s">
        <v>392</v>
      </c>
      <c r="BR10" s="47">
        <f>ADMINISTRATIVO!L9</f>
        <v>100</v>
      </c>
      <c r="BS10" s="108"/>
      <c r="BT10" s="105"/>
    </row>
    <row r="11" spans="1:72" ht="15.75" x14ac:dyDescent="0.25">
      <c r="A11" s="36" t="s">
        <v>163</v>
      </c>
      <c r="B11" s="47">
        <f>FORMACIÓN!B11</f>
        <v>100</v>
      </c>
      <c r="C11" s="36" t="s">
        <v>164</v>
      </c>
      <c r="D11" s="35">
        <v>0</v>
      </c>
      <c r="E11" s="36" t="s">
        <v>165</v>
      </c>
      <c r="F11" s="40">
        <v>0</v>
      </c>
      <c r="G11" s="39"/>
      <c r="H11" s="39"/>
      <c r="I11" s="39"/>
      <c r="J11" s="39"/>
      <c r="K11" s="39"/>
      <c r="L11" s="39"/>
      <c r="M11" s="37" t="s">
        <v>166</v>
      </c>
      <c r="N11" s="47">
        <f>FORMACIÓN!N11</f>
        <v>100</v>
      </c>
      <c r="O11" s="97"/>
      <c r="P11" s="97"/>
      <c r="Q11" s="93" t="s">
        <v>164</v>
      </c>
      <c r="R11" s="47">
        <f>INVESTIGACIÓN!D10</f>
        <v>200</v>
      </c>
      <c r="S11" s="93" t="s">
        <v>165</v>
      </c>
      <c r="T11" s="47">
        <f>INVESTIGACIÓN!F10</f>
        <v>650</v>
      </c>
      <c r="U11" s="93" t="s">
        <v>338</v>
      </c>
      <c r="V11" s="85">
        <v>0</v>
      </c>
      <c r="W11" s="96"/>
      <c r="X11" s="96"/>
      <c r="Y11" s="96"/>
      <c r="Z11" s="96"/>
      <c r="AA11" s="96"/>
      <c r="AB11" s="96"/>
      <c r="AC11" s="96"/>
      <c r="AD11" s="96"/>
      <c r="AE11" s="93" t="s">
        <v>360</v>
      </c>
      <c r="AF11" s="47">
        <f>INVESTIGACIÓN!R10</f>
        <v>50</v>
      </c>
      <c r="AG11" s="83" t="s">
        <v>163</v>
      </c>
      <c r="AH11" s="47">
        <f>'PROYECCIÓN SOCIAL'!B10</f>
        <v>23</v>
      </c>
      <c r="AI11" s="87"/>
      <c r="AJ11" s="87"/>
      <c r="AK11" s="83" t="s">
        <v>165</v>
      </c>
      <c r="AL11" s="47">
        <f>'PROYECCIÓN SOCIAL'!F10</f>
        <v>100</v>
      </c>
      <c r="AM11" s="83" t="s">
        <v>338</v>
      </c>
      <c r="AN11" s="47">
        <f>'PROYECCIÓN SOCIAL'!H10</f>
        <v>100</v>
      </c>
      <c r="AO11" s="87"/>
      <c r="AP11" s="87"/>
      <c r="AQ11" s="83" t="s">
        <v>339</v>
      </c>
      <c r="AR11" s="85">
        <f>'[1]SEGUIMIENTO PDI '!AY103</f>
        <v>0</v>
      </c>
      <c r="AS11" s="87"/>
      <c r="AT11" s="87"/>
      <c r="AU11" s="93" t="s">
        <v>163</v>
      </c>
      <c r="AV11" s="47">
        <f>BIENESTAR!B10</f>
        <v>80</v>
      </c>
      <c r="AW11" s="97"/>
      <c r="AX11" s="97"/>
      <c r="AY11" s="97"/>
      <c r="AZ11" s="97"/>
      <c r="BA11" s="97"/>
      <c r="BB11" s="97"/>
      <c r="BC11" s="97"/>
      <c r="BD11" s="97"/>
      <c r="BE11" s="97"/>
      <c r="BF11" s="97"/>
      <c r="BG11" s="96"/>
      <c r="BH11" s="96"/>
      <c r="BI11" s="93" t="s">
        <v>390</v>
      </c>
      <c r="BJ11" s="47">
        <v>76</v>
      </c>
      <c r="BK11" s="93" t="s">
        <v>388</v>
      </c>
      <c r="BL11" s="47">
        <f>ADMINISTRATIVO!F10</f>
        <v>100</v>
      </c>
      <c r="BM11" s="93" t="s">
        <v>340</v>
      </c>
      <c r="BN11" s="47">
        <f>ADMINISTRATIVO!H10</f>
        <v>100</v>
      </c>
      <c r="BO11" s="108"/>
      <c r="BP11" s="108"/>
      <c r="BS11" s="96"/>
      <c r="BT11" s="97"/>
    </row>
    <row r="12" spans="1:72" ht="15.75" x14ac:dyDescent="0.25">
      <c r="A12" s="36" t="s">
        <v>167</v>
      </c>
      <c r="B12" s="47">
        <f>FORMACIÓN!B12</f>
        <v>100</v>
      </c>
      <c r="C12" s="36" t="s">
        <v>168</v>
      </c>
      <c r="D12" s="35">
        <v>0</v>
      </c>
      <c r="E12" s="36" t="s">
        <v>169</v>
      </c>
      <c r="F12" s="38">
        <v>0</v>
      </c>
      <c r="G12" s="39"/>
      <c r="H12" s="39"/>
      <c r="I12" s="39"/>
      <c r="J12" s="39"/>
      <c r="K12" s="39"/>
      <c r="L12" s="39"/>
      <c r="M12" s="39"/>
      <c r="N12" s="41"/>
      <c r="O12" s="97"/>
      <c r="P12" s="97"/>
      <c r="Q12" s="93" t="s">
        <v>168</v>
      </c>
      <c r="R12" s="47">
        <f>INVESTIGACIÓN!D11</f>
        <v>80</v>
      </c>
      <c r="S12" s="97"/>
      <c r="T12" s="97"/>
      <c r="U12" s="98" t="s">
        <v>361</v>
      </c>
      <c r="V12" s="47">
        <v>80</v>
      </c>
      <c r="W12" s="96"/>
      <c r="X12" s="96"/>
      <c r="Y12" s="96"/>
      <c r="Z12" s="96"/>
      <c r="AA12" s="96"/>
      <c r="AB12" s="96"/>
      <c r="AC12" s="96"/>
      <c r="AD12" s="96"/>
      <c r="AE12" s="93" t="s">
        <v>362</v>
      </c>
      <c r="AF12" s="47">
        <f>INVESTIGACIÓN!R11</f>
        <v>100</v>
      </c>
      <c r="AG12" s="83" t="s">
        <v>167</v>
      </c>
      <c r="AH12" s="85">
        <v>0</v>
      </c>
      <c r="AI12" s="87"/>
      <c r="AJ12" s="87"/>
      <c r="AK12" s="83" t="s">
        <v>169</v>
      </c>
      <c r="AL12" s="47">
        <f>'PROYECCIÓN SOCIAL'!F11</f>
        <v>67</v>
      </c>
      <c r="AM12" s="87"/>
      <c r="AN12" s="87"/>
      <c r="AO12" s="87"/>
      <c r="AP12" s="87"/>
      <c r="AQ12" s="87"/>
      <c r="AR12" s="87"/>
      <c r="AS12" s="87"/>
      <c r="AT12" s="87"/>
      <c r="AU12" s="93" t="s">
        <v>167</v>
      </c>
      <c r="AV12" s="47">
        <f>BIENESTAR!B11</f>
        <v>10</v>
      </c>
      <c r="AW12" s="97"/>
      <c r="AX12" s="97"/>
      <c r="AY12" s="97"/>
      <c r="AZ12" s="97"/>
      <c r="BA12" s="97"/>
      <c r="BB12" s="97"/>
      <c r="BC12" s="97"/>
      <c r="BD12" s="97"/>
      <c r="BE12" s="97"/>
      <c r="BF12" s="97"/>
      <c r="BG12" s="96"/>
      <c r="BH12" s="96"/>
      <c r="BI12" s="185"/>
      <c r="BJ12" s="186"/>
      <c r="BK12" s="93" t="s">
        <v>391</v>
      </c>
      <c r="BL12" s="47">
        <f>ADMINISTRATIVO!F11</f>
        <v>80</v>
      </c>
      <c r="BM12" s="93" t="s">
        <v>341</v>
      </c>
      <c r="BN12" s="47">
        <f>ADMINISTRATIVO!H11</f>
        <v>80</v>
      </c>
      <c r="BO12" s="108"/>
      <c r="BP12" s="108"/>
      <c r="BS12" s="96"/>
      <c r="BT12" s="97"/>
    </row>
    <row r="13" spans="1:72" ht="15.75" x14ac:dyDescent="0.25">
      <c r="A13" s="36" t="s">
        <v>170</v>
      </c>
      <c r="B13" s="47">
        <f>FORMACIÓN!B13</f>
        <v>90</v>
      </c>
      <c r="C13" s="36" t="s">
        <v>171</v>
      </c>
      <c r="D13" s="35">
        <v>0</v>
      </c>
      <c r="E13" s="39"/>
      <c r="F13" s="39"/>
      <c r="G13" s="39"/>
      <c r="H13" s="39"/>
      <c r="I13" s="39"/>
      <c r="J13" s="39"/>
      <c r="K13" s="39"/>
      <c r="L13" s="39"/>
      <c r="M13" s="39"/>
      <c r="N13" s="41"/>
      <c r="O13" s="97"/>
      <c r="P13" s="97"/>
      <c r="Q13" s="93" t="s">
        <v>171</v>
      </c>
      <c r="R13" s="47">
        <f>INVESTIGACIÓN!D12</f>
        <v>585</v>
      </c>
      <c r="S13" s="97"/>
      <c r="T13" s="97"/>
      <c r="U13" s="97"/>
      <c r="V13" s="97"/>
      <c r="W13" s="96"/>
      <c r="X13" s="96"/>
      <c r="Y13" s="96"/>
      <c r="Z13" s="96"/>
      <c r="AA13" s="96"/>
      <c r="AB13" s="96"/>
      <c r="AC13" s="96"/>
      <c r="AD13" s="96"/>
      <c r="AE13" s="93" t="s">
        <v>363</v>
      </c>
      <c r="AF13" s="47">
        <f>INVESTIGACIÓN!R12</f>
        <v>100</v>
      </c>
      <c r="AG13" s="83" t="s">
        <v>170</v>
      </c>
      <c r="AH13" s="47">
        <v>100</v>
      </c>
      <c r="AI13" s="87"/>
      <c r="AJ13" s="87"/>
      <c r="AK13" s="83" t="s">
        <v>340</v>
      </c>
      <c r="AL13" s="47">
        <f>'PROYECCIÓN SOCIAL'!F12</f>
        <v>95</v>
      </c>
      <c r="AM13" s="87"/>
      <c r="AN13" s="87"/>
      <c r="AO13" s="87"/>
      <c r="AP13" s="87"/>
      <c r="AQ13" s="87"/>
      <c r="AR13" s="87"/>
      <c r="AS13" s="87"/>
      <c r="AT13" s="87"/>
      <c r="AU13" s="93" t="s">
        <v>170</v>
      </c>
      <c r="AV13" s="47">
        <f>BIENESTAR!B12</f>
        <v>35</v>
      </c>
      <c r="AW13" s="97"/>
      <c r="AX13" s="97"/>
      <c r="AY13" s="97"/>
      <c r="AZ13" s="97"/>
      <c r="BA13" s="97"/>
      <c r="BB13" s="97"/>
      <c r="BC13" s="97"/>
      <c r="BD13" s="97"/>
      <c r="BE13" s="97"/>
      <c r="BF13" s="97"/>
      <c r="BG13" s="96"/>
      <c r="BH13" s="96"/>
      <c r="BK13" s="93" t="s">
        <v>393</v>
      </c>
      <c r="BL13" s="47">
        <f>ADMINISTRATIVO!F12</f>
        <v>100</v>
      </c>
      <c r="BM13" s="108"/>
      <c r="BN13" s="109"/>
      <c r="BO13" s="96"/>
      <c r="BP13" s="96"/>
      <c r="BQ13" s="96"/>
      <c r="BR13" s="96"/>
      <c r="BS13" s="96"/>
      <c r="BT13" s="97"/>
    </row>
    <row r="14" spans="1:72" ht="15.75" x14ac:dyDescent="0.25">
      <c r="AG14" s="87"/>
      <c r="AH14" s="87"/>
      <c r="AI14" s="87"/>
      <c r="AJ14" s="87"/>
      <c r="AK14" s="83" t="s">
        <v>341</v>
      </c>
      <c r="AL14" s="47">
        <f>'PROYECCIÓN SOCIAL'!F13</f>
        <v>39</v>
      </c>
      <c r="AM14" s="87"/>
      <c r="AN14" s="87"/>
      <c r="AO14" s="87"/>
      <c r="AP14" s="87"/>
      <c r="AQ14" s="87"/>
      <c r="AR14" s="87"/>
      <c r="AS14" s="87"/>
      <c r="AT14" s="87"/>
      <c r="AU14" s="93" t="s">
        <v>371</v>
      </c>
      <c r="AV14" s="47">
        <f>BIENESTAR!B13</f>
        <v>155</v>
      </c>
      <c r="AW14" s="97"/>
      <c r="AX14" s="97"/>
      <c r="AY14" s="97"/>
      <c r="AZ14" s="97"/>
      <c r="BA14" s="97"/>
      <c r="BB14" s="97"/>
      <c r="BC14" s="97"/>
      <c r="BD14" s="97"/>
      <c r="BE14" s="97"/>
      <c r="BF14" s="97"/>
      <c r="BG14" s="96"/>
      <c r="BH14" s="96"/>
      <c r="BI14" s="108"/>
      <c r="BJ14" s="110"/>
      <c r="BK14" s="93" t="s">
        <v>394</v>
      </c>
      <c r="BL14" s="47">
        <f>ADMINISTRATIVO!F13</f>
        <v>50</v>
      </c>
      <c r="BM14" s="108"/>
      <c r="BN14" s="109"/>
      <c r="BO14" s="96"/>
      <c r="BP14" s="96"/>
      <c r="BQ14" s="96"/>
      <c r="BR14" s="96"/>
      <c r="BS14" s="96"/>
      <c r="BT14" s="97"/>
    </row>
    <row r="15" spans="1:72" ht="15.75" x14ac:dyDescent="0.25">
      <c r="AG15" s="87"/>
      <c r="AH15" s="87"/>
      <c r="AI15" s="87"/>
      <c r="AJ15" s="87"/>
      <c r="AK15" s="83" t="s">
        <v>342</v>
      </c>
      <c r="AL15" s="47">
        <f>'PROYECCIÓN SOCIAL'!F14</f>
        <v>211</v>
      </c>
      <c r="AM15" s="87"/>
      <c r="AN15" s="87"/>
      <c r="AO15" s="87"/>
      <c r="AP15" s="87"/>
      <c r="AQ15" s="87"/>
      <c r="AR15" s="87"/>
      <c r="AS15" s="87"/>
      <c r="AT15" s="87"/>
      <c r="AU15" s="93" t="s">
        <v>372</v>
      </c>
      <c r="AV15" s="47">
        <f>BIENESTAR!B14</f>
        <v>100</v>
      </c>
      <c r="AW15" s="97"/>
      <c r="AX15" s="97"/>
      <c r="AY15" s="97"/>
      <c r="AZ15" s="97"/>
      <c r="BA15" s="97"/>
      <c r="BB15" s="97"/>
      <c r="BC15" s="97"/>
      <c r="BD15" s="97"/>
      <c r="BE15" s="97"/>
      <c r="BF15" s="97"/>
      <c r="BG15" s="96"/>
      <c r="BH15" s="96"/>
      <c r="BI15" s="108"/>
      <c r="BJ15" s="108"/>
      <c r="BK15" s="93" t="s">
        <v>395</v>
      </c>
      <c r="BL15" s="47">
        <f>ADMINISTRATIVO!F14</f>
        <v>80</v>
      </c>
      <c r="BM15" s="108"/>
      <c r="BN15" s="109"/>
      <c r="BO15" s="96"/>
      <c r="BP15" s="96"/>
      <c r="BQ15" s="96"/>
      <c r="BR15" s="96"/>
      <c r="BS15" s="96"/>
      <c r="BT15" s="97"/>
    </row>
    <row r="16" spans="1:72" ht="15.75" x14ac:dyDescent="0.25">
      <c r="AG16" s="87"/>
      <c r="AH16" s="87"/>
      <c r="AI16" s="87"/>
      <c r="AJ16" s="87"/>
      <c r="AK16" s="83" t="s">
        <v>343</v>
      </c>
      <c r="AL16" s="47">
        <f>'PROYECCIÓN SOCIAL'!F15</f>
        <v>90</v>
      </c>
      <c r="AM16" s="87"/>
      <c r="AN16" s="87"/>
      <c r="AO16" s="87"/>
      <c r="AP16" s="87"/>
      <c r="AQ16" s="87"/>
      <c r="AR16" s="87"/>
      <c r="AS16" s="87"/>
      <c r="AT16" s="87"/>
      <c r="AU16" s="93" t="s">
        <v>373</v>
      </c>
      <c r="AV16" s="47">
        <f>BIENESTAR!B15</f>
        <v>50</v>
      </c>
      <c r="AW16" s="97"/>
      <c r="AX16" s="97"/>
      <c r="AY16" s="97"/>
      <c r="AZ16" s="97"/>
      <c r="BA16" s="97"/>
      <c r="BB16" s="97"/>
      <c r="BC16" s="97"/>
      <c r="BD16" s="97"/>
      <c r="BE16" s="97"/>
      <c r="BF16" s="97"/>
      <c r="BG16" s="96"/>
      <c r="BH16" s="96"/>
      <c r="BI16" s="108"/>
      <c r="BJ16" s="108"/>
      <c r="BK16" s="93" t="s">
        <v>396</v>
      </c>
      <c r="BL16" s="47">
        <f>ADMINISTRATIVO!F15</f>
        <v>76</v>
      </c>
      <c r="BM16" s="96"/>
      <c r="BN16" s="96"/>
      <c r="BO16" s="96"/>
      <c r="BP16" s="96"/>
      <c r="BQ16" s="96"/>
      <c r="BR16" s="96"/>
      <c r="BS16" s="96"/>
      <c r="BT16" s="97"/>
    </row>
    <row r="17" spans="3:72" ht="15.75" x14ac:dyDescent="0.25">
      <c r="AG17" s="87"/>
      <c r="AH17" s="87"/>
      <c r="AI17" s="87"/>
      <c r="AJ17" s="87"/>
      <c r="AK17" s="83" t="s">
        <v>344</v>
      </c>
      <c r="AL17" s="85">
        <v>0</v>
      </c>
      <c r="AM17" s="87"/>
      <c r="AN17" s="87"/>
      <c r="AO17" s="87"/>
      <c r="AP17" s="87"/>
      <c r="AQ17" s="87"/>
      <c r="AR17" s="87"/>
      <c r="AS17" s="88"/>
      <c r="AT17" s="87"/>
      <c r="BG17" s="96"/>
      <c r="BH17" s="96"/>
      <c r="BI17" s="108"/>
      <c r="BJ17" s="108"/>
      <c r="BK17" s="93" t="s">
        <v>397</v>
      </c>
      <c r="BL17" s="47">
        <f>ADMINISTRATIVO!F16</f>
        <v>100</v>
      </c>
      <c r="BM17" s="96"/>
      <c r="BN17" s="96"/>
      <c r="BO17" s="96"/>
      <c r="BP17" s="96"/>
      <c r="BQ17" s="96"/>
      <c r="BR17" s="96"/>
      <c r="BS17" s="96"/>
      <c r="BT17" s="97"/>
    </row>
    <row r="18" spans="3:72" ht="15.75" x14ac:dyDescent="0.25">
      <c r="AG18" s="87"/>
      <c r="AH18" s="87"/>
      <c r="AI18" s="87"/>
      <c r="AJ18" s="87"/>
      <c r="AK18" s="83" t="s">
        <v>345</v>
      </c>
      <c r="AL18" s="47">
        <v>17</v>
      </c>
      <c r="AM18" s="87"/>
      <c r="AN18" s="87"/>
      <c r="AO18" s="87"/>
      <c r="AP18" s="87"/>
      <c r="AQ18" s="87"/>
      <c r="AR18" s="87"/>
      <c r="AS18" s="87"/>
      <c r="AT18" s="87"/>
      <c r="BG18" s="96"/>
      <c r="BH18" s="96"/>
      <c r="BI18" s="108"/>
      <c r="BJ18" s="108"/>
      <c r="BK18" s="93" t="s">
        <v>398</v>
      </c>
      <c r="BL18" s="47">
        <f>ADMINISTRATIVO!F17</f>
        <v>80</v>
      </c>
      <c r="BM18" s="96"/>
      <c r="BN18" s="96"/>
      <c r="BO18" s="96"/>
      <c r="BP18" s="96"/>
      <c r="BQ18" s="96"/>
      <c r="BR18" s="96"/>
      <c r="BS18" s="96"/>
      <c r="BT18" s="97"/>
    </row>
    <row r="19" spans="3:72" ht="15.75" x14ac:dyDescent="0.25">
      <c r="AG19" s="87"/>
      <c r="AH19" s="87"/>
      <c r="AI19" s="87"/>
      <c r="AJ19" s="87"/>
      <c r="AK19" s="83" t="s">
        <v>346</v>
      </c>
      <c r="AL19" s="47">
        <f>'SEGUIMIENTO PDI'!AY91</f>
        <v>0</v>
      </c>
      <c r="AM19" s="87"/>
      <c r="AN19" s="87"/>
      <c r="AO19" s="87"/>
      <c r="AP19" s="87"/>
      <c r="AQ19" s="87"/>
      <c r="AR19" s="87"/>
      <c r="AS19" s="87"/>
      <c r="AT19" s="87"/>
      <c r="BG19" s="96"/>
      <c r="BH19" s="96"/>
      <c r="BI19" s="108"/>
      <c r="BJ19" s="108"/>
      <c r="BK19" s="93" t="s">
        <v>399</v>
      </c>
      <c r="BL19" s="47">
        <f>ADMINISTRATIVO!F18</f>
        <v>100</v>
      </c>
      <c r="BM19" s="96"/>
      <c r="BN19" s="96"/>
      <c r="BO19" s="96"/>
      <c r="BP19" s="96"/>
      <c r="BQ19" s="96"/>
      <c r="BR19" s="96"/>
      <c r="BS19" s="96"/>
      <c r="BT19" s="97"/>
    </row>
    <row r="20" spans="3:72" x14ac:dyDescent="0.25">
      <c r="BG20" s="96"/>
      <c r="BH20" s="96"/>
      <c r="BI20" s="108"/>
      <c r="BJ20" s="108"/>
      <c r="BK20" s="93" t="s">
        <v>400</v>
      </c>
      <c r="BL20" s="47">
        <f>ADMINISTRATIVO!F19</f>
        <v>90</v>
      </c>
      <c r="BM20" s="96"/>
      <c r="BN20" s="96"/>
      <c r="BO20" s="96"/>
      <c r="BP20" s="96"/>
      <c r="BQ20" s="96"/>
      <c r="BR20" s="96"/>
      <c r="BS20" s="96"/>
      <c r="BT20" s="97"/>
    </row>
    <row r="29" spans="3:72" ht="15.75" x14ac:dyDescent="0.25">
      <c r="C29" s="350" t="s">
        <v>139</v>
      </c>
      <c r="D29" s="350">
        <v>40</v>
      </c>
      <c r="E29" s="351">
        <v>80</v>
      </c>
    </row>
    <row r="30" spans="3:72" ht="15.75" x14ac:dyDescent="0.25">
      <c r="C30" s="352" t="s">
        <v>347</v>
      </c>
      <c r="D30" s="352">
        <v>64</v>
      </c>
      <c r="E30">
        <v>83</v>
      </c>
    </row>
    <row r="31" spans="3:72" ht="15.75" x14ac:dyDescent="0.25">
      <c r="C31" s="352" t="s">
        <v>332</v>
      </c>
      <c r="D31" s="352">
        <v>40</v>
      </c>
      <c r="E31">
        <v>62</v>
      </c>
    </row>
    <row r="32" spans="3:72" ht="15.75" x14ac:dyDescent="0.25">
      <c r="C32" s="352" t="s">
        <v>364</v>
      </c>
      <c r="D32" s="352">
        <v>53</v>
      </c>
      <c r="E32">
        <v>63</v>
      </c>
    </row>
    <row r="33" spans="3:18" ht="15.75" x14ac:dyDescent="0.25">
      <c r="C33" s="352" t="s">
        <v>374</v>
      </c>
      <c r="D33" s="352">
        <v>38</v>
      </c>
      <c r="E33">
        <v>90</v>
      </c>
    </row>
    <row r="41" spans="3:18" x14ac:dyDescent="0.25">
      <c r="R41" t="s">
        <v>794</v>
      </c>
    </row>
  </sheetData>
  <mergeCells count="49">
    <mergeCell ref="BS7:BT7"/>
    <mergeCell ref="A2:BT2"/>
    <mergeCell ref="A3:BT3"/>
    <mergeCell ref="A4:BT4"/>
    <mergeCell ref="BG5:BT5"/>
    <mergeCell ref="BG6:BT6"/>
    <mergeCell ref="BG7:BH7"/>
    <mergeCell ref="BI7:BJ7"/>
    <mergeCell ref="BK7:BL7"/>
    <mergeCell ref="BM7:BN7"/>
    <mergeCell ref="BO7:BP7"/>
    <mergeCell ref="BQ7:BR7"/>
    <mergeCell ref="AU5:BF5"/>
    <mergeCell ref="AU6:BF6"/>
    <mergeCell ref="AU7:AV7"/>
    <mergeCell ref="AW7:AX7"/>
    <mergeCell ref="AY7:AZ7"/>
    <mergeCell ref="BA7:BB7"/>
    <mergeCell ref="BC7:BD7"/>
    <mergeCell ref="BE7:BF7"/>
    <mergeCell ref="AK7:AL7"/>
    <mergeCell ref="AM7:AN7"/>
    <mergeCell ref="AO7:AP7"/>
    <mergeCell ref="AQ7:AR7"/>
    <mergeCell ref="AS7:AT7"/>
    <mergeCell ref="Y7:Z7"/>
    <mergeCell ref="AA7:AB7"/>
    <mergeCell ref="AC7:AD7"/>
    <mergeCell ref="AE7:AF7"/>
    <mergeCell ref="AG5:AT5"/>
    <mergeCell ref="AG6:AT6"/>
    <mergeCell ref="AG7:AH7"/>
    <mergeCell ref="AI7:AJ7"/>
    <mergeCell ref="M7:N7"/>
    <mergeCell ref="O5:AF5"/>
    <mergeCell ref="O6:AF6"/>
    <mergeCell ref="O7:P7"/>
    <mergeCell ref="Q7:R7"/>
    <mergeCell ref="S7:T7"/>
    <mergeCell ref="U7:V7"/>
    <mergeCell ref="W7:X7"/>
    <mergeCell ref="A5:N5"/>
    <mergeCell ref="A6:N6"/>
    <mergeCell ref="A7:B7"/>
    <mergeCell ref="C7:D7"/>
    <mergeCell ref="E7:F7"/>
    <mergeCell ref="G7:H7"/>
    <mergeCell ref="I7:J7"/>
    <mergeCell ref="K7:L7"/>
  </mergeCells>
  <conditionalFormatting sqref="B8:B13">
    <cfRule type="cellIs" dxfId="167" priority="165" operator="greaterThanOrEqual">
      <formula>100</formula>
    </cfRule>
    <cfRule type="cellIs" dxfId="166" priority="166" operator="between">
      <formula>76</formula>
      <formula>99</formula>
    </cfRule>
    <cfRule type="cellIs" dxfId="165" priority="167" operator="between">
      <formula>34</formula>
      <formula>75</formula>
    </cfRule>
    <cfRule type="cellIs" dxfId="164" priority="168" operator="lessThanOrEqual">
      <formula>33</formula>
    </cfRule>
  </conditionalFormatting>
  <conditionalFormatting sqref="F8:F9">
    <cfRule type="cellIs" dxfId="163" priority="161" operator="greaterThanOrEqual">
      <formula>100</formula>
    </cfRule>
    <cfRule type="cellIs" dxfId="162" priority="162" operator="between">
      <formula>76</formula>
      <formula>99</formula>
    </cfRule>
    <cfRule type="cellIs" dxfId="161" priority="163" operator="between">
      <formula>34</formula>
      <formula>75</formula>
    </cfRule>
    <cfRule type="cellIs" dxfId="160" priority="164" operator="lessThanOrEqual">
      <formula>33</formula>
    </cfRule>
  </conditionalFormatting>
  <conditionalFormatting sqref="H8:H9">
    <cfRule type="cellIs" dxfId="159" priority="157" operator="greaterThanOrEqual">
      <formula>100</formula>
    </cfRule>
    <cfRule type="cellIs" dxfId="158" priority="158" operator="between">
      <formula>76</formula>
      <formula>99</formula>
    </cfRule>
    <cfRule type="cellIs" dxfId="157" priority="159" operator="between">
      <formula>34</formula>
      <formula>75</formula>
    </cfRule>
    <cfRule type="cellIs" dxfId="156" priority="160" operator="lessThanOrEqual">
      <formula>33</formula>
    </cfRule>
  </conditionalFormatting>
  <conditionalFormatting sqref="J8:J10">
    <cfRule type="cellIs" dxfId="155" priority="153" operator="greaterThanOrEqual">
      <formula>100</formula>
    </cfRule>
    <cfRule type="cellIs" dxfId="154" priority="154" operator="between">
      <formula>76</formula>
      <formula>99</formula>
    </cfRule>
    <cfRule type="cellIs" dxfId="153" priority="155" operator="between">
      <formula>34</formula>
      <formula>75</formula>
    </cfRule>
    <cfRule type="cellIs" dxfId="152" priority="156" operator="lessThanOrEqual">
      <formula>33</formula>
    </cfRule>
  </conditionalFormatting>
  <conditionalFormatting sqref="L8:L10">
    <cfRule type="cellIs" dxfId="151" priority="149" operator="greaterThanOrEqual">
      <formula>100</formula>
    </cfRule>
    <cfRule type="cellIs" dxfId="150" priority="150" operator="between">
      <formula>76</formula>
      <formula>99</formula>
    </cfRule>
    <cfRule type="cellIs" dxfId="149" priority="151" operator="between">
      <formula>34</formula>
      <formula>75</formula>
    </cfRule>
    <cfRule type="cellIs" dxfId="148" priority="152" operator="lessThanOrEqual">
      <formula>33</formula>
    </cfRule>
  </conditionalFormatting>
  <conditionalFormatting sqref="N8:N11">
    <cfRule type="cellIs" dxfId="147" priority="145" operator="greaterThanOrEqual">
      <formula>100</formula>
    </cfRule>
    <cfRule type="cellIs" dxfId="146" priority="146" operator="between">
      <formula>76</formula>
      <formula>99</formula>
    </cfRule>
    <cfRule type="cellIs" dxfId="145" priority="147" operator="between">
      <formula>34</formula>
      <formula>75</formula>
    </cfRule>
    <cfRule type="cellIs" dxfId="144" priority="148" operator="lessThanOrEqual">
      <formula>33</formula>
    </cfRule>
  </conditionalFormatting>
  <conditionalFormatting sqref="P8:P10">
    <cfRule type="cellIs" dxfId="143" priority="141" operator="greaterThanOrEqual">
      <formula>100</formula>
    </cfRule>
    <cfRule type="cellIs" dxfId="142" priority="142" operator="between">
      <formula>76</formula>
      <formula>99</formula>
    </cfRule>
    <cfRule type="cellIs" dxfId="141" priority="143" operator="between">
      <formula>34</formula>
      <formula>75</formula>
    </cfRule>
    <cfRule type="cellIs" dxfId="140" priority="144" operator="lessThanOrEqual">
      <formula>33</formula>
    </cfRule>
  </conditionalFormatting>
  <conditionalFormatting sqref="R8:R13">
    <cfRule type="cellIs" dxfId="139" priority="137" operator="greaterThanOrEqual">
      <formula>100</formula>
    </cfRule>
    <cfRule type="cellIs" dxfId="138" priority="138" operator="between">
      <formula>76</formula>
      <formula>99</formula>
    </cfRule>
    <cfRule type="cellIs" dxfId="137" priority="139" operator="between">
      <formula>34</formula>
      <formula>75</formula>
    </cfRule>
    <cfRule type="cellIs" dxfId="136" priority="140" operator="lessThanOrEqual">
      <formula>33</formula>
    </cfRule>
  </conditionalFormatting>
  <conditionalFormatting sqref="T8:T11">
    <cfRule type="cellIs" dxfId="135" priority="133" operator="greaterThanOrEqual">
      <formula>100</formula>
    </cfRule>
    <cfRule type="cellIs" dxfId="134" priority="134" operator="between">
      <formula>76</formula>
      <formula>99</formula>
    </cfRule>
    <cfRule type="cellIs" dxfId="133" priority="135" operator="between">
      <formula>34</formula>
      <formula>75</formula>
    </cfRule>
    <cfRule type="cellIs" dxfId="132" priority="136" operator="lessThanOrEqual">
      <formula>33</formula>
    </cfRule>
  </conditionalFormatting>
  <conditionalFormatting sqref="V8:V9">
    <cfRule type="cellIs" dxfId="131" priority="129" operator="greaterThanOrEqual">
      <formula>100</formula>
    </cfRule>
    <cfRule type="cellIs" dxfId="130" priority="130" operator="between">
      <formula>76</formula>
      <formula>99</formula>
    </cfRule>
    <cfRule type="cellIs" dxfId="129" priority="131" operator="between">
      <formula>34</formula>
      <formula>75</formula>
    </cfRule>
    <cfRule type="cellIs" dxfId="128" priority="132" operator="lessThanOrEqual">
      <formula>33</formula>
    </cfRule>
  </conditionalFormatting>
  <conditionalFormatting sqref="V12">
    <cfRule type="cellIs" dxfId="127" priority="125" operator="greaterThanOrEqual">
      <formula>100</formula>
    </cfRule>
    <cfRule type="cellIs" dxfId="126" priority="126" operator="between">
      <formula>76</formula>
      <formula>99</formula>
    </cfRule>
    <cfRule type="cellIs" dxfId="125" priority="127" operator="between">
      <formula>34</formula>
      <formula>75</formula>
    </cfRule>
    <cfRule type="cellIs" dxfId="124" priority="128" operator="lessThanOrEqual">
      <formula>33</formula>
    </cfRule>
  </conditionalFormatting>
  <conditionalFormatting sqref="X8:X10">
    <cfRule type="cellIs" dxfId="123" priority="121" operator="greaterThanOrEqual">
      <formula>100</formula>
    </cfRule>
    <cfRule type="cellIs" dxfId="122" priority="122" operator="between">
      <formula>76</formula>
      <formula>99</formula>
    </cfRule>
    <cfRule type="cellIs" dxfId="121" priority="123" operator="between">
      <formula>34</formula>
      <formula>75</formula>
    </cfRule>
    <cfRule type="cellIs" dxfId="120" priority="124" operator="lessThanOrEqual">
      <formula>33</formula>
    </cfRule>
  </conditionalFormatting>
  <conditionalFormatting sqref="Z8:Z9">
    <cfRule type="cellIs" dxfId="119" priority="117" operator="greaterThanOrEqual">
      <formula>100</formula>
    </cfRule>
    <cfRule type="cellIs" dxfId="118" priority="118" operator="between">
      <formula>76</formula>
      <formula>99</formula>
    </cfRule>
    <cfRule type="cellIs" dxfId="117" priority="119" operator="between">
      <formula>34</formula>
      <formula>75</formula>
    </cfRule>
    <cfRule type="cellIs" dxfId="116" priority="120" operator="lessThanOrEqual">
      <formula>33</formula>
    </cfRule>
  </conditionalFormatting>
  <conditionalFormatting sqref="AB8:AB9">
    <cfRule type="cellIs" dxfId="115" priority="113" operator="greaterThanOrEqual">
      <formula>100</formula>
    </cfRule>
    <cfRule type="cellIs" dxfId="114" priority="114" operator="between">
      <formula>76</formula>
      <formula>99</formula>
    </cfRule>
    <cfRule type="cellIs" dxfId="113" priority="115" operator="between">
      <formula>34</formula>
      <formula>75</formula>
    </cfRule>
    <cfRule type="cellIs" dxfId="112" priority="116" operator="lessThanOrEqual">
      <formula>33</formula>
    </cfRule>
  </conditionalFormatting>
  <conditionalFormatting sqref="AD8">
    <cfRule type="cellIs" dxfId="111" priority="109" operator="greaterThanOrEqual">
      <formula>100</formula>
    </cfRule>
    <cfRule type="cellIs" dxfId="110" priority="110" operator="between">
      <formula>76</formula>
      <formula>99</formula>
    </cfRule>
    <cfRule type="cellIs" dxfId="109" priority="111" operator="between">
      <formula>34</formula>
      <formula>75</formula>
    </cfRule>
    <cfRule type="cellIs" dxfId="108" priority="112" operator="lessThanOrEqual">
      <formula>33</formula>
    </cfRule>
  </conditionalFormatting>
  <conditionalFormatting sqref="AF8:AF13">
    <cfRule type="cellIs" dxfId="107" priority="105" operator="greaterThanOrEqual">
      <formula>100</formula>
    </cfRule>
    <cfRule type="cellIs" dxfId="106" priority="106" operator="between">
      <formula>76</formula>
      <formula>99</formula>
    </cfRule>
    <cfRule type="cellIs" dxfId="105" priority="107" operator="between">
      <formula>34</formula>
      <formula>75</formula>
    </cfRule>
    <cfRule type="cellIs" dxfId="104" priority="108" operator="lessThanOrEqual">
      <formula>33</formula>
    </cfRule>
  </conditionalFormatting>
  <conditionalFormatting sqref="AH8:AH11">
    <cfRule type="cellIs" dxfId="99" priority="97" operator="greaterThanOrEqual">
      <formula>100</formula>
    </cfRule>
    <cfRule type="cellIs" dxfId="98" priority="98" operator="between">
      <formula>76</formula>
      <formula>99</formula>
    </cfRule>
    <cfRule type="cellIs" dxfId="97" priority="99" operator="between">
      <formula>34</formula>
      <formula>75</formula>
    </cfRule>
    <cfRule type="cellIs" dxfId="96" priority="100" operator="lessThanOrEqual">
      <formula>33</formula>
    </cfRule>
  </conditionalFormatting>
  <conditionalFormatting sqref="AH13">
    <cfRule type="cellIs" dxfId="95" priority="93" operator="greaterThanOrEqual">
      <formula>100</formula>
    </cfRule>
    <cfRule type="cellIs" dxfId="94" priority="94" operator="between">
      <formula>76</formula>
      <formula>99</formula>
    </cfRule>
    <cfRule type="cellIs" dxfId="93" priority="95" operator="between">
      <formula>34</formula>
      <formula>75</formula>
    </cfRule>
    <cfRule type="cellIs" dxfId="92" priority="96" operator="lessThanOrEqual">
      <formula>33</formula>
    </cfRule>
  </conditionalFormatting>
  <conditionalFormatting sqref="AJ8:AJ10">
    <cfRule type="cellIs" dxfId="91" priority="89" operator="greaterThanOrEqual">
      <formula>100</formula>
    </cfRule>
    <cfRule type="cellIs" dxfId="90" priority="90" operator="between">
      <formula>76</formula>
      <formula>99</formula>
    </cfRule>
    <cfRule type="cellIs" dxfId="89" priority="91" operator="between">
      <formula>34</formula>
      <formula>75</formula>
    </cfRule>
    <cfRule type="cellIs" dxfId="88" priority="92" operator="lessThanOrEqual">
      <formula>33</formula>
    </cfRule>
  </conditionalFormatting>
  <conditionalFormatting sqref="AL9:AL16">
    <cfRule type="cellIs" dxfId="87" priority="85" operator="greaterThanOrEqual">
      <formula>100</formula>
    </cfRule>
    <cfRule type="cellIs" dxfId="86" priority="86" operator="between">
      <formula>76</formula>
      <formula>99</formula>
    </cfRule>
    <cfRule type="cellIs" dxfId="85" priority="87" operator="between">
      <formula>34</formula>
      <formula>75</formula>
    </cfRule>
    <cfRule type="cellIs" dxfId="84" priority="88" operator="lessThanOrEqual">
      <formula>33</formula>
    </cfRule>
  </conditionalFormatting>
  <conditionalFormatting sqref="AL18:AL19">
    <cfRule type="cellIs" dxfId="83" priority="81" operator="greaterThanOrEqual">
      <formula>100</formula>
    </cfRule>
    <cfRule type="cellIs" dxfId="82" priority="82" operator="between">
      <formula>76</formula>
      <formula>99</formula>
    </cfRule>
    <cfRule type="cellIs" dxfId="81" priority="83" operator="between">
      <formula>34</formula>
      <formula>75</formula>
    </cfRule>
    <cfRule type="cellIs" dxfId="80" priority="84" operator="lessThanOrEqual">
      <formula>33</formula>
    </cfRule>
  </conditionalFormatting>
  <conditionalFormatting sqref="AN9:AN11">
    <cfRule type="cellIs" dxfId="79" priority="77" operator="greaterThanOrEqual">
      <formula>100</formula>
    </cfRule>
    <cfRule type="cellIs" dxfId="78" priority="78" operator="between">
      <formula>76</formula>
      <formula>99</formula>
    </cfRule>
    <cfRule type="cellIs" dxfId="77" priority="79" operator="between">
      <formula>34</formula>
      <formula>75</formula>
    </cfRule>
    <cfRule type="cellIs" dxfId="76" priority="80" operator="lessThanOrEqual">
      <formula>33</formula>
    </cfRule>
  </conditionalFormatting>
  <conditionalFormatting sqref="AP8:AP9">
    <cfRule type="cellIs" dxfId="75" priority="73" operator="greaterThanOrEqual">
      <formula>100</formula>
    </cfRule>
    <cfRule type="cellIs" dxfId="74" priority="74" operator="between">
      <formula>76</formula>
      <formula>99</formula>
    </cfRule>
    <cfRule type="cellIs" dxfId="73" priority="75" operator="between">
      <formula>34</formula>
      <formula>75</formula>
    </cfRule>
    <cfRule type="cellIs" dxfId="72" priority="76" operator="lessThanOrEqual">
      <formula>33</formula>
    </cfRule>
  </conditionalFormatting>
  <conditionalFormatting sqref="AR8:AR10">
    <cfRule type="cellIs" dxfId="71" priority="69" operator="greaterThanOrEqual">
      <formula>100</formula>
    </cfRule>
    <cfRule type="cellIs" dxfId="70" priority="70" operator="between">
      <formula>76</formula>
      <formula>99</formula>
    </cfRule>
    <cfRule type="cellIs" dxfId="69" priority="71" operator="between">
      <formula>34</formula>
      <formula>75</formula>
    </cfRule>
    <cfRule type="cellIs" dxfId="68" priority="72" operator="lessThanOrEqual">
      <formula>33</formula>
    </cfRule>
  </conditionalFormatting>
  <conditionalFormatting sqref="AT8:AT10">
    <cfRule type="cellIs" dxfId="67" priority="65" operator="greaterThanOrEqual">
      <formula>100</formula>
    </cfRule>
    <cfRule type="cellIs" dxfId="66" priority="66" operator="between">
      <formula>76</formula>
      <formula>99</formula>
    </cfRule>
    <cfRule type="cellIs" dxfId="65" priority="67" operator="between">
      <formula>34</formula>
      <formula>75</formula>
    </cfRule>
    <cfRule type="cellIs" dxfId="64" priority="68" operator="lessThanOrEqual">
      <formula>33</formula>
    </cfRule>
  </conditionalFormatting>
  <conditionalFormatting sqref="AV8:AV16">
    <cfRule type="cellIs" dxfId="63" priority="61" operator="greaterThanOrEqual">
      <formula>100</formula>
    </cfRule>
    <cfRule type="cellIs" dxfId="62" priority="62" operator="between">
      <formula>76</formula>
      <formula>99</formula>
    </cfRule>
    <cfRule type="cellIs" dxfId="61" priority="63" operator="between">
      <formula>34</formula>
      <formula>75</formula>
    </cfRule>
    <cfRule type="cellIs" dxfId="60" priority="64" operator="lessThanOrEqual">
      <formula>33</formula>
    </cfRule>
  </conditionalFormatting>
  <conditionalFormatting sqref="AX8">
    <cfRule type="cellIs" dxfId="55" priority="53" operator="greaterThanOrEqual">
      <formula>100</formula>
    </cfRule>
    <cfRule type="cellIs" dxfId="54" priority="54" operator="between">
      <formula>76</formula>
      <formula>99</formula>
    </cfRule>
    <cfRule type="cellIs" dxfId="53" priority="55" operator="between">
      <formula>34</formula>
      <formula>75</formula>
    </cfRule>
    <cfRule type="cellIs" dxfId="52" priority="56" operator="lessThanOrEqual">
      <formula>33</formula>
    </cfRule>
  </conditionalFormatting>
  <conditionalFormatting sqref="AZ8">
    <cfRule type="cellIs" dxfId="51" priority="49" operator="greaterThanOrEqual">
      <formula>100</formula>
    </cfRule>
    <cfRule type="cellIs" dxfId="50" priority="50" operator="between">
      <formula>76</formula>
      <formula>99</formula>
    </cfRule>
    <cfRule type="cellIs" dxfId="49" priority="51" operator="between">
      <formula>34</formula>
      <formula>75</formula>
    </cfRule>
    <cfRule type="cellIs" dxfId="48" priority="52" operator="lessThanOrEqual">
      <formula>33</formula>
    </cfRule>
  </conditionalFormatting>
  <conditionalFormatting sqref="BB8">
    <cfRule type="cellIs" dxfId="47" priority="45" operator="greaterThanOrEqual">
      <formula>100</formula>
    </cfRule>
    <cfRule type="cellIs" dxfId="46" priority="46" operator="between">
      <formula>76</formula>
      <formula>99</formula>
    </cfRule>
    <cfRule type="cellIs" dxfId="45" priority="47" operator="between">
      <formula>34</formula>
      <formula>75</formula>
    </cfRule>
    <cfRule type="cellIs" dxfId="44" priority="48" operator="lessThanOrEqual">
      <formula>33</formula>
    </cfRule>
  </conditionalFormatting>
  <conditionalFormatting sqref="BD8:BD10">
    <cfRule type="cellIs" dxfId="43" priority="41" operator="greaterThanOrEqual">
      <formula>100</formula>
    </cfRule>
    <cfRule type="cellIs" dxfId="42" priority="42" operator="between">
      <formula>76</formula>
      <formula>99</formula>
    </cfRule>
    <cfRule type="cellIs" dxfId="41" priority="43" operator="between">
      <formula>34</formula>
      <formula>75</formula>
    </cfRule>
    <cfRule type="cellIs" dxfId="40" priority="44" operator="lessThanOrEqual">
      <formula>33</formula>
    </cfRule>
  </conditionalFormatting>
  <conditionalFormatting sqref="BF8">
    <cfRule type="cellIs" dxfId="39" priority="37" operator="greaterThanOrEqual">
      <formula>100</formula>
    </cfRule>
    <cfRule type="cellIs" dxfId="38" priority="38" operator="between">
      <formula>76</formula>
      <formula>99</formula>
    </cfRule>
    <cfRule type="cellIs" dxfId="37" priority="39" operator="between">
      <formula>34</formula>
      <formula>75</formula>
    </cfRule>
    <cfRule type="cellIs" dxfId="36" priority="40" operator="lessThanOrEqual">
      <formula>33</formula>
    </cfRule>
  </conditionalFormatting>
  <conditionalFormatting sqref="BH8:BH9">
    <cfRule type="cellIs" dxfId="31" priority="29" operator="greaterThanOrEqual">
      <formula>100</formula>
    </cfRule>
    <cfRule type="cellIs" dxfId="30" priority="30" operator="between">
      <formula>76</formula>
      <formula>99</formula>
    </cfRule>
    <cfRule type="cellIs" dxfId="29" priority="31" operator="between">
      <formula>34</formula>
      <formula>75</formula>
    </cfRule>
    <cfRule type="cellIs" dxfId="28" priority="32" operator="lessThanOrEqual">
      <formula>33</formula>
    </cfRule>
  </conditionalFormatting>
  <conditionalFormatting sqref="BJ8:BJ9">
    <cfRule type="cellIs" dxfId="27" priority="25" operator="greaterThanOrEqual">
      <formula>100</formula>
    </cfRule>
    <cfRule type="cellIs" dxfId="26" priority="26" operator="between">
      <formula>76</formula>
      <formula>99</formula>
    </cfRule>
    <cfRule type="cellIs" dxfId="25" priority="27" operator="between">
      <formula>34</formula>
      <formula>75</formula>
    </cfRule>
    <cfRule type="cellIs" dxfId="24" priority="28" operator="lessThanOrEqual">
      <formula>33</formula>
    </cfRule>
  </conditionalFormatting>
  <conditionalFormatting sqref="BJ11">
    <cfRule type="cellIs" dxfId="23" priority="21" operator="greaterThanOrEqual">
      <formula>100</formula>
    </cfRule>
    <cfRule type="cellIs" dxfId="22" priority="22" operator="between">
      <formula>76</formula>
      <formula>99</formula>
    </cfRule>
    <cfRule type="cellIs" dxfId="21" priority="23" operator="between">
      <formula>34</formula>
      <formula>75</formula>
    </cfRule>
    <cfRule type="cellIs" dxfId="20" priority="24" operator="lessThanOrEqual">
      <formula>33</formula>
    </cfRule>
  </conditionalFormatting>
  <conditionalFormatting sqref="BL8:BL20">
    <cfRule type="cellIs" dxfId="19" priority="17" operator="greaterThanOrEqual">
      <formula>100</formula>
    </cfRule>
    <cfRule type="cellIs" dxfId="18" priority="18" operator="between">
      <formula>76</formula>
      <formula>99</formula>
    </cfRule>
    <cfRule type="cellIs" dxfId="17" priority="19" operator="between">
      <formula>34</formula>
      <formula>75</formula>
    </cfRule>
    <cfRule type="cellIs" dxfId="16" priority="20" operator="lessThanOrEqual">
      <formula>33</formula>
    </cfRule>
  </conditionalFormatting>
  <conditionalFormatting sqref="BN8:BN12">
    <cfRule type="cellIs" dxfId="15" priority="13" operator="greaterThanOrEqual">
      <formula>100</formula>
    </cfRule>
    <cfRule type="cellIs" dxfId="14" priority="14" operator="between">
      <formula>76</formula>
      <formula>99</formula>
    </cfRule>
    <cfRule type="cellIs" dxfId="13" priority="15" operator="between">
      <formula>34</formula>
      <formula>75</formula>
    </cfRule>
    <cfRule type="cellIs" dxfId="12" priority="16" operator="lessThanOrEqual">
      <formula>33</formula>
    </cfRule>
  </conditionalFormatting>
  <conditionalFormatting sqref="BP8">
    <cfRule type="cellIs" dxfId="11" priority="9" operator="greaterThanOrEqual">
      <formula>100</formula>
    </cfRule>
    <cfRule type="cellIs" dxfId="10" priority="10" operator="between">
      <formula>76</formula>
      <formula>99</formula>
    </cfRule>
    <cfRule type="cellIs" dxfId="9" priority="11" operator="between">
      <formula>34</formula>
      <formula>75</formula>
    </cfRule>
    <cfRule type="cellIs" dxfId="8" priority="12" operator="lessThanOrEqual">
      <formula>33</formula>
    </cfRule>
  </conditionalFormatting>
  <conditionalFormatting sqref="BR8:BR10">
    <cfRule type="cellIs" dxfId="7" priority="5" operator="greaterThanOrEqual">
      <formula>100</formula>
    </cfRule>
    <cfRule type="cellIs" dxfId="6" priority="6" operator="between">
      <formula>76</formula>
      <formula>99</formula>
    </cfRule>
    <cfRule type="cellIs" dxfId="5" priority="7" operator="between">
      <formula>34</formula>
      <formula>75</formula>
    </cfRule>
    <cfRule type="cellIs" dxfId="4" priority="8" operator="lessThanOrEqual">
      <formula>33</formula>
    </cfRule>
  </conditionalFormatting>
  <conditionalFormatting sqref="BT8:BT9">
    <cfRule type="cellIs" dxfId="3" priority="1" operator="greaterThanOrEqual">
      <formula>100</formula>
    </cfRule>
    <cfRule type="cellIs" dxfId="2" priority="2" operator="between">
      <formula>76</formula>
      <formula>99</formula>
    </cfRule>
    <cfRule type="cellIs" dxfId="1" priority="3" operator="between">
      <formula>34</formula>
      <formula>75</formula>
    </cfRule>
    <cfRule type="cellIs" dxfId="0" priority="4" operator="lessThanOrEqual">
      <formula>33</formula>
    </cfRule>
  </conditionalFormatting>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ESCALA</vt:lpstr>
      <vt:lpstr>SEGUIMIENTO PDI</vt:lpstr>
      <vt:lpstr>FORMACIÓN</vt:lpstr>
      <vt:lpstr>INVESTIGACIÓN</vt:lpstr>
      <vt:lpstr>PROYECCIÓN SOCIAL</vt:lpstr>
      <vt:lpstr>BIENESTAR</vt:lpstr>
      <vt:lpstr>ADMINISTRATIVO</vt:lpstr>
      <vt:lpstr>CONSOLIDADO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Planeacion2</cp:lastModifiedBy>
  <cp:lastPrinted>2016-02-15T15:44:12Z</cp:lastPrinted>
  <dcterms:created xsi:type="dcterms:W3CDTF">2015-12-18T15:42:41Z</dcterms:created>
  <dcterms:modified xsi:type="dcterms:W3CDTF">2016-03-16T16:29:56Z</dcterms:modified>
</cp:coreProperties>
</file>