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3820"/>
  <bookViews>
    <workbookView xWindow="120" yWindow="45" windowWidth="15135" windowHeight="7650" tabRatio="1000"/>
  </bookViews>
  <sheets>
    <sheet name="page 1" sheetId="1" r:id="rId1"/>
    <sheet name="page 2" sheetId="2" r:id="rId2"/>
    <sheet name="page 3" sheetId="3" r:id="rId3"/>
    <sheet name="page 4" sheetId="4" r:id="rId4"/>
    <sheet name="page 5" sheetId="5" r:id="rId5"/>
    <sheet name="page 6" sheetId="6" r:id="rId6"/>
    <sheet name="page 7" sheetId="7" r:id="rId7"/>
    <sheet name="page 8" sheetId="8" r:id="rId8"/>
    <sheet name="Hoja3" sheetId="49" r:id="rId9"/>
    <sheet name="page 10" sheetId="10" r:id="rId10"/>
    <sheet name="page 13" sheetId="13" r:id="rId11"/>
    <sheet name="page 16" sheetId="16" r:id="rId12"/>
    <sheet name="page 18" sheetId="18" r:id="rId13"/>
    <sheet name="page 21" sheetId="21" r:id="rId14"/>
    <sheet name="page 24" sheetId="24" r:id="rId15"/>
    <sheet name="page 34" sheetId="33" r:id="rId16"/>
    <sheet name="page 35" sheetId="34" r:id="rId17"/>
    <sheet name="page 36" sheetId="35" r:id="rId18"/>
    <sheet name="page 37" sheetId="36" r:id="rId19"/>
    <sheet name="page 38" sheetId="37" r:id="rId20"/>
    <sheet name="page 39" sheetId="38" r:id="rId21"/>
    <sheet name="page 40" sheetId="39" r:id="rId22"/>
    <sheet name="page 41" sheetId="40" r:id="rId23"/>
    <sheet name="page 42" sheetId="41" r:id="rId24"/>
    <sheet name="page 43" sheetId="42" r:id="rId25"/>
    <sheet name="page 44" sheetId="43" r:id="rId26"/>
    <sheet name="page 45" sheetId="44" r:id="rId27"/>
    <sheet name="page 47" sheetId="46" r:id="rId28"/>
    <sheet name="Hoja1" sheetId="47" r:id="rId29"/>
    <sheet name="Hoja2" sheetId="48" r:id="rId30"/>
  </sheets>
  <calcPr calcId="144525"/>
</workbook>
</file>

<file path=xl/calcChain.xml><?xml version="1.0" encoding="utf-8"?>
<calcChain xmlns="http://schemas.openxmlformats.org/spreadsheetml/2006/main">
  <c r="F8" i="8" l="1"/>
  <c r="F7" i="8"/>
  <c r="F9" i="6"/>
  <c r="F8" i="6"/>
  <c r="E12" i="44" l="1"/>
  <c r="F12" i="44" s="1"/>
  <c r="E11" i="44"/>
  <c r="F11" i="44" s="1"/>
  <c r="B5" i="44"/>
  <c r="F16" i="44"/>
  <c r="F15" i="44"/>
  <c r="F14" i="44"/>
  <c r="F13" i="44"/>
  <c r="F10" i="44"/>
  <c r="F9" i="44"/>
  <c r="F8" i="44"/>
  <c r="F12" i="46"/>
  <c r="F11" i="46"/>
  <c r="F10" i="46"/>
  <c r="F9" i="46"/>
  <c r="F17" i="44" l="1"/>
  <c r="F49" i="18"/>
  <c r="F48" i="18"/>
  <c r="F47" i="18"/>
  <c r="F46" i="18"/>
  <c r="F45" i="18"/>
  <c r="F44" i="18"/>
  <c r="F43" i="18"/>
  <c r="F42" i="18"/>
  <c r="F41" i="18"/>
  <c r="F40" i="18"/>
  <c r="F39" i="18"/>
  <c r="F37" i="18"/>
  <c r="F36" i="18"/>
  <c r="F35" i="18"/>
  <c r="F34" i="18"/>
  <c r="F33" i="18"/>
  <c r="F32" i="18"/>
  <c r="F31" i="18"/>
  <c r="F30" i="18"/>
  <c r="F29" i="18"/>
  <c r="F28" i="18"/>
  <c r="F27" i="18"/>
  <c r="F26" i="18"/>
  <c r="F25" i="18"/>
  <c r="F24" i="18"/>
  <c r="F23" i="18"/>
  <c r="F22" i="18"/>
  <c r="F21" i="18"/>
  <c r="F20" i="18"/>
  <c r="F19" i="18"/>
  <c r="F18" i="18"/>
  <c r="F17" i="18"/>
  <c r="F16" i="18"/>
  <c r="F15" i="18"/>
  <c r="F14" i="18"/>
  <c r="F13" i="18"/>
  <c r="F12" i="18"/>
  <c r="F11" i="18"/>
  <c r="F10" i="18"/>
  <c r="F9" i="18"/>
  <c r="F8" i="18"/>
  <c r="F50" i="18" l="1"/>
  <c r="F7" i="18" l="1"/>
  <c r="E50" i="16"/>
  <c r="E36" i="10"/>
  <c r="E42" i="10"/>
  <c r="F22" i="49"/>
  <c r="F21" i="49"/>
  <c r="F20" i="49"/>
  <c r="F19" i="49"/>
  <c r="F18" i="49"/>
  <c r="F17" i="49"/>
  <c r="F16" i="49"/>
  <c r="F15" i="49"/>
  <c r="F14" i="49"/>
  <c r="F13" i="49"/>
  <c r="F12" i="49"/>
  <c r="F11" i="49"/>
  <c r="F10" i="49"/>
  <c r="F9" i="49"/>
  <c r="F8" i="49"/>
  <c r="F7" i="49"/>
  <c r="E82" i="7"/>
  <c r="E97" i="7"/>
  <c r="E117" i="7"/>
  <c r="F21" i="4"/>
  <c r="F20" i="4"/>
  <c r="F19" i="4"/>
  <c r="F18" i="4"/>
  <c r="F17" i="4"/>
  <c r="F16" i="4"/>
  <c r="F15" i="4"/>
  <c r="F14" i="4"/>
  <c r="F13" i="4"/>
  <c r="F12" i="4"/>
  <c r="F11" i="4"/>
  <c r="F10" i="4"/>
  <c r="F9" i="4"/>
  <c r="F8" i="4"/>
  <c r="F7" i="4"/>
  <c r="E15" i="3"/>
  <c r="E12" i="3"/>
  <c r="E10" i="3"/>
  <c r="F23" i="49" l="1"/>
  <c r="F22" i="4"/>
  <c r="F54" i="16" l="1"/>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F13" i="16"/>
  <c r="F12" i="16"/>
  <c r="F11" i="16"/>
  <c r="F10" i="16"/>
  <c r="F9" i="16"/>
  <c r="F8" i="16"/>
  <c r="F7" i="16"/>
  <c r="F55" i="16" l="1"/>
  <c r="F11" i="24" l="1"/>
  <c r="E10" i="24"/>
  <c r="F10" i="24" s="1"/>
  <c r="F9" i="24"/>
  <c r="F8" i="24"/>
  <c r="F7" i="24"/>
  <c r="E7" i="24"/>
  <c r="F29" i="35"/>
  <c r="F9" i="39"/>
  <c r="F8" i="39"/>
  <c r="F7" i="39"/>
  <c r="F16" i="37"/>
  <c r="F17" i="37"/>
  <c r="F20" i="37"/>
  <c r="F19" i="37"/>
  <c r="F12" i="24" l="1"/>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59" i="10" l="1"/>
  <c r="F181" i="13"/>
  <c r="F180" i="13"/>
  <c r="F179" i="13"/>
  <c r="F178" i="13"/>
  <c r="F177" i="13"/>
  <c r="F176" i="13"/>
  <c r="F175" i="13"/>
  <c r="F174" i="13"/>
  <c r="F173" i="13"/>
  <c r="F172" i="13"/>
  <c r="F171" i="13"/>
  <c r="F170" i="13"/>
  <c r="F169" i="13"/>
  <c r="F168" i="13"/>
  <c r="F167" i="13"/>
  <c r="F166" i="13"/>
  <c r="F165" i="13"/>
  <c r="F164" i="13"/>
  <c r="F163" i="13"/>
  <c r="F162" i="13"/>
  <c r="F161" i="13"/>
  <c r="F160" i="13"/>
  <c r="F159" i="13"/>
  <c r="F158" i="13"/>
  <c r="F157" i="13"/>
  <c r="F156" i="13"/>
  <c r="F155" i="13"/>
  <c r="F154" i="13"/>
  <c r="F153" i="13"/>
  <c r="F152" i="13"/>
  <c r="F151" i="13"/>
  <c r="F150" i="13"/>
  <c r="F149" i="13"/>
  <c r="F148" i="13"/>
  <c r="F147" i="13"/>
  <c r="F146" i="13"/>
  <c r="F145" i="13"/>
  <c r="F144" i="13"/>
  <c r="F143" i="13"/>
  <c r="F142" i="13"/>
  <c r="F141" i="13"/>
  <c r="F140" i="13"/>
  <c r="F139" i="13"/>
  <c r="F138" i="13"/>
  <c r="F137" i="13"/>
  <c r="F136" i="13"/>
  <c r="F135" i="13"/>
  <c r="F134" i="13"/>
  <c r="F133" i="13"/>
  <c r="F132" i="13"/>
  <c r="F131" i="13"/>
  <c r="F130" i="13"/>
  <c r="F129" i="13"/>
  <c r="F128" i="13"/>
  <c r="F127" i="13"/>
  <c r="F126" i="13"/>
  <c r="F125" i="13"/>
  <c r="F124" i="13"/>
  <c r="F123" i="13"/>
  <c r="F122" i="13"/>
  <c r="F121" i="13"/>
  <c r="F120" i="13"/>
  <c r="F119" i="13"/>
  <c r="F118" i="13"/>
  <c r="F117" i="13"/>
  <c r="F116" i="13"/>
  <c r="F115" i="13"/>
  <c r="F114" i="13"/>
  <c r="F113" i="13"/>
  <c r="F112" i="13"/>
  <c r="F111" i="13"/>
  <c r="F110" i="13"/>
  <c r="F109" i="13"/>
  <c r="F108" i="13"/>
  <c r="F107" i="13"/>
  <c r="F106" i="13"/>
  <c r="F105" i="13"/>
  <c r="F104" i="13"/>
  <c r="F103" i="13"/>
  <c r="F102" i="13"/>
  <c r="F101" i="13"/>
  <c r="F100" i="13"/>
  <c r="F99" i="13"/>
  <c r="F98" i="13"/>
  <c r="F97" i="13"/>
  <c r="F96" i="13"/>
  <c r="F95" i="13"/>
  <c r="F94" i="13"/>
  <c r="F93" i="13"/>
  <c r="F92" i="13"/>
  <c r="F91" i="13"/>
  <c r="F90" i="13"/>
  <c r="F89" i="13"/>
  <c r="F88" i="13"/>
  <c r="F87" i="13"/>
  <c r="F86" i="13"/>
  <c r="F85" i="13"/>
  <c r="F84" i="13"/>
  <c r="F83" i="13"/>
  <c r="F82" i="13"/>
  <c r="F81" i="13"/>
  <c r="F80" i="13"/>
  <c r="F79" i="13"/>
  <c r="F78" i="13"/>
  <c r="F77" i="13"/>
  <c r="F76" i="13"/>
  <c r="F75" i="13"/>
  <c r="F74" i="13"/>
  <c r="F73" i="13"/>
  <c r="F72" i="13"/>
  <c r="F71" i="13"/>
  <c r="F70" i="13"/>
  <c r="F69" i="13"/>
  <c r="F68" i="13"/>
  <c r="F67" i="13"/>
  <c r="F66" i="13"/>
  <c r="F65" i="13"/>
  <c r="F64" i="13"/>
  <c r="F63" i="13"/>
  <c r="F62" i="13"/>
  <c r="F61" i="13"/>
  <c r="F60" i="13"/>
  <c r="F59" i="13"/>
  <c r="F58" i="13"/>
  <c r="F57" i="13"/>
  <c r="F56" i="13"/>
  <c r="F55" i="13"/>
  <c r="F54" i="13"/>
  <c r="F53" i="13"/>
  <c r="F52" i="13"/>
  <c r="F51" i="13"/>
  <c r="F50" i="13"/>
  <c r="F49" i="13"/>
  <c r="F48" i="13"/>
  <c r="F47" i="13"/>
  <c r="F46" i="13"/>
  <c r="F45" i="13"/>
  <c r="F44" i="13"/>
  <c r="F43" i="13"/>
  <c r="F42" i="13"/>
  <c r="F41" i="13"/>
  <c r="F40" i="13"/>
  <c r="F39" i="13"/>
  <c r="F38" i="13"/>
  <c r="F37" i="13"/>
  <c r="F36" i="13"/>
  <c r="F35" i="13"/>
  <c r="F3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119" i="7"/>
  <c r="F118" i="7"/>
  <c r="F117" i="7"/>
  <c r="F116" i="7"/>
  <c r="F115" i="7"/>
  <c r="F114" i="7"/>
  <c r="F113" i="7"/>
  <c r="F112" i="7"/>
  <c r="F111" i="7"/>
  <c r="F110" i="7"/>
  <c r="F109" i="7"/>
  <c r="F108" i="7"/>
  <c r="F107"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5" i="7"/>
  <c r="F74" i="7"/>
  <c r="F73" i="7"/>
  <c r="F72" i="7"/>
  <c r="F71"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182" i="13" l="1"/>
  <c r="F120" i="7"/>
  <c r="F10" i="1" l="1"/>
  <c r="E10" i="1"/>
  <c r="F23" i="39" l="1"/>
  <c r="F22" i="39"/>
  <c r="F21" i="39"/>
  <c r="F20" i="39"/>
  <c r="F12" i="37"/>
  <c r="F13" i="37"/>
  <c r="F21" i="37"/>
  <c r="F18" i="37"/>
  <c r="F15" i="37"/>
  <c r="F14" i="37"/>
  <c r="F11" i="37"/>
  <c r="F10" i="37"/>
  <c r="F9" i="37"/>
  <c r="F8" i="37"/>
  <c r="F7" i="37"/>
  <c r="F29" i="34"/>
  <c r="F9" i="34"/>
  <c r="F24" i="39" l="1"/>
  <c r="F22" i="37"/>
  <c r="F9" i="8"/>
  <c r="F10" i="6" l="1"/>
  <c r="F20" i="3" l="1"/>
  <c r="F19" i="3"/>
  <c r="F18" i="3"/>
  <c r="F17" i="3"/>
  <c r="F16" i="3"/>
  <c r="F15" i="3"/>
  <c r="F24" i="3" l="1"/>
  <c r="F23" i="3"/>
  <c r="F22" i="3"/>
  <c r="F21" i="3"/>
  <c r="F14" i="3"/>
  <c r="F13" i="3"/>
  <c r="F12" i="3"/>
  <c r="F11" i="3"/>
  <c r="F10" i="3"/>
  <c r="F9" i="3"/>
  <c r="F8" i="3"/>
  <c r="F7" i="3"/>
  <c r="F25" i="3" l="1"/>
  <c r="F9" i="2"/>
  <c r="F11" i="1"/>
  <c r="F9" i="1"/>
  <c r="F8" i="1"/>
  <c r="F7" i="1"/>
  <c r="E9" i="1"/>
  <c r="E8" i="1"/>
  <c r="E7" i="1"/>
  <c r="F10" i="39"/>
</calcChain>
</file>

<file path=xl/comments1.xml><?xml version="1.0" encoding="utf-8"?>
<comments xmlns="http://schemas.openxmlformats.org/spreadsheetml/2006/main">
  <authors>
    <author>Maria</author>
  </authors>
  <commentList>
    <comment ref="B19" authorId="0">
      <text>
        <r>
          <rPr>
            <b/>
            <sz val="9"/>
            <color indexed="81"/>
            <rFont val="Tahoma"/>
            <family val="2"/>
          </rPr>
          <t>Maria:</t>
        </r>
        <r>
          <rPr>
            <sz val="9"/>
            <color indexed="81"/>
            <rFont val="Tahoma"/>
            <family val="2"/>
          </rPr>
          <t xml:space="preserve">
</t>
        </r>
      </text>
    </comment>
    <comment ref="B20" authorId="0">
      <text>
        <r>
          <rPr>
            <b/>
            <sz val="9"/>
            <color indexed="81"/>
            <rFont val="Tahoma"/>
            <family val="2"/>
          </rPr>
          <t>Maria:</t>
        </r>
        <r>
          <rPr>
            <sz val="9"/>
            <color indexed="81"/>
            <rFont val="Tahoma"/>
            <family val="2"/>
          </rPr>
          <t xml:space="preserve">
</t>
        </r>
      </text>
    </comment>
  </commentList>
</comments>
</file>

<file path=xl/sharedStrings.xml><?xml version="1.0" encoding="utf-8"?>
<sst xmlns="http://schemas.openxmlformats.org/spreadsheetml/2006/main" count="4396" uniqueCount="801">
  <si>
    <r>
      <rPr>
        <sz val="5"/>
        <color rgb="FF000000"/>
        <rFont val="Calibri"/>
        <family val="2"/>
      </rPr>
      <t>R</t>
    </r>
    <r>
      <rPr>
        <sz val="5"/>
        <color rgb="FF000000"/>
        <rFont val="Calibri"/>
        <family val="2"/>
      </rPr>
      <t>U</t>
    </r>
    <r>
      <rPr>
        <sz val="5"/>
        <color rgb="FF000000"/>
        <rFont val="Calibri"/>
        <family val="2"/>
      </rPr>
      <t>BRO</t>
    </r>
  </si>
  <si>
    <r>
      <rPr>
        <sz val="5"/>
        <color rgb="FF000000"/>
        <rFont val="Calibri"/>
        <family val="2"/>
      </rPr>
      <t>D</t>
    </r>
    <r>
      <rPr>
        <sz val="5"/>
        <color rgb="FF000000"/>
        <rFont val="Calibri"/>
        <family val="2"/>
      </rPr>
      <t>E</t>
    </r>
    <r>
      <rPr>
        <sz val="5"/>
        <color rgb="FF000000"/>
        <rFont val="Calibri"/>
        <family val="2"/>
      </rPr>
      <t>D</t>
    </r>
    <r>
      <rPr>
        <sz val="5"/>
        <color rgb="FF000000"/>
        <rFont val="Calibri"/>
        <family val="2"/>
      </rPr>
      <t>E</t>
    </r>
    <r>
      <rPr>
        <sz val="5"/>
        <color rgb="FF000000"/>
        <rFont val="Calibri"/>
        <family val="2"/>
      </rPr>
      <t>N</t>
    </r>
    <r>
      <rPr>
        <sz val="5"/>
        <color rgb="FF000000"/>
        <rFont val="Calibri"/>
        <family val="2"/>
      </rPr>
      <t>D</t>
    </r>
    <r>
      <rPr>
        <sz val="5"/>
        <color rgb="FF000000"/>
        <rFont val="Calibri"/>
        <family val="2"/>
      </rPr>
      <t>E</t>
    </r>
    <r>
      <rPr>
        <sz val="5"/>
        <color rgb="FF000000"/>
        <rFont val="Calibri"/>
        <family val="2"/>
      </rPr>
      <t>N</t>
    </r>
    <r>
      <rPr>
        <sz val="5"/>
        <color rgb="FF000000"/>
        <rFont val="Calibri"/>
        <family val="2"/>
      </rPr>
      <t>C</t>
    </r>
    <r>
      <rPr>
        <sz val="5"/>
        <color rgb="FF000000"/>
        <rFont val="Calibri"/>
        <family val="2"/>
      </rPr>
      <t>I</t>
    </r>
    <r>
      <rPr>
        <sz val="5"/>
        <color rgb="FF000000"/>
        <rFont val="Calibri"/>
        <family val="2"/>
      </rPr>
      <t>A</t>
    </r>
  </si>
  <si>
    <r>
      <rPr>
        <sz val="5"/>
        <color rgb="FF000000"/>
        <rFont val="Calibri"/>
        <family val="2"/>
      </rPr>
      <t>D</t>
    </r>
    <r>
      <rPr>
        <sz val="5"/>
        <color rgb="FF000000"/>
        <rFont val="Calibri"/>
        <family val="2"/>
      </rPr>
      <t>E</t>
    </r>
    <r>
      <rPr>
        <sz val="5"/>
        <color rgb="FF000000"/>
        <rFont val="Calibri"/>
        <family val="2"/>
      </rPr>
      <t>S</t>
    </r>
    <r>
      <rPr>
        <sz val="5"/>
        <color rgb="FF000000"/>
        <rFont val="Calibri"/>
        <family val="2"/>
      </rPr>
      <t>C</t>
    </r>
    <r>
      <rPr>
        <sz val="5"/>
        <color rgb="FF000000"/>
        <rFont val="Calibri"/>
        <family val="2"/>
      </rPr>
      <t>R</t>
    </r>
    <r>
      <rPr>
        <sz val="5"/>
        <color rgb="FF000000"/>
        <rFont val="Calibri"/>
        <family val="2"/>
      </rPr>
      <t>I</t>
    </r>
    <r>
      <rPr>
        <sz val="5"/>
        <color rgb="FF000000"/>
        <rFont val="Calibri"/>
        <family val="2"/>
      </rPr>
      <t>P</t>
    </r>
    <r>
      <rPr>
        <sz val="5"/>
        <color rgb="FF000000"/>
        <rFont val="Calibri"/>
        <family val="2"/>
      </rPr>
      <t>C</t>
    </r>
    <r>
      <rPr>
        <sz val="5"/>
        <color rgb="FF000000"/>
        <rFont val="Calibri"/>
        <family val="2"/>
      </rPr>
      <t>I</t>
    </r>
    <r>
      <rPr>
        <sz val="5"/>
        <color rgb="FF000000"/>
        <rFont val="Calibri"/>
        <family val="2"/>
      </rPr>
      <t>O</t>
    </r>
    <r>
      <rPr>
        <sz val="5"/>
        <color rgb="FF000000"/>
        <rFont val="Calibri"/>
        <family val="2"/>
      </rPr>
      <t>N</t>
    </r>
  </si>
  <si>
    <t>APROBADO</t>
  </si>
  <si>
    <r>
      <rPr>
        <sz val="5"/>
        <color rgb="FF000000"/>
        <rFont val="Calibri"/>
        <family val="2"/>
      </rPr>
      <t>F</t>
    </r>
    <r>
      <rPr>
        <sz val="5"/>
        <color rgb="FF000000"/>
        <rFont val="Calibri"/>
        <family val="2"/>
      </rPr>
      <t>E</t>
    </r>
    <r>
      <rPr>
        <sz val="5"/>
        <color rgb="FF000000"/>
        <rFont val="Calibri"/>
        <family val="2"/>
      </rPr>
      <t>C</t>
    </r>
    <r>
      <rPr>
        <sz val="5"/>
        <color rgb="FF000000"/>
        <rFont val="Calibri"/>
        <family val="2"/>
      </rPr>
      <t>H</t>
    </r>
    <r>
      <rPr>
        <sz val="5"/>
        <color rgb="FF000000"/>
        <rFont val="Calibri"/>
        <family val="2"/>
      </rPr>
      <t>A</t>
    </r>
    <r>
      <rPr>
        <sz val="5"/>
        <color rgb="FF000000"/>
        <rFont val="Calibri"/>
        <family val="2"/>
      </rPr>
      <t xml:space="preserve"> </t>
    </r>
    <r>
      <rPr>
        <sz val="5"/>
        <color rgb="FF000000"/>
        <rFont val="Calibri"/>
        <family val="2"/>
      </rPr>
      <t>D</t>
    </r>
    <r>
      <rPr>
        <sz val="5"/>
        <color rgb="FF000000"/>
        <rFont val="Calibri"/>
        <family val="2"/>
      </rPr>
      <t>E</t>
    </r>
    <r>
      <rPr>
        <sz val="5"/>
        <color rgb="FF000000"/>
        <rFont val="Calibri"/>
        <family val="2"/>
      </rPr>
      <t xml:space="preserve"> </t>
    </r>
    <r>
      <rPr>
        <sz val="5"/>
        <color rgb="FF000000"/>
        <rFont val="Calibri"/>
        <family val="2"/>
      </rPr>
      <t>C</t>
    </r>
    <r>
      <rPr>
        <sz val="5"/>
        <color rgb="FF000000"/>
        <rFont val="Calibri"/>
        <family val="2"/>
      </rPr>
      <t>O</t>
    </r>
    <r>
      <rPr>
        <sz val="5"/>
        <color rgb="FF000000"/>
        <rFont val="Calibri"/>
        <family val="2"/>
      </rPr>
      <t>M</t>
    </r>
    <r>
      <rPr>
        <sz val="5"/>
        <color rgb="FF000000"/>
        <rFont val="Calibri"/>
        <family val="2"/>
      </rPr>
      <t>PRA</t>
    </r>
  </si>
  <si>
    <r>
      <rPr>
        <sz val="5"/>
        <color rgb="FF000000"/>
        <rFont val="Calibri"/>
        <family val="2"/>
      </rPr>
      <t>S</t>
    </r>
    <r>
      <rPr>
        <sz val="5"/>
        <color rgb="FF000000"/>
        <rFont val="Calibri"/>
        <family val="2"/>
      </rPr>
      <t>I</t>
    </r>
    <r>
      <rPr>
        <sz val="5"/>
        <color rgb="FF000000"/>
        <rFont val="Calibri"/>
        <family val="2"/>
      </rPr>
      <t>G</t>
    </r>
    <r>
      <rPr>
        <sz val="5"/>
        <color rgb="FF000000"/>
        <rFont val="Calibri"/>
        <family val="2"/>
      </rPr>
      <t>L</t>
    </r>
    <r>
      <rPr>
        <sz val="5"/>
        <color rgb="FF000000"/>
        <rFont val="Calibri"/>
        <family val="2"/>
      </rPr>
      <t>A</t>
    </r>
  </si>
  <si>
    <r>
      <rPr>
        <sz val="5"/>
        <color rgb="FF000000"/>
        <rFont val="Calibri"/>
        <family val="2"/>
      </rPr>
      <t>A</t>
    </r>
    <r>
      <rPr>
        <sz val="5"/>
        <color rgb="FF000000"/>
        <rFont val="Calibri"/>
        <family val="2"/>
      </rPr>
      <t>C</t>
    </r>
    <r>
      <rPr>
        <sz val="5"/>
        <color rgb="FF000000"/>
        <rFont val="Calibri"/>
        <family val="2"/>
      </rPr>
      <t>T</t>
    </r>
    <r>
      <rPr>
        <sz val="5"/>
        <color rgb="FF000000"/>
        <rFont val="Calibri"/>
        <family val="2"/>
      </rPr>
      <t>I</t>
    </r>
    <r>
      <rPr>
        <sz val="5"/>
        <color rgb="FF000000"/>
        <rFont val="Calibri"/>
        <family val="2"/>
      </rPr>
      <t>V</t>
    </r>
    <r>
      <rPr>
        <sz val="5"/>
        <color rgb="FF000000"/>
        <rFont val="Calibri"/>
        <family val="2"/>
      </rPr>
      <t>I</t>
    </r>
    <r>
      <rPr>
        <sz val="5"/>
        <color rgb="FF000000"/>
        <rFont val="Calibri"/>
        <family val="2"/>
      </rPr>
      <t>D</t>
    </r>
    <r>
      <rPr>
        <sz val="5"/>
        <color rgb="FF000000"/>
        <rFont val="Calibri"/>
        <family val="2"/>
      </rPr>
      <t>A</t>
    </r>
    <r>
      <rPr>
        <sz val="5"/>
        <color rgb="FF000000"/>
        <rFont val="Calibri"/>
        <family val="2"/>
      </rPr>
      <t>D</t>
    </r>
  </si>
  <si>
    <t>CANT.</t>
  </si>
  <si>
    <t>VLR UNIT</t>
  </si>
  <si>
    <t>TOTAL</t>
  </si>
  <si>
    <r>
      <rPr>
        <sz val="6"/>
        <color rgb="FF000000"/>
        <rFont val="Calibri"/>
        <family val="2"/>
      </rPr>
      <t>201490</t>
    </r>
  </si>
  <si>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I</t>
    </r>
    <r>
      <rPr>
        <sz val="6"/>
        <color rgb="FF000000"/>
        <rFont val="Calibri"/>
        <family val="2"/>
      </rPr>
      <t>A</t>
    </r>
  </si>
  <si>
    <r>
      <rPr>
        <sz val="6"/>
        <color rgb="FF000000"/>
        <rFont val="Calibri"/>
        <family val="2"/>
      </rPr>
      <t>C</t>
    </r>
    <r>
      <rPr>
        <sz val="6"/>
        <color rgb="FF000000"/>
        <rFont val="Calibri"/>
        <family val="2"/>
      </rPr>
      <t>AJA</t>
    </r>
    <r>
      <rPr>
        <sz val="6"/>
        <color rgb="FF000000"/>
        <rFont val="Calibri"/>
        <family val="2"/>
      </rPr>
      <t xml:space="preserve"> </t>
    </r>
    <r>
      <rPr>
        <sz val="6"/>
        <color rgb="FF000000"/>
        <rFont val="Calibri"/>
        <family val="2"/>
      </rPr>
      <t>M</t>
    </r>
    <r>
      <rPr>
        <sz val="6"/>
        <color rgb="FF000000"/>
        <rFont val="Calibri"/>
        <family val="2"/>
      </rPr>
      <t>E</t>
    </r>
    <r>
      <rPr>
        <sz val="6"/>
        <color rgb="FF000000"/>
        <rFont val="Calibri"/>
        <family val="2"/>
      </rPr>
      <t>N</t>
    </r>
    <r>
      <rPr>
        <sz val="6"/>
        <color rgb="FF000000"/>
        <rFont val="Calibri"/>
        <family val="2"/>
      </rPr>
      <t>OR</t>
    </r>
    <r>
      <rPr>
        <sz val="6"/>
        <color rgb="FF000000"/>
        <rFont val="Calibri"/>
        <family val="2"/>
      </rPr>
      <t xml:space="preserve"> </t>
    </r>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I</t>
    </r>
    <r>
      <rPr>
        <sz val="6"/>
        <color rgb="FF000000"/>
        <rFont val="Calibri"/>
        <family val="2"/>
      </rPr>
      <t>A</t>
    </r>
  </si>
  <si>
    <r>
      <rPr>
        <sz val="6"/>
        <color rgb="FF000000"/>
        <rFont val="Calibri"/>
        <family val="2"/>
      </rPr>
      <t>1</t>
    </r>
  </si>
  <si>
    <r>
      <rPr>
        <sz val="6"/>
        <color rgb="FF000000"/>
        <rFont val="Calibri"/>
        <family val="2"/>
      </rPr>
      <t>E</t>
    </r>
    <r>
      <rPr>
        <sz val="6"/>
        <color rgb="FF000000"/>
        <rFont val="Calibri"/>
        <family val="2"/>
      </rPr>
      <t>N</t>
    </r>
    <r>
      <rPr>
        <sz val="6"/>
        <color rgb="FF000000"/>
        <rFont val="Calibri"/>
        <family val="2"/>
      </rPr>
      <t>E</t>
    </r>
    <r>
      <rPr>
        <sz val="6"/>
        <color rgb="FF000000"/>
        <rFont val="Calibri"/>
        <family val="2"/>
      </rPr>
      <t>RO</t>
    </r>
    <r>
      <rPr>
        <sz val="6"/>
        <color rgb="FF000000"/>
        <rFont val="Calibri"/>
        <family val="2"/>
      </rPr>
      <t xml:space="preserve"> </t>
    </r>
    <r>
      <rPr>
        <sz val="6"/>
        <color rgb="FF000000"/>
        <rFont val="Calibri"/>
        <family val="2"/>
      </rPr>
      <t>A</t>
    </r>
    <r>
      <rPr>
        <sz val="6"/>
        <color rgb="FF000000"/>
        <rFont val="Calibri"/>
        <family val="2"/>
      </rPr>
      <t xml:space="preserve"> </t>
    </r>
    <r>
      <rPr>
        <sz val="6"/>
        <color rgb="FF000000"/>
        <rFont val="Calibri"/>
        <family val="2"/>
      </rPr>
      <t>D</t>
    </r>
    <r>
      <rPr>
        <sz val="6"/>
        <color rgb="FF000000"/>
        <rFont val="Calibri"/>
        <family val="2"/>
      </rPr>
      <t>I</t>
    </r>
    <r>
      <rPr>
        <sz val="6"/>
        <color rgb="FF000000"/>
        <rFont val="Calibri"/>
        <family val="2"/>
      </rPr>
      <t>C</t>
    </r>
    <r>
      <rPr>
        <sz val="6"/>
        <color rgb="FF000000"/>
        <rFont val="Calibri"/>
        <family val="2"/>
      </rPr>
      <t>I</t>
    </r>
    <r>
      <rPr>
        <sz val="6"/>
        <color rgb="FF000000"/>
        <rFont val="Calibri"/>
        <family val="2"/>
      </rPr>
      <t>E</t>
    </r>
    <r>
      <rPr>
        <sz val="6"/>
        <color rgb="FF000000"/>
        <rFont val="Calibri"/>
        <family val="2"/>
      </rPr>
      <t>MBRE</t>
    </r>
  </si>
  <si>
    <r>
      <rPr>
        <sz val="6"/>
        <color rgb="FF000000"/>
        <rFont val="Calibri"/>
        <family val="2"/>
      </rPr>
      <t>A</t>
    </r>
    <r>
      <rPr>
        <sz val="6"/>
        <color rgb="FF000000"/>
        <rFont val="Calibri"/>
        <family val="2"/>
      </rPr>
      <t>C</t>
    </r>
    <r>
      <rPr>
        <sz val="6"/>
        <color rgb="FF000000"/>
        <rFont val="Calibri"/>
        <family val="2"/>
      </rPr>
      <t>T</t>
    </r>
    <r>
      <rPr>
        <sz val="6"/>
        <color rgb="FF000000"/>
        <rFont val="Calibri"/>
        <family val="2"/>
      </rPr>
      <t>-</t>
    </r>
    <r>
      <rPr>
        <sz val="6"/>
        <color rgb="FF000000"/>
        <rFont val="Calibri"/>
        <family val="2"/>
      </rPr>
      <t>OP</t>
    </r>
    <r>
      <rPr>
        <sz val="6"/>
        <color rgb="FF000000"/>
        <rFont val="Calibri"/>
        <family val="2"/>
      </rPr>
      <t>E</t>
    </r>
    <r>
      <rPr>
        <sz val="6"/>
        <color rgb="FF000000"/>
        <rFont val="Calibri"/>
        <family val="2"/>
      </rPr>
      <t>-</t>
    </r>
    <r>
      <rPr>
        <sz val="6"/>
        <color rgb="FF000000"/>
        <rFont val="Calibri"/>
        <family val="2"/>
      </rPr>
      <t>5</t>
    </r>
    <r>
      <rPr>
        <sz val="6"/>
        <color rgb="FF000000"/>
        <rFont val="Calibri"/>
        <family val="2"/>
      </rPr>
      <t>1</t>
    </r>
    <r>
      <rPr>
        <sz val="6"/>
        <color rgb="FF000000"/>
        <rFont val="Calibri"/>
        <family val="2"/>
      </rPr>
      <t>1</t>
    </r>
  </si>
  <si>
    <r>
      <rPr>
        <sz val="6"/>
        <color rgb="FF000000"/>
        <rFont val="Calibri"/>
        <family val="2"/>
      </rPr>
      <t>A</t>
    </r>
    <r>
      <rPr>
        <sz val="6"/>
        <color rgb="FF000000"/>
        <rFont val="Calibri"/>
        <family val="2"/>
      </rPr>
      <t>C</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I</t>
    </r>
    <r>
      <rPr>
        <sz val="6"/>
        <color rgb="FF000000"/>
        <rFont val="Calibri"/>
        <family val="2"/>
      </rPr>
      <t>DAD</t>
    </r>
    <r>
      <rPr>
        <sz val="6"/>
        <color rgb="FF000000"/>
        <rFont val="Calibri"/>
        <family val="2"/>
      </rPr>
      <t xml:space="preserve"> </t>
    </r>
    <r>
      <rPr>
        <sz val="6"/>
        <color rgb="FF000000"/>
        <rFont val="Calibri"/>
        <family val="2"/>
      </rPr>
      <t>FU</t>
    </r>
    <r>
      <rPr>
        <sz val="6"/>
        <color rgb="FF000000"/>
        <rFont val="Calibri"/>
        <family val="2"/>
      </rPr>
      <t>N</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A</t>
    </r>
    <r>
      <rPr>
        <sz val="6"/>
        <color rgb="FF000000"/>
        <rFont val="Calibri"/>
        <family val="2"/>
      </rPr>
      <t>M</t>
    </r>
    <r>
      <rPr>
        <sz val="6"/>
        <color rgb="FF000000"/>
        <rFont val="Calibri"/>
        <family val="2"/>
      </rPr>
      <t>I</t>
    </r>
    <r>
      <rPr>
        <sz val="6"/>
        <color rgb="FF000000"/>
        <rFont val="Calibri"/>
        <family val="2"/>
      </rPr>
      <t>E</t>
    </r>
    <r>
      <rPr>
        <sz val="6"/>
        <color rgb="FF000000"/>
        <rFont val="Calibri"/>
        <family val="2"/>
      </rPr>
      <t>N</t>
    </r>
    <r>
      <rPr>
        <sz val="6"/>
        <color rgb="FF000000"/>
        <rFont val="Calibri"/>
        <family val="2"/>
      </rPr>
      <t>T</t>
    </r>
    <r>
      <rPr>
        <sz val="6"/>
        <color rgb="FF000000"/>
        <rFont val="Calibri"/>
        <family val="2"/>
      </rPr>
      <t xml:space="preserve"> </t>
    </r>
    <r>
      <rPr>
        <sz val="6"/>
        <color rgb="FF000000"/>
        <rFont val="Calibri"/>
        <family val="2"/>
      </rPr>
      <t>O</t>
    </r>
    <r>
      <rPr>
        <sz val="6"/>
        <color rgb="FF000000"/>
        <rFont val="Calibri"/>
        <family val="2"/>
      </rPr>
      <t xml:space="preserve"> </t>
    </r>
    <r>
      <rPr>
        <sz val="6"/>
        <color rgb="FF000000"/>
        <rFont val="Calibri"/>
        <family val="2"/>
      </rPr>
      <t>-</t>
    </r>
    <r>
      <rPr>
        <sz val="6"/>
        <color rgb="FF000000"/>
        <rFont val="Calibri"/>
        <family val="2"/>
      </rPr>
      <t xml:space="preserve"> </t>
    </r>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I</t>
    </r>
    <r>
      <rPr>
        <sz val="6"/>
        <color rgb="FF000000"/>
        <rFont val="Calibri"/>
        <family val="2"/>
      </rPr>
      <t>•A</t>
    </r>
  </si>
  <si>
    <r>
      <rPr>
        <sz val="6"/>
        <color rgb="FF000000"/>
        <rFont val="Calibri"/>
        <family val="2"/>
      </rPr>
      <t>C</t>
    </r>
    <r>
      <rPr>
        <sz val="6"/>
        <color rgb="FF000000"/>
        <rFont val="Calibri"/>
        <family val="2"/>
      </rPr>
      <t>E</t>
    </r>
    <r>
      <rPr>
        <sz val="6"/>
        <color rgb="FF000000"/>
        <rFont val="Calibri"/>
        <family val="2"/>
      </rPr>
      <t>R</t>
    </r>
    <r>
      <rPr>
        <sz val="6"/>
        <color rgb="FF000000"/>
        <rFont val="Calibri"/>
        <family val="2"/>
      </rPr>
      <t>T</t>
    </r>
    <r>
      <rPr>
        <sz val="6"/>
        <color rgb="FF000000"/>
        <rFont val="Calibri"/>
        <family val="2"/>
      </rPr>
      <t>I</t>
    </r>
    <r>
      <rPr>
        <sz val="6"/>
        <color rgb="FF000000"/>
        <rFont val="Calibri"/>
        <family val="2"/>
      </rPr>
      <t>F</t>
    </r>
    <r>
      <rPr>
        <sz val="6"/>
        <color rgb="FF000000"/>
        <rFont val="Calibri"/>
        <family val="2"/>
      </rPr>
      <t>I</t>
    </r>
    <r>
      <rPr>
        <sz val="6"/>
        <color rgb="FF000000"/>
        <rFont val="Calibri"/>
        <family val="2"/>
      </rPr>
      <t>C</t>
    </r>
    <r>
      <rPr>
        <sz val="6"/>
        <color rgb="FF000000"/>
        <rFont val="Calibri"/>
        <family val="2"/>
      </rPr>
      <t>A</t>
    </r>
    <r>
      <rPr>
        <sz val="6"/>
        <color rgb="FF000000"/>
        <rFont val="Calibri"/>
        <family val="2"/>
      </rPr>
      <t>D</t>
    </r>
    <r>
      <rPr>
        <sz val="6"/>
        <color rgb="FF000000"/>
        <rFont val="Calibri"/>
        <family val="2"/>
      </rPr>
      <t>OS</t>
    </r>
    <r>
      <rPr>
        <sz val="6"/>
        <color rgb="FF000000"/>
        <rFont val="Calibri"/>
        <family val="2"/>
      </rPr>
      <t xml:space="preserve"> </t>
    </r>
    <r>
      <rPr>
        <sz val="6"/>
        <color rgb="FF000000"/>
        <rFont val="Calibri"/>
        <family val="2"/>
      </rPr>
      <t>DE</t>
    </r>
    <r>
      <rPr>
        <sz val="6"/>
        <color rgb="FF000000"/>
        <rFont val="Calibri"/>
        <family val="2"/>
      </rPr>
      <t xml:space="preserve"> </t>
    </r>
    <r>
      <rPr>
        <sz val="6"/>
        <color rgb="FF000000"/>
        <rFont val="Calibri"/>
        <family val="2"/>
      </rPr>
      <t>I</t>
    </r>
    <r>
      <rPr>
        <sz val="6"/>
        <color rgb="FF000000"/>
        <rFont val="Calibri"/>
        <family val="2"/>
      </rPr>
      <t>N</t>
    </r>
    <r>
      <rPr>
        <sz val="6"/>
        <color rgb="FF000000"/>
        <rFont val="Calibri"/>
        <family val="2"/>
      </rPr>
      <t>G</t>
    </r>
    <r>
      <rPr>
        <sz val="6"/>
        <color rgb="FF000000"/>
        <rFont val="Calibri"/>
        <family val="2"/>
      </rPr>
      <t>R</t>
    </r>
    <r>
      <rPr>
        <sz val="6"/>
        <color rgb="FF000000"/>
        <rFont val="Calibri"/>
        <family val="2"/>
      </rPr>
      <t>E</t>
    </r>
    <r>
      <rPr>
        <sz val="6"/>
        <color rgb="FF000000"/>
        <rFont val="Calibri"/>
        <family val="2"/>
      </rPr>
      <t>SOS</t>
    </r>
  </si>
  <si>
    <r>
      <rPr>
        <sz val="6"/>
        <color rgb="FF000000"/>
        <rFont val="Calibri"/>
        <family val="2"/>
      </rPr>
      <t>V</t>
    </r>
    <r>
      <rPr>
        <sz val="6"/>
        <color rgb="FF000000"/>
        <rFont val="Calibri"/>
        <family val="2"/>
      </rPr>
      <t>I</t>
    </r>
    <r>
      <rPr>
        <sz val="6"/>
        <color rgb="FF000000"/>
        <rFont val="Calibri"/>
        <family val="2"/>
      </rPr>
      <t>C</t>
    </r>
    <r>
      <rPr>
        <sz val="6"/>
        <color rgb="FF000000"/>
        <rFont val="Calibri"/>
        <family val="2"/>
      </rPr>
      <t>E</t>
    </r>
    <r>
      <rPr>
        <sz val="6"/>
        <color rgb="FF000000"/>
        <rFont val="Calibri"/>
        <family val="2"/>
      </rPr>
      <t>R</t>
    </r>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I</t>
    </r>
    <r>
      <rPr>
        <sz val="6"/>
        <color rgb="FF000000"/>
        <rFont val="Calibri"/>
        <family val="2"/>
      </rPr>
      <t>•</t>
    </r>
    <r>
      <rPr>
        <sz val="6"/>
        <color rgb="FF000000"/>
        <rFont val="Calibri"/>
        <family val="2"/>
      </rPr>
      <t>A</t>
    </r>
    <r>
      <rPr>
        <sz val="6"/>
        <color rgb="FF000000"/>
        <rFont val="Calibri"/>
        <family val="2"/>
      </rPr>
      <t xml:space="preserve"> </t>
    </r>
    <r>
      <rPr>
        <sz val="6"/>
        <color rgb="FF000000"/>
        <rFont val="Calibri"/>
        <family val="2"/>
      </rPr>
      <t>A</t>
    </r>
    <r>
      <rPr>
        <sz val="6"/>
        <color rgb="FF000000"/>
        <rFont val="Calibri"/>
        <family val="2"/>
      </rPr>
      <t>D</t>
    </r>
    <r>
      <rPr>
        <sz val="6"/>
        <color rgb="FF000000"/>
        <rFont val="Calibri"/>
        <family val="2"/>
      </rPr>
      <t>M</t>
    </r>
    <r>
      <rPr>
        <sz val="6"/>
        <color rgb="FF000000"/>
        <rFont val="Calibri"/>
        <family val="2"/>
      </rPr>
      <t>I</t>
    </r>
    <r>
      <rPr>
        <sz val="6"/>
        <color rgb="FF000000"/>
        <rFont val="Calibri"/>
        <family val="2"/>
      </rPr>
      <t>N</t>
    </r>
    <r>
      <rPr>
        <sz val="6"/>
        <color rgb="FF000000"/>
        <rFont val="Calibri"/>
        <family val="2"/>
      </rPr>
      <t>I</t>
    </r>
    <r>
      <rPr>
        <sz val="6"/>
        <color rgb="FF000000"/>
        <rFont val="Calibri"/>
        <family val="2"/>
      </rPr>
      <t>S</t>
    </r>
    <r>
      <rPr>
        <sz val="6"/>
        <color rgb="FF000000"/>
        <rFont val="Calibri"/>
        <family val="2"/>
      </rPr>
      <t>T</t>
    </r>
    <r>
      <rPr>
        <sz val="6"/>
        <color rgb="FF000000"/>
        <rFont val="Calibri"/>
        <family val="2"/>
      </rPr>
      <t>RA</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A</t>
    </r>
  </si>
  <si>
    <r>
      <rPr>
        <sz val="6"/>
        <color rgb="FF000000"/>
        <rFont val="Calibri"/>
        <family val="2"/>
      </rPr>
      <t>SUS</t>
    </r>
    <r>
      <rPr>
        <sz val="6"/>
        <color rgb="FF000000"/>
        <rFont val="Calibri"/>
        <family val="2"/>
      </rPr>
      <t>C</t>
    </r>
    <r>
      <rPr>
        <sz val="6"/>
        <color rgb="FF000000"/>
        <rFont val="Calibri"/>
        <family val="2"/>
      </rPr>
      <t>RIP</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E</t>
    </r>
    <r>
      <rPr>
        <sz val="6"/>
        <color rgb="FF000000"/>
        <rFont val="Calibri"/>
        <family val="2"/>
      </rPr>
      <t>S</t>
    </r>
    <r>
      <rPr>
        <sz val="6"/>
        <color rgb="FF000000"/>
        <rFont val="Calibri"/>
        <family val="2"/>
      </rPr>
      <t xml:space="preserve"> </t>
    </r>
    <r>
      <rPr>
        <sz val="6"/>
        <color rgb="FF000000"/>
        <rFont val="Calibri"/>
        <family val="2"/>
      </rPr>
      <t>A</t>
    </r>
    <r>
      <rPr>
        <sz val="6"/>
        <color rgb="FF000000"/>
        <rFont val="Calibri"/>
        <family val="2"/>
      </rPr>
      <t>D</t>
    </r>
    <r>
      <rPr>
        <sz val="6"/>
        <color rgb="FF000000"/>
        <rFont val="Calibri"/>
        <family val="2"/>
      </rPr>
      <t>M</t>
    </r>
    <r>
      <rPr>
        <sz val="6"/>
        <color rgb="FF000000"/>
        <rFont val="Calibri"/>
        <family val="2"/>
      </rPr>
      <t>I</t>
    </r>
    <r>
      <rPr>
        <sz val="6"/>
        <color rgb="FF000000"/>
        <rFont val="Calibri"/>
        <family val="2"/>
      </rPr>
      <t>N</t>
    </r>
    <r>
      <rPr>
        <sz val="6"/>
        <color rgb="FF000000"/>
        <rFont val="Calibri"/>
        <family val="2"/>
      </rPr>
      <t>I</t>
    </r>
    <r>
      <rPr>
        <sz val="6"/>
        <color rgb="FF000000"/>
        <rFont val="Calibri"/>
        <family val="2"/>
      </rPr>
      <t>S</t>
    </r>
    <r>
      <rPr>
        <sz val="6"/>
        <color rgb="FF000000"/>
        <rFont val="Calibri"/>
        <family val="2"/>
      </rPr>
      <t>T</t>
    </r>
    <r>
      <rPr>
        <sz val="6"/>
        <color rgb="FF000000"/>
        <rFont val="Calibri"/>
        <family val="2"/>
      </rPr>
      <t>RA</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AS</t>
    </r>
  </si>
  <si>
    <r>
      <rPr>
        <sz val="6"/>
        <color rgb="FF000000"/>
        <rFont val="Calibri"/>
        <family val="2"/>
      </rPr>
      <t>A</t>
    </r>
    <r>
      <rPr>
        <sz val="6"/>
        <color rgb="FF000000"/>
        <rFont val="Calibri"/>
        <family val="2"/>
      </rPr>
      <t>C</t>
    </r>
    <r>
      <rPr>
        <sz val="6"/>
        <color rgb="FF000000"/>
        <rFont val="Calibri"/>
        <family val="2"/>
      </rPr>
      <t>T</t>
    </r>
    <r>
      <rPr>
        <sz val="6"/>
        <color rgb="FF000000"/>
        <rFont val="Calibri"/>
        <family val="2"/>
      </rPr>
      <t>-</t>
    </r>
    <r>
      <rPr>
        <sz val="6"/>
        <color rgb="FF000000"/>
        <rFont val="Calibri"/>
        <family val="2"/>
      </rPr>
      <t>OP</t>
    </r>
    <r>
      <rPr>
        <sz val="6"/>
        <color rgb="FF000000"/>
        <rFont val="Calibri"/>
        <family val="2"/>
      </rPr>
      <t>E</t>
    </r>
    <r>
      <rPr>
        <sz val="6"/>
        <color rgb="FF000000"/>
        <rFont val="Calibri"/>
        <family val="2"/>
      </rPr>
      <t>-</t>
    </r>
    <r>
      <rPr>
        <sz val="6"/>
        <color rgb="FF000000"/>
        <rFont val="Calibri"/>
        <family val="2"/>
      </rPr>
      <t>5</t>
    </r>
    <r>
      <rPr>
        <sz val="6"/>
        <color rgb="FF000000"/>
        <rFont val="Calibri"/>
        <family val="2"/>
      </rPr>
      <t>1</t>
    </r>
    <r>
      <rPr>
        <sz val="6"/>
        <color rgb="FF000000"/>
        <rFont val="Calibri"/>
        <family val="2"/>
      </rPr>
      <t>2</t>
    </r>
  </si>
  <si>
    <r>
      <rPr>
        <sz val="6"/>
        <color rgb="FF000000"/>
        <rFont val="Calibri"/>
        <family val="2"/>
      </rPr>
      <t>A</t>
    </r>
    <r>
      <rPr>
        <sz val="6"/>
        <color rgb="FF000000"/>
        <rFont val="Calibri"/>
        <family val="2"/>
      </rPr>
      <t>C</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I</t>
    </r>
    <r>
      <rPr>
        <sz val="6"/>
        <color rgb="FF000000"/>
        <rFont val="Calibri"/>
        <family val="2"/>
      </rPr>
      <t>DAD</t>
    </r>
    <r>
      <rPr>
        <sz val="6"/>
        <color rgb="FF000000"/>
        <rFont val="Calibri"/>
        <family val="2"/>
      </rPr>
      <t xml:space="preserve"> </t>
    </r>
    <r>
      <rPr>
        <sz val="6"/>
        <color rgb="FF000000"/>
        <rFont val="Calibri"/>
        <family val="2"/>
      </rPr>
      <t>FU</t>
    </r>
    <r>
      <rPr>
        <sz val="6"/>
        <color rgb="FF000000"/>
        <rFont val="Calibri"/>
        <family val="2"/>
      </rPr>
      <t>N</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A</t>
    </r>
    <r>
      <rPr>
        <sz val="6"/>
        <color rgb="FF000000"/>
        <rFont val="Calibri"/>
        <family val="2"/>
      </rPr>
      <t>M</t>
    </r>
    <r>
      <rPr>
        <sz val="6"/>
        <color rgb="FF000000"/>
        <rFont val="Calibri"/>
        <family val="2"/>
      </rPr>
      <t>I</t>
    </r>
    <r>
      <rPr>
        <sz val="6"/>
        <color rgb="FF000000"/>
        <rFont val="Calibri"/>
        <family val="2"/>
      </rPr>
      <t>E</t>
    </r>
    <r>
      <rPr>
        <sz val="6"/>
        <color rgb="FF000000"/>
        <rFont val="Calibri"/>
        <family val="2"/>
      </rPr>
      <t>N</t>
    </r>
    <r>
      <rPr>
        <sz val="6"/>
        <color rgb="FF000000"/>
        <rFont val="Calibri"/>
        <family val="2"/>
      </rPr>
      <t>T</t>
    </r>
    <r>
      <rPr>
        <sz val="6"/>
        <color rgb="FF000000"/>
        <rFont val="Calibri"/>
        <family val="2"/>
      </rPr>
      <t xml:space="preserve"> </t>
    </r>
    <r>
      <rPr>
        <sz val="6"/>
        <color rgb="FF000000"/>
        <rFont val="Calibri"/>
        <family val="2"/>
      </rPr>
      <t>O</t>
    </r>
    <r>
      <rPr>
        <sz val="6"/>
        <color rgb="FF000000"/>
        <rFont val="Calibri"/>
        <family val="2"/>
      </rPr>
      <t xml:space="preserve"> </t>
    </r>
    <r>
      <rPr>
        <sz val="6"/>
        <color rgb="FF000000"/>
        <rFont val="Calibri"/>
        <family val="2"/>
      </rPr>
      <t xml:space="preserve">-
</t>
    </r>
    <r>
      <rPr>
        <sz val="6"/>
        <color rgb="FF000000"/>
        <rFont val="Calibri"/>
        <family val="2"/>
      </rPr>
      <t>V</t>
    </r>
    <r>
      <rPr>
        <sz val="6"/>
        <color rgb="FF000000"/>
        <rFont val="Calibri"/>
        <family val="2"/>
      </rPr>
      <t>I</t>
    </r>
    <r>
      <rPr>
        <sz val="6"/>
        <color rgb="FF000000"/>
        <rFont val="Calibri"/>
        <family val="2"/>
      </rPr>
      <t>C</t>
    </r>
    <r>
      <rPr>
        <sz val="6"/>
        <color rgb="FF000000"/>
        <rFont val="Calibri"/>
        <family val="2"/>
      </rPr>
      <t>E</t>
    </r>
    <r>
      <rPr>
        <sz val="6"/>
        <color rgb="FF000000"/>
        <rFont val="Calibri"/>
        <family val="2"/>
      </rPr>
      <t>R</t>
    </r>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I</t>
    </r>
    <r>
      <rPr>
        <sz val="6"/>
        <color rgb="FF000000"/>
        <rFont val="Calibri"/>
        <family val="2"/>
      </rPr>
      <t>•</t>
    </r>
    <r>
      <rPr>
        <sz val="6"/>
        <color rgb="FF000000"/>
        <rFont val="Calibri"/>
        <family val="2"/>
      </rPr>
      <t>A</t>
    </r>
    <r>
      <rPr>
        <sz val="6"/>
        <color rgb="FF000000"/>
        <rFont val="Calibri"/>
        <family val="2"/>
      </rPr>
      <t xml:space="preserve"> </t>
    </r>
    <r>
      <rPr>
        <sz val="6"/>
        <color rgb="FF000000"/>
        <rFont val="Calibri"/>
        <family val="2"/>
      </rPr>
      <t>A</t>
    </r>
    <r>
      <rPr>
        <sz val="6"/>
        <color rgb="FF000000"/>
        <rFont val="Calibri"/>
        <family val="2"/>
      </rPr>
      <t>D</t>
    </r>
    <r>
      <rPr>
        <sz val="6"/>
        <color rgb="FF000000"/>
        <rFont val="Calibri"/>
        <family val="2"/>
      </rPr>
      <t>M</t>
    </r>
    <r>
      <rPr>
        <sz val="6"/>
        <color rgb="FF000000"/>
        <rFont val="Calibri"/>
        <family val="2"/>
      </rPr>
      <t>I</t>
    </r>
    <r>
      <rPr>
        <sz val="6"/>
        <color rgb="FF000000"/>
        <rFont val="Calibri"/>
        <family val="2"/>
      </rPr>
      <t>N</t>
    </r>
    <r>
      <rPr>
        <sz val="6"/>
        <color rgb="FF000000"/>
        <rFont val="Calibri"/>
        <family val="2"/>
      </rPr>
      <t>I</t>
    </r>
    <r>
      <rPr>
        <sz val="6"/>
        <color rgb="FF000000"/>
        <rFont val="Calibri"/>
        <family val="2"/>
      </rPr>
      <t>S</t>
    </r>
    <r>
      <rPr>
        <sz val="6"/>
        <color rgb="FF000000"/>
        <rFont val="Calibri"/>
        <family val="2"/>
      </rPr>
      <t>T</t>
    </r>
    <r>
      <rPr>
        <sz val="6"/>
        <color rgb="FF000000"/>
        <rFont val="Calibri"/>
        <family val="2"/>
      </rPr>
      <t>RA</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A</t>
    </r>
  </si>
  <si>
    <r>
      <rPr>
        <sz val="6"/>
        <color rgb="FF000000"/>
        <rFont val="Calibri"/>
        <family val="2"/>
      </rPr>
      <t>SUS</t>
    </r>
    <r>
      <rPr>
        <sz val="6"/>
        <color rgb="FF000000"/>
        <rFont val="Calibri"/>
        <family val="2"/>
      </rPr>
      <t>C</t>
    </r>
    <r>
      <rPr>
        <sz val="6"/>
        <color rgb="FF000000"/>
        <rFont val="Calibri"/>
        <family val="2"/>
      </rPr>
      <t>RIP</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E</t>
    </r>
    <r>
      <rPr>
        <sz val="6"/>
        <color rgb="FF000000"/>
        <rFont val="Calibri"/>
        <family val="2"/>
      </rPr>
      <t>S</t>
    </r>
    <r>
      <rPr>
        <sz val="6"/>
        <color rgb="FF000000"/>
        <rFont val="Calibri"/>
        <family val="2"/>
      </rPr>
      <t xml:space="preserve"> </t>
    </r>
    <r>
      <rPr>
        <sz val="6"/>
        <color rgb="FF000000"/>
        <rFont val="Calibri"/>
        <family val="2"/>
      </rPr>
      <t>(R</t>
    </r>
    <r>
      <rPr>
        <sz val="6"/>
        <color rgb="FF000000"/>
        <rFont val="Calibri"/>
        <family val="2"/>
      </rPr>
      <t>E</t>
    </r>
    <r>
      <rPr>
        <sz val="6"/>
        <color rgb="FF000000"/>
        <rFont val="Calibri"/>
        <family val="2"/>
      </rPr>
      <t>N</t>
    </r>
    <r>
      <rPr>
        <sz val="6"/>
        <color rgb="FF000000"/>
        <rFont val="Calibri"/>
        <family val="2"/>
      </rPr>
      <t>OA</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t>
    </r>
    <r>
      <rPr>
        <sz val="6"/>
        <color rgb="FF000000"/>
        <rFont val="Calibri"/>
        <family val="2"/>
      </rPr>
      <t xml:space="preserve"> </t>
    </r>
    <r>
      <rPr>
        <sz val="6"/>
        <color rgb="FF000000"/>
        <rFont val="Calibri"/>
        <family val="2"/>
      </rPr>
      <t>L</t>
    </r>
    <r>
      <rPr>
        <sz val="6"/>
        <color rgb="FF000000"/>
        <rFont val="Calibri"/>
        <family val="2"/>
      </rPr>
      <t>E</t>
    </r>
    <r>
      <rPr>
        <sz val="6"/>
        <color rgb="FF000000"/>
        <rFont val="Calibri"/>
        <family val="2"/>
      </rPr>
      <t>G</t>
    </r>
    <r>
      <rPr>
        <sz val="6"/>
        <color rgb="FF000000"/>
        <rFont val="Calibri"/>
        <family val="2"/>
      </rPr>
      <t>I</t>
    </r>
    <r>
      <rPr>
        <sz val="6"/>
        <color rgb="FF000000"/>
        <rFont val="Calibri"/>
        <family val="2"/>
      </rPr>
      <t>S</t>
    </r>
  </si>
  <si>
    <r>
      <rPr>
        <sz val="6"/>
        <color rgb="FF000000"/>
        <rFont val="Calibri"/>
        <family val="2"/>
      </rPr>
      <t>A</t>
    </r>
    <r>
      <rPr>
        <sz val="6"/>
        <color rgb="FF000000"/>
        <rFont val="Calibri"/>
        <family val="2"/>
      </rPr>
      <t>C</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I</t>
    </r>
    <r>
      <rPr>
        <sz val="6"/>
        <color rgb="FF000000"/>
        <rFont val="Calibri"/>
        <family val="2"/>
      </rPr>
      <t>DAD</t>
    </r>
    <r>
      <rPr>
        <sz val="6"/>
        <color rgb="FF000000"/>
        <rFont val="Calibri"/>
        <family val="2"/>
      </rPr>
      <t xml:space="preserve"> </t>
    </r>
    <r>
      <rPr>
        <sz val="6"/>
        <color rgb="FF000000"/>
        <rFont val="Calibri"/>
        <family val="2"/>
      </rPr>
      <t>FU</t>
    </r>
    <r>
      <rPr>
        <sz val="6"/>
        <color rgb="FF000000"/>
        <rFont val="Calibri"/>
        <family val="2"/>
      </rPr>
      <t>N</t>
    </r>
    <r>
      <rPr>
        <sz val="6"/>
        <color rgb="FF000000"/>
        <rFont val="Calibri"/>
        <family val="2"/>
      </rPr>
      <t>C</t>
    </r>
    <r>
      <rPr>
        <sz val="6"/>
        <color rgb="FF000000"/>
        <rFont val="Calibri"/>
        <family val="2"/>
      </rPr>
      <t>I</t>
    </r>
    <r>
      <rPr>
        <sz val="6"/>
        <color rgb="FF000000"/>
        <rFont val="Calibri"/>
        <family val="2"/>
      </rPr>
      <t>O</t>
    </r>
    <r>
      <rPr>
        <sz val="6"/>
        <color rgb="FF000000"/>
        <rFont val="Calibri"/>
        <family val="2"/>
      </rPr>
      <t>N</t>
    </r>
    <r>
      <rPr>
        <sz val="6"/>
        <color rgb="FF000000"/>
        <rFont val="Calibri"/>
        <family val="2"/>
      </rPr>
      <t>A</t>
    </r>
    <r>
      <rPr>
        <sz val="6"/>
        <color rgb="FF000000"/>
        <rFont val="Calibri"/>
        <family val="2"/>
      </rPr>
      <t>M</t>
    </r>
    <r>
      <rPr>
        <sz val="6"/>
        <color rgb="FF000000"/>
        <rFont val="Calibri"/>
        <family val="2"/>
      </rPr>
      <t>I</t>
    </r>
    <r>
      <rPr>
        <sz val="6"/>
        <color rgb="FF000000"/>
        <rFont val="Calibri"/>
        <family val="2"/>
      </rPr>
      <t>E</t>
    </r>
    <r>
      <rPr>
        <sz val="6"/>
        <color rgb="FF000000"/>
        <rFont val="Calibri"/>
        <family val="2"/>
      </rPr>
      <t>N</t>
    </r>
    <r>
      <rPr>
        <sz val="6"/>
        <color rgb="FF000000"/>
        <rFont val="Calibri"/>
        <family val="2"/>
      </rPr>
      <t>T</t>
    </r>
    <r>
      <rPr>
        <sz val="6"/>
        <color rgb="FF000000"/>
        <rFont val="Calibri"/>
        <family val="2"/>
      </rPr>
      <t xml:space="preserve"> </t>
    </r>
    <r>
      <rPr>
        <sz val="6"/>
        <color rgb="FF000000"/>
        <rFont val="Calibri"/>
        <family val="2"/>
      </rPr>
      <t>O</t>
    </r>
    <r>
      <rPr>
        <sz val="6"/>
        <color rgb="FF000000"/>
        <rFont val="Calibri"/>
        <family val="2"/>
      </rPr>
      <t xml:space="preserve"> </t>
    </r>
    <r>
      <rPr>
        <sz val="6"/>
        <color rgb="FF000000"/>
        <rFont val="Calibri"/>
        <family val="2"/>
      </rPr>
      <t>-</t>
    </r>
    <r>
      <rPr>
        <sz val="6"/>
        <color rgb="FF000000"/>
        <rFont val="Calibri"/>
        <family val="2"/>
      </rPr>
      <t xml:space="preserve"> </t>
    </r>
    <r>
      <rPr>
        <sz val="6"/>
        <color rgb="FF000000"/>
        <rFont val="Calibri"/>
        <family val="2"/>
      </rPr>
      <t>V</t>
    </r>
    <r>
      <rPr>
        <sz val="6"/>
        <color rgb="FF000000"/>
        <rFont val="Calibri"/>
        <family val="2"/>
      </rPr>
      <t>I</t>
    </r>
    <r>
      <rPr>
        <sz val="6"/>
        <color rgb="FF000000"/>
        <rFont val="Calibri"/>
        <family val="2"/>
      </rPr>
      <t>C</t>
    </r>
    <r>
      <rPr>
        <sz val="6"/>
        <color rgb="FF000000"/>
        <rFont val="Calibri"/>
        <family val="2"/>
      </rPr>
      <t>E</t>
    </r>
    <r>
      <rPr>
        <sz val="6"/>
        <color rgb="FF000000"/>
        <rFont val="Calibri"/>
        <family val="2"/>
      </rPr>
      <t>R</t>
    </r>
    <r>
      <rPr>
        <sz val="6"/>
        <color rgb="FF000000"/>
        <rFont val="Calibri"/>
        <family val="2"/>
      </rPr>
      <t>R</t>
    </r>
    <r>
      <rPr>
        <sz val="6"/>
        <color rgb="FF000000"/>
        <rFont val="Calibri"/>
        <family val="2"/>
      </rPr>
      <t>E</t>
    </r>
    <r>
      <rPr>
        <sz val="6"/>
        <color rgb="FF000000"/>
        <rFont val="Calibri"/>
        <family val="2"/>
      </rPr>
      <t>C</t>
    </r>
    <r>
      <rPr>
        <sz val="6"/>
        <color rgb="FF000000"/>
        <rFont val="Calibri"/>
        <family val="2"/>
      </rPr>
      <t>T</t>
    </r>
    <r>
      <rPr>
        <sz val="6"/>
        <color rgb="FF000000"/>
        <rFont val="Calibri"/>
        <family val="2"/>
      </rPr>
      <t>O</t>
    </r>
    <r>
      <rPr>
        <sz val="6"/>
        <color rgb="FF000000"/>
        <rFont val="Calibri"/>
        <family val="2"/>
      </rPr>
      <t>R</t>
    </r>
    <r>
      <rPr>
        <sz val="6"/>
        <color rgb="FF000000"/>
        <rFont val="Calibri"/>
        <family val="2"/>
      </rPr>
      <t>Ã</t>
    </r>
    <r>
      <rPr>
        <sz val="6"/>
        <color rgb="FF000000"/>
        <rFont val="Calibri"/>
        <family val="2"/>
      </rPr>
      <t>I</t>
    </r>
    <r>
      <rPr>
        <sz val="6"/>
        <color rgb="FF000000"/>
        <rFont val="Calibri"/>
        <family val="2"/>
      </rPr>
      <t>A</t>
    </r>
    <r>
      <rPr>
        <sz val="6"/>
        <color rgb="FF000000"/>
        <rFont val="Calibri"/>
        <family val="2"/>
      </rPr>
      <t xml:space="preserve"> </t>
    </r>
    <r>
      <rPr>
        <sz val="6"/>
        <color rgb="FF000000"/>
        <rFont val="Calibri"/>
        <family val="2"/>
      </rPr>
      <t>A</t>
    </r>
    <r>
      <rPr>
        <sz val="6"/>
        <color rgb="FF000000"/>
        <rFont val="Calibri"/>
        <family val="2"/>
      </rPr>
      <t>D</t>
    </r>
    <r>
      <rPr>
        <sz val="6"/>
        <color rgb="FF000000"/>
        <rFont val="Calibri"/>
        <family val="2"/>
      </rPr>
      <t>M</t>
    </r>
    <r>
      <rPr>
        <sz val="6"/>
        <color rgb="FF000000"/>
        <rFont val="Calibri"/>
        <family val="2"/>
      </rPr>
      <t>I</t>
    </r>
    <r>
      <rPr>
        <sz val="6"/>
        <color rgb="FF000000"/>
        <rFont val="Calibri"/>
        <family val="2"/>
      </rPr>
      <t>N</t>
    </r>
    <r>
      <rPr>
        <sz val="6"/>
        <color rgb="FF000000"/>
        <rFont val="Calibri"/>
        <family val="2"/>
      </rPr>
      <t>I</t>
    </r>
    <r>
      <rPr>
        <sz val="6"/>
        <color rgb="FF000000"/>
        <rFont val="Calibri"/>
        <family val="2"/>
      </rPr>
      <t>S</t>
    </r>
    <r>
      <rPr>
        <sz val="6"/>
        <color rgb="FF000000"/>
        <rFont val="Calibri"/>
        <family val="2"/>
      </rPr>
      <t>T</t>
    </r>
    <r>
      <rPr>
        <sz val="6"/>
        <color rgb="FF000000"/>
        <rFont val="Calibri"/>
        <family val="2"/>
      </rPr>
      <t>RA</t>
    </r>
    <r>
      <rPr>
        <sz val="6"/>
        <color rgb="FF000000"/>
        <rFont val="Calibri"/>
        <family val="2"/>
      </rPr>
      <t>T</t>
    </r>
    <r>
      <rPr>
        <sz val="6"/>
        <color rgb="FF000000"/>
        <rFont val="Calibri"/>
        <family val="2"/>
      </rPr>
      <t>I</t>
    </r>
    <r>
      <rPr>
        <sz val="6"/>
        <color rgb="FF000000"/>
        <rFont val="Calibri"/>
        <family val="2"/>
      </rPr>
      <t>V</t>
    </r>
    <r>
      <rPr>
        <sz val="6"/>
        <color rgb="FF000000"/>
        <rFont val="Calibri"/>
        <family val="2"/>
      </rPr>
      <t>A</t>
    </r>
  </si>
  <si>
    <t>CANT</t>
  </si>
  <si>
    <t>20.000.000</t>
  </si>
  <si>
    <t>RUBRO</t>
  </si>
  <si>
    <t>DEDENDENCIA</t>
  </si>
  <si>
    <t>DESCRIPCION</t>
  </si>
  <si>
    <t>SIGLA</t>
  </si>
  <si>
    <t>ACTIVIDAD</t>
  </si>
  <si>
    <t>APRO.</t>
  </si>
  <si>
    <t>12.000.000</t>
  </si>
  <si>
    <t>12.768.803.755</t>
  </si>
  <si>
    <t>UNIVERSIDAD SURCOLOMBIANA</t>
  </si>
  <si>
    <t>RUBRO: 201490 - IMPRESOS Y SUSCRIPCIONES ADMINISTRATIVAS</t>
  </si>
  <si>
    <t>TECHO: 15.000.000</t>
  </si>
  <si>
    <t>PLAN DE COMPRAS APROBADO PARA LA VIGENCIA 2016</t>
  </si>
  <si>
    <t>FECHA DE COMPRA</t>
  </si>
  <si>
    <t>201590</t>
  </si>
  <si>
    <t>VICERRECTORIA ADMINISTRATIVA</t>
  </si>
  <si>
    <t>BIENESTAR SOCIAL - GASTOS VARIOS ADMINISTRATIVOS</t>
  </si>
  <si>
    <t>1</t>
  </si>
  <si>
    <t>ENERO A DICIEMBRE</t>
  </si>
  <si>
    <t>ACT-OPE-512</t>
  </si>
  <si>
    <t>ACTIVIDAD FUNCIONAMIENT O -
VICERRECTORI•A ADMINISTRATIVA</t>
  </si>
  <si>
    <t>DIVISION DE RECURSOS</t>
  </si>
  <si>
    <t>PORTAL TRIBUTARIO CETA.ORG.CO</t>
  </si>
  <si>
    <t>ACT-OPE-412</t>
  </si>
  <si>
    <t>ACTIVIDAD FUNCIONAMIENT O - DIVISION DE</t>
  </si>
  <si>
    <t>8</t>
  </si>
  <si>
    <t xml:space="preserve">TECHO: </t>
  </si>
  <si>
    <t>2011290</t>
  </si>
  <si>
    <t>ACTIVIDAD FUNCIONAMIENT O - DIVISION DE RECURSOS</t>
  </si>
  <si>
    <t>ACTIVIDAD FUNCIONAMIENT O -
VICERRECTORI•A
ADMINISTRATIVA</t>
  </si>
  <si>
    <t>5</t>
  </si>
  <si>
    <t>TABLERO EN ACRILICO</t>
  </si>
  <si>
    <t xml:space="preserve">MESA OVALADA 10 PUESTOS </t>
  </si>
  <si>
    <t>MESA DE REUNIONES 6 PUESTOS</t>
  </si>
  <si>
    <t>ARCHIVADOR AEREO</t>
  </si>
  <si>
    <t>ARCHIVADOR DE MADERA 4 GAVETAS</t>
  </si>
  <si>
    <t>ARCHIVADOR METALICO DE 4 GAVETAS</t>
  </si>
  <si>
    <t>SILLA ERGONOMICA SIN BRASOS</t>
  </si>
  <si>
    <t>SILLAS INTERLOCUTORAS</t>
  </si>
  <si>
    <t>SILLAS EJECUTIVAS</t>
  </si>
  <si>
    <t>SILLAS RIMAX SIN BRASOS</t>
  </si>
  <si>
    <t>ESCRITORIO TIPO SECRETARIA</t>
  </si>
  <si>
    <t>ESCRITORIO EJECUTIVO</t>
  </si>
  <si>
    <t>MESA RIMAX</t>
  </si>
  <si>
    <t>PROGRAMA DE COMUNICACIÓN SOCIAL Y PERIODISMO (1), SALA DE PRENSA (2), PROGRAMA EDUCACION FISICA (1), PROGRAMA DE PSICOLOGIA (1), OFICIAN JURIDICA (1) T AREA DE TALENTO HUMANO (6)</t>
  </si>
  <si>
    <t>CENTRO DE PRODUCCION AUDIOVISUAL FAC. DE CIENCIAS SOCIALES Y HUMANAS (1) Y FACULTAD DE CIENCIAS JURIDICAS Y POLITICAS (3)</t>
  </si>
  <si>
    <t>Prog. De comunicacin social y periodismo (12), OFICINA DE LIQUIDACIN (1), OFIC DE LIQUIDACION (1), prog. Matematicas aplicada (3), matematicas estadisticas (2),</t>
  </si>
  <si>
    <t>PRO. COMUINICACION SOCIAL Y PEIORISMO (4), EDUCACION FISICA (2), MATAMATICAS ESTADISTICA (1), MATEMATICAS APLICADA (1), FAC. CIENCIAS JURIDICAS Y POLITICAS (2), BIENESTAR UNIVERSITARIO (3), OFICINA JURIDICA (3) Y AREA FINACIERA (4)</t>
  </si>
  <si>
    <t>Fac, ciencias juridicas y politicas (2), lab. De microbiologia (1), fondos especiales (4), oficina juidica (1), licenciatura en ciencias sociales (2), sede garzón (5)</t>
  </si>
  <si>
    <t>Oficinas de liquidacion (4), tesoreria (5), division de recursos (5), secretaria gneral (2), servicios generales (3),  CTIC (15), fondos especiales (2), juridica (1),  curriculo (3) archivo central (1), recuperacion de cartera (4), area financiera (15), editorial usco (6),  programa s de educacion fisica (9),  matematicas aplicada psicologia (1), ing, electronica,   fac. ciencias juridicas y politicas (21),  lab. de microbiologia (3)y simulacion (2), licenciatura en ciencias nuaturales fisica y quimica (4),   sede garzón (5)</t>
  </si>
  <si>
    <t>CENTRO DE PRODUCCION AUDIOVISUAL FAC. DE CIENCIAS SOCIALES Y HUMANAS (10), SALA DE RENSA (10), PROG. EDUCACION FISICA (10), FACU CIENCIAS JURIDICAS Y POLIITCAS (18), BIBLIOTECA SALUD (50), OFICIAN JURIDICA (10), OFIC, CURRCULO (10)</t>
  </si>
  <si>
    <t>CENTRO DE PRODUCCION AUDIOVISAUL (14), SALA DE PRENSA (12), SAECRETARIA GENERAL (6), EDITORIAL USCO (1), SEDE PITALITO (10) SEDE LA PLATA (5)</t>
  </si>
  <si>
    <t>SILLA ERGONOMICA CON BRASOS</t>
  </si>
  <si>
    <t>PROGRAMA DE COMUNICACIÓN SOCIAL Y PERIODISMO 810),  fac, ciencias juridicas y politicas (19),  ingenieria electronica (7), lab, de simulacion (3),</t>
  </si>
  <si>
    <t>SEDE PITALITO (25), SEDE LA PLATA (100) Y GARZON (100)</t>
  </si>
  <si>
    <t>Sedes de Garzón (14), pitalito (25) y la plata (15),  editorial usco (6), lab. De simulación (1),  fac, ciiencias juridicas y politicas (3),  educacion fisica (8), ofic, tesoreria (2),  vicerrectoria de investigaciones (6)</t>
  </si>
  <si>
    <t>Vicerrectoia academica (1), fac. ciencias politicas y juridicas (1),  editorial usco 81), direccion de curriculo (2),  sede pitalito (1) y l aplata (1)</t>
  </si>
  <si>
    <t>ESCRITORIO MODUARES EN L</t>
  </si>
  <si>
    <t>Prgr. Comunicion social y periodismo (12), PROG. EDUCACION FISICA (2), matematics aplicada, vicerectoria academica (6), fac, ciencias politicas y juridicas (3), div. De recursos (3), division de bienestar univ. (3), fondos especiales (8),  recuperacion de cartera (4), area financiera (8), ares de talento humano 815), liceinciatura en ciencias naturales (1), fisica, quimica y biologia</t>
  </si>
  <si>
    <t>BILIOTECA METALICA</t>
  </si>
  <si>
    <t xml:space="preserve">LICENCIATURA EN CIENCIAS NATURALES FISICA, QUIICA Y BIOLOGIA (3), </t>
  </si>
  <si>
    <t>BIBLIOTECA EN MADERA</t>
  </si>
  <si>
    <t xml:space="preserve">PROGRAMA DE COMUNICACIÓN SOCIAL Y PERIODISMO (4), EDUCACION FISICA (3), MATEMATICAS APLICACA (2) Y ESTADISTICA (2), DIRECCION DE CURRICULO (2) </t>
  </si>
  <si>
    <t>Sedes de pitalito (30), garzon (15) y la plata (25),</t>
  </si>
  <si>
    <t>Sedes de Garzón (2), pitalito (29) y la plata (7),  lab. Inmunologia (1), fac. ciencias juridicas y politicas (3), prog. Comunicación social (1).</t>
  </si>
  <si>
    <t>MESA REDONDA PARA CONSULTA</t>
  </si>
  <si>
    <t>BIBLIOTECA SALUD (20)</t>
  </si>
  <si>
    <t>2011390</t>
  </si>
  <si>
    <t>RECTORIA</t>
  </si>
  <si>
    <t>CAJA MENOR RECTORIA</t>
  </si>
  <si>
    <t>ACT-OPE-511</t>
  </si>
  <si>
    <t>ACTIVIDAD FUNCIONAMIENT O - RECTORI•A</t>
  </si>
  <si>
    <t>3</t>
  </si>
  <si>
    <t>ACT-OPE-442-
3</t>
  </si>
  <si>
    <t>ACTIVIDAD FUNCIONAMIENT O - DIVISION DE RECURSOS - EQUIPOS Y ACCESORIOS DE COMUNICACION</t>
  </si>
  <si>
    <t>CAMARA FOTOGRAFICA DIGITAL</t>
  </si>
  <si>
    <t>3.600.000</t>
  </si>
  <si>
    <t>RUBRO: 2021590 -EQUIPO Y ACCESORIOS DE COMUNICACIÓN</t>
  </si>
  <si>
    <t>TELEFAX</t>
  </si>
  <si>
    <t>TELEFONOS</t>
  </si>
  <si>
    <t>AUDIFONOS</t>
  </si>
  <si>
    <t>PARLANTES</t>
  </si>
  <si>
    <t>AMPLIFICADOR DE SONIDO</t>
  </si>
  <si>
    <t>MICROFONO DE SOLAPA</t>
  </si>
  <si>
    <t>MICROFONO INALAMBRICO</t>
  </si>
  <si>
    <t>GRAVADORA TIPO PERIODISTA</t>
  </si>
  <si>
    <t>VIDEO CAMARA</t>
  </si>
  <si>
    <t>CUBOS PARA MICROFONOS CON LOGOTIPO INSTITUCIONAL</t>
  </si>
  <si>
    <t>GRAVADORA GRANDE CD Y USB</t>
  </si>
  <si>
    <t xml:space="preserve">TEATRO EN CASA </t>
  </si>
  <si>
    <t>CAMARAS DE SEGURIDAD</t>
  </si>
  <si>
    <t>Centor de informacion radiofonica, lab. TV (1). Fac. ciencias sociales y humanas (3), area financiera (1), sede pitalito (4) y l aplata (4), cartera (1),  fac. ciencias juridica y politicas (3), vice. Academica (2), vicerrectoria administrativa (1), oficina de liquidacion (1).</t>
  </si>
  <si>
    <t>Secretaria general (4), sede pitalito (15), fac. ciencias humanas (7), centro de formacion radiofonica (8)</t>
  </si>
  <si>
    <t xml:space="preserve">Fac, ciencia humanas (1), ciencias juridicas y politicas (3), </t>
  </si>
  <si>
    <t>FACULTAD DE CIENCIAS SOCIALES Y HUMANAS (20), sede la plata (2), garzón (1)y pitalito (8), biblioteca salud (1)</t>
  </si>
  <si>
    <t>Bilioteca Facultad de Salud (1)</t>
  </si>
  <si>
    <t>Centro de formacion radiofonica (10) y sede pitalito (10)</t>
  </si>
  <si>
    <t>Sede pitalito (10) y sede Garzón (2)</t>
  </si>
  <si>
    <t>FACULTAD DE CIENCIAS SOCIALES Y HUMANAS 82), LABORATORIO DE T. v. (1), SEDE LA PLATA (1), SEDE GARZÓN (1)</t>
  </si>
  <si>
    <t>Rectoria</t>
  </si>
  <si>
    <t>PROGRAMA ED EDUCACION FISICA (2), SEDE PITALITO (20), ARCHIVO CENTRAL (1)</t>
  </si>
  <si>
    <t>FACULTAD DE CIENC, JURIDICAS Y POLITICAS</t>
  </si>
  <si>
    <t>BIBLIOTECA FACULTAD DE SALUD</t>
  </si>
  <si>
    <t>CENTRO DE FORMACION RADIOFONICA (10),OFICINA DE PLANEACION (1), FACULTAD DE DIENCIAS SOCIALES Y HUMANAS (10), FCULTAD DE CIENCIAS JURIDICAS Y POLITICAS (2), GPEI 81), SECRETARIA GENERAL (3), OFICINA DE CURRICULO (3)</t>
  </si>
  <si>
    <t>Lab, de TV (2)., area finaciera (1), Vice. Administrativa (1), area de telento humano (2), division de recursos (1), laboratorio de infeccion y Inmunidad (1)</t>
  </si>
  <si>
    <t>2011490</t>
  </si>
  <si>
    <t>4</t>
  </si>
  <si>
    <t>800.000</t>
  </si>
  <si>
    <t>4.050.000</t>
  </si>
  <si>
    <t>ACT-OPE-442-
6</t>
  </si>
  <si>
    <t>ACTIVIDAD FUNCIONAMIENT O - DIVISION DE RECURSOS - EQUIPOS Y MAQUINAS DE OFICINA</t>
  </si>
  <si>
    <t>2.000.000</t>
  </si>
  <si>
    <t>150.000</t>
  </si>
  <si>
    <t>2</t>
  </si>
  <si>
    <t>2.700.000</t>
  </si>
  <si>
    <t>5.400.000</t>
  </si>
  <si>
    <t>4.000.000</t>
  </si>
  <si>
    <t>VIDEOBEAN</t>
  </si>
  <si>
    <t>RUBRO: 2011490 -EQUIPO Y PROCESAMIENTO DE DATOS</t>
  </si>
  <si>
    <t>COMPUTADORES PC DE MESA, D. D. &gt; 0 500 GB. PROCESADOR &gt;0 CORE !5 MARCA HP</t>
  </si>
  <si>
    <t>COMPUTADORES PC DE MESA, 4 DE RAM O SUPERIOR DISCO DURO 500 GB O SUPERIOR , MARCA AUSS LG HP</t>
  </si>
  <si>
    <t>Computador de escritorio profesional HP  600 todo en uno pantalla 21.5 referencia ProOn 600</t>
  </si>
  <si>
    <t>COMPUTADOR ESCRITORIO No. PARTE E208LT HP ALL IN ONE 800G1 PC CORPORATIVO PROCESADOR INTEL CORE !7-477OS CON INTEL HD GRAPIHCS 4600 (3.1 GHZ 8 MB DE CACHE, 4 NUCLEOS  MEMOTIA ESTÁNDAR SDRAM DDR3 DE 8 GB  Y 1600 MHZ UNIDAD INTERNA SSHD SATA DE 1 TB UNIDAD OPTICA GRABADORA DE DVD SUPERMUTIL DELGADA CON BANDEJA DE CARGA MONITOR LCD WINDESCREEN (NO TACTIL) ANTIREFLEJO IPS 23 DE DIAGONAL LCD  (NO TACTIL) WIDESREEEN ANTIRREFLEJO IPS 232 DE DIAGONAL CON PANLE TACTIL CAPACITATIVA PROYECTADA, GRAFICOS INTEL HD 4600 INTERFAZ DE RED CONEXION DE RED INTEL 217 LM GIGABIT EFICIENCIA DE ENERGIA APTO PARA ENERGY STAR TECLADO USB HP GARANTIA 3 AÑOS INCLUIDO TRES AÑPOS DE PIEZAS</t>
  </si>
  <si>
    <t>PORTATIL HP Z No: PARTE L3Z53UT #BAINTEL CORE 7-550U WITH INTEL HD GRAPIICS 5500 (2.4 GHZ UP 3 GHZ WIYH INTEL TURBO COOST TECNHNOLOGY 4 MB CACHE CORE ) WINDOW 7 PROFESSIONAL 64( AVAILABLETHROUGH DOWGRADE FROM WINDOW 8.1 POR)PROCESADOR CHIPSET IS INTEGRATED WITH PORCESADOR 16 GB 1600 MHZ DDR3L SDRMA (2X8 GB) 2 SODIMM 256 GB HP Z TURBO DRIVE PCLE SSD. AMD FIREPOR M4150 (1GB GDDR5 DEDICATED ) 3 USB 3.0 1 USB 3.0 CHARGIG 1 DISPLAY POT; 1 STERO MICROPHONE - IN/HEADPHONE-OUT COMBO; 1 AC POWER 1 RJ-45; 1 DOCKING CONNETOR; 1 SECONDARY BATTERY CONNETOR ; 1 SECURE DIGITAL; 1 SMART CARD READER, 720P DH WEBCAM, INTEL@ DUAL BAND WIRELESS- AC 7265 802. 11 A/B/G/H (2X2) AND BLUETOOTH; 65 W SMART AC ADAPTADOR (EXTERNAL)</t>
  </si>
  <si>
    <t>OFICINA DE LIQUIDACION</t>
  </si>
  <si>
    <t>VICERRECTORIA ACADEMICA</t>
  </si>
  <si>
    <t>AREA FINACIERA, PROG. ELECTONICA, LAB DE INMUNOLOGIA Y INFECCION, SIMULACCION,  MICROBIOLOGIA, PROG. DE E DUCACION FISICA, MATEMATICAS APLICADA, OFICINA JURIDICA Y TELENTO HUMANO,  PLANEACION Y BIENESTAR UNIVERSITARIO, CURRICULO,  VICERRECTRORIA ACADEMICA, CONTROL  INTERNO DISCIPLINARIO, OFIC, DE TESORERIA,  ENFERMERIA, GPEI, OFIC, LIQUIDACION, MATEMATICAS ESTADISTICAS,OFICINA DE RECURSOS, GESTIO DE SEGURIDAD Y SALUD EN EL TRABAJO, BIBLIOTECA SALUD, PORG, EDUFISICA, FONDOS ESPECIALES, OFIC DE CARTERA, ARCHIVO, CONTROL INTERNO,  SEDE GARZÓN Y LA PLATA, FAC. CIENCIAS SCIALES Y HUMANAS, LAB, TV.</t>
  </si>
  <si>
    <t>CENTRO DE TECNOLOGIA DE INFORMACION Y COMUNICACIÓN  CITC</t>
  </si>
  <si>
    <t>PEOGRANA INGENIERIA ELECTRONICA, SERVICIOS GENERALES,  PROG. EDUFISICA, FAC. SALUD, SECRETARIA GENERAL, OFIC.JURIDICA, FAC. CIENCIAS JURIDICAS Y POLITICAS, DIRECCION DE CURRUCULO, VICE, ACADEMICA, GPEI, CONTORL INTR. DISCIPLINARIO,  COORD. ESCENARIOS DEPORTIVOS, SEGURIDAD Y SALUD EN EL TRABAJO,  ESTENSION CULTURAL, BIENESTAR UNIVERSITARIO,  BIBLIOTECA SALU, CTIC, LICE, EN CIENCIAS NATURALES, FISICA, QUIMICA Y BIOLOGIA, SEDE PITALITO Y GARZÓM,  CONTROLINTERNO</t>
  </si>
  <si>
    <r>
      <t>Computador portatil corporativo Procesador Intel Core i7-4702MQ con intel HD Graphics 4600; Memoria Ram: 4 GB 16000 MHz DDR3, SDRAM (1D) Disco Duro: 750 GB 2.5-inch hard drivePantalla: 14.0-inch diagonal LED-backlit HD anti-glare (1366 x 768 ); Unidad Optica: DVD</t>
    </r>
    <r>
      <rPr>
        <u/>
        <sz val="8"/>
        <rFont val="Calibri"/>
        <family val="2"/>
      </rPr>
      <t>+</t>
    </r>
    <r>
      <rPr>
        <sz val="8"/>
        <rFont val="Calibri"/>
        <family val="2"/>
      </rPr>
      <t>RW SuperMulti DL Drive; Lan: 10/100/1000; Wlan: 802.11 abgn; Bluetooth Wireless Technology 4.0; Chip de seguridad TPMCamara 720p HD Webcam; Bateria:6-Cell 55 Wh Li-Ion Battery; Sistema Operativo: Windows 7 Professional 64 with Windows 8 Pro License. Garantía     3-3-3.Entrega Inmediata.</t>
    </r>
  </si>
  <si>
    <t>2011590</t>
  </si>
  <si>
    <t>MANTENIMIENTO</t>
  </si>
  <si>
    <t>ACT-OPE-454</t>
  </si>
  <si>
    <t>ACTIVIDAD FUNCIONAMIENT O - MANTENIMIENT
O INFRAESTRUCTU RA</t>
  </si>
  <si>
    <t>OTROS ELEMENTOS DE SEGURIDAD</t>
  </si>
  <si>
    <t>TECHO:</t>
  </si>
  <si>
    <t>2012190</t>
  </si>
  <si>
    <t>ACTIVIDAD FUNCIONAMIENT O - MANTENIMIENT</t>
  </si>
  <si>
    <t>Arrancador de Sodio de 70 w</t>
  </si>
  <si>
    <t>RUBRO: 2011590 -SISTEMA DE SEGURIDAD</t>
  </si>
  <si>
    <t>RUBRO: 2012190 -MATERIALES  ELECTRICOS</t>
  </si>
  <si>
    <t>Alambre paralelo Tel.Exte.Con. Doble Chaqueta  2x18 PTH DWP2PE</t>
  </si>
  <si>
    <t>Alicates para trabajo eléctrico</t>
  </si>
  <si>
    <t>Arrancador de Sodio de 100/400 w</t>
  </si>
  <si>
    <t>Atornillador inalámbrico</t>
  </si>
  <si>
    <t>Balasto Electrónico 2x48 T12 120V Electro control</t>
  </si>
  <si>
    <t xml:space="preserve">Balasto Electrónico 2x96 T12 120V </t>
  </si>
  <si>
    <t>Balasto Electrónico 4x17/4x32</t>
  </si>
  <si>
    <t>Balastro Electrónico 1x36</t>
  </si>
  <si>
    <t>Balastro electrónico 2x 32 T12 120V</t>
  </si>
  <si>
    <t>Base para fotocelda</t>
  </si>
  <si>
    <t>Bombillo Ahorrador 11W</t>
  </si>
  <si>
    <t>Bombillo Ahorrador 20W</t>
  </si>
  <si>
    <t>Bombillo Sodio Tubular 70W</t>
  </si>
  <si>
    <t>Bombillo metal halide de 250W</t>
  </si>
  <si>
    <t>Bombillo metal halide de 400W</t>
  </si>
  <si>
    <t>Bombillo sodio Tubular 150W</t>
  </si>
  <si>
    <t>Borne terminal estanado #2</t>
  </si>
  <si>
    <t>Breaker 1x20 Enchufable Luminex</t>
  </si>
  <si>
    <t>Breaker 1x30 Enchufable Luminex</t>
  </si>
  <si>
    <t>Breaker 1x50 Enchufable Luminex</t>
  </si>
  <si>
    <t>Breaker 2x20 Enchufable Luminex</t>
  </si>
  <si>
    <t>Breaker 2x30 Enchufable Luminex</t>
  </si>
  <si>
    <t>Breaker 2x40 Enchufable Luminex</t>
  </si>
  <si>
    <t>Breaker 2x50 Enchufable Luminex</t>
  </si>
  <si>
    <t>Breaker 3x20 Enchufable Luminex</t>
  </si>
  <si>
    <t>Breaker 3x30 Enchufable Luminex</t>
  </si>
  <si>
    <t>Breaker 3x50 Enchufable Luminex</t>
  </si>
  <si>
    <t>Breaker 3x60 Enchufable Luminex</t>
  </si>
  <si>
    <t>Breaker 3x70 Enchufable Luminex</t>
  </si>
  <si>
    <t>Breaker 3x100 Enchufable Luminex</t>
  </si>
  <si>
    <t>Breaker totalizador 1250 A.</t>
  </si>
  <si>
    <t>Breaker totalizador Regulable 80-125 ABB</t>
  </si>
  <si>
    <t>Breaker totalizador Regulable 150- 200 ABB</t>
  </si>
  <si>
    <t>Cable cobre aislado 500 MCM</t>
  </si>
  <si>
    <t>Cable Cu Aislado #14</t>
  </si>
  <si>
    <t>Cable Cu Aislado THN Pro #2</t>
  </si>
  <si>
    <t>Cable Cu Aislado THN Pro #6</t>
  </si>
  <si>
    <t>Cable Cu Aislado THN Pro #8</t>
  </si>
  <si>
    <t xml:space="preserve">Cable cu dúplex paralelo 2 x 12  </t>
  </si>
  <si>
    <t xml:space="preserve">Cable cu dúplex paralelo 2 x 14 </t>
  </si>
  <si>
    <t>Cable CU Encauchetado 3 X 12</t>
  </si>
  <si>
    <t>Cable CU Encauchetado 3 X 14</t>
  </si>
  <si>
    <t>Cable No.10  THHN/TH Procable viakon #12 AWG 600V.</t>
  </si>
  <si>
    <t>Cable No.12  THHN/TH Procable viakon #12 AWG 600V.</t>
  </si>
  <si>
    <t>Cajas plásticas 5800 PVC Rectangular 2x4</t>
  </si>
  <si>
    <t>Canaleta 20 x 12 adhesiva</t>
  </si>
  <si>
    <t>Chasis 2X48 T:Economico</t>
  </si>
  <si>
    <t>Cinta Vinilo 3M Scotch 33</t>
  </si>
  <si>
    <t>Clavija de Caucho 15A Polo a Tierra</t>
  </si>
  <si>
    <t>Clavija de caucho 3x50A</t>
  </si>
  <si>
    <t>Codo Plastimec 1/2 PVC</t>
  </si>
  <si>
    <t>Codo Plastimec 1 1/4 PVC</t>
  </si>
  <si>
    <t>Codo Plastimec 1 PVC</t>
  </si>
  <si>
    <t>Codo Plastimec 3/4 PVC</t>
  </si>
  <si>
    <t>Codo Plastimec Para Ducto 2 PVC</t>
  </si>
  <si>
    <t>Condensador de 10 MF de 250 V</t>
  </si>
  <si>
    <t>Condensador de 30 MF de 250 V</t>
  </si>
  <si>
    <t xml:space="preserve">Condensador Luminaria 45 MF </t>
  </si>
  <si>
    <t>Cordón Telefónico Resortado 2 Metros</t>
  </si>
  <si>
    <t>Fotocelda 1.000 W.</t>
  </si>
  <si>
    <t xml:space="preserve">Fusibles  Fuente H.15A.  </t>
  </si>
  <si>
    <t xml:space="preserve">Interruptor doble  </t>
  </si>
  <si>
    <t>Interruptor sencillo</t>
  </si>
  <si>
    <t>Interruptor triple</t>
  </si>
  <si>
    <t xml:space="preserve">Cortafríos </t>
  </si>
  <si>
    <t>Extractores industriales</t>
  </si>
  <si>
    <t>Juegos de brocas (Proto)</t>
  </si>
  <si>
    <t>Juego Socket tubo t-8</t>
  </si>
  <si>
    <t>Juego copas de 9 mm a 23 mm y en pulgadas</t>
  </si>
  <si>
    <t>Juegos de llaves mixtas de la 9 mm a 23 mm en pulgadas.</t>
  </si>
  <si>
    <t>Lámpara de sodio 70W</t>
  </si>
  <si>
    <t>Lámpara de sodio150 w 208/220</t>
  </si>
  <si>
    <t>Lámpara Fluorescentes con rejilla 2x20</t>
  </si>
  <si>
    <t>Lámpara Fluorescentes Económica 2x48 sin tubo</t>
  </si>
  <si>
    <t>Lámpara metal 208/220V 400</t>
  </si>
  <si>
    <t>Pinzas de puntas</t>
  </si>
  <si>
    <t>Ponchadora para cable de UTP</t>
  </si>
  <si>
    <t>Probador  ausencia tensión</t>
  </si>
  <si>
    <t>Reflectores 400 w metal Halide</t>
  </si>
  <si>
    <t>Reflectores 250 w metal Halide</t>
  </si>
  <si>
    <t>Reactancia Sodio/Metal Halide 400W. 208/220V (Sin codensa)</t>
  </si>
  <si>
    <t>Reactancia Sodio/Metal 150W 208/220V</t>
  </si>
  <si>
    <t>Reactancia Sodio/Metal Halide 250W. 208/220V (Sin codensa)</t>
  </si>
  <si>
    <t>Regletas blanca de 12 puestos 30A</t>
  </si>
  <si>
    <t>Soket Sline</t>
  </si>
  <si>
    <t>Sisaya 12”</t>
  </si>
  <si>
    <t xml:space="preserve">Tablero 2 Circuitos </t>
  </si>
  <si>
    <t>Tablero 3 Circuitos</t>
  </si>
  <si>
    <t xml:space="preserve">Tapa plástica 5800 rectangular </t>
  </si>
  <si>
    <t>Terminal Anillo Aislado 12-10 Amarillo 1/4</t>
  </si>
  <si>
    <t>Terminal Macho Aislado 12-10 Amarillo</t>
  </si>
  <si>
    <t xml:space="preserve">Terminales hembra  Aislado 12-10 </t>
  </si>
  <si>
    <t>Toma aéreo caucho 15A polo a tierra</t>
  </si>
  <si>
    <t>Toma corriente doble con polo</t>
  </si>
  <si>
    <t>Toma corriente incrustar 50 A</t>
  </si>
  <si>
    <t>Toma teléfono S/P Adhesiva USA</t>
  </si>
  <si>
    <t>Tubo fluorescente 17 w T8</t>
  </si>
  <si>
    <t>Tubo fluorescente 32 w T8</t>
  </si>
  <si>
    <t>Tubo fluorescente T:12 48w</t>
  </si>
  <si>
    <t>Tubo fluorescente T:12 96w</t>
  </si>
  <si>
    <t>Tubo Led T:8 24W</t>
  </si>
  <si>
    <t xml:space="preserve">Tubo Plastimec 1 1/2” PVC </t>
  </si>
  <si>
    <t xml:space="preserve">Tubo Plastimec 1 1/4” PVC </t>
  </si>
  <si>
    <t xml:space="preserve">Tubo Plastimec 3/4” PVC </t>
  </si>
  <si>
    <t xml:space="preserve">Tubo Telefónico Plastimec 2”X3 </t>
  </si>
  <si>
    <t xml:space="preserve">Varillas de  cobre  CU 5/8  1,80  </t>
  </si>
  <si>
    <t xml:space="preserve">Varillas de  cobre  CU 5/8  2.40   </t>
  </si>
  <si>
    <t xml:space="preserve"> </t>
  </si>
  <si>
    <t>2012290</t>
  </si>
  <si>
    <t>TRANSPORTE</t>
  </si>
  <si>
    <t>COMBUSTIBLES Y LUBRICANTES. AREA ADMINISTRATIVA</t>
  </si>
  <si>
    <t>ACT-OPE-455</t>
  </si>
  <si>
    <t>ACTIVIDAD FUNCIONAMIENT O - TRANSPORTE</t>
  </si>
  <si>
    <t>COMBUSTIBLES Y LUBRICANTES. DIRECCION</t>
  </si>
  <si>
    <t>RUBRO: 2012290 -COMBUSTIBLES</t>
  </si>
  <si>
    <t>FECHA DE
COMPRA</t>
  </si>
  <si>
    <t>ACT-OPE-442-
5</t>
  </si>
  <si>
    <t>FUNCIONAMIENT O - DIVISION DE RECURSOS - PAPELERIA</t>
  </si>
  <si>
    <t>ACTIVIDAD FUNCIONAMIENT O - DIVISION DE RECURSOS - PAPELERIA GENERAL Y ELEMENTOS DE OFICINA</t>
  </si>
  <si>
    <t xml:space="preserve">Accesorio Sanitarios grifería </t>
  </si>
  <si>
    <t>Accesorios grifería orinal</t>
  </si>
  <si>
    <t>Adaptador hembra 1"</t>
  </si>
  <si>
    <t>Adaptador hembra 2"</t>
  </si>
  <si>
    <t>Adaptador hembra 3"</t>
  </si>
  <si>
    <t>Adaptador hembra 4"</t>
  </si>
  <si>
    <t>Adaptador macho 1"</t>
  </si>
  <si>
    <t>Adaptador macho 1/2"</t>
  </si>
  <si>
    <t>Adaptador macho 2"</t>
  </si>
  <si>
    <t>Adaptador macho 3"</t>
  </si>
  <si>
    <t>Adaptador macho 4"</t>
  </si>
  <si>
    <t>adhesivo para lijadora dewalh d264451</t>
  </si>
  <si>
    <t>Adhesión lijadora D26451</t>
  </si>
  <si>
    <t>Agua Stop</t>
  </si>
  <si>
    <t>Alambre liso 16</t>
  </si>
  <si>
    <t>alicate con aislante 10"</t>
  </si>
  <si>
    <t>Angulo 1 Pulgada x 1/8</t>
  </si>
  <si>
    <t>Angulo 2 de pulgadas x 1/8</t>
  </si>
  <si>
    <t>Angulo 3/8 x 1/8</t>
  </si>
  <si>
    <t>Arbol Sanitario de entrada</t>
  </si>
  <si>
    <t>Asfalto liquido R-190</t>
  </si>
  <si>
    <t>Barras</t>
  </si>
  <si>
    <t>Bisagras cabrerizas 3x3</t>
  </si>
  <si>
    <t>bisagras tubular</t>
  </si>
  <si>
    <t>Brazo hidráulico ref. 002 trabajo liviano</t>
  </si>
  <si>
    <t xml:space="preserve">brocha 1" </t>
  </si>
  <si>
    <t>Brocha 2”</t>
  </si>
  <si>
    <t>Brocha 3”</t>
  </si>
  <si>
    <t>Brocha 4”</t>
  </si>
  <si>
    <t>Buggis nuevos</t>
  </si>
  <si>
    <t>Binda boquilla</t>
  </si>
  <si>
    <t>Canaleta Plasticas</t>
  </si>
  <si>
    <t>Canaleta en laminas</t>
  </si>
  <si>
    <t xml:space="preserve">Cemento Blanco </t>
  </si>
  <si>
    <t xml:space="preserve">Cemento Gris </t>
  </si>
  <si>
    <t>Chazos de plástico con tornillo de 1/4, 5/16 y 3/8.</t>
  </si>
  <si>
    <t>chazos plásticos expandibles</t>
  </si>
  <si>
    <t>Cheque Hidráulico 1”</t>
  </si>
  <si>
    <t>Cheque Hidráulico de 1/2</t>
  </si>
  <si>
    <t>Cheques Hidráulicos de 3/4</t>
  </si>
  <si>
    <t>Chazos para draiboll</t>
  </si>
  <si>
    <t>cinta multiseal 015x10 mts</t>
  </si>
  <si>
    <t>Cinta Teflón</t>
  </si>
  <si>
    <t>Codos PVC 1/2” aprensión</t>
  </si>
  <si>
    <t>Codos PVC 1" aprensión</t>
  </si>
  <si>
    <t>Codos PVC 2" aprensión</t>
  </si>
  <si>
    <t>Codos PVC 3" aprensión</t>
  </si>
  <si>
    <t>Codos PVC 3/4" aprensión</t>
  </si>
  <si>
    <t>Codos PVC 4" aprensión</t>
  </si>
  <si>
    <t>Codos sanitario 1" PVC</t>
  </si>
  <si>
    <t>Codos sanitario 2" PVC</t>
  </si>
  <si>
    <t>Codos sanitario 3" PVC</t>
  </si>
  <si>
    <t>Codos sanitario 4" PVC</t>
  </si>
  <si>
    <t>corta frio</t>
  </si>
  <si>
    <t>Destornillador de estría grande</t>
  </si>
  <si>
    <t>Disco para pulidora 3” Metal</t>
  </si>
  <si>
    <t>Disco pulir metal 7”</t>
  </si>
  <si>
    <t xml:space="preserve">disco punta de diamante grande </t>
  </si>
  <si>
    <t>disco punta de diamante pequeño</t>
  </si>
  <si>
    <t>engrapadora</t>
  </si>
  <si>
    <t>escuadras metálicas de 30 cm</t>
  </si>
  <si>
    <t>escuadras metálicas de 45 cm</t>
  </si>
  <si>
    <t>Espátulas de 3”</t>
  </si>
  <si>
    <t>Espátulas de 4”</t>
  </si>
  <si>
    <t>Estuco Plástico</t>
  </si>
  <si>
    <t>Flexo metro de 7 metros</t>
  </si>
  <si>
    <t>formones de 1/2"</t>
  </si>
  <si>
    <t>Flexometros</t>
  </si>
  <si>
    <t>ganchos para engrapar</t>
  </si>
  <si>
    <t>gravilla de 1/2" triturada</t>
  </si>
  <si>
    <t>hombresolo</t>
  </si>
  <si>
    <t>Juego broca para madera</t>
  </si>
  <si>
    <t>juego de brocas de taladro percutor</t>
  </si>
  <si>
    <t>Juego de Brocas para muro o tungsteno de diferentes diámetros</t>
  </si>
  <si>
    <t>juego de disco para lijadora dewalh d264451</t>
  </si>
  <si>
    <t>Juego de puntas aceradas</t>
  </si>
  <si>
    <t>Juego de lija No. 120</t>
  </si>
  <si>
    <t>Juego de lija No. 150</t>
  </si>
  <si>
    <t>Juego de lija No. 180</t>
  </si>
  <si>
    <t>Juego de lija No. 240</t>
  </si>
  <si>
    <t>Juego grifería para lavamanos</t>
  </si>
  <si>
    <t>kit para pistola de pintar</t>
  </si>
  <si>
    <t>laca caoba para madera</t>
  </si>
  <si>
    <t>laca mate para madera</t>
  </si>
  <si>
    <t>Laca Transparente Barniz</t>
  </si>
  <si>
    <t>Lámina de triplex 12 mm Pino 1,20 x 2,40</t>
  </si>
  <si>
    <t>Lámina de triplex 9 mm 1,80mm x 2,40</t>
  </si>
  <si>
    <t>Lámina icopor 61 x 122</t>
  </si>
  <si>
    <t>Lámina Kol rol calibre 18</t>
  </si>
  <si>
    <t>Laminas Draiboll</t>
  </si>
  <si>
    <t>Limas redondas</t>
  </si>
  <si>
    <t>Lavamanos</t>
  </si>
  <si>
    <t>Limpiador PVC 1/8</t>
  </si>
  <si>
    <t>Linterna</t>
  </si>
  <si>
    <t>llantas completa para buggy</t>
  </si>
  <si>
    <t>llave de tubo de 24"</t>
  </si>
  <si>
    <t>llave de tubo No.10</t>
  </si>
  <si>
    <t>llave de tubo No.8</t>
  </si>
  <si>
    <t>llave expansiva de 3", 5"" y 10"</t>
  </si>
  <si>
    <t>Llave para lavamanos GRIVAL O GRICOL</t>
  </si>
  <si>
    <t>Llave para lavaplatos completo GRIVAL O GRICOL</t>
  </si>
  <si>
    <t>Llave para orinal GRIVAL O GRICOL</t>
  </si>
  <si>
    <t>Llave paso 1 / 2</t>
  </si>
  <si>
    <t>Llave paso 1"</t>
  </si>
  <si>
    <t>Llave paso 2"</t>
  </si>
  <si>
    <t>llave terminal de 1/2"</t>
  </si>
  <si>
    <t>Llaves para orinal GRIVAL O GRICOL</t>
  </si>
  <si>
    <t>Maderas Chaflón 3.00 x 30 cm</t>
  </si>
  <si>
    <t>Maderas polines 5 * 5 * 3</t>
  </si>
  <si>
    <t>Maderas tablas burros</t>
  </si>
  <si>
    <t>manguera con acoples de 10m de largo</t>
  </si>
  <si>
    <t>manguera de alta presión</t>
  </si>
  <si>
    <t>Mangueras para lavamanos</t>
  </si>
  <si>
    <t>Mangueras para sanitarios</t>
  </si>
  <si>
    <t>Manija tanque sanitario GRIVAL O GRICOL</t>
  </si>
  <si>
    <t>marco para segueta</t>
  </si>
  <si>
    <t>martillo plástico mediano</t>
  </si>
  <si>
    <t>masilla gris para madera</t>
  </si>
  <si>
    <t>Maseta</t>
  </si>
  <si>
    <t>Mezcladores para Lavaplatos cuelo ganso.</t>
  </si>
  <si>
    <t>Palines</t>
  </si>
  <si>
    <t>Palustre de 4”</t>
  </si>
  <si>
    <t>Palustre de 6”</t>
  </si>
  <si>
    <t xml:space="preserve">Pegacor </t>
  </si>
  <si>
    <t>Pegante colbon para madera</t>
  </si>
  <si>
    <t>Peinillas de 22 pulgadas</t>
  </si>
  <si>
    <t>Pintura Anoloc PINTUCO o VINILTEX</t>
  </si>
  <si>
    <t>Pintura Anticorrosivo rojo PINTUCO o VINILTEX</t>
  </si>
  <si>
    <t>Pintura Blanca de tráfico Pesado  PINTUCO o VINILTEX</t>
  </si>
  <si>
    <t>Pintura Negra vinilo PINTUCO o VINILTEX</t>
  </si>
  <si>
    <t>Pintura Doméstico Azul PINTUCO o VINILTEX</t>
  </si>
  <si>
    <t>Pintura Doméstico Rojo PINTUCO o VINILTEX</t>
  </si>
  <si>
    <t>Pintura Esmaltada color blanco PINTUCO o VINILTEX</t>
  </si>
  <si>
    <t>Pintura Esmalte Negro PINTUCO o VINILTEX</t>
  </si>
  <si>
    <t>Pintura Gris Basalto PINTUCO o VINILTEX</t>
  </si>
  <si>
    <t>Pintura Negro tráfico pesado PINTUCO o VINILTEX</t>
  </si>
  <si>
    <t>Pintura Verde Pino PINTUCO o VINILTEX</t>
  </si>
  <si>
    <t>Pinturas Amarillo tráfico pesado PINTUCO o VINILTEX</t>
  </si>
  <si>
    <t>pinzas</t>
  </si>
  <si>
    <t>Platinas 1/ 8 x 3 / 4 ”</t>
  </si>
  <si>
    <t>Planas</t>
  </si>
  <si>
    <t>plomada de punto centro</t>
  </si>
  <si>
    <t>plomadas</t>
  </si>
  <si>
    <t>Puntillas 1 1/2”</t>
  </si>
  <si>
    <t>Puntillas 1 p / madera</t>
  </si>
  <si>
    <t>Puntillas de 2 ”</t>
  </si>
  <si>
    <t>Puntillas de 3 ”</t>
  </si>
  <si>
    <t xml:space="preserve">Punteros </t>
  </si>
  <si>
    <t>Registro de 2"</t>
  </si>
  <si>
    <t>Remachadora Stanley</t>
  </si>
  <si>
    <t>remaches grandes, medianos y pequeños (5c/u)</t>
  </si>
  <si>
    <t>Riata negra o azul para cortinas (ojálate grande)</t>
  </si>
  <si>
    <t>Rodillos Felpa</t>
  </si>
  <si>
    <t>Rollos cinta enmascarar 1/2”</t>
  </si>
  <si>
    <t>Rollos cinta enmascarar 1”</t>
  </si>
  <si>
    <t>Seguetas para metal</t>
  </si>
  <si>
    <t>Sellador madera</t>
  </si>
  <si>
    <t xml:space="preserve">serrucho escuadra de 10" </t>
  </si>
  <si>
    <t>Soldadura o Pegante PVC</t>
  </si>
  <si>
    <t xml:space="preserve">Soldadura Wasarco x 1/8 </t>
  </si>
  <si>
    <t>TEJAS DE ZINC</t>
  </si>
  <si>
    <t>Thinner</t>
  </si>
  <si>
    <t>Triangurares</t>
  </si>
  <si>
    <t>Tornillos acero galvanizados de 3 pulgadas por 7/16 pulgadas con tuerca y arandelas.</t>
  </si>
  <si>
    <t>Tornillos acero galvanizados de 2 pulgadas por 7/16 pulgadas con tuerca y arandelas.</t>
  </si>
  <si>
    <t>tornillos de 3/4 pulgadas x 1/4 de grueso - rosa fina</t>
  </si>
  <si>
    <t>Tubos para cortina gruesos con soportes</t>
  </si>
  <si>
    <t>Tubo cuadrado de 1" calibre 18</t>
  </si>
  <si>
    <t>Tubo cuadrado de 3/4" calibre 18</t>
  </si>
  <si>
    <t>Tubo para aguas negras de 1" calibre 18</t>
  </si>
  <si>
    <t>Tubo PVC de 2" de presión</t>
  </si>
  <si>
    <t>Tubo sanitario PVC de 3"</t>
  </si>
  <si>
    <t>Uniones sanitarias de 2"</t>
  </si>
  <si>
    <t>Uniones sanitarias de 3"</t>
  </si>
  <si>
    <t>Uniones sanitarias de 4"</t>
  </si>
  <si>
    <t xml:space="preserve">  </t>
  </si>
  <si>
    <t>2012490</t>
  </si>
  <si>
    <t>ACT-OPE-442-
4</t>
  </si>
  <si>
    <t>ACTIVIDAD FUNCIONAMIENT O - DIVISION DE RECURSOS - CINTAS, TONNER, CARTUCHOS Y RECARGAS</t>
  </si>
  <si>
    <t>RUBRO: 2012490 -CINTAS, CARTUCHOS, TONNER Y RECARGAS</t>
  </si>
  <si>
    <t>LASSER SAMSUNG ML-2855 ND</t>
  </si>
  <si>
    <t>TONNER SAMSUNG MLTD 101S</t>
  </si>
  <si>
    <t>TONNER SAMSUNG 105L</t>
  </si>
  <si>
    <t>TONNER SAMSUNG 205</t>
  </si>
  <si>
    <t>TINTA IMPRESORA EPSON PHOTO 1410 (1 set de 6 tintas)</t>
  </si>
  <si>
    <t>CARTUCHO DESKEJET 15 HP</t>
  </si>
  <si>
    <t>TONNER HP LASSERJET 5200</t>
  </si>
  <si>
    <t>TONNER 15A 1000 SERIES</t>
  </si>
  <si>
    <t>CARTUCHO HP 675 COLOR</t>
  </si>
  <si>
    <t>CARTUCHO HP 675 NEGRO</t>
  </si>
  <si>
    <t>CARTUCHO No. 21 COLOR</t>
  </si>
  <si>
    <t>CARTUCHO No. 22 COLOR</t>
  </si>
  <si>
    <t>TONER HP LASERJET 1022 12A</t>
  </si>
  <si>
    <t>TONNER 05X</t>
  </si>
  <si>
    <t>TONNER 12A</t>
  </si>
  <si>
    <t xml:space="preserve">TONNER 64A </t>
  </si>
  <si>
    <t>TONNER 49 A</t>
  </si>
  <si>
    <t>TONNER 35 A</t>
  </si>
  <si>
    <t>TONNER 78 A</t>
  </si>
  <si>
    <t>TONNER 85 A</t>
  </si>
  <si>
    <t>TONNER 90 A</t>
  </si>
  <si>
    <t>TONNER 80 A</t>
  </si>
  <si>
    <t>TONNER HP LASSER P2055 DN 05 A</t>
  </si>
  <si>
    <t>TONNER HP LASSER JEP P1606</t>
  </si>
  <si>
    <t>CARTUCHO DELL PHOTO926 NEGRO</t>
  </si>
  <si>
    <t>TONNER MI27 NF MFR, 83 A</t>
  </si>
  <si>
    <t>RODILLO SAMSUNG 101 COLOR VERDE OSCURO</t>
  </si>
  <si>
    <t>RODILLO HP 05X COLOR VERDE OSCURO</t>
  </si>
  <si>
    <t>RODILLO HP 78A COLOR VERDE OSCURO</t>
  </si>
  <si>
    <t>RODILLO HP 12A COLOR VERDE OSCURO</t>
  </si>
  <si>
    <t>POLVILLO UNIVERSAL HP COMPONENTES DE COLOMBIA MPT6</t>
  </si>
  <si>
    <t>POLVILLO UNIVERSAL SAMDUNG ML 5000</t>
  </si>
  <si>
    <t>POLVILLO SUMMIT CALIDAD AA</t>
  </si>
  <si>
    <t>CARTUCHO HP 901 COLOR</t>
  </si>
  <si>
    <t>HIT POR 6 TITAAS TONNER HP 81 A</t>
  </si>
  <si>
    <t>POLVILLO UNISET SAMSUNG 101</t>
  </si>
  <si>
    <t>CARTUCHO HP 901 NEGRO</t>
  </si>
  <si>
    <t>CARTUCHO HP 75 COLOR</t>
  </si>
  <si>
    <t>CARTUCHO HP 74 NEGRO</t>
  </si>
  <si>
    <t>CARTUCHO HP 21 NEGRO</t>
  </si>
  <si>
    <t>TONNER RICO SPC 320 DN</t>
  </si>
  <si>
    <t xml:space="preserve">TONNER HP CE 310A </t>
  </si>
  <si>
    <t xml:space="preserve">TONNER HP CE 311A </t>
  </si>
  <si>
    <t xml:space="preserve">TONNER HP CE 312A </t>
  </si>
  <si>
    <t xml:space="preserve">TONNER HP CE 313A </t>
  </si>
  <si>
    <t>2012590</t>
  </si>
  <si>
    <t>DIVISION DE SERVICIOS GENERALES (U)</t>
  </si>
  <si>
    <t>ACT-OPE-452</t>
  </si>
  <si>
    <t>ACTIVIDAD FUNCIONAMIENT O - ASEO</t>
  </si>
  <si>
    <t>2012690</t>
  </si>
  <si>
    <t>DOTACION ADMINISTRATIVA</t>
  </si>
  <si>
    <t>ACT-OPE-442-
7</t>
  </si>
  <si>
    <t>ACTIVIDAD FUNCIONAMIENT O - DIVISION DE RECURSOS - DOTACION</t>
  </si>
  <si>
    <t>RUBRO: 2012690 -DOTACION ADMINISTRATIVA</t>
  </si>
  <si>
    <t>MANTENIMIENTO ACENSOR</t>
  </si>
  <si>
    <t>2013290</t>
  </si>
  <si>
    <t>LLANTAS MOTOS</t>
  </si>
  <si>
    <t>LLANTAS VEHICULOS</t>
  </si>
  <si>
    <t>REPUESTO PARA VEHICULOS</t>
  </si>
  <si>
    <t>REPUESTOS MOTOS</t>
  </si>
  <si>
    <t>REPUESTO VARIOS</t>
  </si>
  <si>
    <t>2021090</t>
  </si>
  <si>
    <t>OTROS GASTOS POR SERVICIOS</t>
  </si>
  <si>
    <t>ACTIVIDAD FUNCIONAMIENT O - VICERRECTORIA ADMINISTRATIVA</t>
  </si>
  <si>
    <t>2021190</t>
  </si>
  <si>
    <t>VICERRECTORI•A ADMINISTRATIVA</t>
  </si>
  <si>
    <t>GASTOS DESPLAZAMIENTO SEDES</t>
  </si>
  <si>
    <t>202390</t>
  </si>
  <si>
    <t>ARRENDAMIENTOS</t>
  </si>
  <si>
    <t>RUBRO: 2013290 -REPUESTOS VARIOS</t>
  </si>
  <si>
    <t>RUBRO: 2011090-OTROS GASTOS POR SERVICIOS</t>
  </si>
  <si>
    <t>RUBRO: 202390-ARRENDAMIENTOS</t>
  </si>
  <si>
    <t>GASTOS DE VIAJE</t>
  </si>
  <si>
    <t>VIATICOS PERSONAL DE PLANTA</t>
  </si>
  <si>
    <t>202690</t>
  </si>
  <si>
    <t>CAJA MENOR RECTORIA CYT</t>
  </si>
  <si>
    <t>COMUNICACIONES Y TRANSPORTE</t>
  </si>
  <si>
    <t>RUBRO: 2024190-VIATICOS</t>
  </si>
  <si>
    <t>RUBRO: 202690 COMUNICACIÓN Y TRASPORTE</t>
  </si>
  <si>
    <t>202790</t>
  </si>
  <si>
    <t>SEGUROS</t>
  </si>
  <si>
    <t>202890</t>
  </si>
  <si>
    <t>BIENESTAR SOCIAL -</t>
  </si>
  <si>
    <t>RUBRO: 202790 - SEGUROS</t>
  </si>
  <si>
    <t>RUBRO: 202890 BIENESTAR SOCIAL</t>
  </si>
  <si>
    <t>2021390</t>
  </si>
  <si>
    <t>MANTENIMIENTO DE VEHICULOS</t>
  </si>
  <si>
    <t>VEHICULOS- MANTENIMIENTO DE MOTOS</t>
  </si>
  <si>
    <t>2021690</t>
  </si>
  <si>
    <t>ACTIVIDAD FUNCIONAMIENT O - RECTORÃIA</t>
  </si>
  <si>
    <t>DIVISIONES Y VIDRIOS</t>
  </si>
  <si>
    <t>FUMIGACION DE SEDES</t>
  </si>
  <si>
    <t>LAVADO DE ROPA</t>
  </si>
  <si>
    <t>MANTENIMIENTO DE INFRAESTRUCTURA</t>
  </si>
  <si>
    <t>MANTENIMIENTO Y DESARROLLO LINIX</t>
  </si>
  <si>
    <t>PLANTAS TELEFONICAS</t>
  </si>
  <si>
    <t>PURIFICADORES</t>
  </si>
  <si>
    <t>RESIDUOS PATOLOGICOS</t>
  </si>
  <si>
    <t>REVISION TECNOMECANICA</t>
  </si>
  <si>
    <t>RUBRO: 2021390- VEHICULOS</t>
  </si>
  <si>
    <t>RUBRO: 2021690- OTROS MANTENIMIENTOS</t>
  </si>
  <si>
    <t>2022190</t>
  </si>
  <si>
    <t>SERVICIOS PUBLICOS</t>
  </si>
  <si>
    <t>2022290</t>
  </si>
  <si>
    <t>SERVICIO INTERNET</t>
  </si>
  <si>
    <t>RUBRO: 2022190- SERVICIOS PUBLICOS SEDES</t>
  </si>
  <si>
    <t>RUBRO: 2022290- INTERNET</t>
  </si>
  <si>
    <t>2025190</t>
  </si>
  <si>
    <t>PUBLICACIONES DIARIOS NACIONALES</t>
  </si>
  <si>
    <t>PUBLICACIONES DIARIOS REGIONALES</t>
  </si>
  <si>
    <t>PUBLICACIONES IMPRENTA NACIONAL</t>
  </si>
  <si>
    <t>2025290</t>
  </si>
  <si>
    <t>CAJA MENOR RECTORIA FC</t>
  </si>
  <si>
    <t>FOTOCOPIAS. ACADEMICAS</t>
  </si>
  <si>
    <t>FOTOCOPIAS. ADMINISTRATIVA</t>
  </si>
  <si>
    <t>FOTOCOPIAS VARIAS</t>
  </si>
  <si>
    <t>RUBRO: 2025290- PUBLICACIONES</t>
  </si>
  <si>
    <t>RUBRO: 2025190-FOTOCOPIAS</t>
  </si>
  <si>
    <t>IMPRESOS</t>
  </si>
  <si>
    <t>20390</t>
  </si>
  <si>
    <t>IMPUESTOS, TASAS Y MULTAS</t>
  </si>
  <si>
    <t>301590</t>
  </si>
  <si>
    <t>DIVISION DE BIENESTAR UNIVERSITARIO</t>
  </si>
  <si>
    <t>EVENTOS ACTIVIDADES ESTUDIANTILES</t>
  </si>
  <si>
    <t>ACT-OPE-421</t>
  </si>
  <si>
    <t>ACTIVIDAD DE FUNCIONAMIENT O - DIVISION DE BIENESTAR UNIVERSITARIO</t>
  </si>
  <si>
    <t>RUBRO: 2025490-IMPRESOS</t>
  </si>
  <si>
    <t>RUBRO: 20390-IMPUESTOS TASAS Y MULTAS</t>
  </si>
  <si>
    <t>RUBRO: 2025190- EVENTOS Y ACTIVIDADES ESTUDIANTILES</t>
  </si>
  <si>
    <t>301990</t>
  </si>
  <si>
    <t>FONDO DE BIENESTAR</t>
  </si>
  <si>
    <t>3012290</t>
  </si>
  <si>
    <t>OTROS GASTOS BIENESTAR UNIVERSITARIO</t>
  </si>
  <si>
    <t>RUBRO: 301990-FONDO DE BIENESTAR</t>
  </si>
  <si>
    <t>RUBRO: 2025190- OTROS GASTOS DE BIENESTAR</t>
  </si>
  <si>
    <t>301490</t>
  </si>
  <si>
    <t>SALUD OCUPACIONAL</t>
  </si>
  <si>
    <t>30290</t>
  </si>
  <si>
    <t>PRACTICAS ACADEMICAS EXTRAMUROS</t>
  </si>
  <si>
    <t>304390</t>
  </si>
  <si>
    <t>AFILIACIONES Y/O SOSTENIMIENTO DE ASOCIACIONES ADMINISTRATIVAS</t>
  </si>
  <si>
    <t>RUBRO: 301490- SALUD OCUPACINAL</t>
  </si>
  <si>
    <t>RUBRO: 30290- PRACTICAS ACADEMICAS</t>
  </si>
  <si>
    <t>RUBRO: 304390- CUOTA DE ASOCIACIONES</t>
  </si>
  <si>
    <t>304590</t>
  </si>
  <si>
    <t>CUOTA ADMINISTRACION</t>
  </si>
  <si>
    <t>40190</t>
  </si>
  <si>
    <t>FACULTAD DE INGENIERIA</t>
  </si>
  <si>
    <t>GRANJA EXPERIMENTAL</t>
  </si>
  <si>
    <t>ACT-OPE-312-
3</t>
  </si>
  <si>
    <t>ACTIVIDAD FUNCIONAMIENT O - FACULTAD DE INGENIERIA</t>
  </si>
  <si>
    <t>111</t>
  </si>
  <si>
    <t>CONSTRUCION, ADECUACION Y MANTENIMIENTO DE SEDES</t>
  </si>
  <si>
    <t>RUBRO: 304590- CUOTA DE ADMINISTRACION</t>
  </si>
  <si>
    <t>RUBRO: 304390- INSUMOS, JORMANALES, MANTENIMIENTO Y COMBUSTIBLE</t>
  </si>
  <si>
    <t>211</t>
  </si>
  <si>
    <t>CENTRO DE TECNOLOGIA DE INFORMACION Y DE COMUNICACION</t>
  </si>
  <si>
    <t>ACT-OPE-461</t>
  </si>
  <si>
    <t>ACTIVIDAD FUNCIONAMIENT O - CENTRO DE TECNOLOGIA DE INFORMACION Y DE COMUNICACION</t>
  </si>
  <si>
    <t>ACTIVIDAD FUNCIONAMIENT O - CENTRO DE TECNOLOGIA DE INFORMACION Y DE</t>
  </si>
  <si>
    <t>CENTRO DE DOCUMENTACION, PRODUCCION INTELECTUAL Y PUBLICACIONES</t>
  </si>
  <si>
    <t>ACT-OPE-313-
3</t>
  </si>
  <si>
    <t>ACTIVIDAD FUNCIONAMIENT O - BIBLIOTECA CENTRAL</t>
  </si>
  <si>
    <t>ACTIVIDAD FUNCIONAMIENT O - VICERRECTORÃ•A ADMINISTRATIVA</t>
  </si>
  <si>
    <t>FACULTAD DE CIENCIAS EXACTAS Y NATURALES</t>
  </si>
  <si>
    <t>ACT-OPE-312-
6</t>
  </si>
  <si>
    <t>ACTIVIDAD FUNCIONAMIENT O - FACULTAD DE CIENCIAS EXACTAS Y NATURALES</t>
  </si>
  <si>
    <t>FACULTAD DE DERECHO</t>
  </si>
  <si>
    <t>ACT-OPE-312-
5</t>
  </si>
  <si>
    <t>ACTIVIDAD FUNCIONAMIENT O - FACULTAD DE DERECHO</t>
  </si>
  <si>
    <t xml:space="preserve">RUBRO:20112900 -MUEBLES Y ENSERES  </t>
  </si>
  <si>
    <t>RUBRO: 2021590 -BIENESTAR SOCIAL, GASTOS VARIOS</t>
  </si>
  <si>
    <t>RUBRO: 2012790 -HERRAMIENTAS Y ACCESORIOS</t>
  </si>
  <si>
    <t>RUBRO: 2012590 - ELEMENTOS DE SEO</t>
  </si>
  <si>
    <t xml:space="preserve">BISTURI GRANDE 18 MM.  REF. 608 cuchilla liviana, material de metal t y plastico </t>
  </si>
  <si>
    <t>BORRADOR DE LAPIZ NATA.  REF. PZ-20 - RAPID BR - 20</t>
  </si>
  <si>
    <t>BORRADOR PARA TABLERO ACRILICO</t>
  </si>
  <si>
    <t>CALCULADORA DE ESCRITORIO DE 16 DIGITOS. REF. MX-12S DIGITAL</t>
  </si>
  <si>
    <t>CARPETA CUATRO SOLAPA DESACIFICDA, DE CARTULINA, 300 GR, LIBRE DE ACIDO. - COLOR AMARILLO.</t>
  </si>
  <si>
    <t>CORRECTOR LIQUIDO PRESENTACION LAPIZ. REF. LC-007.</t>
  </si>
  <si>
    <t>COSEDORA MANUAL  MOD. 550C.</t>
  </si>
  <si>
    <t>FOLDER CELUGUIA - ( CARPETA CAFÉ ) - OFICIO</t>
  </si>
  <si>
    <t>GANCHOS MARIPOSA. CAJA X 50 UNIDADES</t>
  </si>
  <si>
    <t>GANCHOS PARA COSEDORA INDUSTRIAL  ESTÁNDAR COBRIZADO.</t>
  </si>
  <si>
    <t>LAPICERO TINTA NEGRA REF.100.</t>
  </si>
  <si>
    <t>LAPICERO TINTA ROJA REF.100.</t>
  </si>
  <si>
    <t>LAPICERO UNI-BOLL UM-120</t>
  </si>
  <si>
    <t>LAPIZ MINA DE GRAFITO No. 2. NEGRO</t>
  </si>
  <si>
    <t>MEMORIA USB DE 16 GB DATATRABEL REF. 101.</t>
  </si>
  <si>
    <t>MEMORIA USB DE 32GB DATATRABEL REF. 101.</t>
  </si>
  <si>
    <t>PAPELERRA DE ESCRITORIO SENCILLA</t>
  </si>
  <si>
    <t>PEGANTE EN BARRA PEGASTIC DE 40 GRS.</t>
  </si>
  <si>
    <t>TIJERA MEDIANA DE 7" EN ACERO</t>
  </si>
  <si>
    <t>BISTURI INDUSTRIAL</t>
  </si>
  <si>
    <t>BLOCK ANOTACIONES TAMAÑO CARTA</t>
  </si>
  <si>
    <t>CARGADOR DE PILAS AA - AAA</t>
  </si>
  <si>
    <t xml:space="preserve">CARGADOR DE PILAS 9V </t>
  </si>
  <si>
    <t>CINTA TRANSPARENTE ANCHA</t>
  </si>
  <si>
    <t>GANCHOS CLIP. CAJA X 100 UNIDADES</t>
  </si>
  <si>
    <t>PAPEL BOND BLANCO. TAMAÑO CARTA 75 - 90 GRAMOS. RESMA x HOJAS</t>
  </si>
  <si>
    <t>PAPEL BOND CON MEMBRETE A DOS TINTAS. TAMAÑO CARTA 75 - 90 GRS. RESMA x 500 HOJAS</t>
  </si>
  <si>
    <t xml:space="preserve">PERFORADORA DOS HUECOS </t>
  </si>
  <si>
    <t>PILA AA ALKALINA BLISTER x 2</t>
  </si>
  <si>
    <t>PILA AAA ALKALINA BLISTER x 2</t>
  </si>
  <si>
    <t xml:space="preserve">RESALTADOR REF. TEXTMARKER 49. - COLOR VERDE </t>
  </si>
  <si>
    <t>SOBRE MANILA TAMAÑO CARTA ESPECIAL, REF. 25 x 31, PAPEL ECOLOGICO.</t>
  </si>
  <si>
    <t>SOBRE MANILA OFICIO REF. 25 x 35  PAPEL ECOLOGICO.</t>
  </si>
  <si>
    <t>ZACAPUNTAS EN HIERRO</t>
  </si>
  <si>
    <t>MINAS PARA ESFERO LAMIX</t>
  </si>
  <si>
    <t>LIBRETA PAPEL PERIODICO TAMAÑA CARTA</t>
  </si>
  <si>
    <t>ROLLO KRAFT 30"</t>
  </si>
  <si>
    <t>CARTULINA POR PLIEGOS</t>
  </si>
  <si>
    <t>PEGANTE O COLBON PARA PAPEL x 250 gr</t>
  </si>
  <si>
    <t>REGLAS DE 30 CM</t>
  </si>
  <si>
    <t>MARCADORES CHARPIE</t>
  </si>
  <si>
    <t>BANDAS CAUCHO CAJ</t>
  </si>
  <si>
    <t>MARCADORES PERMANETES</t>
  </si>
  <si>
    <t>RECURSOS</t>
  </si>
  <si>
    <t>DICIEMBRE A ENERO</t>
  </si>
  <si>
    <t>AIRE ACONDICIONADO DE 18 BTU</t>
  </si>
  <si>
    <t>AIRES DE 24 BTU</t>
  </si>
  <si>
    <t>AIRES ACONDICIONADDO DE 12000 BTU</t>
  </si>
  <si>
    <t>NEVERA DE 9 PIES</t>
  </si>
  <si>
    <t>ESCANNER 7500</t>
  </si>
  <si>
    <t>IMPRESORA FOTOGRAFICA</t>
  </si>
  <si>
    <t>IMPRESORA LASSER</t>
  </si>
  <si>
    <t>IMPRESORA MULTIFUNCIONAL</t>
  </si>
  <si>
    <t xml:space="preserve">IMPRESORA A COLOR MULTIFUNCIONAL </t>
  </si>
  <si>
    <t>IMPRESORA DE PUNTO</t>
  </si>
  <si>
    <t>VIDEO BEAM</t>
  </si>
  <si>
    <t>UPS</t>
  </si>
  <si>
    <t>DIGITURNOS</t>
  </si>
  <si>
    <t>CAJA FUERTE</t>
  </si>
  <si>
    <t>RUBRO: 2011490 -EQUIPOS Y MAQUINAS DE OFICINA</t>
  </si>
  <si>
    <t>TINTA IMPRESORA EPSSON L 555 KIT POR 6 TINTAS</t>
  </si>
  <si>
    <t>MARCADOR BORRABLE. COLORES SURTIDOS REF.83002 CAJA X 1O UD</t>
  </si>
  <si>
    <t>MARCADOR BORRABLES RECARGABLES  REF. 350. CAJA X 10 UD</t>
  </si>
  <si>
    <t>MINAS PARA PORTAMINAS 0.7 REF. 90654. CAJA X 24 UD</t>
  </si>
  <si>
    <t>NOTAS AUTOADHESIVAS DE COLORES POSTIC</t>
  </si>
  <si>
    <t>PORTAMINA No. 0,7 FABER GRIPMATIC 0,7 CAJA X 12 UD</t>
  </si>
  <si>
    <t>TINTA RECARGA MARCADORES  REF. BT-30. CJA X 10 UD</t>
  </si>
  <si>
    <t>CD DVD TORRE X 100</t>
  </si>
  <si>
    <t xml:space="preserve">LAPICERO MICRO PUNTAS GRIP FINEPEN 460 de 0.4 MM. NEGRO. CAJA </t>
  </si>
  <si>
    <t>RESALTADOR REF. TEXTMARKER 49.- COLOR AMARILLO CHA X 10 UD</t>
  </si>
  <si>
    <t>RUBRO: 2012390 -PAPELERIA GENERAL- ELEMENTOS DE OFICINA</t>
  </si>
  <si>
    <t>RUBRO: 2011090-GASTOS DESPLAZAMIENTO DE SEDE</t>
  </si>
  <si>
    <t>RUBRO: 2024290-GASTOS DE VIAJE</t>
  </si>
  <si>
    <t>MANTENI,IEMTO DE MOTOBOMBAS</t>
  </si>
  <si>
    <t>MANTENIMIENO TO PLANTA ELECTRICAS</t>
  </si>
  <si>
    <t>MANTENIMIENO Y LAVADO DE TANQUES DE AGUA POTABLE</t>
  </si>
  <si>
    <t>MANTENIMIENTO DE ARCHIVADORES RODANTES</t>
  </si>
  <si>
    <t>VICERRECTORIA ADMINISTRATIVA- SERVICIOS GENERALES</t>
  </si>
  <si>
    <t>SERVICO DE CELADURIA Y ASEO</t>
  </si>
  <si>
    <t>RUBRO: 2021900- SERVICIO DE CELADURIA Y ASEO</t>
  </si>
  <si>
    <t>SNTENCIA Y CONCILIACIONES</t>
  </si>
  <si>
    <t>TOTLA</t>
  </si>
  <si>
    <t>AC OPE- 456</t>
  </si>
  <si>
    <t>VICERRECTORIA ADMINISTRATIVA- PORCESOS JURIDOC</t>
  </si>
  <si>
    <t>RUBRO: 304390- CUOTA DE AUDITAJE</t>
  </si>
  <si>
    <t>VICERRECTORIA ASMINISTRATIVA</t>
  </si>
  <si>
    <t>CURSOS DE VACACIONES</t>
  </si>
  <si>
    <t>RUBRO: 303- SENTENCIAS Y CONCILIACIONES</t>
  </si>
  <si>
    <t>RUBRO: 304 - CURSOS VACACIONALES</t>
  </si>
  <si>
    <t>SMINARIOS</t>
  </si>
  <si>
    <t>RUBRO: 304 - SEMINARIOS</t>
  </si>
  <si>
    <t>RUBRO: 304 -PATRIMONO AUTONOMO</t>
  </si>
  <si>
    <t>VECERRECTORIA ADMINISTRATIVA</t>
  </si>
  <si>
    <t>PATRIMONIO AUTONOMO</t>
  </si>
  <si>
    <t>ENEROA DICIEMBRE</t>
  </si>
  <si>
    <t>ACTIVIDAD DE FUNCIONAMIENTO ACADEMICAS</t>
  </si>
  <si>
    <t>IMPRESORA DE TRABAJO PESADO</t>
  </si>
  <si>
    <t>PLOTTER PARA ELABORAR DIPLOMAS</t>
  </si>
  <si>
    <t>TINTA PARA IMPRESORA DE PUNTO l x 300</t>
  </si>
  <si>
    <t xml:space="preserve">   </t>
  </si>
  <si>
    <t>RUBRO: 304 - PENSION Y JUBILACIONS</t>
  </si>
  <si>
    <t>PENSION Y JUBILACIONES</t>
  </si>
  <si>
    <t>RUBRO: 211- ADQUISICION Y/O PRODUCCION DE EQUIPOS Y MATERIALES</t>
  </si>
  <si>
    <t xml:space="preserve">RUBRO: 111- CONSTRUCCION DE INFRAESTRUCTURA </t>
  </si>
  <si>
    <t xml:space="preserve"> Limpido o blanqueador * 3800cc </t>
  </si>
  <si>
    <t xml:space="preserve"> Desinfectante para pisos * 3800 cc </t>
  </si>
  <si>
    <t xml:space="preserve"> Detergente en polvo *1000grs </t>
  </si>
  <si>
    <t xml:space="preserve"> Cera liquida para pisos * 3800cc </t>
  </si>
  <si>
    <t xml:space="preserve"> Limpia vidrios *3000cc </t>
  </si>
  <si>
    <t xml:space="preserve">Gancho para trapero industrial, mango en aluminio </t>
  </si>
  <si>
    <t xml:space="preserve"> Escoba en nylon ref. 228, con diametro para barrer de 32 cm. </t>
  </si>
  <si>
    <t xml:space="preserve"> Toallas descechables, blancas suplex * 150 unidades. x 24 paquete </t>
  </si>
  <si>
    <t xml:space="preserve"> Recogedor plastico </t>
  </si>
  <si>
    <t xml:space="preserve"> paños abrasivos de 10*15 cms </t>
  </si>
  <si>
    <t xml:space="preserve"> Escoba limpia telarañas </t>
  </si>
  <si>
    <t xml:space="preserve"> Jabon liquido para manos por 1900 cm3, gel antibacterial instantaneo eliminador de germenes y bacterias al 99.9% referencia 0.88 </t>
  </si>
  <si>
    <t xml:space="preserve"> Chupa para baño </t>
  </si>
  <si>
    <t xml:space="preserve"> Churrusco para baño </t>
  </si>
  <si>
    <t xml:space="preserve"> Jabon tocador o para manos  </t>
  </si>
  <si>
    <t xml:space="preserve"> Trapero en pavllo * 400 gramos </t>
  </si>
  <si>
    <t xml:space="preserve"> Mecha trapero de 400grs </t>
  </si>
  <si>
    <t xml:space="preserve"> Papel higienico doble hoja *48 2en1 * 32mts </t>
  </si>
  <si>
    <t xml:space="preserve"> Balde plastico 10 lts </t>
  </si>
  <si>
    <t xml:space="preserve">Papelera para baño </t>
  </si>
  <si>
    <t xml:space="preserve"> Papel higienico industrial natural * 250mts </t>
  </si>
  <si>
    <t xml:space="preserve"> Bayetilla blanca </t>
  </si>
  <si>
    <t xml:space="preserve"> Bayetilla roja </t>
  </si>
  <si>
    <t xml:space="preserve"> Bolsa industrial negra c-2.00 </t>
  </si>
  <si>
    <t xml:space="preserve"> Bolsa grande negra jumbo c-2.3 </t>
  </si>
  <si>
    <t xml:space="preserve"> Ambintador Spray oficina  *360cc </t>
  </si>
  <si>
    <t xml:space="preserve"> Ambientador baño gel  </t>
  </si>
  <si>
    <t xml:space="preserve"> Manguera completa 1/2" con pistola * 30 mts </t>
  </si>
  <si>
    <t>Limpiamax * 3800cc</t>
  </si>
  <si>
    <t>Carro escurridor de traperos * 35 litros</t>
  </si>
  <si>
    <t>Aviso O señal preventiva piso mojado</t>
  </si>
  <si>
    <t xml:space="preserve"> Aromatica surtida * 24 cajas </t>
  </si>
  <si>
    <t xml:space="preserve"> Aromatica de frutos rojos</t>
  </si>
  <si>
    <t xml:space="preserve"> Vasos desechables ecologicos para agua de 7 oz* caja * 2000 unidades </t>
  </si>
  <si>
    <t xml:space="preserve"> Vasos desechables ecologico para tinto 4 onzas caja * 2000 unidades </t>
  </si>
  <si>
    <t xml:space="preserve"> Termo bomba para café, de 1.5 litros </t>
  </si>
  <si>
    <t xml:space="preserve"> Cocineta electrica de 2 puestos </t>
  </si>
  <si>
    <t xml:space="preserve"> Mezcladores </t>
  </si>
  <si>
    <t xml:space="preserve"> Bandejas Plasticas </t>
  </si>
  <si>
    <t xml:space="preserve"> Cafetera electrica, jarra de vidrio con capacidad para 10 tintos </t>
  </si>
  <si>
    <t>Termo Imusa 1 litro</t>
  </si>
  <si>
    <t>Greca café cap. 120 tintos</t>
  </si>
  <si>
    <t>ELEMENTOS DE CAFETERIA</t>
  </si>
  <si>
    <t>CONSTRUCCION DE INFRAESTRUCTURA FISICA EN TODAS LAS SEDES</t>
  </si>
  <si>
    <t>ADECUACIN Y MANTENIMIENTO Y MEJORAS EN INFRAESTRUCTRA DE TODAS LAS SEDES</t>
  </si>
  <si>
    <t>AVALÚO, ESTUDIOS Y DISEÑOS DE OBRAS CIVILES VARIAS</t>
  </si>
  <si>
    <t xml:space="preserve">VICERRECTORIA ADMINISTRATIVA, FAC. SALUD </t>
  </si>
  <si>
    <t xml:space="preserve">DOTACION DE EQUIPOS Y ACCESORIOS PARA LABORATORIOS DE TODAS LAS SEDES </t>
  </si>
  <si>
    <t>MANTENINIENTO LABORATORIOS DE TODAS LAS SEDES</t>
  </si>
  <si>
    <t>DOTACION DE AULAS Y SALAS DE INFORMACION E TODQAS LAS SEDES</t>
  </si>
  <si>
    <t>DOTACION DE MUEBLES Y EQUIPOS DE OFICINA PARA TODAS LAS SEDES</t>
  </si>
  <si>
    <t>ADUISICION BILIOGRAFICA</t>
  </si>
  <si>
    <t>DOTACION DE LEMENTOS DE ASEO Y CAFETERIA</t>
  </si>
  <si>
    <t>GESTION DE LA INFRAESTRUTURA ACAEMICA- ADMINISTRATIVA Y FINANCIERA</t>
  </si>
  <si>
    <t>DOTACION, RENOVACION DE SOFWARE Y LICENCIAS</t>
  </si>
  <si>
    <t>CONTRATAOCAION DE PERSONAL PARA MANTENIMIENTO CTIC</t>
  </si>
  <si>
    <t>CHAPAS DE SEGURIDA Y VARIAS</t>
  </si>
  <si>
    <t>DIVISION DE RECURSOS - SERVICIOS GENERALES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</si>
</sst>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6" formatCode="&quot;$ &quot;#,##0"/>
  </numFmts>
  <fonts count="37" x14ac:knownFonts="1">
    <font>
      <sz val="11"/>
      <color rgb="FF000000"/>
      <name val="Calibri"/>
      <family val="2"/>
      <charset val="204"/>
    </font>
    <font>
      <sz val="5"/>
      <color rgb="FF000000"/>
      <name val="Calibri"/>
      <family val="2"/>
    </font>
    <font>
      <sz val="6"/>
      <color rgb="FF000000"/>
      <name val="Calibri"/>
      <family val="2"/>
    </font>
    <font>
      <sz val="11"/>
      <color rgb="FF000000"/>
      <name val="Calibri"/>
      <family val="2"/>
      <charset val="204"/>
    </font>
    <font>
      <sz val="8"/>
      <color rgb="FF000000"/>
      <name val="Calibri"/>
      <family val="2"/>
      <charset val="204"/>
    </font>
    <font>
      <sz val="8"/>
      <color rgb="FF000000"/>
      <name val="Arial"/>
      <family val="2"/>
    </font>
    <font>
      <sz val="11"/>
      <color rgb="FF000000"/>
      <name val="Calibri"/>
      <family val="2"/>
    </font>
    <font>
      <sz val="12"/>
      <color rgb="FF000000"/>
      <name val="Arial"/>
      <family val="2"/>
    </font>
    <font>
      <sz val="8"/>
      <color rgb="FF000000"/>
      <name val="Calibri"/>
      <family val="2"/>
    </font>
    <font>
      <b/>
      <sz val="11"/>
      <color theme="3"/>
      <name val="Calibri"/>
      <family val="2"/>
      <scheme val="minor"/>
    </font>
    <font>
      <sz val="10"/>
      <color rgb="FF000000"/>
      <name val="Calibri"/>
      <family val="2"/>
    </font>
    <font>
      <sz val="10"/>
      <color indexed="8"/>
      <name val="Calibri"/>
      <family val="2"/>
    </font>
    <font>
      <sz val="11"/>
      <color indexed="8"/>
      <name val="Calibri"/>
      <family val="2"/>
      <charset val="1"/>
    </font>
    <font>
      <sz val="8"/>
      <color theme="1"/>
      <name val="Calibri"/>
      <family val="2"/>
      <scheme val="minor"/>
    </font>
    <font>
      <sz val="8"/>
      <name val="Calibri"/>
      <family val="2"/>
    </font>
    <font>
      <u/>
      <sz val="8"/>
      <name val="Calibri"/>
      <family val="2"/>
    </font>
    <font>
      <sz val="8"/>
      <color indexed="8"/>
      <name val="Calibri"/>
      <family val="2"/>
      <scheme val="minor"/>
    </font>
    <font>
      <sz val="9"/>
      <color rgb="FF000000"/>
      <name val="Calibri"/>
      <family val="2"/>
    </font>
    <font>
      <b/>
      <sz val="9"/>
      <color rgb="FF000000"/>
      <name val="Calibri"/>
      <family val="2"/>
    </font>
    <font>
      <sz val="10"/>
      <color rgb="FF000000"/>
      <name val="Arial"/>
      <family val="2"/>
    </font>
    <font>
      <sz val="9"/>
      <color rgb="FF000000"/>
      <name val="Calibri"/>
      <family val="2"/>
      <charset val="204"/>
    </font>
    <font>
      <sz val="9"/>
      <color rgb="FF000000"/>
      <name val="Arial"/>
      <family val="2"/>
    </font>
    <font>
      <sz val="11"/>
      <color rgb="FF000000"/>
      <name val="Calibri"/>
      <family val="2"/>
      <scheme val="minor"/>
    </font>
    <font>
      <sz val="8"/>
      <name val="Arial"/>
      <family val="2"/>
    </font>
    <font>
      <sz val="9"/>
      <name val="Arial"/>
      <family val="2"/>
    </font>
    <font>
      <sz val="8"/>
      <name val="Calibri"/>
      <family val="2"/>
      <scheme val="minor"/>
    </font>
    <font>
      <sz val="9"/>
      <name val="Calibri"/>
      <family val="2"/>
    </font>
    <font>
      <sz val="9"/>
      <name val="Calibri"/>
      <family val="2"/>
      <scheme val="minor"/>
    </font>
    <font>
      <sz val="9"/>
      <color rgb="FF000000"/>
      <name val="Calibri"/>
      <family val="2"/>
      <charset val="204"/>
      <scheme val="minor"/>
    </font>
    <font>
      <b/>
      <sz val="9"/>
      <color rgb="FF000000"/>
      <name val="Calibri"/>
      <family val="2"/>
      <charset val="204"/>
      <scheme val="minor"/>
    </font>
    <font>
      <sz val="11"/>
      <color rgb="FF000000"/>
      <name val="Calibri"/>
      <family val="2"/>
      <charset val="204"/>
      <scheme val="minor"/>
    </font>
    <font>
      <sz val="9"/>
      <color rgb="FF000000"/>
      <name val="Calibri"/>
      <family val="2"/>
      <scheme val="minor"/>
    </font>
    <font>
      <sz val="9"/>
      <color indexed="81"/>
      <name val="Tahoma"/>
      <family val="2"/>
    </font>
    <font>
      <b/>
      <sz val="9"/>
      <color indexed="81"/>
      <name val="Tahoma"/>
      <family val="2"/>
    </font>
    <font>
      <sz val="9"/>
      <color rgb="FFFF0000"/>
      <name val="Calibri"/>
      <family val="2"/>
    </font>
    <font>
      <sz val="10"/>
      <color theme="1"/>
      <name val="Arial"/>
      <family val="2"/>
    </font>
    <font>
      <sz val="4"/>
      <color rgb="FF000000"/>
      <name val="Calibri"/>
      <family val="2"/>
      <scheme val="minor"/>
    </font>
  </fonts>
  <fills count="7">
    <fill>
      <patternFill patternType="none"/>
    </fill>
    <fill>
      <patternFill patternType="gray125"/>
    </fill>
    <fill>
      <patternFill patternType="solid">
        <fgColor theme="5" tint="0.79998168889431442"/>
        <bgColor indexed="64"/>
      </patternFill>
    </fill>
    <fill>
      <patternFill patternType="solid">
        <fgColor rgb="FFFFFFFF"/>
        <bgColor indexed="64"/>
      </patternFill>
    </fill>
    <fill>
      <patternFill patternType="solid">
        <fgColor indexed="9"/>
        <bgColor indexed="26"/>
      </patternFill>
    </fill>
    <fill>
      <patternFill patternType="solid">
        <fgColor theme="0"/>
        <bgColor indexed="34"/>
      </patternFill>
    </fill>
    <fill>
      <patternFill patternType="solid">
        <fgColor theme="0"/>
        <bgColor indexed="64"/>
      </patternFill>
    </fill>
  </fills>
  <borders count="5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rgb="FF000000"/>
      </left>
      <right style="thin">
        <color rgb="FF000000"/>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diagonal/>
    </border>
    <border>
      <left/>
      <right style="medium">
        <color indexed="64"/>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s>
  <cellStyleXfs count="4">
    <xf numFmtId="0" fontId="0" fillId="0" borderId="0"/>
    <xf numFmtId="43" fontId="3" fillId="0" borderId="0" applyFont="0" applyFill="0" applyBorder="0" applyAlignment="0" applyProtection="0"/>
    <xf numFmtId="0" fontId="9" fillId="0" borderId="0" applyNumberFormat="0" applyFill="0" applyBorder="0" applyAlignment="0" applyProtection="0"/>
    <xf numFmtId="0" fontId="12" fillId="0" borderId="0"/>
  </cellStyleXfs>
  <cellXfs count="480">
    <xf numFmtId="0" fontId="0" fillId="0" borderId="0" xfId="0"/>
    <xf numFmtId="0" fontId="2" fillId="0" borderId="1" xfId="0" applyFont="1" applyBorder="1" applyAlignment="1">
      <alignment horizontal="left" vertical="top" wrapText="1"/>
    </xf>
    <xf numFmtId="0" fontId="2" fillId="0" borderId="1" xfId="0" applyFont="1" applyBorder="1" applyAlignment="1">
      <alignment horizontal="left" vertical="top"/>
    </xf>
    <xf numFmtId="0" fontId="0" fillId="0" borderId="1" xfId="0" applyBorder="1" applyAlignment="1">
      <alignment horizontal="left" vertical="top"/>
    </xf>
    <xf numFmtId="0" fontId="0" fillId="0" borderId="20" xfId="0" applyBorder="1" applyAlignment="1">
      <alignment horizontal="left" vertical="top"/>
    </xf>
    <xf numFmtId="0" fontId="5" fillId="0" borderId="0" xfId="0" applyFont="1"/>
    <xf numFmtId="164" fontId="2" fillId="0" borderId="1" xfId="1" applyNumberFormat="1" applyFont="1" applyBorder="1" applyAlignment="1">
      <alignment horizontal="left" vertical="top" wrapText="1"/>
    </xf>
    <xf numFmtId="164" fontId="2" fillId="0" borderId="1" xfId="0" applyNumberFormat="1" applyFont="1" applyBorder="1" applyAlignment="1">
      <alignment horizontal="left" vertical="top"/>
    </xf>
    <xf numFmtId="0" fontId="5" fillId="0" borderId="0" xfId="0" applyFont="1" applyAlignment="1"/>
    <xf numFmtId="0" fontId="5" fillId="2" borderId="0" xfId="0" applyFont="1" applyFill="1"/>
    <xf numFmtId="0" fontId="1" fillId="0" borderId="1" xfId="0" applyFont="1" applyFill="1" applyBorder="1" applyAlignment="1">
      <alignment horizontal="left" vertical="top" wrapText="1"/>
    </xf>
    <xf numFmtId="0" fontId="1" fillId="0" borderId="1" xfId="0" applyFont="1" applyFill="1" applyBorder="1" applyAlignment="1">
      <alignment horizontal="left" vertical="top"/>
    </xf>
    <xf numFmtId="0" fontId="6" fillId="0" borderId="0" xfId="0" applyFont="1"/>
    <xf numFmtId="0" fontId="6" fillId="0" borderId="3" xfId="0" applyFont="1" applyBorder="1" applyAlignment="1">
      <alignment horizontal="left" vertical="top" wrapText="1"/>
    </xf>
    <xf numFmtId="0" fontId="6" fillId="0" borderId="31" xfId="0" applyFont="1" applyBorder="1" applyAlignment="1">
      <alignment horizontal="left" vertical="top" wrapText="1"/>
    </xf>
    <xf numFmtId="0" fontId="6" fillId="0" borderId="34" xfId="0" applyFont="1" applyBorder="1" applyAlignment="1">
      <alignment horizontal="justify" vertical="justify"/>
    </xf>
    <xf numFmtId="0" fontId="6" fillId="0" borderId="34" xfId="0" applyFont="1" applyBorder="1" applyAlignment="1">
      <alignment horizontal="justify" vertical="justify" wrapText="1"/>
    </xf>
    <xf numFmtId="164" fontId="7" fillId="2" borderId="28" xfId="1" applyNumberFormat="1" applyFont="1" applyFill="1" applyBorder="1" applyAlignment="1"/>
    <xf numFmtId="0" fontId="7" fillId="2" borderId="0" xfId="0" applyFont="1" applyFill="1"/>
    <xf numFmtId="0" fontId="0" fillId="0" borderId="34" xfId="0" applyBorder="1" applyAlignment="1">
      <alignment horizontal="justify" vertical="justify"/>
    </xf>
    <xf numFmtId="0" fontId="4" fillId="0" borderId="34" xfId="0" applyFont="1" applyBorder="1" applyAlignment="1">
      <alignment horizontal="justify" vertical="justify" wrapText="1"/>
    </xf>
    <xf numFmtId="0" fontId="4" fillId="0" borderId="34" xfId="0" applyFont="1" applyBorder="1" applyAlignment="1">
      <alignment horizontal="justify" vertical="justify"/>
    </xf>
    <xf numFmtId="0" fontId="0" fillId="0" borderId="34" xfId="0" applyBorder="1" applyAlignment="1">
      <alignment horizontal="justify" vertical="top"/>
    </xf>
    <xf numFmtId="0" fontId="10" fillId="0" borderId="4" xfId="0" applyFont="1" applyBorder="1" applyAlignment="1">
      <alignment horizontal="left" vertical="top"/>
    </xf>
    <xf numFmtId="0" fontId="10" fillId="0" borderId="4" xfId="0" applyFont="1" applyBorder="1" applyAlignment="1">
      <alignment horizontal="left" vertical="top" wrapText="1"/>
    </xf>
    <xf numFmtId="0" fontId="10" fillId="0" borderId="34" xfId="0" applyFont="1" applyBorder="1" applyAlignment="1">
      <alignment vertical="top"/>
    </xf>
    <xf numFmtId="0" fontId="10" fillId="0" borderId="0" xfId="0" applyFont="1"/>
    <xf numFmtId="0" fontId="10" fillId="0" borderId="34" xfId="0" applyFont="1" applyBorder="1" applyAlignment="1">
      <alignment horizontal="justify" vertical="top"/>
    </xf>
    <xf numFmtId="0" fontId="11" fillId="0" borderId="34" xfId="0" applyFont="1" applyFill="1" applyBorder="1" applyAlignment="1">
      <alignment horizontal="center" vertical="top" wrapText="1"/>
    </xf>
    <xf numFmtId="0" fontId="0" fillId="0" borderId="34" xfId="0" applyFont="1" applyFill="1" applyBorder="1" applyAlignment="1">
      <alignment wrapText="1"/>
    </xf>
    <xf numFmtId="0" fontId="10" fillId="0" borderId="29" xfId="0" applyFont="1" applyBorder="1" applyAlignment="1">
      <alignment horizontal="left" vertical="top" wrapText="1"/>
    </xf>
    <xf numFmtId="0" fontId="10" fillId="0" borderId="34" xfId="0" applyFont="1" applyBorder="1"/>
    <xf numFmtId="0" fontId="0" fillId="0" borderId="34" xfId="0" applyFont="1" applyFill="1" applyBorder="1" applyAlignment="1">
      <alignment horizontal="justify" vertical="justify" wrapText="1"/>
    </xf>
    <xf numFmtId="0" fontId="0" fillId="0" borderId="34" xfId="0" applyFont="1" applyBorder="1" applyAlignment="1">
      <alignment horizontal="justify" vertical="justify" wrapText="1"/>
    </xf>
    <xf numFmtId="0" fontId="4" fillId="0" borderId="34" xfId="0" applyFont="1" applyFill="1" applyBorder="1" applyAlignment="1">
      <alignment horizontal="justify" vertical="justify"/>
    </xf>
    <xf numFmtId="0" fontId="9" fillId="0" borderId="34" xfId="2" applyFill="1" applyBorder="1" applyAlignment="1">
      <alignment horizontal="justify" vertical="top"/>
    </xf>
    <xf numFmtId="0" fontId="8" fillId="0" borderId="0" xfId="0" applyFont="1"/>
    <xf numFmtId="0" fontId="8" fillId="0" borderId="5" xfId="0" applyFont="1" applyBorder="1" applyAlignment="1">
      <alignment horizontal="left" vertical="top"/>
    </xf>
    <xf numFmtId="0" fontId="8" fillId="0" borderId="5" xfId="0" applyFont="1" applyBorder="1" applyAlignment="1">
      <alignment horizontal="left" vertical="top" wrapText="1"/>
    </xf>
    <xf numFmtId="0" fontId="8" fillId="0" borderId="5" xfId="0" applyFont="1" applyBorder="1" applyAlignment="1">
      <alignment horizontal="justify" vertical="justify" wrapText="1"/>
    </xf>
    <xf numFmtId="0" fontId="8" fillId="0" borderId="5" xfId="0" applyFont="1" applyBorder="1" applyAlignment="1">
      <alignment horizontal="justify" vertical="justify"/>
    </xf>
    <xf numFmtId="0" fontId="8" fillId="0" borderId="5" xfId="0" applyFont="1" applyBorder="1" applyAlignment="1">
      <alignment horizontal="justify" vertical="top"/>
    </xf>
    <xf numFmtId="0" fontId="13" fillId="0" borderId="34" xfId="0" applyFont="1" applyBorder="1" applyAlignment="1">
      <alignment horizontal="justify" vertical="justify"/>
    </xf>
    <xf numFmtId="0" fontId="14" fillId="0" borderId="34" xfId="3" applyFont="1" applyFill="1" applyBorder="1" applyAlignment="1">
      <alignment horizontal="justify" vertical="justify" wrapText="1"/>
    </xf>
    <xf numFmtId="0" fontId="13" fillId="0" borderId="34" xfId="0" applyFont="1" applyBorder="1" applyAlignment="1">
      <alignment horizontal="justify" vertical="top"/>
    </xf>
    <xf numFmtId="0" fontId="13" fillId="0" borderId="34" xfId="0" applyFont="1" applyFill="1" applyBorder="1" applyAlignment="1">
      <alignment horizontal="justify" vertical="justify"/>
    </xf>
    <xf numFmtId="0" fontId="16" fillId="0" borderId="34" xfId="0" applyFont="1" applyBorder="1" applyAlignment="1">
      <alignment horizontal="justify" vertical="justify"/>
    </xf>
    <xf numFmtId="0" fontId="17" fillId="0" borderId="6" xfId="0" applyFont="1" applyBorder="1" applyAlignment="1">
      <alignment horizontal="left" vertical="top"/>
    </xf>
    <xf numFmtId="0" fontId="17" fillId="0" borderId="6" xfId="0" applyFont="1" applyBorder="1" applyAlignment="1">
      <alignment horizontal="left" vertical="top" wrapText="1"/>
    </xf>
    <xf numFmtId="164" fontId="17" fillId="0" borderId="6" xfId="1" applyNumberFormat="1" applyFont="1" applyBorder="1" applyAlignment="1">
      <alignment horizontal="left" vertical="top" wrapText="1"/>
    </xf>
    <xf numFmtId="164" fontId="17" fillId="0" borderId="6" xfId="1" applyNumberFormat="1" applyFont="1" applyBorder="1" applyAlignment="1">
      <alignment horizontal="left" vertical="top"/>
    </xf>
    <xf numFmtId="164" fontId="0" fillId="0" borderId="0" xfId="1" applyNumberFormat="1" applyFont="1"/>
    <xf numFmtId="164" fontId="0" fillId="0" borderId="0" xfId="1" applyNumberFormat="1" applyFont="1" applyAlignment="1"/>
    <xf numFmtId="0" fontId="17" fillId="0" borderId="7" xfId="0" applyFont="1" applyBorder="1" applyAlignment="1">
      <alignment horizontal="left" vertical="top"/>
    </xf>
    <xf numFmtId="0" fontId="17" fillId="0" borderId="7" xfId="0" applyFont="1" applyBorder="1" applyAlignment="1">
      <alignment horizontal="left" vertical="top" wrapText="1"/>
    </xf>
    <xf numFmtId="0" fontId="17" fillId="0" borderId="0" xfId="0" applyFont="1"/>
    <xf numFmtId="0" fontId="18" fillId="0" borderId="7" xfId="0" applyFont="1" applyBorder="1" applyAlignment="1">
      <alignment horizontal="left" vertical="top"/>
    </xf>
    <xf numFmtId="0" fontId="17" fillId="0" borderId="38" xfId="0" applyFont="1" applyFill="1" applyBorder="1" applyAlignment="1">
      <alignment horizontal="left" vertical="top" wrapText="1"/>
    </xf>
    <xf numFmtId="0" fontId="19" fillId="0" borderId="39" xfId="0" applyFont="1" applyBorder="1" applyAlignment="1">
      <alignment vertical="center" wrapText="1"/>
    </xf>
    <xf numFmtId="0" fontId="19" fillId="0" borderId="40" xfId="0" applyFont="1" applyBorder="1" applyAlignment="1">
      <alignment vertical="center" wrapText="1"/>
    </xf>
    <xf numFmtId="0" fontId="19" fillId="0" borderId="34" xfId="0" applyFont="1" applyBorder="1" applyAlignment="1">
      <alignment vertical="center" wrapText="1"/>
    </xf>
    <xf numFmtId="0" fontId="19" fillId="0" borderId="34" xfId="0" applyFont="1" applyBorder="1" applyAlignment="1">
      <alignment vertical="center"/>
    </xf>
    <xf numFmtId="0" fontId="17" fillId="0" borderId="29" xfId="0" applyFont="1" applyBorder="1" applyAlignment="1">
      <alignment horizontal="left" vertical="top" wrapText="1"/>
    </xf>
    <xf numFmtId="0" fontId="19" fillId="0" borderId="41" xfId="0" applyFont="1" applyBorder="1" applyAlignment="1">
      <alignment vertical="center" wrapText="1"/>
    </xf>
    <xf numFmtId="0" fontId="17" fillId="0" borderId="34" xfId="0" applyFont="1" applyBorder="1" applyAlignment="1">
      <alignment horizontal="left" vertical="top" wrapText="1"/>
    </xf>
    <xf numFmtId="0" fontId="0" fillId="0" borderId="34" xfId="0" applyBorder="1"/>
    <xf numFmtId="0" fontId="19" fillId="3" borderId="34" xfId="0" applyFont="1" applyFill="1" applyBorder="1" applyAlignment="1">
      <alignment vertical="center" wrapText="1"/>
    </xf>
    <xf numFmtId="0" fontId="17" fillId="0" borderId="42" xfId="0" applyFont="1" applyFill="1" applyBorder="1" applyAlignment="1">
      <alignment horizontal="left" vertical="top" wrapText="1"/>
    </xf>
    <xf numFmtId="0" fontId="20" fillId="0" borderId="0" xfId="0" applyFont="1"/>
    <xf numFmtId="0" fontId="20" fillId="0" borderId="9" xfId="0" applyFont="1" applyBorder="1" applyAlignment="1">
      <alignment horizontal="left" vertical="top"/>
    </xf>
    <xf numFmtId="0" fontId="20" fillId="0" borderId="9" xfId="0" applyFont="1" applyBorder="1" applyAlignment="1">
      <alignment horizontal="left" vertical="top" wrapText="1"/>
    </xf>
    <xf numFmtId="0" fontId="20" fillId="0" borderId="9" xfId="0" applyFont="1" applyBorder="1" applyAlignment="1">
      <alignment horizontal="justify" vertical="justify"/>
    </xf>
    <xf numFmtId="0" fontId="17" fillId="0" borderId="7" xfId="0" applyFont="1" applyBorder="1" applyAlignment="1">
      <alignment horizontal="center" vertical="top" wrapText="1"/>
    </xf>
    <xf numFmtId="164" fontId="20" fillId="0" borderId="0" xfId="1" applyNumberFormat="1" applyFont="1"/>
    <xf numFmtId="164" fontId="20" fillId="0" borderId="9" xfId="1" applyNumberFormat="1" applyFont="1" applyBorder="1" applyAlignment="1">
      <alignment horizontal="left" vertical="top" wrapText="1"/>
    </xf>
    <xf numFmtId="0" fontId="17" fillId="0" borderId="10" xfId="0" applyFont="1" applyBorder="1" applyAlignment="1">
      <alignment horizontal="left" vertical="top"/>
    </xf>
    <xf numFmtId="0" fontId="17" fillId="0" borderId="10" xfId="0" applyFont="1" applyBorder="1" applyAlignment="1">
      <alignment horizontal="left" vertical="top" wrapText="1"/>
    </xf>
    <xf numFmtId="0" fontId="21" fillId="3" borderId="39" xfId="0" applyFont="1" applyFill="1" applyBorder="1" applyAlignment="1">
      <alignment horizontal="justify" vertical="center" wrapText="1"/>
    </xf>
    <xf numFmtId="0" fontId="21" fillId="0" borderId="34" xfId="0" applyFont="1" applyBorder="1" applyAlignment="1">
      <alignment horizontal="justify" vertical="center" wrapText="1"/>
    </xf>
    <xf numFmtId="0" fontId="21" fillId="3" borderId="43" xfId="0" applyFont="1" applyFill="1" applyBorder="1" applyAlignment="1">
      <alignment horizontal="justify" vertical="center" wrapText="1"/>
    </xf>
    <xf numFmtId="0" fontId="17" fillId="0" borderId="29" xfId="0" applyFont="1" applyBorder="1" applyAlignment="1">
      <alignment horizontal="left" vertical="top"/>
    </xf>
    <xf numFmtId="0" fontId="21" fillId="3" borderId="34" xfId="0" applyFont="1" applyFill="1" applyBorder="1" applyAlignment="1">
      <alignment horizontal="justify" vertical="center" wrapText="1"/>
    </xf>
    <xf numFmtId="0" fontId="17" fillId="0" borderId="10" xfId="0" applyFont="1" applyBorder="1" applyAlignment="1">
      <alignment horizontal="center" vertical="top" wrapText="1"/>
    </xf>
    <xf numFmtId="0" fontId="17" fillId="0" borderId="11" xfId="0" applyFont="1" applyBorder="1" applyAlignment="1">
      <alignment horizontal="left" vertical="top" wrapText="1"/>
    </xf>
    <xf numFmtId="0" fontId="17" fillId="0" borderId="11" xfId="0" applyFont="1" applyBorder="1" applyAlignment="1">
      <alignment horizontal="justify" vertical="justify"/>
    </xf>
    <xf numFmtId="0" fontId="17" fillId="0" borderId="11" xfId="0" applyFont="1" applyBorder="1" applyAlignment="1">
      <alignment horizontal="justify" vertical="justify" wrapText="1"/>
    </xf>
    <xf numFmtId="0" fontId="18" fillId="0" borderId="11" xfId="0" applyFont="1" applyBorder="1" applyAlignment="1">
      <alignment horizontal="left" vertical="top"/>
    </xf>
    <xf numFmtId="0" fontId="22" fillId="0" borderId="34" xfId="0" applyFont="1" applyBorder="1" applyAlignment="1">
      <alignment vertical="center" wrapText="1"/>
    </xf>
    <xf numFmtId="0" fontId="22" fillId="0" borderId="34" xfId="0" applyFont="1" applyFill="1" applyBorder="1" applyAlignment="1">
      <alignment vertical="center" wrapText="1"/>
    </xf>
    <xf numFmtId="0" fontId="22" fillId="0" borderId="37" xfId="0" applyFont="1" applyBorder="1" applyAlignment="1">
      <alignment vertical="center" wrapText="1"/>
    </xf>
    <xf numFmtId="0" fontId="17" fillId="0" borderId="29" xfId="0" applyFont="1" applyBorder="1" applyAlignment="1">
      <alignment horizontal="justify" vertical="justify"/>
    </xf>
    <xf numFmtId="0" fontId="17" fillId="0" borderId="12" xfId="0" applyFont="1" applyBorder="1" applyAlignment="1">
      <alignment horizontal="left" vertical="top"/>
    </xf>
    <xf numFmtId="0" fontId="17" fillId="0" borderId="12" xfId="0" applyFont="1" applyBorder="1" applyAlignment="1">
      <alignment horizontal="left" vertical="top" wrapText="1"/>
    </xf>
    <xf numFmtId="0" fontId="17" fillId="0" borderId="34" xfId="0" applyFont="1" applyBorder="1" applyAlignment="1">
      <alignment horizontal="left" vertical="top"/>
    </xf>
    <xf numFmtId="0" fontId="17" fillId="0" borderId="34" xfId="0" applyFont="1" applyBorder="1" applyAlignment="1">
      <alignment horizontal="justify" vertical="justify"/>
    </xf>
    <xf numFmtId="0" fontId="17" fillId="0" borderId="13" xfId="0" applyFont="1" applyBorder="1" applyAlignment="1">
      <alignment horizontal="left" vertical="top" wrapText="1"/>
    </xf>
    <xf numFmtId="0" fontId="7" fillId="0" borderId="0" xfId="0" applyFont="1" applyFill="1" applyAlignment="1"/>
    <xf numFmtId="0" fontId="20" fillId="0" borderId="29" xfId="0" applyFont="1" applyBorder="1" applyAlignment="1">
      <alignment horizontal="left" vertical="top"/>
    </xf>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20" fillId="0" borderId="29" xfId="0" applyFont="1" applyBorder="1" applyAlignment="1">
      <alignment horizontal="left" vertical="top" wrapText="1"/>
    </xf>
    <xf numFmtId="164" fontId="20" fillId="0" borderId="29" xfId="1" applyNumberFormat="1" applyFont="1" applyBorder="1" applyAlignment="1">
      <alignment horizontal="left" vertical="top" wrapText="1"/>
    </xf>
    <xf numFmtId="164" fontId="20" fillId="0" borderId="34" xfId="0" applyNumberFormat="1" applyFont="1" applyBorder="1" applyAlignment="1">
      <alignment horizontal="left" vertical="top"/>
    </xf>
    <xf numFmtId="0" fontId="20" fillId="0" borderId="34" xfId="0" applyFont="1" applyBorder="1" applyAlignment="1">
      <alignment horizontal="left" vertical="top"/>
    </xf>
    <xf numFmtId="0" fontId="17" fillId="0" borderId="10" xfId="0" applyFont="1" applyBorder="1" applyAlignment="1">
      <alignment horizontal="left" vertical="top" wrapText="1"/>
    </xf>
    <xf numFmtId="0" fontId="17" fillId="0" borderId="14" xfId="0" applyFont="1" applyBorder="1" applyAlignment="1">
      <alignment horizontal="left" vertical="top" wrapText="1"/>
    </xf>
    <xf numFmtId="164" fontId="17" fillId="0" borderId="14" xfId="1" applyNumberFormat="1" applyFont="1" applyBorder="1" applyAlignment="1">
      <alignment horizontal="left" vertical="top" wrapText="1"/>
    </xf>
    <xf numFmtId="164" fontId="17" fillId="0" borderId="14" xfId="0" applyNumberFormat="1" applyFont="1" applyBorder="1" applyAlignment="1">
      <alignment horizontal="right" vertical="top" wrapText="1"/>
    </xf>
    <xf numFmtId="164" fontId="17" fillId="0" borderId="14" xfId="0" applyNumberFormat="1" applyFont="1" applyBorder="1" applyAlignment="1">
      <alignment horizontal="right" vertical="top"/>
    </xf>
    <xf numFmtId="164" fontId="0" fillId="0" borderId="0" xfId="0" applyNumberFormat="1"/>
    <xf numFmtId="0" fontId="17" fillId="0" borderId="15" xfId="0" applyFont="1" applyBorder="1" applyAlignment="1">
      <alignment horizontal="left" vertical="top"/>
    </xf>
    <xf numFmtId="0" fontId="17" fillId="0" borderId="15" xfId="0" applyFont="1" applyBorder="1" applyAlignment="1">
      <alignment horizontal="left" vertical="top" wrapText="1"/>
    </xf>
    <xf numFmtId="0" fontId="17" fillId="0" borderId="27" xfId="0" applyFont="1" applyBorder="1" applyAlignment="1">
      <alignment horizontal="center" vertical="top"/>
    </xf>
    <xf numFmtId="0" fontId="17" fillId="0" borderId="27" xfId="0" applyFont="1" applyBorder="1" applyAlignment="1">
      <alignment horizontal="left" vertical="top"/>
    </xf>
    <xf numFmtId="164" fontId="17" fillId="0" borderId="27" xfId="0" applyNumberFormat="1" applyFont="1" applyBorder="1" applyAlignment="1">
      <alignment horizontal="right" vertical="top"/>
    </xf>
    <xf numFmtId="164" fontId="17" fillId="0" borderId="27" xfId="1" applyNumberFormat="1" applyFont="1" applyBorder="1" applyAlignment="1">
      <alignment horizontal="right" vertical="top"/>
    </xf>
    <xf numFmtId="164" fontId="17" fillId="0" borderId="15" xfId="1" applyNumberFormat="1" applyFont="1" applyBorder="1" applyAlignment="1">
      <alignment horizontal="left" vertical="top" wrapText="1"/>
    </xf>
    <xf numFmtId="164" fontId="17" fillId="0" borderId="27" xfId="1" applyNumberFormat="1" applyFont="1" applyBorder="1" applyAlignment="1">
      <alignment horizontal="left" vertical="top" wrapText="1"/>
    </xf>
    <xf numFmtId="164" fontId="17" fillId="0" borderId="27" xfId="1" applyNumberFormat="1" applyFont="1" applyBorder="1" applyAlignment="1">
      <alignment horizontal="center" vertical="top"/>
    </xf>
    <xf numFmtId="0" fontId="17" fillId="0" borderId="16" xfId="0" applyFont="1" applyBorder="1" applyAlignment="1">
      <alignment horizontal="left" vertical="top"/>
    </xf>
    <xf numFmtId="0" fontId="17" fillId="0" borderId="16" xfId="0" applyFont="1" applyBorder="1" applyAlignment="1">
      <alignment horizontal="left" vertical="top" wrapText="1"/>
    </xf>
    <xf numFmtId="164" fontId="17" fillId="0" borderId="16" xfId="1" applyNumberFormat="1" applyFont="1" applyBorder="1" applyAlignment="1">
      <alignment horizontal="left" vertical="top" wrapText="1"/>
    </xf>
    <xf numFmtId="164" fontId="17" fillId="0" borderId="16" xfId="0" applyNumberFormat="1" applyFont="1" applyBorder="1" applyAlignment="1">
      <alignment horizontal="left" vertical="top"/>
    </xf>
    <xf numFmtId="0" fontId="17" fillId="0" borderId="0" xfId="0" applyFont="1" applyBorder="1" applyAlignment="1">
      <alignment horizontal="center" vertical="top"/>
    </xf>
    <xf numFmtId="0" fontId="17" fillId="0" borderId="0" xfId="0" applyFont="1" applyBorder="1" applyAlignment="1">
      <alignment horizontal="left" vertical="top"/>
    </xf>
    <xf numFmtId="164" fontId="17" fillId="0" borderId="0" xfId="0" applyNumberFormat="1" applyFont="1" applyBorder="1" applyAlignment="1">
      <alignment horizontal="left" vertical="top"/>
    </xf>
    <xf numFmtId="0" fontId="17" fillId="0" borderId="31" xfId="0" applyFont="1" applyBorder="1" applyAlignment="1">
      <alignment horizontal="left" vertical="top" wrapText="1"/>
    </xf>
    <xf numFmtId="164" fontId="20" fillId="0" borderId="34" xfId="1" applyNumberFormat="1" applyFont="1" applyBorder="1" applyAlignment="1">
      <alignment vertical="top"/>
    </xf>
    <xf numFmtId="0" fontId="23" fillId="4" borderId="34" xfId="0" applyFont="1" applyFill="1" applyBorder="1" applyAlignment="1">
      <alignment vertical="top"/>
    </xf>
    <xf numFmtId="0" fontId="17" fillId="0" borderId="27" xfId="0" applyFont="1" applyBorder="1" applyAlignment="1">
      <alignment horizontal="justify" vertical="justify"/>
    </xf>
    <xf numFmtId="0" fontId="17" fillId="0" borderId="16" xfId="0" applyFont="1" applyBorder="1" applyAlignment="1">
      <alignment horizontal="justify" vertical="justify"/>
    </xf>
    <xf numFmtId="0" fontId="17" fillId="0" borderId="16" xfId="0" applyFont="1" applyBorder="1" applyAlignment="1">
      <alignment horizontal="justify" vertical="justify" wrapText="1"/>
    </xf>
    <xf numFmtId="0" fontId="17" fillId="0" borderId="17" xfId="0" applyFont="1" applyBorder="1" applyAlignment="1">
      <alignment horizontal="left" vertical="top"/>
    </xf>
    <xf numFmtId="0" fontId="17" fillId="0" borderId="17" xfId="0" applyFont="1" applyBorder="1" applyAlignment="1">
      <alignment horizontal="left" vertical="top" wrapText="1"/>
    </xf>
    <xf numFmtId="0" fontId="17" fillId="0" borderId="18" xfId="0" applyFont="1" applyBorder="1" applyAlignment="1">
      <alignment horizontal="left" vertical="top" wrapText="1"/>
    </xf>
    <xf numFmtId="0" fontId="17" fillId="0" borderId="18" xfId="0" applyFont="1" applyBorder="1" applyAlignment="1">
      <alignment horizontal="justify" vertical="justify"/>
    </xf>
    <xf numFmtId="164" fontId="17" fillId="0" borderId="18" xfId="1" applyNumberFormat="1" applyFont="1" applyBorder="1" applyAlignment="1">
      <alignment horizontal="left" vertical="top" wrapText="1"/>
    </xf>
    <xf numFmtId="164" fontId="17" fillId="0" borderId="18" xfId="0" applyNumberFormat="1" applyFont="1" applyBorder="1" applyAlignment="1">
      <alignment horizontal="left" vertical="top"/>
    </xf>
    <xf numFmtId="0" fontId="17" fillId="0" borderId="19" xfId="0" applyFont="1" applyBorder="1" applyAlignment="1">
      <alignment horizontal="left" vertical="top"/>
    </xf>
    <xf numFmtId="0" fontId="17" fillId="0" borderId="19" xfId="0" applyFont="1" applyBorder="1" applyAlignment="1">
      <alignment horizontal="left" vertical="top" wrapText="1"/>
    </xf>
    <xf numFmtId="0" fontId="17" fillId="0" borderId="19" xfId="0" applyFont="1" applyBorder="1" applyAlignment="1">
      <alignment horizontal="justify" vertical="justify"/>
    </xf>
    <xf numFmtId="0" fontId="17" fillId="0" borderId="19" xfId="0" applyFont="1" applyBorder="1" applyAlignment="1">
      <alignment horizontal="justify" vertical="justify" wrapText="1"/>
    </xf>
    <xf numFmtId="0" fontId="7" fillId="0" borderId="28" xfId="0" applyFont="1" applyFill="1" applyBorder="1" applyAlignment="1"/>
    <xf numFmtId="0" fontId="21" fillId="0" borderId="28" xfId="0" applyFont="1" applyFill="1" applyBorder="1" applyAlignment="1"/>
    <xf numFmtId="166" fontId="23" fillId="5" borderId="44" xfId="0" applyNumberFormat="1" applyFont="1" applyFill="1" applyBorder="1"/>
    <xf numFmtId="164" fontId="17" fillId="0" borderId="19" xfId="1" applyNumberFormat="1" applyFont="1" applyBorder="1" applyAlignment="1">
      <alignment horizontal="left" vertical="top" wrapText="1"/>
    </xf>
    <xf numFmtId="164" fontId="17" fillId="0" borderId="0" xfId="0" applyNumberFormat="1" applyFont="1"/>
    <xf numFmtId="166" fontId="24" fillId="5" borderId="44" xfId="0" applyNumberFormat="1" applyFont="1" applyFill="1" applyBorder="1"/>
    <xf numFmtId="0" fontId="17" fillId="0" borderId="33" xfId="0" applyFont="1" applyBorder="1" applyAlignment="1">
      <alignment horizontal="left" vertical="top"/>
    </xf>
    <xf numFmtId="164" fontId="17" fillId="0" borderId="29" xfId="1" applyNumberFormat="1" applyFont="1" applyBorder="1" applyAlignment="1">
      <alignment horizontal="left" vertical="top" wrapText="1"/>
    </xf>
    <xf numFmtId="164" fontId="17" fillId="0" borderId="34" xfId="0" applyNumberFormat="1" applyFont="1" applyBorder="1"/>
    <xf numFmtId="0" fontId="17" fillId="0" borderId="20" xfId="0" applyFont="1" applyBorder="1" applyAlignment="1">
      <alignment horizontal="left" vertical="top"/>
    </xf>
    <xf numFmtId="0" fontId="17" fillId="0" borderId="20" xfId="0" applyFont="1" applyBorder="1" applyAlignment="1">
      <alignment horizontal="left" vertical="top" wrapText="1"/>
    </xf>
    <xf numFmtId="0" fontId="18" fillId="0" borderId="20" xfId="0" applyFont="1" applyBorder="1" applyAlignment="1">
      <alignment horizontal="left" vertical="top"/>
    </xf>
    <xf numFmtId="164" fontId="17" fillId="0" borderId="27" xfId="0" applyNumberFormat="1" applyFont="1" applyBorder="1" applyAlignment="1">
      <alignment horizontal="left" vertical="top"/>
    </xf>
    <xf numFmtId="0" fontId="17" fillId="0" borderId="27" xfId="0" applyFont="1" applyBorder="1" applyAlignment="1">
      <alignment horizontal="left" vertical="top" wrapText="1"/>
    </xf>
    <xf numFmtId="0" fontId="17" fillId="0" borderId="21" xfId="0" applyFont="1" applyBorder="1" applyAlignment="1">
      <alignment horizontal="left" vertical="top"/>
    </xf>
    <xf numFmtId="0" fontId="17" fillId="0" borderId="21" xfId="0" applyFont="1" applyBorder="1" applyAlignment="1">
      <alignment horizontal="left" vertical="top" wrapText="1"/>
    </xf>
    <xf numFmtId="0" fontId="17" fillId="0" borderId="21" xfId="0" applyFont="1" applyBorder="1" applyAlignment="1">
      <alignment horizontal="justify" vertical="justify"/>
    </xf>
    <xf numFmtId="0" fontId="17" fillId="0" borderId="21" xfId="0" applyFont="1" applyBorder="1" applyAlignment="1">
      <alignment horizontal="justify" vertical="justify" wrapText="1"/>
    </xf>
    <xf numFmtId="0" fontId="18" fillId="0" borderId="21" xfId="0" applyFont="1" applyBorder="1" applyAlignment="1">
      <alignment horizontal="left" vertical="top"/>
    </xf>
    <xf numFmtId="164" fontId="17" fillId="0" borderId="21" xfId="1" applyNumberFormat="1" applyFont="1" applyBorder="1" applyAlignment="1">
      <alignment horizontal="left" vertical="top" wrapText="1"/>
    </xf>
    <xf numFmtId="164" fontId="17" fillId="0" borderId="21" xfId="0" applyNumberFormat="1" applyFont="1" applyBorder="1" applyAlignment="1">
      <alignment horizontal="left" vertical="top"/>
    </xf>
    <xf numFmtId="164" fontId="17" fillId="0" borderId="21" xfId="1" applyNumberFormat="1" applyFont="1" applyBorder="1" applyAlignment="1">
      <alignment horizontal="left" vertical="top"/>
    </xf>
    <xf numFmtId="164" fontId="17" fillId="0" borderId="27" xfId="1" applyNumberFormat="1" applyFont="1" applyBorder="1" applyAlignment="1">
      <alignment horizontal="left" vertical="top"/>
    </xf>
    <xf numFmtId="164" fontId="17" fillId="0" borderId="21" xfId="1" applyNumberFormat="1" applyFont="1" applyBorder="1" applyAlignment="1">
      <alignment horizontal="right" vertical="top" wrapText="1"/>
    </xf>
    <xf numFmtId="164" fontId="17" fillId="0" borderId="21" xfId="0" applyNumberFormat="1" applyFont="1" applyBorder="1" applyAlignment="1">
      <alignment horizontal="left" vertical="top" wrapText="1"/>
    </xf>
    <xf numFmtId="0" fontId="17" fillId="0" borderId="0" xfId="0" applyFont="1" applyFill="1" applyBorder="1" applyAlignment="1">
      <alignment horizontal="justify" vertical="justify" wrapText="1"/>
    </xf>
    <xf numFmtId="0" fontId="17" fillId="0" borderId="22" xfId="0" applyFont="1" applyBorder="1" applyAlignment="1">
      <alignment horizontal="left" vertical="top"/>
    </xf>
    <xf numFmtId="0" fontId="17" fillId="0" borderId="22" xfId="0" applyFont="1" applyBorder="1" applyAlignment="1">
      <alignment horizontal="left" vertical="top" wrapText="1"/>
    </xf>
    <xf numFmtId="0" fontId="18" fillId="0" borderId="22" xfId="0" applyFont="1" applyBorder="1" applyAlignment="1">
      <alignment horizontal="left" vertical="top"/>
    </xf>
    <xf numFmtId="0" fontId="17" fillId="0" borderId="22" xfId="0" applyFont="1" applyBorder="1" applyAlignment="1">
      <alignment horizontal="justify" vertical="justify"/>
    </xf>
    <xf numFmtId="164" fontId="17" fillId="0" borderId="22" xfId="1" applyNumberFormat="1" applyFont="1" applyBorder="1" applyAlignment="1">
      <alignment horizontal="left" vertical="top" wrapText="1"/>
    </xf>
    <xf numFmtId="0" fontId="17" fillId="0" borderId="23" xfId="0" applyFont="1" applyBorder="1" applyAlignment="1">
      <alignment horizontal="left" vertical="top"/>
    </xf>
    <xf numFmtId="0" fontId="17" fillId="0" borderId="23" xfId="0" applyFont="1" applyBorder="1" applyAlignment="1">
      <alignment horizontal="left" vertical="top" wrapText="1"/>
    </xf>
    <xf numFmtId="0" fontId="17" fillId="0" borderId="23" xfId="0" applyFont="1" applyBorder="1" applyAlignment="1">
      <alignment horizontal="justify" vertical="justify"/>
    </xf>
    <xf numFmtId="0" fontId="18" fillId="0" borderId="23" xfId="0" applyFont="1" applyBorder="1" applyAlignment="1">
      <alignment horizontal="left" vertical="top"/>
    </xf>
    <xf numFmtId="166" fontId="23" fillId="6" borderId="44" xfId="0" applyNumberFormat="1" applyFont="1" applyFill="1" applyBorder="1"/>
    <xf numFmtId="164" fontId="17" fillId="0" borderId="23" xfId="1" applyNumberFormat="1" applyFont="1" applyBorder="1" applyAlignment="1">
      <alignment horizontal="left" vertical="top" wrapText="1"/>
    </xf>
    <xf numFmtId="0" fontId="17" fillId="0" borderId="24" xfId="0" applyFont="1" applyBorder="1" applyAlignment="1">
      <alignment horizontal="left" vertical="top"/>
    </xf>
    <xf numFmtId="0" fontId="17" fillId="0" borderId="24" xfId="0" applyFont="1" applyBorder="1" applyAlignment="1">
      <alignment horizontal="left" vertical="top" wrapText="1"/>
    </xf>
    <xf numFmtId="0" fontId="17" fillId="0" borderId="24" xfId="0" applyFont="1" applyBorder="1" applyAlignment="1">
      <alignment horizontal="justify" vertical="justify"/>
    </xf>
    <xf numFmtId="0" fontId="18" fillId="0" borderId="24" xfId="0" applyFont="1" applyBorder="1" applyAlignment="1">
      <alignment horizontal="left" vertical="top"/>
    </xf>
    <xf numFmtId="164" fontId="17" fillId="0" borderId="24" xfId="1" applyNumberFormat="1" applyFont="1" applyBorder="1" applyAlignment="1">
      <alignment horizontal="left" vertical="top" wrapText="1"/>
    </xf>
    <xf numFmtId="0" fontId="17" fillId="0" borderId="25" xfId="0" applyFont="1" applyBorder="1" applyAlignment="1">
      <alignment horizontal="left" vertical="top"/>
    </xf>
    <xf numFmtId="0" fontId="17" fillId="0" borderId="25" xfId="0" applyFont="1" applyBorder="1" applyAlignment="1">
      <alignment horizontal="left" vertical="top" wrapText="1"/>
    </xf>
    <xf numFmtId="0" fontId="18" fillId="0" borderId="25" xfId="0" applyFont="1" applyBorder="1" applyAlignment="1">
      <alignment horizontal="left" vertical="top"/>
    </xf>
    <xf numFmtId="0" fontId="18" fillId="0" borderId="27" xfId="0" applyFont="1" applyBorder="1" applyAlignment="1">
      <alignment horizontal="center" vertical="top"/>
    </xf>
    <xf numFmtId="0" fontId="18" fillId="0" borderId="27" xfId="0" applyFont="1" applyBorder="1" applyAlignment="1">
      <alignment horizontal="left" vertical="top"/>
    </xf>
    <xf numFmtId="0" fontId="17" fillId="0" borderId="26" xfId="0" applyFont="1" applyBorder="1" applyAlignment="1">
      <alignment horizontal="left" vertical="top"/>
    </xf>
    <xf numFmtId="0" fontId="17" fillId="0" borderId="26" xfId="0" applyFont="1" applyBorder="1" applyAlignment="1">
      <alignment horizontal="left" vertical="top" wrapText="1"/>
    </xf>
    <xf numFmtId="0" fontId="17" fillId="0" borderId="26" xfId="0" applyFont="1" applyBorder="1" applyAlignment="1">
      <alignment horizontal="justify" vertical="justify" wrapText="1"/>
    </xf>
    <xf numFmtId="0" fontId="17" fillId="0" borderId="26" xfId="0" applyFont="1" applyBorder="1" applyAlignment="1">
      <alignment horizontal="justify" vertical="justify"/>
    </xf>
    <xf numFmtId="0" fontId="18" fillId="0" borderId="26" xfId="0" applyFont="1" applyBorder="1" applyAlignment="1">
      <alignment horizontal="left" vertical="top"/>
    </xf>
    <xf numFmtId="166" fontId="23" fillId="0" borderId="45" xfId="0" applyNumberFormat="1" applyFont="1" applyFill="1" applyBorder="1"/>
    <xf numFmtId="166" fontId="24" fillId="0" borderId="45" xfId="0" applyNumberFormat="1" applyFont="1" applyFill="1" applyBorder="1"/>
    <xf numFmtId="0" fontId="5" fillId="0" borderId="28" xfId="0" applyFont="1" applyFill="1" applyBorder="1" applyAlignment="1"/>
    <xf numFmtId="0" fontId="5" fillId="0" borderId="0" xfId="0" applyFont="1" applyFill="1"/>
    <xf numFmtId="0" fontId="17" fillId="0" borderId="30" xfId="0" applyFont="1" applyBorder="1" applyAlignment="1">
      <alignment horizontal="left" vertical="top"/>
    </xf>
    <xf numFmtId="0" fontId="6" fillId="0" borderId="34" xfId="0" applyFont="1" applyBorder="1" applyAlignment="1">
      <alignment horizontal="left" vertical="top" wrapText="1"/>
    </xf>
    <xf numFmtId="0" fontId="6" fillId="0" borderId="34" xfId="0" applyFont="1" applyFill="1" applyBorder="1" applyAlignment="1">
      <alignment horizontal="left" vertical="top" wrapText="1"/>
    </xf>
    <xf numFmtId="0" fontId="18" fillId="0" borderId="9" xfId="0" applyFont="1" applyBorder="1" applyAlignment="1">
      <alignment horizontal="left" vertical="top"/>
    </xf>
    <xf numFmtId="0" fontId="18" fillId="0" borderId="9" xfId="0" applyFont="1" applyBorder="1" applyAlignment="1">
      <alignment horizontal="center" vertical="top"/>
    </xf>
    <xf numFmtId="0" fontId="17" fillId="0" borderId="8" xfId="0" applyFont="1" applyBorder="1" applyAlignment="1">
      <alignment horizontal="left" vertical="top" wrapText="1"/>
    </xf>
    <xf numFmtId="0" fontId="26" fillId="0" borderId="34" xfId="0" applyFont="1" applyFill="1" applyBorder="1" applyAlignment="1">
      <alignment wrapText="1"/>
    </xf>
    <xf numFmtId="0" fontId="24" fillId="0" borderId="34" xfId="0" applyFont="1" applyBorder="1" applyAlignment="1">
      <alignment vertical="center" wrapText="1"/>
    </xf>
    <xf numFmtId="0" fontId="26" fillId="0" borderId="34" xfId="0" applyFont="1" applyFill="1" applyBorder="1" applyAlignment="1">
      <alignment vertical="top" wrapText="1"/>
    </xf>
    <xf numFmtId="0" fontId="27" fillId="0" borderId="34" xfId="0" applyFont="1" applyFill="1" applyBorder="1" applyAlignment="1">
      <alignment wrapText="1"/>
    </xf>
    <xf numFmtId="0" fontId="27" fillId="0" borderId="34" xfId="0" applyFont="1" applyFill="1" applyBorder="1" applyAlignment="1">
      <alignment vertical="center" wrapText="1"/>
    </xf>
    <xf numFmtId="0" fontId="17" fillId="0" borderId="8" xfId="0" applyFont="1" applyBorder="1" applyAlignment="1">
      <alignment horizontal="center" vertical="center" wrapText="1"/>
    </xf>
    <xf numFmtId="0" fontId="17" fillId="0" borderId="34" xfId="0" applyFont="1" applyBorder="1" applyAlignment="1">
      <alignment horizontal="center" vertical="center" wrapText="1"/>
    </xf>
    <xf numFmtId="3" fontId="23" fillId="0" borderId="34" xfId="0" applyNumberFormat="1" applyFont="1" applyFill="1" applyBorder="1" applyAlignment="1">
      <alignment horizontal="center" vertical="top"/>
    </xf>
    <xf numFmtId="3" fontId="25" fillId="0" borderId="34" xfId="0" applyNumberFormat="1" applyFont="1" applyFill="1" applyBorder="1" applyAlignment="1">
      <alignment horizontal="center" vertical="top"/>
    </xf>
    <xf numFmtId="0" fontId="25" fillId="0" borderId="34" xfId="0" applyFont="1" applyBorder="1" applyAlignment="1">
      <alignment horizontal="center" vertical="top"/>
    </xf>
    <xf numFmtId="0" fontId="23" fillId="0" borderId="34" xfId="0" applyFont="1" applyBorder="1" applyAlignment="1">
      <alignment vertical="top"/>
    </xf>
    <xf numFmtId="0" fontId="25" fillId="0" borderId="34" xfId="0" applyFont="1" applyFill="1" applyBorder="1" applyAlignment="1">
      <alignment horizontal="center" vertical="top"/>
    </xf>
    <xf numFmtId="0" fontId="28" fillId="0" borderId="0" xfId="0" applyFont="1"/>
    <xf numFmtId="164" fontId="28" fillId="0" borderId="0" xfId="1" applyNumberFormat="1" applyFont="1"/>
    <xf numFmtId="0" fontId="29" fillId="0" borderId="29" xfId="0" applyFont="1" applyBorder="1" applyAlignment="1">
      <alignment horizontal="center" vertical="top"/>
    </xf>
    <xf numFmtId="0" fontId="29" fillId="0" borderId="34" xfId="0" applyFont="1" applyBorder="1" applyAlignment="1">
      <alignment horizontal="center" vertical="top"/>
    </xf>
    <xf numFmtId="0" fontId="29" fillId="0" borderId="34" xfId="0" applyFont="1" applyBorder="1" applyAlignment="1">
      <alignment horizontal="left" vertical="top"/>
    </xf>
    <xf numFmtId="0" fontId="30" fillId="0" borderId="34" xfId="0" applyFont="1" applyBorder="1" applyAlignment="1">
      <alignment horizontal="center" vertical="top"/>
    </xf>
    <xf numFmtId="0" fontId="30" fillId="0" borderId="34" xfId="0" applyFont="1" applyBorder="1"/>
    <xf numFmtId="0" fontId="22" fillId="0" borderId="34" xfId="0" applyFont="1" applyBorder="1"/>
    <xf numFmtId="0" fontId="22" fillId="0" borderId="34" xfId="0" applyFont="1" applyBorder="1" applyAlignment="1">
      <alignment vertical="top"/>
    </xf>
    <xf numFmtId="0" fontId="22" fillId="0" borderId="34" xfId="0" applyFont="1" applyBorder="1" applyAlignment="1">
      <alignment horizontal="center" vertical="top"/>
    </xf>
    <xf numFmtId="0" fontId="31" fillId="0" borderId="34" xfId="0" applyFont="1" applyBorder="1" applyAlignment="1">
      <alignment horizontal="center" vertical="top"/>
    </xf>
    <xf numFmtId="164" fontId="17" fillId="0" borderId="7" xfId="1" applyNumberFormat="1" applyFont="1" applyBorder="1" applyAlignment="1">
      <alignment horizontal="left" vertical="top" wrapText="1"/>
    </xf>
    <xf numFmtId="164" fontId="17" fillId="0" borderId="7" xfId="1" applyNumberFormat="1" applyFont="1" applyBorder="1" applyAlignment="1">
      <alignment horizontal="right" vertical="top" wrapText="1"/>
    </xf>
    <xf numFmtId="164" fontId="17" fillId="0" borderId="29" xfId="1" applyNumberFormat="1" applyFont="1" applyBorder="1" applyAlignment="1">
      <alignment horizontal="right" vertical="top" wrapText="1"/>
    </xf>
    <xf numFmtId="164" fontId="17" fillId="0" borderId="34" xfId="1" applyNumberFormat="1" applyFont="1" applyBorder="1"/>
    <xf numFmtId="164" fontId="0" fillId="0" borderId="34" xfId="1" applyNumberFormat="1" applyFont="1" applyBorder="1"/>
    <xf numFmtId="164" fontId="0" fillId="0" borderId="34" xfId="1" applyNumberFormat="1" applyFont="1" applyBorder="1" applyAlignment="1">
      <alignment horizontal="right"/>
    </xf>
    <xf numFmtId="164" fontId="17" fillId="0" borderId="10" xfId="1" applyNumberFormat="1" applyFont="1" applyBorder="1" applyAlignment="1">
      <alignment horizontal="right" vertical="top" wrapText="1"/>
    </xf>
    <xf numFmtId="164" fontId="17" fillId="0" borderId="10" xfId="1" applyNumberFormat="1" applyFont="1" applyBorder="1" applyAlignment="1">
      <alignment horizontal="left" vertical="top" wrapText="1"/>
    </xf>
    <xf numFmtId="164" fontId="17" fillId="0" borderId="34" xfId="1" applyNumberFormat="1" applyFont="1" applyBorder="1" applyAlignment="1">
      <alignment horizontal="right"/>
    </xf>
    <xf numFmtId="164" fontId="17" fillId="0" borderId="0" xfId="1" applyNumberFormat="1" applyFont="1" applyBorder="1" applyAlignment="1">
      <alignment horizontal="left" vertical="top" wrapText="1"/>
    </xf>
    <xf numFmtId="0" fontId="7" fillId="2" borderId="0" xfId="0" applyFont="1" applyFill="1" applyAlignment="1">
      <alignment horizontal="center"/>
    </xf>
    <xf numFmtId="0" fontId="17" fillId="0" borderId="29" xfId="0" applyFont="1" applyBorder="1" applyAlignment="1">
      <alignment horizontal="left" vertical="top"/>
    </xf>
    <xf numFmtId="0" fontId="17" fillId="0" borderId="14" xfId="0" applyFont="1" applyBorder="1" applyAlignment="1">
      <alignment horizontal="left" vertical="top"/>
    </xf>
    <xf numFmtId="0" fontId="17" fillId="0" borderId="34" xfId="0" applyFont="1" applyBorder="1" applyAlignment="1">
      <alignment horizontal="left" vertical="top"/>
    </xf>
    <xf numFmtId="0" fontId="17" fillId="0" borderId="18" xfId="0" applyFont="1" applyBorder="1" applyAlignment="1">
      <alignment horizontal="left" vertical="top"/>
    </xf>
    <xf numFmtId="0" fontId="18" fillId="0" borderId="22" xfId="0" applyFont="1" applyBorder="1" applyAlignment="1">
      <alignment horizontal="left" vertical="top"/>
    </xf>
    <xf numFmtId="0" fontId="17" fillId="0" borderId="22" xfId="0" applyFont="1" applyBorder="1" applyAlignment="1">
      <alignment horizontal="left" vertical="top"/>
    </xf>
    <xf numFmtId="0" fontId="17" fillId="0" borderId="27" xfId="0" applyFont="1" applyBorder="1" applyAlignment="1">
      <alignment horizontal="center" vertical="top"/>
    </xf>
    <xf numFmtId="0" fontId="17" fillId="0" borderId="27" xfId="0" applyFont="1" applyBorder="1" applyAlignment="1">
      <alignment horizontal="left" vertical="top"/>
    </xf>
    <xf numFmtId="164" fontId="17" fillId="0" borderId="8" xfId="1" applyNumberFormat="1" applyFont="1" applyBorder="1" applyAlignment="1">
      <alignment horizontal="right" vertical="top" wrapText="1"/>
    </xf>
    <xf numFmtId="164" fontId="20" fillId="0" borderId="34" xfId="1" applyNumberFormat="1" applyFont="1" applyBorder="1" applyAlignment="1">
      <alignment horizontal="right" vertical="top"/>
    </xf>
    <xf numFmtId="164" fontId="17" fillId="0" borderId="30" xfId="1" applyNumberFormat="1" applyFont="1" applyBorder="1" applyAlignment="1">
      <alignment horizontal="right" vertical="top" wrapText="1"/>
    </xf>
    <xf numFmtId="0" fontId="17" fillId="0" borderId="29" xfId="0" applyFont="1" applyBorder="1" applyAlignment="1">
      <alignment horizontal="left" vertical="top"/>
    </xf>
    <xf numFmtId="0" fontId="17" fillId="0" borderId="34" xfId="0" applyFont="1" applyBorder="1" applyAlignment="1">
      <alignment horizontal="left" vertical="top"/>
    </xf>
    <xf numFmtId="0" fontId="18" fillId="0" borderId="24" xfId="0" applyFont="1" applyBorder="1" applyAlignment="1">
      <alignment horizontal="left" vertical="top"/>
    </xf>
    <xf numFmtId="0" fontId="17" fillId="0" borderId="27" xfId="0" applyFont="1" applyBorder="1" applyAlignment="1">
      <alignment horizontal="center" vertical="top"/>
    </xf>
    <xf numFmtId="0" fontId="17" fillId="0" borderId="27" xfId="0" applyFont="1" applyBorder="1" applyAlignment="1">
      <alignment horizontal="left" vertical="top"/>
    </xf>
    <xf numFmtId="0" fontId="18" fillId="0" borderId="27" xfId="0" applyFont="1" applyBorder="1" applyAlignment="1">
      <alignment horizontal="left" vertical="top"/>
    </xf>
    <xf numFmtId="0" fontId="18" fillId="0" borderId="27" xfId="0" applyFont="1" applyBorder="1" applyAlignment="1">
      <alignment horizontal="center" vertical="top"/>
    </xf>
    <xf numFmtId="164" fontId="5" fillId="0" borderId="28" xfId="1" applyNumberFormat="1" applyFont="1" applyFill="1" applyBorder="1" applyAlignment="1"/>
    <xf numFmtId="0" fontId="0" fillId="4" borderId="44" xfId="0" applyFont="1" applyFill="1" applyBorder="1" applyAlignment="1">
      <alignment vertical="top"/>
    </xf>
    <xf numFmtId="0" fontId="0" fillId="0" borderId="0" xfId="0" applyBorder="1"/>
    <xf numFmtId="164" fontId="17" fillId="0" borderId="34" xfId="1" applyNumberFormat="1" applyFont="1" applyBorder="1" applyAlignment="1">
      <alignment horizontal="left" vertical="top" wrapText="1"/>
    </xf>
    <xf numFmtId="0" fontId="34" fillId="0" borderId="34" xfId="0" applyFont="1" applyBorder="1" applyAlignment="1">
      <alignment vertical="top"/>
    </xf>
    <xf numFmtId="166" fontId="23" fillId="6" borderId="44" xfId="0" applyNumberFormat="1" applyFont="1" applyFill="1" applyBorder="1" applyAlignment="1">
      <alignment vertical="top"/>
    </xf>
    <xf numFmtId="164" fontId="17" fillId="0" borderId="29" xfId="1" applyNumberFormat="1" applyFont="1" applyBorder="1" applyAlignment="1">
      <alignment horizontal="center" vertical="top"/>
    </xf>
    <xf numFmtId="164" fontId="17" fillId="0" borderId="34" xfId="1" applyNumberFormat="1" applyFont="1" applyBorder="1" applyAlignment="1">
      <alignment horizontal="center" vertical="top"/>
    </xf>
    <xf numFmtId="0" fontId="18" fillId="0" borderId="29" xfId="0" applyFont="1" applyBorder="1" applyAlignment="1">
      <alignment horizontal="left" vertical="top"/>
    </xf>
    <xf numFmtId="0" fontId="18" fillId="0" borderId="34" xfId="0" applyFont="1" applyBorder="1" applyAlignment="1">
      <alignment horizontal="center" vertical="top"/>
    </xf>
    <xf numFmtId="0" fontId="18" fillId="0" borderId="34" xfId="0" applyFont="1" applyBorder="1" applyAlignment="1">
      <alignment horizontal="left" vertical="top"/>
    </xf>
    <xf numFmtId="0" fontId="18" fillId="0" borderId="34" xfId="0" applyFont="1" applyBorder="1" applyAlignment="1">
      <alignment horizontal="justify" vertical="justify"/>
    </xf>
    <xf numFmtId="164" fontId="18" fillId="0" borderId="34" xfId="1" applyNumberFormat="1" applyFont="1" applyBorder="1" applyAlignment="1">
      <alignment horizontal="left" vertical="top"/>
    </xf>
    <xf numFmtId="0" fontId="17" fillId="0" borderId="29" xfId="0" applyFont="1" applyBorder="1" applyAlignment="1">
      <alignment horizontal="center" vertical="top"/>
    </xf>
    <xf numFmtId="164" fontId="17" fillId="0" borderId="11" xfId="1" applyNumberFormat="1" applyFont="1" applyBorder="1" applyAlignment="1">
      <alignment horizontal="right" vertical="top" wrapText="1"/>
    </xf>
    <xf numFmtId="0" fontId="22" fillId="0" borderId="37" xfId="0" applyFont="1" applyFill="1" applyBorder="1" applyAlignment="1">
      <alignment vertical="center" wrapText="1"/>
    </xf>
    <xf numFmtId="164" fontId="0" fillId="0" borderId="37" xfId="1" applyNumberFormat="1" applyFont="1" applyBorder="1" applyAlignment="1">
      <alignment horizontal="right"/>
    </xf>
    <xf numFmtId="0" fontId="18" fillId="0" borderId="24" xfId="0" applyFont="1" applyBorder="1" applyAlignment="1">
      <alignment horizontal="left" vertical="top"/>
    </xf>
    <xf numFmtId="0" fontId="17" fillId="0" borderId="24" xfId="0" applyFont="1" applyBorder="1" applyAlignment="1">
      <alignment horizontal="left" vertical="top"/>
    </xf>
    <xf numFmtId="0" fontId="17" fillId="0" borderId="27" xfId="0" applyFont="1" applyBorder="1" applyAlignment="1">
      <alignment horizontal="center" vertical="top"/>
    </xf>
    <xf numFmtId="0" fontId="17" fillId="0" borderId="27" xfId="0" applyFont="1" applyBorder="1" applyAlignment="1">
      <alignment horizontal="left" vertical="top"/>
    </xf>
    <xf numFmtId="0" fontId="4" fillId="0" borderId="0" xfId="0" applyFont="1"/>
    <xf numFmtId="0" fontId="17" fillId="0" borderId="12" xfId="0" applyFont="1" applyBorder="1" applyAlignment="1">
      <alignment horizontal="left" vertical="top" wrapText="1"/>
    </xf>
    <xf numFmtId="164" fontId="6" fillId="0" borderId="3" xfId="1" applyNumberFormat="1" applyFont="1" applyBorder="1" applyAlignment="1">
      <alignment horizontal="right" vertical="top" wrapText="1"/>
    </xf>
    <xf numFmtId="164" fontId="6" fillId="0" borderId="34" xfId="1" applyNumberFormat="1" applyFont="1" applyBorder="1" applyAlignment="1">
      <alignment horizontal="right" vertical="top" wrapText="1"/>
    </xf>
    <xf numFmtId="164" fontId="0" fillId="0" borderId="34" xfId="1" applyNumberFormat="1" applyFont="1" applyBorder="1" applyAlignment="1">
      <alignment horizontal="right" vertical="top"/>
    </xf>
    <xf numFmtId="164" fontId="10" fillId="0" borderId="4" xfId="1" applyNumberFormat="1" applyFont="1" applyBorder="1" applyAlignment="1">
      <alignment horizontal="right" vertical="top" wrapText="1"/>
    </xf>
    <xf numFmtId="164" fontId="10" fillId="0" borderId="29" xfId="1" applyNumberFormat="1" applyFont="1" applyBorder="1" applyAlignment="1">
      <alignment horizontal="right" vertical="top" wrapText="1"/>
    </xf>
    <xf numFmtId="164" fontId="10" fillId="0" borderId="34" xfId="1" applyNumberFormat="1" applyFont="1" applyBorder="1" applyAlignment="1">
      <alignment horizontal="right" vertical="top"/>
    </xf>
    <xf numFmtId="0" fontId="10" fillId="0" borderId="0" xfId="0" applyFont="1" applyAlignment="1">
      <alignment horizontal="right" vertical="top"/>
    </xf>
    <xf numFmtId="164" fontId="29" fillId="0" borderId="34" xfId="1" applyNumberFormat="1" applyFont="1" applyBorder="1" applyAlignment="1">
      <alignment horizontal="center" vertical="top"/>
    </xf>
    <xf numFmtId="164" fontId="22" fillId="0" borderId="34" xfId="1" applyNumberFormat="1" applyFont="1" applyBorder="1"/>
    <xf numFmtId="0" fontId="20" fillId="0" borderId="0" xfId="0" applyFont="1" applyAlignment="1">
      <alignment vertical="top"/>
    </xf>
    <xf numFmtId="0" fontId="20" fillId="0" borderId="31" xfId="0" applyFont="1" applyBorder="1" applyAlignment="1">
      <alignment horizontal="left" vertical="top" wrapText="1"/>
    </xf>
    <xf numFmtId="0" fontId="17" fillId="0" borderId="38" xfId="0" applyFont="1" applyFill="1" applyBorder="1" applyAlignment="1">
      <alignment horizontal="center" vertical="top" wrapText="1"/>
    </xf>
    <xf numFmtId="164" fontId="17" fillId="0" borderId="12" xfId="1" applyNumberFormat="1" applyFont="1" applyBorder="1" applyAlignment="1">
      <alignment horizontal="left" vertical="top" wrapText="1"/>
    </xf>
    <xf numFmtId="0" fontId="35" fillId="0" borderId="34" xfId="0" applyFont="1" applyBorder="1" applyAlignment="1">
      <alignment vertical="center" wrapText="1"/>
    </xf>
    <xf numFmtId="0" fontId="35" fillId="0" borderId="34" xfId="0" applyFont="1" applyBorder="1" applyAlignment="1">
      <alignment vertical="top" wrapText="1"/>
    </xf>
    <xf numFmtId="0" fontId="19" fillId="0" borderId="34" xfId="0" applyFont="1" applyBorder="1" applyAlignment="1">
      <alignment vertical="top"/>
    </xf>
    <xf numFmtId="3" fontId="19" fillId="0" borderId="34" xfId="0" applyNumberFormat="1" applyFont="1" applyBorder="1" applyAlignment="1">
      <alignment vertical="center"/>
    </xf>
    <xf numFmtId="164" fontId="17" fillId="0" borderId="31" xfId="1" applyNumberFormat="1" applyFont="1" applyBorder="1" applyAlignment="1">
      <alignment horizontal="left" vertical="top" wrapText="1"/>
    </xf>
    <xf numFmtId="0" fontId="17" fillId="0" borderId="29" xfId="0" applyFont="1" applyBorder="1" applyAlignment="1">
      <alignment horizontal="left" vertical="top"/>
    </xf>
    <xf numFmtId="0" fontId="17" fillId="0" borderId="10" xfId="0" applyFont="1" applyBorder="1" applyAlignment="1">
      <alignment horizontal="left" vertical="top" wrapText="1"/>
    </xf>
    <xf numFmtId="0" fontId="17" fillId="0" borderId="0" xfId="0" applyFont="1" applyBorder="1" applyAlignment="1">
      <alignment horizontal="center" vertical="top"/>
    </xf>
    <xf numFmtId="164" fontId="17" fillId="0" borderId="26" xfId="1" applyNumberFormat="1" applyFont="1" applyBorder="1" applyAlignment="1">
      <alignment horizontal="left" vertical="top" wrapText="1"/>
    </xf>
    <xf numFmtId="164" fontId="17" fillId="0" borderId="26" xfId="0" applyNumberFormat="1" applyFont="1" applyBorder="1" applyAlignment="1">
      <alignment horizontal="left" vertical="top" wrapText="1"/>
    </xf>
    <xf numFmtId="164" fontId="17" fillId="0" borderId="29" xfId="0" applyNumberFormat="1" applyFont="1" applyBorder="1" applyAlignment="1">
      <alignment horizontal="left" vertical="top" wrapText="1"/>
    </xf>
    <xf numFmtId="0" fontId="17" fillId="0" borderId="29" xfId="0" applyFont="1" applyBorder="1" applyAlignment="1">
      <alignment horizontal="justify" vertical="justify" wrapText="1"/>
    </xf>
    <xf numFmtId="164" fontId="0" fillId="0" borderId="34" xfId="0" applyNumberFormat="1" applyBorder="1"/>
    <xf numFmtId="164" fontId="17" fillId="0" borderId="26" xfId="1" applyNumberFormat="1" applyFont="1" applyBorder="1" applyAlignment="1">
      <alignment horizontal="right" vertical="top" wrapText="1"/>
    </xf>
    <xf numFmtId="164" fontId="0" fillId="0" borderId="36" xfId="0" applyNumberFormat="1" applyBorder="1" applyAlignment="1"/>
    <xf numFmtId="164" fontId="0" fillId="0" borderId="0" xfId="0" applyNumberFormat="1" applyAlignment="1"/>
    <xf numFmtId="0" fontId="5" fillId="2" borderId="0" xfId="0" applyFont="1" applyFill="1" applyAlignment="1">
      <alignment horizontal="center"/>
    </xf>
    <xf numFmtId="0" fontId="5" fillId="2" borderId="0" xfId="0" applyFont="1" applyFill="1" applyAlignment="1">
      <alignment horizontal="left"/>
    </xf>
    <xf numFmtId="0" fontId="1" fillId="0" borderId="29" xfId="0" applyFont="1" applyFill="1" applyBorder="1" applyAlignment="1">
      <alignment horizontal="left" vertical="top" wrapText="1"/>
    </xf>
    <xf numFmtId="0" fontId="1" fillId="0" borderId="30" xfId="0" applyFont="1" applyFill="1" applyBorder="1" applyAlignment="1">
      <alignment horizontal="left" vertical="top" wrapText="1"/>
    </xf>
    <xf numFmtId="0" fontId="2" fillId="0" borderId="1" xfId="0" applyFont="1" applyBorder="1" applyAlignment="1">
      <alignment horizontal="center" vertical="top"/>
    </xf>
    <xf numFmtId="0" fontId="0" fillId="0" borderId="1" xfId="0" applyBorder="1" applyAlignment="1">
      <alignment horizontal="left" vertical="top"/>
    </xf>
    <xf numFmtId="0" fontId="1" fillId="0" borderId="31" xfId="0" applyFont="1" applyFill="1" applyBorder="1" applyAlignment="1">
      <alignment horizontal="center" vertical="top"/>
    </xf>
    <xf numFmtId="0" fontId="1" fillId="0" borderId="32" xfId="0" applyFont="1" applyFill="1" applyBorder="1" applyAlignment="1">
      <alignment horizontal="center" vertical="top"/>
    </xf>
    <xf numFmtId="0" fontId="1" fillId="0" borderId="33" xfId="0" applyFont="1" applyFill="1" applyBorder="1" applyAlignment="1">
      <alignment horizontal="center" vertical="top"/>
    </xf>
    <xf numFmtId="0" fontId="6" fillId="0" borderId="3" xfId="0" applyFont="1" applyBorder="1" applyAlignment="1">
      <alignment horizontal="left" vertical="top" wrapText="1"/>
    </xf>
    <xf numFmtId="0" fontId="7" fillId="2" borderId="0" xfId="0" applyFont="1" applyFill="1" applyAlignment="1">
      <alignment horizontal="center"/>
    </xf>
    <xf numFmtId="0" fontId="6" fillId="0" borderId="31" xfId="0" applyFont="1" applyBorder="1" applyAlignment="1">
      <alignment horizontal="left" vertical="top" wrapText="1"/>
    </xf>
    <xf numFmtId="0" fontId="6" fillId="0" borderId="34" xfId="0" applyFont="1" applyBorder="1" applyAlignment="1">
      <alignment horizontal="justify" vertical="justify" wrapText="1"/>
    </xf>
    <xf numFmtId="0" fontId="6" fillId="0" borderId="3" xfId="0" applyFont="1" applyBorder="1" applyAlignment="1">
      <alignment horizontal="left" wrapText="1"/>
    </xf>
    <xf numFmtId="0" fontId="6" fillId="0" borderId="3" xfId="0" applyFont="1" applyBorder="1" applyAlignment="1">
      <alignment horizontal="center" vertical="top"/>
    </xf>
    <xf numFmtId="0" fontId="10" fillId="0" borderId="4" xfId="0" applyFont="1" applyBorder="1" applyAlignment="1">
      <alignment horizontal="left" vertical="top" wrapText="1"/>
    </xf>
    <xf numFmtId="0" fontId="10" fillId="0" borderId="4" xfId="0" applyFont="1" applyBorder="1" applyAlignment="1">
      <alignment horizontal="center" vertical="top"/>
    </xf>
    <xf numFmtId="0" fontId="10" fillId="0" borderId="4" xfId="0" applyFont="1" applyBorder="1" applyAlignment="1">
      <alignment horizontal="left" vertical="top"/>
    </xf>
    <xf numFmtId="0" fontId="8" fillId="0" borderId="5" xfId="0" applyFont="1" applyBorder="1" applyAlignment="1">
      <alignment horizontal="center" vertical="top"/>
    </xf>
    <xf numFmtId="0" fontId="8" fillId="0" borderId="5" xfId="0" applyFont="1" applyBorder="1" applyAlignment="1">
      <alignment horizontal="left" vertical="top"/>
    </xf>
    <xf numFmtId="0" fontId="8" fillId="0" borderId="29" xfId="0" applyFont="1" applyBorder="1" applyAlignment="1">
      <alignment horizontal="center" vertical="top"/>
    </xf>
    <xf numFmtId="0" fontId="8" fillId="0" borderId="30" xfId="0" applyFont="1" applyBorder="1" applyAlignment="1">
      <alignment horizontal="center" vertical="top"/>
    </xf>
    <xf numFmtId="0" fontId="17" fillId="0" borderId="6" xfId="0" applyFont="1" applyBorder="1" applyAlignment="1">
      <alignment horizontal="left" vertical="top"/>
    </xf>
    <xf numFmtId="0" fontId="17" fillId="0" borderId="6" xfId="0" applyFont="1" applyBorder="1" applyAlignment="1">
      <alignment horizontal="center" vertical="top"/>
    </xf>
    <xf numFmtId="164" fontId="17" fillId="0" borderId="6" xfId="1" applyNumberFormat="1" applyFont="1" applyBorder="1" applyAlignment="1">
      <alignment horizontal="left" vertical="top"/>
    </xf>
    <xf numFmtId="0" fontId="18" fillId="0" borderId="7" xfId="0" applyFont="1" applyBorder="1" applyAlignment="1">
      <alignment horizontal="left" vertical="top"/>
    </xf>
    <xf numFmtId="0" fontId="18" fillId="0" borderId="7" xfId="0" applyFont="1" applyBorder="1" applyAlignment="1">
      <alignment horizontal="center" vertical="top"/>
    </xf>
    <xf numFmtId="0" fontId="20" fillId="0" borderId="34" xfId="0" applyFont="1" applyBorder="1" applyAlignment="1">
      <alignment horizontal="center" vertical="top"/>
    </xf>
    <xf numFmtId="0" fontId="20" fillId="0" borderId="34" xfId="0" applyFont="1" applyBorder="1" applyAlignment="1">
      <alignment horizontal="left" vertical="top"/>
    </xf>
    <xf numFmtId="0" fontId="18" fillId="0" borderId="9" xfId="0" applyFont="1" applyBorder="1" applyAlignment="1">
      <alignment horizontal="left" vertical="top"/>
    </xf>
    <xf numFmtId="0" fontId="18" fillId="0" borderId="9" xfId="0" applyFont="1" applyBorder="1" applyAlignment="1">
      <alignment horizontal="center" vertical="top"/>
    </xf>
    <xf numFmtId="0" fontId="29" fillId="0" borderId="9" xfId="0" applyFont="1" applyBorder="1" applyAlignment="1">
      <alignment horizontal="center" vertical="top"/>
    </xf>
    <xf numFmtId="0" fontId="29" fillId="0" borderId="29" xfId="0" applyFont="1" applyBorder="1" applyAlignment="1">
      <alignment horizontal="center" vertical="top"/>
    </xf>
    <xf numFmtId="0" fontId="17" fillId="0" borderId="10" xfId="0" applyFont="1" applyBorder="1" applyAlignment="1">
      <alignment horizontal="left" vertical="top"/>
    </xf>
    <xf numFmtId="0" fontId="17" fillId="0" borderId="29" xfId="0" applyFont="1" applyBorder="1" applyAlignment="1">
      <alignment horizontal="left" vertical="top"/>
    </xf>
    <xf numFmtId="0" fontId="17" fillId="0" borderId="10" xfId="0" applyFont="1" applyBorder="1" applyAlignment="1">
      <alignment horizontal="center" vertical="top"/>
    </xf>
    <xf numFmtId="0" fontId="17" fillId="0" borderId="10" xfId="0" applyFont="1" applyBorder="1" applyAlignment="1">
      <alignment horizontal="left" vertical="top" wrapText="1"/>
    </xf>
    <xf numFmtId="0" fontId="18" fillId="0" borderId="11" xfId="0" applyFont="1" applyBorder="1" applyAlignment="1">
      <alignment horizontal="left" vertical="top"/>
    </xf>
    <xf numFmtId="0" fontId="18" fillId="0" borderId="11" xfId="0" applyFont="1" applyBorder="1" applyAlignment="1">
      <alignment horizontal="center" vertical="top"/>
    </xf>
    <xf numFmtId="0" fontId="17" fillId="0" borderId="0" xfId="0" applyFont="1" applyBorder="1" applyAlignment="1">
      <alignment horizontal="center" vertical="top" wrapText="1"/>
    </xf>
    <xf numFmtId="0" fontId="17" fillId="0" borderId="12" xfId="0" applyFont="1" applyBorder="1" applyAlignment="1">
      <alignment horizontal="left" vertical="top"/>
    </xf>
    <xf numFmtId="0" fontId="17" fillId="0" borderId="12" xfId="0" applyFont="1" applyBorder="1" applyAlignment="1">
      <alignment horizontal="center" vertical="top"/>
    </xf>
    <xf numFmtId="0" fontId="17" fillId="0" borderId="12" xfId="0" applyFont="1" applyBorder="1" applyAlignment="1">
      <alignment horizontal="left" vertical="top" wrapText="1"/>
    </xf>
    <xf numFmtId="0" fontId="17" fillId="0" borderId="13" xfId="0" applyFont="1" applyBorder="1" applyAlignment="1">
      <alignment horizontal="left" vertical="top"/>
    </xf>
    <xf numFmtId="0" fontId="17" fillId="0" borderId="13" xfId="0" applyFont="1" applyBorder="1" applyAlignment="1">
      <alignment horizontal="center" vertical="top"/>
    </xf>
    <xf numFmtId="0" fontId="17" fillId="0" borderId="14" xfId="0" applyFont="1" applyBorder="1" applyAlignment="1">
      <alignment horizontal="center" vertical="top"/>
    </xf>
    <xf numFmtId="0" fontId="17" fillId="0" borderId="14" xfId="0" applyFont="1" applyBorder="1" applyAlignment="1">
      <alignment horizontal="left" vertical="top"/>
    </xf>
    <xf numFmtId="0" fontId="17" fillId="0" borderId="15" xfId="0" applyFont="1" applyBorder="1" applyAlignment="1">
      <alignment horizontal="left" vertical="top"/>
    </xf>
    <xf numFmtId="0" fontId="17" fillId="0" borderId="15" xfId="0" applyFont="1" applyBorder="1" applyAlignment="1">
      <alignment horizontal="center" vertical="top"/>
    </xf>
    <xf numFmtId="0" fontId="17" fillId="0" borderId="16" xfId="0" applyFont="1" applyBorder="1" applyAlignment="1">
      <alignment horizontal="left" vertical="top"/>
    </xf>
    <xf numFmtId="0" fontId="17" fillId="0" borderId="16" xfId="0" applyFont="1" applyBorder="1" applyAlignment="1">
      <alignment horizontal="justify" vertical="justify"/>
    </xf>
    <xf numFmtId="0" fontId="17" fillId="0" borderId="16" xfId="0" applyFont="1" applyBorder="1" applyAlignment="1">
      <alignment horizontal="center" vertical="top"/>
    </xf>
    <xf numFmtId="0" fontId="17" fillId="0" borderId="31" xfId="0" applyFont="1" applyBorder="1" applyAlignment="1">
      <alignment horizontal="left" vertical="top"/>
    </xf>
    <xf numFmtId="0" fontId="17" fillId="0" borderId="34" xfId="0" applyFont="1" applyBorder="1" applyAlignment="1">
      <alignment horizontal="left" vertical="top"/>
    </xf>
    <xf numFmtId="0" fontId="17" fillId="0" borderId="34" xfId="0" applyFont="1" applyBorder="1" applyAlignment="1">
      <alignment horizontal="center" vertical="top"/>
    </xf>
    <xf numFmtId="0" fontId="17" fillId="0" borderId="17" xfId="0" applyFont="1" applyBorder="1" applyAlignment="1">
      <alignment horizontal="left" vertical="top"/>
    </xf>
    <xf numFmtId="0" fontId="17" fillId="0" borderId="17" xfId="0" applyFont="1" applyBorder="1" applyAlignment="1">
      <alignment horizontal="center" vertical="top"/>
    </xf>
    <xf numFmtId="0" fontId="17" fillId="0" borderId="18" xfId="0" applyFont="1" applyBorder="1" applyAlignment="1">
      <alignment horizontal="center" vertical="top"/>
    </xf>
    <xf numFmtId="0" fontId="17" fillId="0" borderId="18" xfId="0" applyFont="1" applyBorder="1" applyAlignment="1">
      <alignment horizontal="left" vertical="top"/>
    </xf>
    <xf numFmtId="0" fontId="17" fillId="0" borderId="31" xfId="0" applyFont="1" applyBorder="1" applyAlignment="1">
      <alignment horizontal="center" vertical="top"/>
    </xf>
    <xf numFmtId="0" fontId="17" fillId="0" borderId="32" xfId="0" applyFont="1" applyBorder="1" applyAlignment="1">
      <alignment horizontal="center" vertical="top"/>
    </xf>
    <xf numFmtId="0" fontId="17" fillId="0" borderId="33" xfId="0" applyFont="1" applyBorder="1" applyAlignment="1">
      <alignment horizontal="center" vertical="top"/>
    </xf>
    <xf numFmtId="0" fontId="17" fillId="0" borderId="19" xfId="0" applyFont="1" applyBorder="1" applyAlignment="1">
      <alignment horizontal="center" vertical="top"/>
    </xf>
    <xf numFmtId="164" fontId="17" fillId="0" borderId="19" xfId="1" applyNumberFormat="1" applyFont="1" applyBorder="1" applyAlignment="1">
      <alignment horizontal="left" vertical="top"/>
    </xf>
    <xf numFmtId="164" fontId="17" fillId="0" borderId="31" xfId="1" applyNumberFormat="1" applyFont="1" applyBorder="1" applyAlignment="1">
      <alignment horizontal="left" vertical="top"/>
    </xf>
    <xf numFmtId="0" fontId="17" fillId="0" borderId="19" xfId="0" applyFont="1" applyBorder="1" applyAlignment="1">
      <alignment horizontal="left" vertical="top"/>
    </xf>
    <xf numFmtId="0" fontId="18" fillId="0" borderId="20" xfId="0" applyFont="1" applyBorder="1" applyAlignment="1">
      <alignment horizontal="left" vertical="top"/>
    </xf>
    <xf numFmtId="0" fontId="17" fillId="0" borderId="20" xfId="0" applyFont="1" applyBorder="1" applyAlignment="1">
      <alignment horizontal="center" vertical="top"/>
    </xf>
    <xf numFmtId="0" fontId="17" fillId="0" borderId="20" xfId="0" applyFont="1" applyBorder="1" applyAlignment="1">
      <alignment horizontal="left" vertical="top"/>
    </xf>
    <xf numFmtId="0" fontId="0" fillId="0" borderId="20" xfId="0" applyBorder="1" applyAlignment="1">
      <alignment horizontal="left" vertical="top"/>
    </xf>
    <xf numFmtId="0" fontId="18" fillId="0" borderId="20" xfId="0" applyFont="1" applyBorder="1" applyAlignment="1">
      <alignment horizontal="center" vertical="top"/>
    </xf>
    <xf numFmtId="0" fontId="17" fillId="0" borderId="35" xfId="0" applyFont="1" applyBorder="1" applyAlignment="1">
      <alignment horizontal="center" vertical="top"/>
    </xf>
    <xf numFmtId="0" fontId="17" fillId="0" borderId="36" xfId="0" applyFont="1" applyBorder="1" applyAlignment="1">
      <alignment horizontal="center" vertical="top"/>
    </xf>
    <xf numFmtId="0" fontId="17" fillId="0" borderId="46" xfId="0" applyFont="1" applyBorder="1" applyAlignment="1">
      <alignment horizontal="center" vertical="top"/>
    </xf>
    <xf numFmtId="0" fontId="17" fillId="0" borderId="42" xfId="0" applyFont="1" applyBorder="1" applyAlignment="1">
      <alignment horizontal="center" vertical="top"/>
    </xf>
    <xf numFmtId="0" fontId="17" fillId="0" borderId="0" xfId="0" applyFont="1" applyBorder="1" applyAlignment="1">
      <alignment horizontal="center" vertical="top"/>
    </xf>
    <xf numFmtId="0" fontId="17" fillId="0" borderId="47" xfId="0" applyFont="1" applyBorder="1" applyAlignment="1">
      <alignment horizontal="center" vertical="top"/>
    </xf>
    <xf numFmtId="0" fontId="17" fillId="0" borderId="48" xfId="0" applyFont="1" applyBorder="1" applyAlignment="1">
      <alignment horizontal="center" vertical="top"/>
    </xf>
    <xf numFmtId="0" fontId="17" fillId="0" borderId="28" xfId="0" applyFont="1" applyBorder="1" applyAlignment="1">
      <alignment horizontal="center" vertical="top"/>
    </xf>
    <xf numFmtId="0" fontId="17" fillId="0" borderId="49" xfId="0" applyFont="1" applyBorder="1" applyAlignment="1">
      <alignment horizontal="center" vertical="top"/>
    </xf>
    <xf numFmtId="0" fontId="18" fillId="0" borderId="21" xfId="0" applyFont="1" applyBorder="1" applyAlignment="1">
      <alignment horizontal="left" vertical="top"/>
    </xf>
    <xf numFmtId="0" fontId="17" fillId="0" borderId="21" xfId="0" applyFont="1" applyBorder="1" applyAlignment="1">
      <alignment horizontal="center" vertical="top"/>
    </xf>
    <xf numFmtId="0" fontId="17" fillId="0" borderId="21" xfId="0" applyFont="1" applyBorder="1" applyAlignment="1">
      <alignment horizontal="left" vertical="top"/>
    </xf>
    <xf numFmtId="0" fontId="18" fillId="0" borderId="21" xfId="0" applyFont="1" applyBorder="1" applyAlignment="1">
      <alignment horizontal="center" vertical="top"/>
    </xf>
    <xf numFmtId="0" fontId="18" fillId="0" borderId="22" xfId="0" applyFont="1" applyBorder="1" applyAlignment="1">
      <alignment horizontal="left" vertical="top"/>
    </xf>
    <xf numFmtId="0" fontId="18" fillId="0" borderId="22" xfId="0" applyFont="1" applyBorder="1" applyAlignment="1">
      <alignment horizontal="justify" vertical="justify"/>
    </xf>
    <xf numFmtId="0" fontId="17" fillId="0" borderId="22" xfId="0" applyFont="1" applyBorder="1" applyAlignment="1">
      <alignment horizontal="center" vertical="top"/>
    </xf>
    <xf numFmtId="0" fontId="17" fillId="0" borderId="22" xfId="0" applyFont="1" applyBorder="1" applyAlignment="1">
      <alignment horizontal="left" vertical="top"/>
    </xf>
    <xf numFmtId="0" fontId="18" fillId="0" borderId="22" xfId="0" applyFont="1" applyBorder="1" applyAlignment="1">
      <alignment horizontal="center" vertical="top"/>
    </xf>
    <xf numFmtId="0" fontId="18" fillId="0" borderId="23" xfId="0" applyFont="1" applyBorder="1" applyAlignment="1">
      <alignment horizontal="left" vertical="top"/>
    </xf>
    <xf numFmtId="0" fontId="18" fillId="0" borderId="23" xfId="0" applyFont="1" applyBorder="1" applyAlignment="1">
      <alignment horizontal="justify" vertical="justify"/>
    </xf>
    <xf numFmtId="0" fontId="17" fillId="0" borderId="23" xfId="0" applyFont="1" applyBorder="1" applyAlignment="1">
      <alignment horizontal="center" vertical="top"/>
    </xf>
    <xf numFmtId="0" fontId="17" fillId="0" borderId="23" xfId="0" applyFont="1" applyBorder="1" applyAlignment="1">
      <alignment horizontal="left" vertical="top"/>
    </xf>
    <xf numFmtId="0" fontId="18" fillId="0" borderId="23" xfId="0" applyFont="1" applyBorder="1" applyAlignment="1">
      <alignment horizontal="center" vertical="top"/>
    </xf>
    <xf numFmtId="164" fontId="17" fillId="0" borderId="23" xfId="1" applyNumberFormat="1" applyFont="1" applyBorder="1" applyAlignment="1">
      <alignment horizontal="left" vertical="top"/>
    </xf>
    <xf numFmtId="0" fontId="17" fillId="0" borderId="24" xfId="0" applyFont="1" applyBorder="1" applyAlignment="1">
      <alignment horizontal="center" vertical="top"/>
    </xf>
    <xf numFmtId="0" fontId="17" fillId="0" borderId="24" xfId="0" applyFont="1" applyBorder="1" applyAlignment="1">
      <alignment horizontal="left" vertical="top"/>
    </xf>
    <xf numFmtId="0" fontId="18" fillId="0" borderId="24" xfId="0" applyFont="1" applyBorder="1" applyAlignment="1">
      <alignment horizontal="left" vertical="top"/>
    </xf>
    <xf numFmtId="0" fontId="18" fillId="0" borderId="24" xfId="0" applyFont="1" applyBorder="1" applyAlignment="1">
      <alignment horizontal="center" vertical="top"/>
    </xf>
    <xf numFmtId="0" fontId="18" fillId="0" borderId="34" xfId="0" applyFont="1" applyBorder="1" applyAlignment="1">
      <alignment horizontal="left" vertical="top"/>
    </xf>
    <xf numFmtId="0" fontId="18" fillId="0" borderId="34" xfId="0" applyFont="1" applyBorder="1" applyAlignment="1">
      <alignment horizontal="center" vertical="top"/>
    </xf>
    <xf numFmtId="0" fontId="18" fillId="0" borderId="25" xfId="0" applyFont="1" applyBorder="1" applyAlignment="1">
      <alignment horizontal="left" vertical="top"/>
    </xf>
    <xf numFmtId="0" fontId="18" fillId="0" borderId="29" xfId="0" applyFont="1" applyBorder="1" applyAlignment="1">
      <alignment horizontal="left" vertical="top"/>
    </xf>
    <xf numFmtId="0" fontId="18" fillId="0" borderId="25" xfId="0" applyFont="1" applyBorder="1" applyAlignment="1">
      <alignment horizontal="center" vertical="top"/>
    </xf>
    <xf numFmtId="0" fontId="17" fillId="0" borderId="25" xfId="0" applyFont="1" applyBorder="1" applyAlignment="1">
      <alignment horizontal="center" vertical="top"/>
    </xf>
    <xf numFmtId="0" fontId="17" fillId="0" borderId="25" xfId="0" applyFont="1" applyBorder="1" applyAlignment="1">
      <alignment horizontal="left" vertical="top"/>
    </xf>
    <xf numFmtId="0" fontId="18" fillId="0" borderId="26" xfId="0" applyFont="1" applyBorder="1" applyAlignment="1">
      <alignment horizontal="left" vertical="top"/>
    </xf>
    <xf numFmtId="0" fontId="18" fillId="0" borderId="26" xfId="0" applyFont="1" applyBorder="1" applyAlignment="1">
      <alignment horizontal="justify" vertical="justify"/>
    </xf>
    <xf numFmtId="0" fontId="18" fillId="0" borderId="26" xfId="0" applyFont="1" applyBorder="1" applyAlignment="1">
      <alignment horizontal="center" vertical="top"/>
    </xf>
    <xf numFmtId="0" fontId="0" fillId="0" borderId="50" xfId="0" applyBorder="1" applyAlignment="1">
      <alignment horizontal="center"/>
    </xf>
    <xf numFmtId="0" fontId="0" fillId="0" borderId="51" xfId="0" applyBorder="1" applyAlignment="1">
      <alignment horizontal="center"/>
    </xf>
    <xf numFmtId="0" fontId="18" fillId="0" borderId="27" xfId="0" applyFont="1" applyBorder="1" applyAlignment="1">
      <alignment horizontal="left" vertical="top"/>
    </xf>
    <xf numFmtId="0" fontId="18" fillId="0" borderId="27" xfId="0" applyFont="1" applyBorder="1" applyAlignment="1">
      <alignment horizontal="center" vertical="top"/>
    </xf>
    <xf numFmtId="0" fontId="36" fillId="2" borderId="0" xfId="0" applyFont="1" applyFill="1" applyAlignment="1">
      <alignment horizontal="center"/>
    </xf>
    <xf numFmtId="164" fontId="36" fillId="2" borderId="28" xfId="1" applyNumberFormat="1" applyFont="1" applyFill="1" applyBorder="1" applyAlignment="1"/>
    <xf numFmtId="0" fontId="36" fillId="2" borderId="0" xfId="0" applyFont="1" applyFill="1"/>
    <xf numFmtId="0" fontId="36" fillId="0" borderId="2" xfId="0" applyFont="1" applyBorder="1" applyAlignment="1">
      <alignment horizontal="left" vertical="top" wrapText="1"/>
    </xf>
    <xf numFmtId="0" fontId="36" fillId="0" borderId="2" xfId="0" applyFont="1" applyBorder="1" applyAlignment="1">
      <alignment horizontal="center" vertical="top"/>
    </xf>
    <xf numFmtId="0" fontId="36" fillId="0" borderId="2" xfId="0" applyFont="1" applyBorder="1" applyAlignment="1">
      <alignment horizontal="left" vertical="top"/>
    </xf>
    <xf numFmtId="0" fontId="36" fillId="0" borderId="2" xfId="0" applyFont="1" applyBorder="1" applyAlignment="1">
      <alignment horizontal="left" vertical="top"/>
    </xf>
    <xf numFmtId="0" fontId="36" fillId="0" borderId="2" xfId="0" applyFont="1" applyBorder="1" applyAlignment="1">
      <alignment horizontal="left" vertical="top" wrapText="1"/>
    </xf>
    <xf numFmtId="164" fontId="36" fillId="0" borderId="2" xfId="1" applyNumberFormat="1" applyFont="1" applyBorder="1" applyAlignment="1">
      <alignment horizontal="left" vertical="top" wrapText="1"/>
    </xf>
    <xf numFmtId="0" fontId="36" fillId="0" borderId="2" xfId="0" applyFont="1" applyBorder="1" applyAlignment="1">
      <alignment horizontal="justify" vertical="justify" wrapText="1"/>
    </xf>
    <xf numFmtId="0" fontId="36" fillId="0" borderId="2" xfId="0" applyFont="1" applyBorder="1" applyAlignment="1">
      <alignment horizontal="justify" vertical="justify"/>
    </xf>
    <xf numFmtId="164" fontId="36" fillId="0" borderId="2" xfId="1" applyNumberFormat="1" applyFont="1" applyBorder="1" applyAlignment="1">
      <alignment horizontal="left" vertical="top"/>
    </xf>
    <xf numFmtId="0" fontId="5" fillId="0" borderId="36" xfId="0" applyFont="1" applyBorder="1" applyAlignment="1">
      <alignment vertical="top"/>
    </xf>
    <xf numFmtId="0" fontId="5" fillId="0" borderId="0" xfId="0" applyFont="1" applyBorder="1" applyAlignment="1">
      <alignment vertical="top"/>
    </xf>
    <xf numFmtId="164" fontId="10" fillId="0" borderId="34" xfId="0" applyNumberFormat="1" applyFont="1" applyBorder="1" applyAlignment="1">
      <alignment horizontal="right" vertical="top"/>
    </xf>
    <xf numFmtId="164" fontId="17" fillId="0" borderId="34" xfId="1" applyNumberFormat="1" applyFont="1" applyBorder="1" applyAlignment="1">
      <alignment horizontal="right" vertical="top" wrapText="1"/>
    </xf>
    <xf numFmtId="0" fontId="20" fillId="0" borderId="29" xfId="0" applyFont="1" applyBorder="1" applyAlignment="1">
      <alignment horizontal="justify" vertical="justify"/>
    </xf>
    <xf numFmtId="164" fontId="31" fillId="0" borderId="34" xfId="1" applyNumberFormat="1" applyFont="1" applyBorder="1" applyAlignment="1">
      <alignment horizontal="center" vertical="top"/>
    </xf>
    <xf numFmtId="164" fontId="0" fillId="0" borderId="53" xfId="1" applyNumberFormat="1" applyFont="1" applyBorder="1" applyAlignment="1"/>
    <xf numFmtId="0" fontId="17" fillId="0" borderId="37" xfId="0" applyFont="1" applyBorder="1" applyAlignment="1">
      <alignment horizontal="left" vertical="top" wrapText="1"/>
    </xf>
    <xf numFmtId="0" fontId="35" fillId="0" borderId="37" xfId="0" applyFont="1" applyBorder="1" applyAlignment="1">
      <alignment vertical="top" wrapText="1"/>
    </xf>
    <xf numFmtId="3" fontId="19" fillId="0" borderId="37" xfId="0" applyNumberFormat="1" applyFont="1" applyBorder="1" applyAlignment="1">
      <alignment vertical="center"/>
    </xf>
    <xf numFmtId="0" fontId="17" fillId="0" borderId="38" xfId="0" applyFont="1" applyBorder="1" applyAlignment="1">
      <alignment horizontal="left" vertical="top" wrapText="1"/>
    </xf>
    <xf numFmtId="0" fontId="17" fillId="0" borderId="52" xfId="0" applyFont="1" applyBorder="1" applyAlignment="1">
      <alignment horizontal="left" vertical="top" wrapText="1"/>
    </xf>
    <xf numFmtId="0" fontId="35" fillId="0" borderId="52" xfId="0" applyFont="1" applyBorder="1" applyAlignment="1">
      <alignment vertical="center" wrapText="1"/>
    </xf>
    <xf numFmtId="0" fontId="17" fillId="0" borderId="30" xfId="0" applyFont="1" applyBorder="1" applyAlignment="1">
      <alignment horizontal="left" vertical="top" wrapText="1"/>
    </xf>
    <xf numFmtId="3" fontId="19" fillId="0" borderId="52" xfId="0" applyNumberFormat="1" applyFont="1" applyBorder="1" applyAlignment="1">
      <alignment vertical="center"/>
    </xf>
    <xf numFmtId="164" fontId="17" fillId="0" borderId="30" xfId="1" applyNumberFormat="1" applyFont="1" applyBorder="1" applyAlignment="1">
      <alignment horizontal="left" vertical="top" wrapText="1"/>
    </xf>
    <xf numFmtId="0" fontId="18" fillId="0" borderId="50" xfId="0" applyFont="1" applyBorder="1" applyAlignment="1">
      <alignment horizontal="center" vertical="top" wrapText="1"/>
    </xf>
    <xf numFmtId="0" fontId="17" fillId="0" borderId="54" xfId="0" applyFont="1" applyBorder="1" applyAlignment="1">
      <alignment horizontal="center" vertical="top" wrapText="1"/>
    </xf>
    <xf numFmtId="0" fontId="17" fillId="0" borderId="51" xfId="0" applyFont="1" applyBorder="1" applyAlignment="1">
      <alignment horizontal="center" vertical="top" wrapText="1"/>
    </xf>
    <xf numFmtId="0" fontId="17" fillId="0" borderId="33" xfId="0" applyFont="1" applyBorder="1" applyAlignment="1">
      <alignment horizontal="left" vertical="top" wrapText="1"/>
    </xf>
    <xf numFmtId="164" fontId="17" fillId="0" borderId="34" xfId="1" applyNumberFormat="1" applyFont="1" applyBorder="1" applyAlignment="1">
      <alignment horizontal="left" vertical="top"/>
    </xf>
    <xf numFmtId="164" fontId="0" fillId="0" borderId="34" xfId="1" applyNumberFormat="1" applyFont="1" applyBorder="1" applyAlignment="1">
      <alignment vertical="top"/>
    </xf>
    <xf numFmtId="0" fontId="17" fillId="0" borderId="35" xfId="0" applyFont="1" applyBorder="1" applyAlignment="1">
      <alignment vertical="top"/>
    </xf>
    <xf numFmtId="0" fontId="17" fillId="0" borderId="36" xfId="0" applyFont="1" applyBorder="1" applyAlignment="1">
      <alignment vertical="top"/>
    </xf>
    <xf numFmtId="0" fontId="17" fillId="0" borderId="46" xfId="0" applyFont="1" applyBorder="1" applyAlignment="1">
      <alignment vertical="top"/>
    </xf>
    <xf numFmtId="0" fontId="17" fillId="0" borderId="48" xfId="0" applyFont="1" applyBorder="1" applyAlignment="1">
      <alignment vertical="top"/>
    </xf>
    <xf numFmtId="0" fontId="17" fillId="0" borderId="28" xfId="0" applyFont="1" applyBorder="1" applyAlignment="1">
      <alignment vertical="top"/>
    </xf>
    <xf numFmtId="0" fontId="17" fillId="0" borderId="49" xfId="0" applyFont="1" applyBorder="1" applyAlignment="1">
      <alignment vertical="top"/>
    </xf>
    <xf numFmtId="164" fontId="17" fillId="0" borderId="0" xfId="1" applyNumberFormat="1" applyFont="1" applyBorder="1" applyAlignment="1">
      <alignment horizontal="center" vertical="top"/>
    </xf>
    <xf numFmtId="0" fontId="26" fillId="0" borderId="37" xfId="0" applyFont="1" applyBorder="1" applyAlignment="1">
      <alignment vertical="top"/>
    </xf>
    <xf numFmtId="0" fontId="17" fillId="0" borderId="42" xfId="0" applyFont="1" applyBorder="1" applyAlignment="1">
      <alignment vertical="top"/>
    </xf>
    <xf numFmtId="0" fontId="17" fillId="0" borderId="0" xfId="0" applyFont="1" applyBorder="1" applyAlignment="1">
      <alignment vertical="top"/>
    </xf>
    <xf numFmtId="0" fontId="17" fillId="0" borderId="47" xfId="0" applyFont="1" applyBorder="1" applyAlignment="1">
      <alignment vertical="top"/>
    </xf>
    <xf numFmtId="0" fontId="18" fillId="0" borderId="0" xfId="0" applyFont="1" applyBorder="1" applyAlignment="1">
      <alignment horizontal="center" vertical="top"/>
    </xf>
    <xf numFmtId="0" fontId="18" fillId="0" borderId="36" xfId="0" applyFont="1" applyBorder="1" applyAlignment="1">
      <alignment horizontal="center" vertical="top"/>
    </xf>
    <xf numFmtId="0" fontId="17" fillId="0" borderId="0" xfId="0" applyFont="1" applyAlignment="1">
      <alignment horizontal="center"/>
    </xf>
    <xf numFmtId="0" fontId="17" fillId="0" borderId="36" xfId="0" applyFont="1" applyBorder="1" applyAlignment="1">
      <alignment horizontal="center"/>
    </xf>
    <xf numFmtId="0" fontId="17" fillId="0" borderId="53" xfId="0" applyFont="1" applyBorder="1" applyAlignment="1">
      <alignment horizontal="center" vertical="top"/>
    </xf>
    <xf numFmtId="0" fontId="18" fillId="0" borderId="35" xfId="0" applyFont="1" applyBorder="1" applyAlignment="1">
      <alignment horizontal="center" vertical="top"/>
    </xf>
    <xf numFmtId="0" fontId="18" fillId="0" borderId="46" xfId="0" applyFont="1" applyBorder="1" applyAlignment="1">
      <alignment horizontal="center" vertical="top"/>
    </xf>
    <xf numFmtId="0" fontId="18" fillId="0" borderId="42" xfId="0" applyFont="1" applyBorder="1" applyAlignment="1">
      <alignment horizontal="center" vertical="top"/>
    </xf>
    <xf numFmtId="0" fontId="18" fillId="0" borderId="47" xfId="0" applyFont="1" applyBorder="1" applyAlignment="1">
      <alignment horizontal="center" vertical="top"/>
    </xf>
    <xf numFmtId="0" fontId="18" fillId="0" borderId="48" xfId="0" applyFont="1" applyBorder="1" applyAlignment="1">
      <alignment horizontal="center" vertical="top"/>
    </xf>
    <xf numFmtId="0" fontId="18" fillId="0" borderId="28" xfId="0" applyFont="1" applyBorder="1" applyAlignment="1">
      <alignment horizontal="center" vertical="top"/>
    </xf>
    <xf numFmtId="0" fontId="18" fillId="0" borderId="49" xfId="0" applyFont="1" applyBorder="1" applyAlignment="1">
      <alignment horizontal="center" vertical="top"/>
    </xf>
    <xf numFmtId="0" fontId="18" fillId="0" borderId="53" xfId="0" applyFont="1" applyBorder="1" applyAlignment="1">
      <alignment horizontal="center" vertical="top"/>
    </xf>
    <xf numFmtId="164" fontId="18" fillId="0" borderId="27" xfId="1" applyNumberFormat="1" applyFont="1" applyBorder="1" applyAlignment="1">
      <alignment horizontal="center" vertical="top"/>
    </xf>
  </cellXfs>
  <cellStyles count="4">
    <cellStyle name="Encabezado 4" xfId="2" builtinId="19"/>
    <cellStyle name="Millares" xfId="1" builtinId="3"/>
    <cellStyle name="Normal" xfId="0" builtinId="0"/>
    <cellStyle name="Norm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abSelected="1" zoomScale="160" zoomScaleNormal="160" workbookViewId="0">
      <selection activeCell="K9" sqref="K9"/>
    </sheetView>
  </sheetViews>
  <sheetFormatPr baseColWidth="10" defaultColWidth="9.140625" defaultRowHeight="15" x14ac:dyDescent="0.25"/>
  <cols>
    <col min="1" max="1" width="5.28515625" customWidth="1"/>
    <col min="2" max="2" width="12.42578125" customWidth="1"/>
    <col min="3" max="3" width="10.7109375" customWidth="1"/>
    <col min="4" max="4" width="4.7109375" customWidth="1"/>
    <col min="5" max="5" width="9.7109375" customWidth="1"/>
    <col min="6" max="6" width="9.85546875" customWidth="1"/>
    <col min="7" max="7" width="8" customWidth="1"/>
    <col min="8" max="8" width="6.85546875" customWidth="1"/>
    <col min="9" max="9" width="22.5703125" customWidth="1"/>
  </cols>
  <sheetData>
    <row r="1" spans="1:9" ht="12" customHeight="1" x14ac:dyDescent="0.25">
      <c r="A1" s="308" t="s">
        <v>34</v>
      </c>
      <c r="B1" s="308"/>
      <c r="C1" s="308"/>
      <c r="D1" s="308"/>
      <c r="E1" s="308"/>
      <c r="F1" s="308"/>
      <c r="G1" s="308"/>
      <c r="H1" s="308"/>
      <c r="I1" s="308"/>
    </row>
    <row r="2" spans="1:9" ht="9.75" customHeight="1" x14ac:dyDescent="0.25">
      <c r="A2" s="308" t="s">
        <v>37</v>
      </c>
      <c r="B2" s="308"/>
      <c r="C2" s="308"/>
      <c r="D2" s="308"/>
      <c r="E2" s="308"/>
      <c r="F2" s="308"/>
      <c r="G2" s="308"/>
      <c r="H2" s="308"/>
      <c r="I2" s="308"/>
    </row>
    <row r="3" spans="1:9" ht="11.25" customHeight="1" x14ac:dyDescent="0.25">
      <c r="A3" s="309" t="s">
        <v>35</v>
      </c>
      <c r="B3" s="309"/>
      <c r="C3" s="309"/>
      <c r="D3" s="309"/>
      <c r="E3" s="309"/>
      <c r="F3" s="309"/>
      <c r="G3" s="309"/>
      <c r="H3" s="309"/>
      <c r="I3" s="9"/>
    </row>
    <row r="4" spans="1:9" x14ac:dyDescent="0.25">
      <c r="A4" s="196" t="s">
        <v>36</v>
      </c>
      <c r="B4" s="256">
        <v>14000000</v>
      </c>
      <c r="C4" s="196"/>
      <c r="D4" s="197"/>
      <c r="E4" s="197"/>
      <c r="F4" s="197"/>
      <c r="G4" s="197"/>
      <c r="H4" s="197"/>
      <c r="I4" s="197"/>
    </row>
    <row r="5" spans="1:9" ht="15.75" customHeight="1" x14ac:dyDescent="0.25">
      <c r="A5" s="310" t="s">
        <v>0</v>
      </c>
      <c r="B5" s="10" t="s">
        <v>1</v>
      </c>
      <c r="C5" s="10" t="s">
        <v>2</v>
      </c>
      <c r="D5" s="314" t="s">
        <v>3</v>
      </c>
      <c r="E5" s="315"/>
      <c r="F5" s="316"/>
      <c r="G5" s="11" t="s">
        <v>4</v>
      </c>
      <c r="H5" s="10" t="s">
        <v>5</v>
      </c>
      <c r="I5" s="310" t="s">
        <v>6</v>
      </c>
    </row>
    <row r="6" spans="1:9" ht="14.85" customHeight="1" x14ac:dyDescent="0.25">
      <c r="A6" s="311" t="s">
        <v>0</v>
      </c>
      <c r="B6" s="10" t="s">
        <v>1</v>
      </c>
      <c r="C6" s="10" t="s">
        <v>2</v>
      </c>
      <c r="D6" s="11" t="s">
        <v>7</v>
      </c>
      <c r="E6" s="11" t="s">
        <v>8</v>
      </c>
      <c r="F6" s="11" t="s">
        <v>9</v>
      </c>
      <c r="G6" s="11" t="s">
        <v>4</v>
      </c>
      <c r="H6" s="10" t="s">
        <v>5</v>
      </c>
      <c r="I6" s="311" t="s">
        <v>6</v>
      </c>
    </row>
    <row r="7" spans="1:9" ht="16.5" x14ac:dyDescent="0.25">
      <c r="A7" s="1" t="s">
        <v>10</v>
      </c>
      <c r="B7" s="1" t="s">
        <v>11</v>
      </c>
      <c r="C7" s="1" t="s">
        <v>12</v>
      </c>
      <c r="D7" s="1" t="s">
        <v>13</v>
      </c>
      <c r="E7" s="6">
        <f>150000+11000</f>
        <v>161000</v>
      </c>
      <c r="F7" s="6">
        <f>150000+11000</f>
        <v>161000</v>
      </c>
      <c r="G7" s="1" t="s">
        <v>14</v>
      </c>
      <c r="H7" s="1" t="s">
        <v>15</v>
      </c>
      <c r="I7" s="2" t="s">
        <v>16</v>
      </c>
    </row>
    <row r="8" spans="1:9" ht="16.5" x14ac:dyDescent="0.25">
      <c r="A8" s="1" t="s">
        <v>10</v>
      </c>
      <c r="B8" s="1" t="s">
        <v>11</v>
      </c>
      <c r="C8" s="1" t="s">
        <v>17</v>
      </c>
      <c r="D8" s="1" t="s">
        <v>13</v>
      </c>
      <c r="E8" s="6">
        <f>682080+45700</f>
        <v>727780</v>
      </c>
      <c r="F8" s="6">
        <f>682080+45700</f>
        <v>727780</v>
      </c>
      <c r="G8" s="1" t="s">
        <v>14</v>
      </c>
      <c r="H8" s="1" t="s">
        <v>15</v>
      </c>
      <c r="I8" s="2" t="s">
        <v>16</v>
      </c>
    </row>
    <row r="9" spans="1:9" ht="24.75" x14ac:dyDescent="0.25">
      <c r="A9" s="1" t="s">
        <v>10</v>
      </c>
      <c r="B9" s="1" t="s">
        <v>18</v>
      </c>
      <c r="C9" s="1" t="s">
        <v>19</v>
      </c>
      <c r="D9" s="1" t="s">
        <v>13</v>
      </c>
      <c r="E9" s="6">
        <f>4602920+309000</f>
        <v>4911920</v>
      </c>
      <c r="F9" s="6">
        <f>4602920+309000</f>
        <v>4911920</v>
      </c>
      <c r="G9" s="1" t="s">
        <v>14</v>
      </c>
      <c r="H9" s="1" t="s">
        <v>20</v>
      </c>
      <c r="I9" s="1" t="s">
        <v>21</v>
      </c>
    </row>
    <row r="10" spans="1:9" ht="24.75" x14ac:dyDescent="0.25">
      <c r="A10" s="1" t="s">
        <v>10</v>
      </c>
      <c r="B10" s="1" t="s">
        <v>18</v>
      </c>
      <c r="C10" s="1" t="s">
        <v>22</v>
      </c>
      <c r="D10" s="1" t="s">
        <v>13</v>
      </c>
      <c r="E10" s="6">
        <f>9565000+641000-1006700</f>
        <v>9199300</v>
      </c>
      <c r="F10" s="6">
        <f>9565000+641000-1006700</f>
        <v>9199300</v>
      </c>
      <c r="G10" s="1" t="s">
        <v>14</v>
      </c>
      <c r="H10" s="1" t="s">
        <v>20</v>
      </c>
      <c r="I10" s="1" t="s">
        <v>23</v>
      </c>
    </row>
    <row r="11" spans="1:9" ht="8.1" customHeight="1" x14ac:dyDescent="0.25">
      <c r="A11" s="312" t="s">
        <v>9</v>
      </c>
      <c r="B11" s="312"/>
      <c r="C11" s="312"/>
      <c r="D11" s="313"/>
      <c r="E11" s="313"/>
      <c r="F11" s="7">
        <f>SUM(F7:F10)</f>
        <v>15000000</v>
      </c>
      <c r="G11" s="3"/>
      <c r="H11" s="313"/>
      <c r="I11" s="313"/>
    </row>
  </sheetData>
  <mergeCells count="9">
    <mergeCell ref="A1:I1"/>
    <mergeCell ref="A2:I2"/>
    <mergeCell ref="A3:H3"/>
    <mergeCell ref="I5:I6"/>
    <mergeCell ref="A11:C11"/>
    <mergeCell ref="D11:E11"/>
    <mergeCell ref="H11:I11"/>
    <mergeCell ref="A5:A6"/>
    <mergeCell ref="D5:F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topLeftCell="A40" workbookViewId="0">
      <selection activeCell="I58" sqref="I58"/>
    </sheetView>
  </sheetViews>
  <sheetFormatPr baseColWidth="10" defaultColWidth="9.140625" defaultRowHeight="15" x14ac:dyDescent="0.25"/>
  <cols>
    <col min="1" max="1" width="7.28515625" customWidth="1"/>
    <col min="2" max="2" width="13.5703125" customWidth="1"/>
    <col min="3" max="3" width="26.140625" customWidth="1"/>
    <col min="4" max="4" width="5.7109375" customWidth="1"/>
    <col min="5" max="5" width="9.140625" customWidth="1"/>
    <col min="6" max="6" width="11" customWidth="1"/>
    <col min="7" max="7" width="17.28515625" customWidth="1"/>
    <col min="8" max="8" width="11.7109375" customWidth="1"/>
    <col min="9" max="9" width="42.7109375" customWidth="1"/>
  </cols>
  <sheetData>
    <row r="1" spans="1:10" ht="15.75" x14ac:dyDescent="0.25">
      <c r="A1" s="318" t="s">
        <v>34</v>
      </c>
      <c r="B1" s="318"/>
      <c r="C1" s="318"/>
      <c r="D1" s="318"/>
      <c r="E1" s="318"/>
      <c r="F1" s="318"/>
      <c r="G1" s="318"/>
      <c r="H1" s="318"/>
      <c r="I1" s="318"/>
    </row>
    <row r="2" spans="1:10" ht="15.75" x14ac:dyDescent="0.25">
      <c r="A2" s="318" t="s">
        <v>37</v>
      </c>
      <c r="B2" s="318"/>
      <c r="C2" s="318"/>
      <c r="D2" s="318"/>
      <c r="E2" s="318"/>
      <c r="F2" s="318"/>
      <c r="G2" s="318"/>
      <c r="H2" s="318"/>
      <c r="I2" s="318"/>
    </row>
    <row r="3" spans="1:10" ht="15.75" x14ac:dyDescent="0.25">
      <c r="A3" s="318" t="s">
        <v>709</v>
      </c>
      <c r="B3" s="318"/>
      <c r="C3" s="318"/>
      <c r="D3" s="318"/>
      <c r="E3" s="318"/>
      <c r="F3" s="318"/>
      <c r="G3" s="318"/>
      <c r="H3" s="318"/>
      <c r="I3" s="318"/>
    </row>
    <row r="4" spans="1:10" x14ac:dyDescent="0.25">
      <c r="A4" s="68" t="s">
        <v>160</v>
      </c>
      <c r="B4" s="73">
        <v>30000000</v>
      </c>
      <c r="C4" s="68"/>
      <c r="D4" s="68"/>
      <c r="E4" s="68"/>
      <c r="F4" s="68"/>
      <c r="G4" s="68"/>
      <c r="H4" s="68"/>
      <c r="I4" s="68"/>
    </row>
    <row r="5" spans="1:10" x14ac:dyDescent="0.25">
      <c r="A5" s="338" t="s">
        <v>26</v>
      </c>
      <c r="B5" s="338" t="s">
        <v>27</v>
      </c>
      <c r="C5" s="338" t="s">
        <v>28</v>
      </c>
      <c r="D5" s="338" t="s">
        <v>3</v>
      </c>
      <c r="E5" s="338"/>
      <c r="F5" s="338"/>
      <c r="G5" s="338" t="s">
        <v>38</v>
      </c>
      <c r="H5" s="338" t="s">
        <v>29</v>
      </c>
      <c r="I5" s="338" t="s">
        <v>30</v>
      </c>
    </row>
    <row r="6" spans="1:10" x14ac:dyDescent="0.25">
      <c r="A6" s="338" t="s">
        <v>26</v>
      </c>
      <c r="B6" s="338" t="s">
        <v>27</v>
      </c>
      <c r="C6" s="338" t="s">
        <v>28</v>
      </c>
      <c r="D6" s="202" t="s">
        <v>24</v>
      </c>
      <c r="E6" s="202" t="s">
        <v>8</v>
      </c>
      <c r="F6" s="202" t="s">
        <v>9</v>
      </c>
      <c r="G6" s="338" t="s">
        <v>38</v>
      </c>
      <c r="H6" s="338" t="s">
        <v>29</v>
      </c>
      <c r="I6" s="338" t="s">
        <v>30</v>
      </c>
      <c r="J6" t="s">
        <v>460</v>
      </c>
    </row>
    <row r="7" spans="1:10" ht="36.75" x14ac:dyDescent="0.25">
      <c r="A7" s="203">
        <v>2012390</v>
      </c>
      <c r="B7" s="209" t="s">
        <v>682</v>
      </c>
      <c r="C7" s="204" t="s">
        <v>639</v>
      </c>
      <c r="D7" s="211">
        <v>5</v>
      </c>
      <c r="E7" s="246">
        <v>800</v>
      </c>
      <c r="F7" s="246">
        <f>D7*E7</f>
        <v>4000</v>
      </c>
      <c r="G7" s="203" t="s">
        <v>683</v>
      </c>
      <c r="H7" s="70" t="s">
        <v>277</v>
      </c>
      <c r="I7" s="90" t="s">
        <v>53</v>
      </c>
    </row>
    <row r="8" spans="1:10" ht="24.75" x14ac:dyDescent="0.25">
      <c r="A8" s="203">
        <v>2012390</v>
      </c>
      <c r="B8" s="209" t="s">
        <v>682</v>
      </c>
      <c r="C8" s="204" t="s">
        <v>640</v>
      </c>
      <c r="D8" s="211">
        <v>10</v>
      </c>
      <c r="E8" s="246">
        <v>600</v>
      </c>
      <c r="F8" s="246">
        <f t="shared" ref="F8:F56" si="0">D8*E8</f>
        <v>6000</v>
      </c>
      <c r="G8" s="203" t="s">
        <v>683</v>
      </c>
      <c r="H8" s="70" t="s">
        <v>277</v>
      </c>
      <c r="I8" s="90" t="s">
        <v>53</v>
      </c>
    </row>
    <row r="9" spans="1:10" ht="24" x14ac:dyDescent="0.25">
      <c r="A9" s="203">
        <v>2012390</v>
      </c>
      <c r="B9" s="209" t="s">
        <v>682</v>
      </c>
      <c r="C9" s="205" t="s">
        <v>641</v>
      </c>
      <c r="D9" s="211">
        <v>10</v>
      </c>
      <c r="E9" s="246">
        <v>1500</v>
      </c>
      <c r="F9" s="246">
        <f t="shared" si="0"/>
        <v>15000</v>
      </c>
      <c r="G9" s="203" t="s">
        <v>683</v>
      </c>
      <c r="H9" s="70" t="s">
        <v>277</v>
      </c>
      <c r="I9" s="90" t="s">
        <v>53</v>
      </c>
    </row>
    <row r="10" spans="1:10" ht="24.75" x14ac:dyDescent="0.25">
      <c r="A10" s="203">
        <v>2012390</v>
      </c>
      <c r="B10" s="210" t="s">
        <v>682</v>
      </c>
      <c r="C10" s="204" t="s">
        <v>642</v>
      </c>
      <c r="D10" s="211">
        <v>2</v>
      </c>
      <c r="E10" s="247">
        <v>20000</v>
      </c>
      <c r="F10" s="246">
        <f t="shared" si="0"/>
        <v>40000</v>
      </c>
      <c r="G10" s="203" t="s">
        <v>683</v>
      </c>
      <c r="H10" s="70" t="s">
        <v>277</v>
      </c>
      <c r="I10" s="90" t="s">
        <v>53</v>
      </c>
    </row>
    <row r="11" spans="1:10" ht="48.75" x14ac:dyDescent="0.25">
      <c r="A11" s="203">
        <v>2012390</v>
      </c>
      <c r="B11" s="210" t="s">
        <v>682</v>
      </c>
      <c r="C11" s="204" t="s">
        <v>643</v>
      </c>
      <c r="D11" s="211">
        <v>500</v>
      </c>
      <c r="E11" s="247">
        <v>4900</v>
      </c>
      <c r="F11" s="246">
        <f t="shared" si="0"/>
        <v>2450000</v>
      </c>
      <c r="G11" s="203" t="s">
        <v>683</v>
      </c>
      <c r="H11" s="70" t="s">
        <v>277</v>
      </c>
      <c r="I11" s="90" t="s">
        <v>53</v>
      </c>
    </row>
    <row r="12" spans="1:10" ht="26.25" customHeight="1" x14ac:dyDescent="0.25">
      <c r="A12" s="203">
        <v>2012390</v>
      </c>
      <c r="B12" s="210" t="s">
        <v>682</v>
      </c>
      <c r="C12" s="204" t="s">
        <v>644</v>
      </c>
      <c r="D12" s="211">
        <v>11</v>
      </c>
      <c r="E12" s="247">
        <v>4797</v>
      </c>
      <c r="F12" s="246">
        <f t="shared" si="0"/>
        <v>52767</v>
      </c>
      <c r="G12" s="203" t="s">
        <v>683</v>
      </c>
      <c r="H12" s="70" t="s">
        <v>277</v>
      </c>
      <c r="I12" s="90" t="s">
        <v>53</v>
      </c>
    </row>
    <row r="13" spans="1:10" ht="24" x14ac:dyDescent="0.25">
      <c r="A13" s="203">
        <v>2012390</v>
      </c>
      <c r="B13" s="210" t="s">
        <v>682</v>
      </c>
      <c r="C13" s="204" t="s">
        <v>645</v>
      </c>
      <c r="D13" s="211">
        <v>2</v>
      </c>
      <c r="E13" s="247">
        <v>27000</v>
      </c>
      <c r="F13" s="246">
        <f t="shared" si="0"/>
        <v>54000</v>
      </c>
      <c r="G13" s="203" t="s">
        <v>683</v>
      </c>
      <c r="H13" s="70" t="s">
        <v>277</v>
      </c>
      <c r="I13" s="90" t="s">
        <v>53</v>
      </c>
    </row>
    <row r="14" spans="1:10" ht="24.75" x14ac:dyDescent="0.25">
      <c r="A14" s="203">
        <v>2012390</v>
      </c>
      <c r="B14" s="210" t="s">
        <v>682</v>
      </c>
      <c r="C14" s="204" t="s">
        <v>646</v>
      </c>
      <c r="D14" s="211">
        <v>0</v>
      </c>
      <c r="E14" s="247">
        <v>300</v>
      </c>
      <c r="F14" s="246">
        <f t="shared" si="0"/>
        <v>0</v>
      </c>
      <c r="G14" s="203" t="s">
        <v>683</v>
      </c>
      <c r="H14" s="70" t="s">
        <v>277</v>
      </c>
      <c r="I14" s="90" t="s">
        <v>53</v>
      </c>
    </row>
    <row r="15" spans="1:10" ht="24.75" x14ac:dyDescent="0.25">
      <c r="A15" s="203">
        <v>2012390</v>
      </c>
      <c r="B15" s="210" t="s">
        <v>682</v>
      </c>
      <c r="C15" s="204" t="s">
        <v>647</v>
      </c>
      <c r="D15" s="211">
        <v>10</v>
      </c>
      <c r="E15" s="247">
        <v>2500</v>
      </c>
      <c r="F15" s="246">
        <f t="shared" si="0"/>
        <v>25000</v>
      </c>
      <c r="G15" s="203" t="s">
        <v>683</v>
      </c>
      <c r="H15" s="70" t="s">
        <v>277</v>
      </c>
      <c r="I15" s="90" t="s">
        <v>53</v>
      </c>
    </row>
    <row r="16" spans="1:10" ht="36.75" x14ac:dyDescent="0.25">
      <c r="A16" s="203">
        <v>2012390</v>
      </c>
      <c r="B16" s="210" t="s">
        <v>682</v>
      </c>
      <c r="C16" s="204" t="s">
        <v>648</v>
      </c>
      <c r="D16" s="211">
        <v>10</v>
      </c>
      <c r="E16" s="247">
        <v>4500</v>
      </c>
      <c r="F16" s="246">
        <f t="shared" si="0"/>
        <v>45000</v>
      </c>
      <c r="G16" s="203" t="s">
        <v>683</v>
      </c>
      <c r="H16" s="70" t="s">
        <v>277</v>
      </c>
      <c r="I16" s="90" t="s">
        <v>53</v>
      </c>
    </row>
    <row r="17" spans="1:9" ht="24" x14ac:dyDescent="0.25">
      <c r="A17" s="203">
        <v>2012390</v>
      </c>
      <c r="B17" s="210" t="s">
        <v>682</v>
      </c>
      <c r="C17" s="204" t="s">
        <v>649</v>
      </c>
      <c r="D17" s="211">
        <v>50</v>
      </c>
      <c r="E17" s="247">
        <v>699</v>
      </c>
      <c r="F17" s="246">
        <f t="shared" si="0"/>
        <v>34950</v>
      </c>
      <c r="G17" s="203" t="s">
        <v>683</v>
      </c>
      <c r="H17" s="70" t="s">
        <v>277</v>
      </c>
      <c r="I17" s="90" t="s">
        <v>53</v>
      </c>
    </row>
    <row r="18" spans="1:9" ht="24" x14ac:dyDescent="0.25">
      <c r="A18" s="203">
        <v>2012390</v>
      </c>
      <c r="B18" s="210" t="s">
        <v>682</v>
      </c>
      <c r="C18" s="204" t="s">
        <v>650</v>
      </c>
      <c r="D18" s="211">
        <v>20</v>
      </c>
      <c r="E18" s="247">
        <v>699</v>
      </c>
      <c r="F18" s="246">
        <f t="shared" si="0"/>
        <v>13980</v>
      </c>
      <c r="G18" s="203" t="s">
        <v>683</v>
      </c>
      <c r="H18" s="70" t="s">
        <v>277</v>
      </c>
      <c r="I18" s="90" t="s">
        <v>53</v>
      </c>
    </row>
    <row r="19" spans="1:9" ht="24" x14ac:dyDescent="0.25">
      <c r="A19" s="203">
        <v>2012390</v>
      </c>
      <c r="B19" s="210" t="s">
        <v>682</v>
      </c>
      <c r="C19" s="204" t="s">
        <v>651</v>
      </c>
      <c r="D19" s="211">
        <v>20</v>
      </c>
      <c r="E19" s="247">
        <v>6000</v>
      </c>
      <c r="F19" s="246">
        <f t="shared" si="0"/>
        <v>120000</v>
      </c>
      <c r="G19" s="203" t="s">
        <v>683</v>
      </c>
      <c r="H19" s="70" t="s">
        <v>277</v>
      </c>
      <c r="I19" s="90" t="s">
        <v>53</v>
      </c>
    </row>
    <row r="20" spans="1:9" ht="24.75" x14ac:dyDescent="0.25">
      <c r="A20" s="203">
        <v>2012390</v>
      </c>
      <c r="B20" s="210" t="s">
        <v>682</v>
      </c>
      <c r="C20" s="204" t="s">
        <v>652</v>
      </c>
      <c r="D20" s="211">
        <v>50</v>
      </c>
      <c r="E20" s="247">
        <v>928</v>
      </c>
      <c r="F20" s="246">
        <f t="shared" si="0"/>
        <v>46400</v>
      </c>
      <c r="G20" s="203" t="s">
        <v>683</v>
      </c>
      <c r="H20" s="70" t="s">
        <v>277</v>
      </c>
      <c r="I20" s="90" t="s">
        <v>53</v>
      </c>
    </row>
    <row r="21" spans="1:9" ht="36" x14ac:dyDescent="0.25">
      <c r="A21" s="203">
        <v>2012390</v>
      </c>
      <c r="B21" s="210" t="s">
        <v>682</v>
      </c>
      <c r="C21" s="206" t="s">
        <v>700</v>
      </c>
      <c r="D21" s="211">
        <v>15</v>
      </c>
      <c r="E21" s="247">
        <v>18003</v>
      </c>
      <c r="F21" s="246">
        <f t="shared" si="0"/>
        <v>270045</v>
      </c>
      <c r="G21" s="203" t="s">
        <v>683</v>
      </c>
      <c r="H21" s="70" t="s">
        <v>277</v>
      </c>
      <c r="I21" s="90" t="s">
        <v>53</v>
      </c>
    </row>
    <row r="22" spans="1:9" ht="36" x14ac:dyDescent="0.25">
      <c r="A22" s="203">
        <v>2012390</v>
      </c>
      <c r="B22" s="210" t="s">
        <v>682</v>
      </c>
      <c r="C22" s="206" t="s">
        <v>701</v>
      </c>
      <c r="D22" s="211">
        <v>50</v>
      </c>
      <c r="E22" s="247">
        <v>44996</v>
      </c>
      <c r="F22" s="246">
        <f t="shared" si="0"/>
        <v>2249800</v>
      </c>
      <c r="G22" s="203" t="s">
        <v>683</v>
      </c>
      <c r="H22" s="70" t="s">
        <v>277</v>
      </c>
      <c r="I22" s="90" t="s">
        <v>53</v>
      </c>
    </row>
    <row r="23" spans="1:9" ht="24.75" x14ac:dyDescent="0.25">
      <c r="A23" s="203">
        <v>2012390</v>
      </c>
      <c r="B23" s="210" t="s">
        <v>682</v>
      </c>
      <c r="C23" s="204" t="s">
        <v>653</v>
      </c>
      <c r="D23" s="211">
        <v>50</v>
      </c>
      <c r="E23" s="247">
        <v>35000</v>
      </c>
      <c r="F23" s="246">
        <f t="shared" si="0"/>
        <v>1750000</v>
      </c>
      <c r="G23" s="203" t="s">
        <v>683</v>
      </c>
      <c r="H23" s="70" t="s">
        <v>277</v>
      </c>
      <c r="I23" s="90" t="s">
        <v>53</v>
      </c>
    </row>
    <row r="24" spans="1:9" ht="24.75" x14ac:dyDescent="0.25">
      <c r="A24" s="203">
        <v>2012390</v>
      </c>
      <c r="B24" s="210" t="s">
        <v>682</v>
      </c>
      <c r="C24" s="204" t="s">
        <v>654</v>
      </c>
      <c r="D24" s="211">
        <v>20</v>
      </c>
      <c r="E24" s="247">
        <v>64999</v>
      </c>
      <c r="F24" s="246">
        <f t="shared" si="0"/>
        <v>1299980</v>
      </c>
      <c r="G24" s="203" t="s">
        <v>683</v>
      </c>
      <c r="H24" s="70" t="s">
        <v>277</v>
      </c>
      <c r="I24" s="90" t="s">
        <v>53</v>
      </c>
    </row>
    <row r="25" spans="1:9" ht="24" x14ac:dyDescent="0.25">
      <c r="A25" s="203">
        <v>2012390</v>
      </c>
      <c r="B25" s="210" t="s">
        <v>682</v>
      </c>
      <c r="C25" s="206" t="s">
        <v>702</v>
      </c>
      <c r="D25" s="211">
        <v>10</v>
      </c>
      <c r="E25" s="247">
        <v>13500</v>
      </c>
      <c r="F25" s="246">
        <f t="shared" si="0"/>
        <v>135000</v>
      </c>
      <c r="G25" s="203" t="s">
        <v>683</v>
      </c>
      <c r="H25" s="70" t="s">
        <v>277</v>
      </c>
      <c r="I25" s="90" t="s">
        <v>53</v>
      </c>
    </row>
    <row r="26" spans="1:9" ht="24.75" x14ac:dyDescent="0.25">
      <c r="A26" s="203">
        <v>2012390</v>
      </c>
      <c r="B26" s="210" t="s">
        <v>682</v>
      </c>
      <c r="C26" s="204" t="s">
        <v>703</v>
      </c>
      <c r="D26" s="211">
        <v>100</v>
      </c>
      <c r="E26" s="247">
        <v>7001</v>
      </c>
      <c r="F26" s="246">
        <f t="shared" si="0"/>
        <v>700100</v>
      </c>
      <c r="G26" s="203" t="s">
        <v>683</v>
      </c>
      <c r="H26" s="70" t="s">
        <v>277</v>
      </c>
      <c r="I26" s="90" t="s">
        <v>53</v>
      </c>
    </row>
    <row r="27" spans="1:9" ht="24.75" x14ac:dyDescent="0.25">
      <c r="A27" s="203">
        <v>2012390</v>
      </c>
      <c r="B27" s="210" t="s">
        <v>682</v>
      </c>
      <c r="C27" s="204" t="s">
        <v>655</v>
      </c>
      <c r="D27" s="211">
        <v>10</v>
      </c>
      <c r="E27" s="247">
        <v>15000</v>
      </c>
      <c r="F27" s="246">
        <f t="shared" si="0"/>
        <v>150000</v>
      </c>
      <c r="G27" s="203" t="s">
        <v>683</v>
      </c>
      <c r="H27" s="70" t="s">
        <v>277</v>
      </c>
      <c r="I27" s="90" t="s">
        <v>53</v>
      </c>
    </row>
    <row r="28" spans="1:9" ht="24.75" x14ac:dyDescent="0.25">
      <c r="A28" s="203">
        <v>2012390</v>
      </c>
      <c r="B28" s="210" t="s">
        <v>682</v>
      </c>
      <c r="C28" s="204" t="s">
        <v>656</v>
      </c>
      <c r="D28" s="211">
        <v>20</v>
      </c>
      <c r="E28" s="247">
        <v>8001</v>
      </c>
      <c r="F28" s="246">
        <f t="shared" si="0"/>
        <v>160020</v>
      </c>
      <c r="G28" s="203" t="s">
        <v>683</v>
      </c>
      <c r="H28" s="70" t="s">
        <v>277</v>
      </c>
      <c r="I28" s="90" t="s">
        <v>53</v>
      </c>
    </row>
    <row r="29" spans="1:9" ht="24.75" x14ac:dyDescent="0.25">
      <c r="A29" s="203">
        <v>2012390</v>
      </c>
      <c r="B29" s="210" t="s">
        <v>682</v>
      </c>
      <c r="C29" s="204" t="s">
        <v>704</v>
      </c>
      <c r="D29" s="211">
        <v>30</v>
      </c>
      <c r="E29" s="247">
        <v>54000</v>
      </c>
      <c r="F29" s="246">
        <f t="shared" si="0"/>
        <v>1620000</v>
      </c>
      <c r="G29" s="203" t="s">
        <v>683</v>
      </c>
      <c r="H29" s="70" t="s">
        <v>277</v>
      </c>
      <c r="I29" s="90" t="s">
        <v>53</v>
      </c>
    </row>
    <row r="30" spans="1:9" ht="24" x14ac:dyDescent="0.25">
      <c r="A30" s="203">
        <v>2012390</v>
      </c>
      <c r="B30" s="210" t="s">
        <v>682</v>
      </c>
      <c r="C30" s="204" t="s">
        <v>657</v>
      </c>
      <c r="D30" s="211">
        <v>50</v>
      </c>
      <c r="E30" s="247">
        <v>5501</v>
      </c>
      <c r="F30" s="246">
        <f t="shared" si="0"/>
        <v>275050</v>
      </c>
      <c r="G30" s="203" t="s">
        <v>683</v>
      </c>
      <c r="H30" s="70" t="s">
        <v>277</v>
      </c>
      <c r="I30" s="90" t="s">
        <v>53</v>
      </c>
    </row>
    <row r="31" spans="1:9" ht="24.75" x14ac:dyDescent="0.25">
      <c r="A31" s="203">
        <v>2012390</v>
      </c>
      <c r="B31" s="210" t="s">
        <v>682</v>
      </c>
      <c r="C31" s="204" t="s">
        <v>705</v>
      </c>
      <c r="D31" s="211">
        <v>10</v>
      </c>
      <c r="E31" s="247">
        <v>150000</v>
      </c>
      <c r="F31" s="246">
        <f t="shared" si="0"/>
        <v>1500000</v>
      </c>
      <c r="G31" s="203" t="s">
        <v>683</v>
      </c>
      <c r="H31" s="70" t="s">
        <v>277</v>
      </c>
      <c r="I31" s="90" t="s">
        <v>53</v>
      </c>
    </row>
    <row r="32" spans="1:9" ht="24" x14ac:dyDescent="0.25">
      <c r="A32" s="203">
        <v>2012390</v>
      </c>
      <c r="B32" s="210" t="s">
        <v>682</v>
      </c>
      <c r="C32" s="204" t="s">
        <v>658</v>
      </c>
      <c r="D32" s="211">
        <v>10</v>
      </c>
      <c r="E32" s="247">
        <v>6499</v>
      </c>
      <c r="F32" s="246">
        <f t="shared" si="0"/>
        <v>64990</v>
      </c>
      <c r="G32" s="203" t="s">
        <v>683</v>
      </c>
      <c r="H32" s="70" t="s">
        <v>277</v>
      </c>
      <c r="I32" s="90" t="s">
        <v>53</v>
      </c>
    </row>
    <row r="33" spans="1:10" ht="24.75" x14ac:dyDescent="0.25">
      <c r="A33" s="203">
        <v>2012390</v>
      </c>
      <c r="B33" s="210" t="s">
        <v>682</v>
      </c>
      <c r="C33" s="204" t="s">
        <v>659</v>
      </c>
      <c r="D33" s="211">
        <v>20</v>
      </c>
      <c r="E33" s="247">
        <v>3500</v>
      </c>
      <c r="F33" s="246">
        <f t="shared" si="0"/>
        <v>70000</v>
      </c>
      <c r="G33" s="203" t="s">
        <v>683</v>
      </c>
      <c r="H33" s="70" t="s">
        <v>277</v>
      </c>
      <c r="I33" s="90" t="s">
        <v>53</v>
      </c>
    </row>
    <row r="34" spans="1:10" ht="24" x14ac:dyDescent="0.25">
      <c r="A34" s="203">
        <v>2012390</v>
      </c>
      <c r="B34" s="210" t="s">
        <v>682</v>
      </c>
      <c r="C34" s="204" t="s">
        <v>660</v>
      </c>
      <c r="D34" s="211">
        <v>5</v>
      </c>
      <c r="E34" s="247">
        <v>68504</v>
      </c>
      <c r="F34" s="246">
        <f t="shared" si="0"/>
        <v>342520</v>
      </c>
      <c r="G34" s="203" t="s">
        <v>683</v>
      </c>
      <c r="H34" s="70" t="s">
        <v>277</v>
      </c>
      <c r="I34" s="90" t="s">
        <v>53</v>
      </c>
    </row>
    <row r="35" spans="1:10" ht="24" x14ac:dyDescent="0.25">
      <c r="A35" s="203">
        <v>2012390</v>
      </c>
      <c r="B35" s="210" t="s">
        <v>682</v>
      </c>
      <c r="C35" s="204" t="s">
        <v>661</v>
      </c>
      <c r="D35" s="211">
        <v>5</v>
      </c>
      <c r="E35" s="247">
        <v>78001</v>
      </c>
      <c r="F35" s="246">
        <f t="shared" si="0"/>
        <v>390005</v>
      </c>
      <c r="G35" s="203" t="s">
        <v>683</v>
      </c>
      <c r="H35" s="70" t="s">
        <v>277</v>
      </c>
      <c r="I35" s="90" t="s">
        <v>53</v>
      </c>
    </row>
    <row r="36" spans="1:10" ht="24" x14ac:dyDescent="0.25">
      <c r="A36" s="203">
        <v>2012390</v>
      </c>
      <c r="B36" s="210" t="s">
        <v>682</v>
      </c>
      <c r="C36" s="204" t="s">
        <v>706</v>
      </c>
      <c r="D36" s="211">
        <v>2</v>
      </c>
      <c r="E36" s="247">
        <f>119944-980</f>
        <v>118964</v>
      </c>
      <c r="F36" s="246">
        <f t="shared" si="0"/>
        <v>237928</v>
      </c>
      <c r="G36" s="203" t="s">
        <v>683</v>
      </c>
      <c r="H36" s="70" t="s">
        <v>277</v>
      </c>
      <c r="I36" s="90" t="s">
        <v>53</v>
      </c>
      <c r="J36" t="s">
        <v>273</v>
      </c>
    </row>
    <row r="37" spans="1:10" ht="24" x14ac:dyDescent="0.25">
      <c r="A37" s="203">
        <v>2012390</v>
      </c>
      <c r="B37" s="210" t="s">
        <v>682</v>
      </c>
      <c r="C37" s="204" t="s">
        <v>662</v>
      </c>
      <c r="D37" s="211">
        <v>48</v>
      </c>
      <c r="E37" s="247">
        <v>2500</v>
      </c>
      <c r="F37" s="246">
        <f t="shared" si="0"/>
        <v>120000</v>
      </c>
      <c r="G37" s="203" t="s">
        <v>683</v>
      </c>
      <c r="H37" s="70" t="s">
        <v>277</v>
      </c>
      <c r="I37" s="90" t="s">
        <v>53</v>
      </c>
    </row>
    <row r="38" spans="1:10" ht="24.75" x14ac:dyDescent="0.25">
      <c r="A38" s="203">
        <v>2012390</v>
      </c>
      <c r="B38" s="210" t="s">
        <v>682</v>
      </c>
      <c r="C38" s="204" t="s">
        <v>663</v>
      </c>
      <c r="D38" s="211">
        <v>100</v>
      </c>
      <c r="E38" s="247">
        <v>1000</v>
      </c>
      <c r="F38" s="246">
        <f t="shared" si="0"/>
        <v>100000</v>
      </c>
      <c r="G38" s="203" t="s">
        <v>683</v>
      </c>
      <c r="H38" s="70" t="s">
        <v>277</v>
      </c>
      <c r="I38" s="90" t="s">
        <v>53</v>
      </c>
    </row>
    <row r="39" spans="1:10" ht="36.75" x14ac:dyDescent="0.25">
      <c r="A39" s="203">
        <v>2012390</v>
      </c>
      <c r="B39" s="210" t="s">
        <v>682</v>
      </c>
      <c r="C39" s="204" t="s">
        <v>707</v>
      </c>
      <c r="D39" s="211">
        <v>10</v>
      </c>
      <c r="E39" s="247">
        <v>18096</v>
      </c>
      <c r="F39" s="246">
        <f t="shared" si="0"/>
        <v>180960</v>
      </c>
      <c r="G39" s="203" t="s">
        <v>683</v>
      </c>
      <c r="H39" s="70" t="s">
        <v>277</v>
      </c>
      <c r="I39" s="90" t="s">
        <v>53</v>
      </c>
    </row>
    <row r="40" spans="1:10" ht="36.75" x14ac:dyDescent="0.25">
      <c r="A40" s="203">
        <v>2012390</v>
      </c>
      <c r="B40" s="210" t="s">
        <v>682</v>
      </c>
      <c r="C40" s="204" t="s">
        <v>664</v>
      </c>
      <c r="D40" s="211">
        <v>650</v>
      </c>
      <c r="E40" s="247">
        <v>11700</v>
      </c>
      <c r="F40" s="246">
        <f t="shared" si="0"/>
        <v>7605000</v>
      </c>
      <c r="G40" s="203" t="s">
        <v>683</v>
      </c>
      <c r="H40" s="70" t="s">
        <v>277</v>
      </c>
      <c r="I40" s="90" t="s">
        <v>53</v>
      </c>
    </row>
    <row r="41" spans="1:10" ht="36.75" x14ac:dyDescent="0.25">
      <c r="A41" s="203">
        <v>2012390</v>
      </c>
      <c r="B41" s="210" t="s">
        <v>682</v>
      </c>
      <c r="C41" s="204" t="s">
        <v>665</v>
      </c>
      <c r="D41" s="211">
        <v>190</v>
      </c>
      <c r="E41" s="247">
        <v>30000</v>
      </c>
      <c r="F41" s="246">
        <f t="shared" si="0"/>
        <v>5700000</v>
      </c>
      <c r="G41" s="203" t="s">
        <v>683</v>
      </c>
      <c r="H41" s="70" t="s">
        <v>277</v>
      </c>
      <c r="I41" s="90" t="s">
        <v>53</v>
      </c>
    </row>
    <row r="42" spans="1:10" ht="24" x14ac:dyDescent="0.25">
      <c r="A42" s="203">
        <v>2012390</v>
      </c>
      <c r="B42" s="210" t="s">
        <v>682</v>
      </c>
      <c r="C42" s="204" t="s">
        <v>666</v>
      </c>
      <c r="D42" s="211">
        <v>42</v>
      </c>
      <c r="E42" s="247">
        <f>15000</f>
        <v>15000</v>
      </c>
      <c r="F42" s="246">
        <f t="shared" si="0"/>
        <v>630000</v>
      </c>
      <c r="G42" s="203" t="s">
        <v>683</v>
      </c>
      <c r="H42" s="70" t="s">
        <v>277</v>
      </c>
      <c r="I42" s="90" t="s">
        <v>53</v>
      </c>
    </row>
    <row r="43" spans="1:10" ht="24" x14ac:dyDescent="0.25">
      <c r="A43" s="203">
        <v>2012390</v>
      </c>
      <c r="B43" s="210" t="s">
        <v>682</v>
      </c>
      <c r="C43" s="204" t="s">
        <v>667</v>
      </c>
      <c r="D43" s="211">
        <v>20</v>
      </c>
      <c r="E43" s="247">
        <v>3500</v>
      </c>
      <c r="F43" s="246">
        <f t="shared" si="0"/>
        <v>70000</v>
      </c>
      <c r="G43" s="203" t="s">
        <v>683</v>
      </c>
      <c r="H43" s="70" t="s">
        <v>277</v>
      </c>
      <c r="I43" s="90" t="s">
        <v>53</v>
      </c>
    </row>
    <row r="44" spans="1:10" ht="24" x14ac:dyDescent="0.25">
      <c r="A44" s="203">
        <v>2012390</v>
      </c>
      <c r="B44" s="210" t="s">
        <v>682</v>
      </c>
      <c r="C44" s="204" t="s">
        <v>668</v>
      </c>
      <c r="D44" s="211">
        <v>20</v>
      </c>
      <c r="E44" s="247">
        <v>4000</v>
      </c>
      <c r="F44" s="246">
        <f t="shared" si="0"/>
        <v>80000</v>
      </c>
      <c r="G44" s="203" t="s">
        <v>683</v>
      </c>
      <c r="H44" s="70" t="s">
        <v>277</v>
      </c>
      <c r="I44" s="90" t="s">
        <v>53</v>
      </c>
    </row>
    <row r="45" spans="1:10" ht="24.75" x14ac:dyDescent="0.25">
      <c r="A45" s="203">
        <v>2012390</v>
      </c>
      <c r="B45" s="210" t="s">
        <v>682</v>
      </c>
      <c r="C45" s="204" t="s">
        <v>669</v>
      </c>
      <c r="D45" s="211">
        <v>15</v>
      </c>
      <c r="E45" s="247">
        <v>18001</v>
      </c>
      <c r="F45" s="246">
        <f t="shared" si="0"/>
        <v>270015</v>
      </c>
      <c r="G45" s="203" t="s">
        <v>683</v>
      </c>
      <c r="H45" s="70" t="s">
        <v>277</v>
      </c>
      <c r="I45" s="90" t="s">
        <v>53</v>
      </c>
    </row>
    <row r="46" spans="1:10" ht="36.75" x14ac:dyDescent="0.25">
      <c r="A46" s="203">
        <v>2012390</v>
      </c>
      <c r="B46" s="210" t="s">
        <v>682</v>
      </c>
      <c r="C46" s="204" t="s">
        <v>708</v>
      </c>
      <c r="D46" s="211">
        <v>10</v>
      </c>
      <c r="E46" s="247">
        <v>18001</v>
      </c>
      <c r="F46" s="246">
        <f t="shared" si="0"/>
        <v>180010</v>
      </c>
      <c r="G46" s="203" t="s">
        <v>683</v>
      </c>
      <c r="H46" s="70" t="s">
        <v>277</v>
      </c>
      <c r="I46" s="90" t="s">
        <v>53</v>
      </c>
    </row>
    <row r="47" spans="1:10" ht="36.75" x14ac:dyDescent="0.25">
      <c r="A47" s="203">
        <v>2012390</v>
      </c>
      <c r="B47" s="210" t="s">
        <v>682</v>
      </c>
      <c r="C47" s="204" t="s">
        <v>670</v>
      </c>
      <c r="D47" s="211">
        <v>500</v>
      </c>
      <c r="E47" s="247">
        <v>300</v>
      </c>
      <c r="F47" s="246">
        <f t="shared" si="0"/>
        <v>150000</v>
      </c>
      <c r="G47" s="203" t="s">
        <v>683</v>
      </c>
      <c r="H47" s="70" t="s">
        <v>277</v>
      </c>
      <c r="I47" s="90" t="s">
        <v>53</v>
      </c>
    </row>
    <row r="48" spans="1:10" ht="24.75" x14ac:dyDescent="0.25">
      <c r="A48" s="203">
        <v>2012390</v>
      </c>
      <c r="B48" s="210" t="s">
        <v>682</v>
      </c>
      <c r="C48" s="204" t="s">
        <v>671</v>
      </c>
      <c r="D48" s="211">
        <v>500</v>
      </c>
      <c r="E48" s="247">
        <v>251</v>
      </c>
      <c r="F48" s="246">
        <f t="shared" si="0"/>
        <v>125500</v>
      </c>
      <c r="G48" s="203" t="s">
        <v>683</v>
      </c>
      <c r="H48" s="70" t="s">
        <v>277</v>
      </c>
      <c r="I48" s="90" t="s">
        <v>53</v>
      </c>
    </row>
    <row r="49" spans="1:9" ht="24" x14ac:dyDescent="0.25">
      <c r="A49" s="203">
        <v>2012390</v>
      </c>
      <c r="B49" s="210" t="s">
        <v>682</v>
      </c>
      <c r="C49" s="204" t="s">
        <v>672</v>
      </c>
      <c r="D49" s="211">
        <v>49</v>
      </c>
      <c r="E49" s="247">
        <v>500</v>
      </c>
      <c r="F49" s="246">
        <f t="shared" si="0"/>
        <v>24500</v>
      </c>
      <c r="G49" s="203" t="s">
        <v>683</v>
      </c>
      <c r="H49" s="70" t="s">
        <v>277</v>
      </c>
      <c r="I49" s="90" t="s">
        <v>53</v>
      </c>
    </row>
    <row r="50" spans="1:9" ht="24" x14ac:dyDescent="0.25">
      <c r="A50" s="203">
        <v>2012390</v>
      </c>
      <c r="B50" s="210" t="s">
        <v>682</v>
      </c>
      <c r="C50" s="207" t="s">
        <v>673</v>
      </c>
      <c r="D50" s="212">
        <v>5</v>
      </c>
      <c r="E50" s="247">
        <v>20000</v>
      </c>
      <c r="F50" s="246">
        <f t="shared" si="0"/>
        <v>100000</v>
      </c>
      <c r="G50" s="203" t="s">
        <v>683</v>
      </c>
      <c r="H50" s="70" t="s">
        <v>277</v>
      </c>
      <c r="I50" s="90" t="s">
        <v>53</v>
      </c>
    </row>
    <row r="51" spans="1:9" ht="24.75" x14ac:dyDescent="0.25">
      <c r="A51" s="203">
        <v>2012390</v>
      </c>
      <c r="B51" s="210" t="s">
        <v>682</v>
      </c>
      <c r="C51" s="207" t="s">
        <v>674</v>
      </c>
      <c r="D51" s="212">
        <v>20</v>
      </c>
      <c r="E51" s="247">
        <v>2000</v>
      </c>
      <c r="F51" s="246">
        <f t="shared" si="0"/>
        <v>40000</v>
      </c>
      <c r="G51" s="203" t="s">
        <v>683</v>
      </c>
      <c r="H51" s="70" t="s">
        <v>277</v>
      </c>
      <c r="I51" s="90" t="s">
        <v>53</v>
      </c>
    </row>
    <row r="52" spans="1:9" ht="24" x14ac:dyDescent="0.25">
      <c r="A52" s="203">
        <v>2012390</v>
      </c>
      <c r="B52" s="210" t="s">
        <v>682</v>
      </c>
      <c r="C52" s="208" t="s">
        <v>675</v>
      </c>
      <c r="D52" s="212">
        <v>2</v>
      </c>
      <c r="E52" s="247">
        <v>35000</v>
      </c>
      <c r="F52" s="246">
        <f t="shared" si="0"/>
        <v>70000</v>
      </c>
      <c r="G52" s="203" t="s">
        <v>683</v>
      </c>
      <c r="H52" s="70" t="s">
        <v>277</v>
      </c>
      <c r="I52" s="90" t="s">
        <v>53</v>
      </c>
    </row>
    <row r="53" spans="1:9" ht="24" x14ac:dyDescent="0.25">
      <c r="A53" s="203">
        <v>2012390</v>
      </c>
      <c r="B53" s="210" t="s">
        <v>682</v>
      </c>
      <c r="C53" s="208" t="s">
        <v>676</v>
      </c>
      <c r="D53" s="213">
        <v>25</v>
      </c>
      <c r="E53" s="247">
        <v>900</v>
      </c>
      <c r="F53" s="246">
        <f t="shared" si="0"/>
        <v>22500</v>
      </c>
      <c r="G53" s="203" t="s">
        <v>683</v>
      </c>
      <c r="H53" s="70" t="s">
        <v>277</v>
      </c>
      <c r="I53" s="90" t="s">
        <v>53</v>
      </c>
    </row>
    <row r="54" spans="1:9" ht="24" x14ac:dyDescent="0.25">
      <c r="A54" s="203">
        <v>2012390</v>
      </c>
      <c r="B54" s="210" t="s">
        <v>682</v>
      </c>
      <c r="C54" s="208" t="s">
        <v>677</v>
      </c>
      <c r="D54" s="213">
        <v>20</v>
      </c>
      <c r="E54" s="247">
        <v>8499</v>
      </c>
      <c r="F54" s="246">
        <f t="shared" si="0"/>
        <v>169980</v>
      </c>
      <c r="G54" s="203" t="s">
        <v>683</v>
      </c>
      <c r="H54" s="70" t="s">
        <v>277</v>
      </c>
      <c r="I54" s="90" t="s">
        <v>53</v>
      </c>
    </row>
    <row r="55" spans="1:9" ht="24" x14ac:dyDescent="0.25">
      <c r="A55" s="203">
        <v>2012390</v>
      </c>
      <c r="B55" s="210" t="s">
        <v>682</v>
      </c>
      <c r="C55" s="208" t="s">
        <v>678</v>
      </c>
      <c r="D55" s="213">
        <v>25</v>
      </c>
      <c r="E55" s="247">
        <v>1300</v>
      </c>
      <c r="F55" s="246">
        <f t="shared" si="0"/>
        <v>32500</v>
      </c>
      <c r="G55" s="203" t="s">
        <v>683</v>
      </c>
      <c r="H55" s="70" t="s">
        <v>277</v>
      </c>
      <c r="I55" s="90" t="s">
        <v>53</v>
      </c>
    </row>
    <row r="56" spans="1:9" ht="24" x14ac:dyDescent="0.25">
      <c r="A56" s="203">
        <v>2012390</v>
      </c>
      <c r="B56" s="210" t="s">
        <v>682</v>
      </c>
      <c r="C56" s="208" t="s">
        <v>679</v>
      </c>
      <c r="D56" s="214">
        <v>25</v>
      </c>
      <c r="E56" s="247">
        <v>2950</v>
      </c>
      <c r="F56" s="246">
        <f t="shared" si="0"/>
        <v>73750</v>
      </c>
      <c r="G56" s="203" t="s">
        <v>683</v>
      </c>
      <c r="H56" s="70" t="s">
        <v>277</v>
      </c>
      <c r="I56" s="90" t="s">
        <v>53</v>
      </c>
    </row>
    <row r="57" spans="1:9" ht="24" x14ac:dyDescent="0.25">
      <c r="A57" s="203">
        <v>2012390</v>
      </c>
      <c r="B57" s="210" t="s">
        <v>682</v>
      </c>
      <c r="C57" s="208" t="s">
        <v>680</v>
      </c>
      <c r="D57" s="215">
        <v>55</v>
      </c>
      <c r="E57" s="247">
        <v>1050</v>
      </c>
      <c r="F57" s="246">
        <f t="shared" ref="F57:F58" si="1">D57*E57</f>
        <v>57750</v>
      </c>
      <c r="G57" s="203" t="s">
        <v>683</v>
      </c>
      <c r="H57" s="70" t="s">
        <v>277</v>
      </c>
      <c r="I57" s="90" t="s">
        <v>53</v>
      </c>
    </row>
    <row r="58" spans="1:9" ht="24" x14ac:dyDescent="0.25">
      <c r="A58" s="203">
        <v>2012390</v>
      </c>
      <c r="B58" s="210" t="s">
        <v>682</v>
      </c>
      <c r="C58" s="208" t="s">
        <v>681</v>
      </c>
      <c r="D58" s="215">
        <v>50</v>
      </c>
      <c r="E58" s="247">
        <v>1500</v>
      </c>
      <c r="F58" s="246">
        <f t="shared" si="1"/>
        <v>75000</v>
      </c>
      <c r="G58" s="203" t="s">
        <v>683</v>
      </c>
      <c r="H58" s="289" t="s">
        <v>277</v>
      </c>
      <c r="I58" s="94" t="s">
        <v>53</v>
      </c>
    </row>
    <row r="59" spans="1:9" x14ac:dyDescent="0.25">
      <c r="A59" s="68"/>
      <c r="B59" s="68"/>
      <c r="C59" s="68"/>
      <c r="D59" s="68"/>
      <c r="E59" s="68"/>
      <c r="F59" s="248">
        <f>SUM(F7:F58)</f>
        <v>30000000</v>
      </c>
      <c r="G59" s="68" t="s">
        <v>460</v>
      </c>
      <c r="H59" s="288"/>
      <c r="I59" s="68"/>
    </row>
    <row r="60" spans="1:9" x14ac:dyDescent="0.25">
      <c r="A60" s="68"/>
      <c r="B60" s="68"/>
      <c r="C60" s="68"/>
      <c r="D60" s="68"/>
      <c r="E60" s="68"/>
      <c r="F60" s="68"/>
      <c r="G60" s="68"/>
      <c r="H60" s="68"/>
      <c r="I60" s="68"/>
    </row>
  </sheetData>
  <mergeCells count="10">
    <mergeCell ref="A1:I1"/>
    <mergeCell ref="A2:I2"/>
    <mergeCell ref="A3:I3"/>
    <mergeCell ref="A5:A6"/>
    <mergeCell ref="B5:B6"/>
    <mergeCell ref="C5:C6"/>
    <mergeCell ref="D5:F5"/>
    <mergeCell ref="G5:G6"/>
    <mergeCell ref="H5:H6"/>
    <mergeCell ref="I5:I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4"/>
  <sheetViews>
    <sheetView topLeftCell="A169" workbookViewId="0">
      <selection activeCell="Q22" sqref="Q22"/>
    </sheetView>
  </sheetViews>
  <sheetFormatPr baseColWidth="10" defaultColWidth="9.140625" defaultRowHeight="15" x14ac:dyDescent="0.25"/>
  <cols>
    <col min="1" max="1" width="7.7109375" customWidth="1"/>
    <col min="2" max="2" width="18.85546875" customWidth="1"/>
    <col min="3" max="3" width="27" customWidth="1"/>
    <col min="4" max="4" width="5.7109375" customWidth="1"/>
    <col min="5" max="5" width="10.140625" customWidth="1"/>
    <col min="6" max="6" width="11.7109375" customWidth="1"/>
    <col min="7" max="7" width="16.42578125" customWidth="1"/>
    <col min="8" max="8" width="12.85546875" customWidth="1"/>
    <col min="9" max="9" width="42.28515625" customWidth="1"/>
  </cols>
  <sheetData>
    <row r="1" spans="1:12" ht="15.75" x14ac:dyDescent="0.25">
      <c r="A1" s="318" t="s">
        <v>34</v>
      </c>
      <c r="B1" s="318"/>
      <c r="C1" s="318"/>
      <c r="D1" s="318"/>
      <c r="E1" s="318"/>
      <c r="F1" s="318"/>
      <c r="G1" s="318"/>
      <c r="H1" s="318"/>
      <c r="I1" s="318"/>
    </row>
    <row r="2" spans="1:12" ht="15.75" x14ac:dyDescent="0.25">
      <c r="A2" s="318" t="s">
        <v>37</v>
      </c>
      <c r="B2" s="318"/>
      <c r="C2" s="318"/>
      <c r="D2" s="318"/>
      <c r="E2" s="318"/>
      <c r="F2" s="318"/>
      <c r="G2" s="318"/>
      <c r="H2" s="318"/>
      <c r="I2" s="318"/>
    </row>
    <row r="3" spans="1:12" ht="15.75" x14ac:dyDescent="0.25">
      <c r="A3" s="318" t="s">
        <v>637</v>
      </c>
      <c r="B3" s="318"/>
      <c r="C3" s="318"/>
      <c r="D3" s="318"/>
      <c r="E3" s="318"/>
      <c r="F3" s="318"/>
      <c r="G3" s="318"/>
      <c r="H3" s="318"/>
      <c r="I3" s="318"/>
    </row>
    <row r="4" spans="1:12" x14ac:dyDescent="0.25">
      <c r="A4" t="s">
        <v>160</v>
      </c>
      <c r="B4" s="51">
        <v>20000000</v>
      </c>
    </row>
    <row r="5" spans="1:12" ht="16.5" customHeight="1" x14ac:dyDescent="0.25">
      <c r="A5" s="341" t="s">
        <v>26</v>
      </c>
      <c r="B5" s="341" t="s">
        <v>27</v>
      </c>
      <c r="C5" s="341" t="s">
        <v>28</v>
      </c>
      <c r="D5" s="343" t="s">
        <v>3</v>
      </c>
      <c r="E5" s="343"/>
      <c r="F5" s="343"/>
      <c r="G5" s="344" t="s">
        <v>281</v>
      </c>
      <c r="H5" s="341" t="s">
        <v>29</v>
      </c>
      <c r="I5" s="341" t="s">
        <v>30</v>
      </c>
    </row>
    <row r="6" spans="1:12" ht="25.5" customHeight="1" x14ac:dyDescent="0.25">
      <c r="A6" s="341" t="s">
        <v>26</v>
      </c>
      <c r="B6" s="341" t="s">
        <v>27</v>
      </c>
      <c r="C6" s="341" t="s">
        <v>28</v>
      </c>
      <c r="D6" s="75" t="s">
        <v>24</v>
      </c>
      <c r="E6" s="75" t="s">
        <v>8</v>
      </c>
      <c r="F6" s="75" t="s">
        <v>9</v>
      </c>
      <c r="G6" s="344" t="s">
        <v>281</v>
      </c>
      <c r="H6" s="341" t="s">
        <v>29</v>
      </c>
      <c r="I6" s="342" t="s">
        <v>30</v>
      </c>
    </row>
    <row r="7" spans="1:12" ht="24.75" thickBot="1" x14ac:dyDescent="0.3">
      <c r="A7" s="76">
        <v>2012790</v>
      </c>
      <c r="B7" s="76" t="s">
        <v>800</v>
      </c>
      <c r="C7" s="77" t="s">
        <v>285</v>
      </c>
      <c r="D7" s="82">
        <v>20</v>
      </c>
      <c r="E7" s="233">
        <v>15000</v>
      </c>
      <c r="F7" s="234">
        <f>D7*E7</f>
        <v>300000</v>
      </c>
      <c r="G7" s="76" t="s">
        <v>43</v>
      </c>
      <c r="H7" s="126" t="s">
        <v>282</v>
      </c>
      <c r="I7" s="94" t="s">
        <v>283</v>
      </c>
    </row>
    <row r="8" spans="1:12" ht="24.75" thickBot="1" x14ac:dyDescent="0.3">
      <c r="A8" s="104">
        <v>2012790</v>
      </c>
      <c r="B8" s="298" t="s">
        <v>800</v>
      </c>
      <c r="C8" s="77" t="s">
        <v>286</v>
      </c>
      <c r="D8" s="82">
        <v>20</v>
      </c>
      <c r="E8" s="233">
        <v>15000</v>
      </c>
      <c r="F8" s="233">
        <f t="shared" ref="F8:F61" si="0">D8*E8</f>
        <v>300000</v>
      </c>
      <c r="G8" s="76" t="s">
        <v>43</v>
      </c>
      <c r="H8" s="76" t="s">
        <v>48</v>
      </c>
      <c r="I8" s="198" t="s">
        <v>53</v>
      </c>
    </row>
    <row r="9" spans="1:12" ht="24.75" thickBot="1" x14ac:dyDescent="0.3">
      <c r="A9" s="104">
        <v>2012790</v>
      </c>
      <c r="B9" s="298" t="s">
        <v>800</v>
      </c>
      <c r="C9" s="77" t="s">
        <v>287</v>
      </c>
      <c r="D9" s="82">
        <v>30</v>
      </c>
      <c r="E9" s="233">
        <v>1800</v>
      </c>
      <c r="F9" s="233">
        <f t="shared" si="0"/>
        <v>54000</v>
      </c>
      <c r="G9" s="76" t="s">
        <v>43</v>
      </c>
      <c r="H9" s="76" t="s">
        <v>282</v>
      </c>
      <c r="I9" s="75" t="s">
        <v>284</v>
      </c>
      <c r="J9" s="57" t="s">
        <v>273</v>
      </c>
      <c r="L9" s="65"/>
    </row>
    <row r="10" spans="1:12" ht="24.75" thickBot="1" x14ac:dyDescent="0.3">
      <c r="A10" s="104">
        <v>2012790</v>
      </c>
      <c r="B10" s="298" t="s">
        <v>800</v>
      </c>
      <c r="C10" s="77" t="s">
        <v>288</v>
      </c>
      <c r="D10" s="82">
        <v>30</v>
      </c>
      <c r="E10" s="233">
        <v>5500</v>
      </c>
      <c r="F10" s="233">
        <f t="shared" si="0"/>
        <v>165000</v>
      </c>
      <c r="G10" s="76" t="s">
        <v>43</v>
      </c>
      <c r="H10" s="76" t="s">
        <v>282</v>
      </c>
      <c r="I10" s="75" t="s">
        <v>284</v>
      </c>
      <c r="J10" s="57" t="s">
        <v>273</v>
      </c>
    </row>
    <row r="11" spans="1:12" ht="24.75" thickBot="1" x14ac:dyDescent="0.3">
      <c r="A11" s="104">
        <v>2012790</v>
      </c>
      <c r="B11" s="298" t="s">
        <v>800</v>
      </c>
      <c r="C11" s="77" t="s">
        <v>289</v>
      </c>
      <c r="D11" s="82">
        <v>15</v>
      </c>
      <c r="E11" s="233">
        <v>15000</v>
      </c>
      <c r="F11" s="233">
        <f t="shared" si="0"/>
        <v>225000</v>
      </c>
      <c r="G11" s="76" t="s">
        <v>43</v>
      </c>
      <c r="H11" s="76" t="s">
        <v>282</v>
      </c>
      <c r="I11" s="75" t="s">
        <v>284</v>
      </c>
      <c r="J11" s="57" t="s">
        <v>273</v>
      </c>
    </row>
    <row r="12" spans="1:12" ht="24.75" thickBot="1" x14ac:dyDescent="0.3">
      <c r="A12" s="104">
        <v>2012790</v>
      </c>
      <c r="B12" s="298" t="s">
        <v>800</v>
      </c>
      <c r="C12" s="77" t="s">
        <v>290</v>
      </c>
      <c r="D12" s="82">
        <v>15</v>
      </c>
      <c r="E12" s="233">
        <v>29000</v>
      </c>
      <c r="F12" s="233">
        <f t="shared" si="0"/>
        <v>435000</v>
      </c>
      <c r="G12" s="76" t="s">
        <v>43</v>
      </c>
      <c r="H12" s="76" t="s">
        <v>282</v>
      </c>
      <c r="I12" s="75" t="s">
        <v>284</v>
      </c>
      <c r="J12" s="67" t="s">
        <v>273</v>
      </c>
    </row>
    <row r="13" spans="1:12" ht="24.75" thickBot="1" x14ac:dyDescent="0.3">
      <c r="A13" s="104">
        <v>2012790</v>
      </c>
      <c r="B13" s="298" t="s">
        <v>800</v>
      </c>
      <c r="C13" s="77" t="s">
        <v>291</v>
      </c>
      <c r="D13" s="82">
        <v>30</v>
      </c>
      <c r="E13" s="233">
        <v>1800</v>
      </c>
      <c r="F13" s="233">
        <f t="shared" si="0"/>
        <v>54000</v>
      </c>
      <c r="G13" s="76" t="s">
        <v>43</v>
      </c>
      <c r="H13" s="76" t="s">
        <v>282</v>
      </c>
      <c r="I13" s="75" t="s">
        <v>284</v>
      </c>
      <c r="J13" s="67" t="s">
        <v>273</v>
      </c>
    </row>
    <row r="14" spans="1:12" ht="24.75" thickBot="1" x14ac:dyDescent="0.3">
      <c r="A14" s="104">
        <v>2012790</v>
      </c>
      <c r="B14" s="298" t="s">
        <v>800</v>
      </c>
      <c r="C14" s="77" t="s">
        <v>292</v>
      </c>
      <c r="D14" s="82">
        <v>50</v>
      </c>
      <c r="E14" s="233">
        <v>300</v>
      </c>
      <c r="F14" s="233">
        <f t="shared" si="0"/>
        <v>15000</v>
      </c>
      <c r="G14" s="76" t="s">
        <v>43</v>
      </c>
      <c r="H14" s="76" t="s">
        <v>282</v>
      </c>
      <c r="I14" s="75" t="s">
        <v>284</v>
      </c>
      <c r="J14" s="67" t="s">
        <v>273</v>
      </c>
    </row>
    <row r="15" spans="1:12" ht="24.75" thickBot="1" x14ac:dyDescent="0.3">
      <c r="A15" s="104">
        <v>2012790</v>
      </c>
      <c r="B15" s="298" t="s">
        <v>800</v>
      </c>
      <c r="C15" s="77" t="s">
        <v>293</v>
      </c>
      <c r="D15" s="82">
        <v>50</v>
      </c>
      <c r="E15" s="233">
        <v>3800</v>
      </c>
      <c r="F15" s="233">
        <f t="shared" si="0"/>
        <v>190000</v>
      </c>
      <c r="G15" s="76" t="s">
        <v>43</v>
      </c>
      <c r="H15" s="76" t="s">
        <v>282</v>
      </c>
      <c r="I15" s="75" t="s">
        <v>284</v>
      </c>
      <c r="J15" s="67" t="s">
        <v>273</v>
      </c>
    </row>
    <row r="16" spans="1:12" ht="24" x14ac:dyDescent="0.25">
      <c r="A16" s="104">
        <v>2012790</v>
      </c>
      <c r="B16" s="298" t="s">
        <v>800</v>
      </c>
      <c r="C16" s="79" t="s">
        <v>294</v>
      </c>
      <c r="D16" s="82">
        <v>10</v>
      </c>
      <c r="E16" s="229">
        <v>15000</v>
      </c>
      <c r="F16" s="233">
        <f t="shared" si="0"/>
        <v>150000</v>
      </c>
      <c r="G16" s="62" t="s">
        <v>43</v>
      </c>
      <c r="H16" s="62" t="s">
        <v>282</v>
      </c>
      <c r="I16" s="80" t="s">
        <v>284</v>
      </c>
      <c r="J16" s="67" t="s">
        <v>273</v>
      </c>
    </row>
    <row r="17" spans="1:10" ht="24" x14ac:dyDescent="0.25">
      <c r="A17" s="104">
        <v>2012790</v>
      </c>
      <c r="B17" s="298" t="s">
        <v>800</v>
      </c>
      <c r="C17" s="81" t="s">
        <v>295</v>
      </c>
      <c r="D17" s="82">
        <v>5</v>
      </c>
      <c r="E17" s="235">
        <v>25000</v>
      </c>
      <c r="F17" s="233">
        <f t="shared" si="0"/>
        <v>125000</v>
      </c>
      <c r="G17" s="76" t="s">
        <v>43</v>
      </c>
      <c r="H17" s="76" t="s">
        <v>282</v>
      </c>
      <c r="I17" s="75" t="s">
        <v>284</v>
      </c>
      <c r="J17" s="67" t="s">
        <v>273</v>
      </c>
    </row>
    <row r="18" spans="1:10" ht="24" x14ac:dyDescent="0.25">
      <c r="A18" s="104">
        <v>2012790</v>
      </c>
      <c r="B18" s="298" t="s">
        <v>800</v>
      </c>
      <c r="C18" s="81" t="s">
        <v>296</v>
      </c>
      <c r="D18" s="82">
        <v>3</v>
      </c>
      <c r="E18" s="232">
        <v>18000</v>
      </c>
      <c r="F18" s="233">
        <f t="shared" si="0"/>
        <v>54000</v>
      </c>
      <c r="G18" s="76" t="s">
        <v>43</v>
      </c>
      <c r="H18" s="76" t="s">
        <v>282</v>
      </c>
      <c r="I18" s="75" t="s">
        <v>284</v>
      </c>
      <c r="J18" s="67" t="s">
        <v>273</v>
      </c>
    </row>
    <row r="19" spans="1:10" ht="24" x14ac:dyDescent="0.25">
      <c r="A19" s="104">
        <v>2012790</v>
      </c>
      <c r="B19" s="298" t="s">
        <v>800</v>
      </c>
      <c r="C19" s="81" t="s">
        <v>297</v>
      </c>
      <c r="D19" s="82">
        <v>3</v>
      </c>
      <c r="E19" s="232">
        <v>18000</v>
      </c>
      <c r="F19" s="233">
        <f t="shared" si="0"/>
        <v>54000</v>
      </c>
      <c r="G19" s="76" t="s">
        <v>43</v>
      </c>
      <c r="H19" s="76" t="s">
        <v>282</v>
      </c>
      <c r="I19" s="75" t="s">
        <v>284</v>
      </c>
      <c r="J19" s="67" t="s">
        <v>273</v>
      </c>
    </row>
    <row r="20" spans="1:10" ht="24" x14ac:dyDescent="0.25">
      <c r="A20" s="104">
        <v>2012790</v>
      </c>
      <c r="B20" s="298" t="s">
        <v>800</v>
      </c>
      <c r="C20" s="81" t="s">
        <v>298</v>
      </c>
      <c r="D20" s="82">
        <v>50</v>
      </c>
      <c r="E20" s="232">
        <v>4000</v>
      </c>
      <c r="F20" s="233">
        <f t="shared" si="0"/>
        <v>200000</v>
      </c>
      <c r="G20" s="76" t="s">
        <v>43</v>
      </c>
      <c r="H20" s="76" t="s">
        <v>282</v>
      </c>
      <c r="I20" s="75" t="s">
        <v>284</v>
      </c>
      <c r="J20" s="67" t="s">
        <v>273</v>
      </c>
    </row>
    <row r="21" spans="1:10" ht="24" x14ac:dyDescent="0.25">
      <c r="A21" s="104">
        <v>2012790</v>
      </c>
      <c r="B21" s="298" t="s">
        <v>800</v>
      </c>
      <c r="C21" s="81" t="s">
        <v>299</v>
      </c>
      <c r="D21" s="82">
        <v>10</v>
      </c>
      <c r="E21" s="232">
        <v>5000</v>
      </c>
      <c r="F21" s="233">
        <f t="shared" si="0"/>
        <v>50000</v>
      </c>
      <c r="G21" s="76" t="s">
        <v>43</v>
      </c>
      <c r="H21" s="76" t="s">
        <v>282</v>
      </c>
      <c r="I21" s="75" t="s">
        <v>284</v>
      </c>
      <c r="J21" s="67" t="s">
        <v>273</v>
      </c>
    </row>
    <row r="22" spans="1:10" ht="24" x14ac:dyDescent="0.25">
      <c r="A22" s="104">
        <v>2012790</v>
      </c>
      <c r="B22" s="298" t="s">
        <v>800</v>
      </c>
      <c r="C22" s="81" t="s">
        <v>300</v>
      </c>
      <c r="D22" s="82">
        <v>3</v>
      </c>
      <c r="E22" s="232">
        <v>15000</v>
      </c>
      <c r="F22" s="233">
        <f t="shared" si="0"/>
        <v>45000</v>
      </c>
      <c r="G22" s="76" t="s">
        <v>43</v>
      </c>
      <c r="H22" s="76" t="s">
        <v>282</v>
      </c>
      <c r="I22" s="75" t="s">
        <v>284</v>
      </c>
      <c r="J22" s="67" t="s">
        <v>273</v>
      </c>
    </row>
    <row r="23" spans="1:10" ht="24" x14ac:dyDescent="0.25">
      <c r="A23" s="104">
        <v>2012790</v>
      </c>
      <c r="B23" s="298" t="s">
        <v>800</v>
      </c>
      <c r="C23" s="81" t="s">
        <v>301</v>
      </c>
      <c r="D23" s="82">
        <v>5</v>
      </c>
      <c r="E23" s="232">
        <v>19000</v>
      </c>
      <c r="F23" s="233">
        <f t="shared" si="0"/>
        <v>95000</v>
      </c>
      <c r="G23" s="76" t="s">
        <v>43</v>
      </c>
      <c r="H23" s="76" t="s">
        <v>282</v>
      </c>
      <c r="I23" s="75" t="s">
        <v>284</v>
      </c>
      <c r="J23" s="67" t="s">
        <v>273</v>
      </c>
    </row>
    <row r="24" spans="1:10" ht="24" x14ac:dyDescent="0.25">
      <c r="A24" s="104">
        <v>2012790</v>
      </c>
      <c r="B24" s="298" t="s">
        <v>800</v>
      </c>
      <c r="C24" s="81" t="s">
        <v>302</v>
      </c>
      <c r="D24" s="82">
        <v>5</v>
      </c>
      <c r="E24" s="232">
        <v>45000</v>
      </c>
      <c r="F24" s="233">
        <f t="shared" si="0"/>
        <v>225000</v>
      </c>
      <c r="G24" s="76" t="s">
        <v>43</v>
      </c>
      <c r="H24" s="76" t="s">
        <v>282</v>
      </c>
      <c r="I24" s="75" t="s">
        <v>284</v>
      </c>
      <c r="J24" s="67" t="s">
        <v>273</v>
      </c>
    </row>
    <row r="25" spans="1:10" ht="24" x14ac:dyDescent="0.25">
      <c r="A25" s="104">
        <v>2012790</v>
      </c>
      <c r="B25" s="298" t="s">
        <v>800</v>
      </c>
      <c r="C25" s="81" t="s">
        <v>303</v>
      </c>
      <c r="D25" s="82">
        <v>5</v>
      </c>
      <c r="E25" s="232">
        <v>28000</v>
      </c>
      <c r="F25" s="233">
        <f t="shared" si="0"/>
        <v>140000</v>
      </c>
      <c r="G25" s="76" t="s">
        <v>43</v>
      </c>
      <c r="H25" s="76" t="s">
        <v>282</v>
      </c>
      <c r="I25" s="75" t="s">
        <v>284</v>
      </c>
      <c r="J25" s="67" t="s">
        <v>273</v>
      </c>
    </row>
    <row r="26" spans="1:10" ht="24" x14ac:dyDescent="0.25">
      <c r="A26" s="104">
        <v>2012790</v>
      </c>
      <c r="B26" s="298" t="s">
        <v>800</v>
      </c>
      <c r="C26" s="81" t="s">
        <v>304</v>
      </c>
      <c r="D26" s="82">
        <v>20</v>
      </c>
      <c r="E26" s="232">
        <v>15000</v>
      </c>
      <c r="F26" s="233">
        <f t="shared" si="0"/>
        <v>300000</v>
      </c>
      <c r="G26" s="76" t="s">
        <v>43</v>
      </c>
      <c r="H26" s="76" t="s">
        <v>282</v>
      </c>
      <c r="I26" s="75" t="s">
        <v>284</v>
      </c>
      <c r="J26" s="67" t="s">
        <v>273</v>
      </c>
    </row>
    <row r="27" spans="1:10" ht="24" x14ac:dyDescent="0.25">
      <c r="A27" s="104">
        <v>2012790</v>
      </c>
      <c r="B27" s="298" t="s">
        <v>800</v>
      </c>
      <c r="C27" s="81" t="s">
        <v>305</v>
      </c>
      <c r="D27" s="82">
        <v>5</v>
      </c>
      <c r="E27" s="232">
        <v>39000</v>
      </c>
      <c r="F27" s="233">
        <f t="shared" si="0"/>
        <v>195000</v>
      </c>
      <c r="G27" s="76" t="s">
        <v>43</v>
      </c>
      <c r="H27" s="76" t="s">
        <v>282</v>
      </c>
      <c r="I27" s="75" t="s">
        <v>284</v>
      </c>
      <c r="J27" s="67" t="s">
        <v>273</v>
      </c>
    </row>
    <row r="28" spans="1:10" ht="24" x14ac:dyDescent="0.25">
      <c r="A28" s="104">
        <v>2012790</v>
      </c>
      <c r="B28" s="298" t="s">
        <v>800</v>
      </c>
      <c r="C28" s="81" t="s">
        <v>306</v>
      </c>
      <c r="D28" s="82">
        <v>1</v>
      </c>
      <c r="E28" s="232">
        <v>98000</v>
      </c>
      <c r="F28" s="233">
        <f t="shared" si="0"/>
        <v>98000</v>
      </c>
      <c r="G28" s="76" t="s">
        <v>43</v>
      </c>
      <c r="H28" s="76" t="s">
        <v>282</v>
      </c>
      <c r="I28" s="75" t="s">
        <v>284</v>
      </c>
      <c r="J28" s="67" t="s">
        <v>273</v>
      </c>
    </row>
    <row r="29" spans="1:10" ht="24" x14ac:dyDescent="0.25">
      <c r="A29" s="104">
        <v>2012790</v>
      </c>
      <c r="B29" s="298" t="s">
        <v>800</v>
      </c>
      <c r="C29" s="81" t="s">
        <v>307</v>
      </c>
      <c r="D29" s="82">
        <v>10</v>
      </c>
      <c r="E29" s="232">
        <v>3800</v>
      </c>
      <c r="F29" s="233">
        <f t="shared" si="0"/>
        <v>38000</v>
      </c>
      <c r="G29" s="76" t="s">
        <v>43</v>
      </c>
      <c r="H29" s="76" t="s">
        <v>282</v>
      </c>
      <c r="I29" s="75" t="s">
        <v>284</v>
      </c>
      <c r="J29" s="67" t="s">
        <v>273</v>
      </c>
    </row>
    <row r="30" spans="1:10" ht="24" x14ac:dyDescent="0.25">
      <c r="A30" s="104">
        <v>2012790</v>
      </c>
      <c r="B30" s="298" t="s">
        <v>800</v>
      </c>
      <c r="C30" s="81" t="s">
        <v>308</v>
      </c>
      <c r="D30" s="82">
        <v>10</v>
      </c>
      <c r="E30" s="232">
        <v>3800</v>
      </c>
      <c r="F30" s="233">
        <f t="shared" si="0"/>
        <v>38000</v>
      </c>
      <c r="G30" s="76" t="s">
        <v>43</v>
      </c>
      <c r="H30" s="76" t="s">
        <v>282</v>
      </c>
      <c r="I30" s="75" t="s">
        <v>284</v>
      </c>
      <c r="J30" s="67" t="s">
        <v>273</v>
      </c>
    </row>
    <row r="31" spans="1:10" ht="24" x14ac:dyDescent="0.25">
      <c r="A31" s="104">
        <v>2012790</v>
      </c>
      <c r="B31" s="298" t="s">
        <v>800</v>
      </c>
      <c r="C31" s="81" t="s">
        <v>309</v>
      </c>
      <c r="D31" s="82">
        <v>5</v>
      </c>
      <c r="E31" s="232">
        <v>75000</v>
      </c>
      <c r="F31" s="233">
        <f t="shared" si="0"/>
        <v>375000</v>
      </c>
      <c r="G31" s="76" t="s">
        <v>43</v>
      </c>
      <c r="H31" s="76" t="s">
        <v>282</v>
      </c>
      <c r="I31" s="75" t="s">
        <v>284</v>
      </c>
      <c r="J31" s="67" t="s">
        <v>273</v>
      </c>
    </row>
    <row r="32" spans="1:10" ht="24" x14ac:dyDescent="0.25">
      <c r="A32" s="104">
        <v>2012790</v>
      </c>
      <c r="B32" s="298" t="s">
        <v>800</v>
      </c>
      <c r="C32" s="81" t="s">
        <v>310</v>
      </c>
      <c r="D32" s="82">
        <v>5</v>
      </c>
      <c r="E32" s="232">
        <v>2800</v>
      </c>
      <c r="F32" s="233">
        <f t="shared" si="0"/>
        <v>14000</v>
      </c>
      <c r="G32" s="76" t="s">
        <v>43</v>
      </c>
      <c r="H32" s="76" t="s">
        <v>282</v>
      </c>
      <c r="I32" s="75" t="s">
        <v>284</v>
      </c>
      <c r="J32" s="67" t="s">
        <v>273</v>
      </c>
    </row>
    <row r="33" spans="1:10" ht="24" x14ac:dyDescent="0.25">
      <c r="A33" s="104">
        <v>2012790</v>
      </c>
      <c r="B33" s="298" t="s">
        <v>800</v>
      </c>
      <c r="C33" s="81" t="s">
        <v>311</v>
      </c>
      <c r="D33" s="82">
        <v>5</v>
      </c>
      <c r="E33" s="232">
        <v>3800</v>
      </c>
      <c r="F33" s="233">
        <f t="shared" si="0"/>
        <v>19000</v>
      </c>
      <c r="G33" s="76" t="s">
        <v>43</v>
      </c>
      <c r="H33" s="76" t="s">
        <v>282</v>
      </c>
      <c r="I33" s="75" t="s">
        <v>284</v>
      </c>
      <c r="J33" s="67" t="s">
        <v>273</v>
      </c>
    </row>
    <row r="34" spans="1:10" ht="24" x14ac:dyDescent="0.25">
      <c r="A34" s="104">
        <v>2012790</v>
      </c>
      <c r="B34" s="298" t="s">
        <v>800</v>
      </c>
      <c r="C34" s="81" t="s">
        <v>312</v>
      </c>
      <c r="D34" s="82">
        <v>5</v>
      </c>
      <c r="E34" s="232">
        <v>5500</v>
      </c>
      <c r="F34" s="233">
        <f t="shared" si="0"/>
        <v>27500</v>
      </c>
      <c r="G34" s="76" t="s">
        <v>43</v>
      </c>
      <c r="H34" s="76" t="s">
        <v>282</v>
      </c>
      <c r="I34" s="75" t="s">
        <v>284</v>
      </c>
      <c r="J34" s="67" t="s">
        <v>273</v>
      </c>
    </row>
    <row r="35" spans="1:10" ht="24" x14ac:dyDescent="0.25">
      <c r="A35" s="104">
        <v>2012790</v>
      </c>
      <c r="B35" s="298" t="s">
        <v>800</v>
      </c>
      <c r="C35" s="81" t="s">
        <v>313</v>
      </c>
      <c r="D35" s="82">
        <v>5</v>
      </c>
      <c r="E35" s="232">
        <v>9500</v>
      </c>
      <c r="F35" s="233">
        <f t="shared" si="0"/>
        <v>47500</v>
      </c>
      <c r="G35" s="76" t="s">
        <v>43</v>
      </c>
      <c r="H35" s="76" t="s">
        <v>282</v>
      </c>
      <c r="I35" s="75" t="s">
        <v>284</v>
      </c>
      <c r="J35" s="67" t="s">
        <v>273</v>
      </c>
    </row>
    <row r="36" spans="1:10" ht="24" x14ac:dyDescent="0.25">
      <c r="A36" s="104">
        <v>2012790</v>
      </c>
      <c r="B36" s="298" t="s">
        <v>800</v>
      </c>
      <c r="C36" s="81" t="s">
        <v>314</v>
      </c>
      <c r="D36" s="82">
        <v>3</v>
      </c>
      <c r="E36" s="232">
        <v>195000</v>
      </c>
      <c r="F36" s="233">
        <f t="shared" si="0"/>
        <v>585000</v>
      </c>
      <c r="G36" s="76" t="s">
        <v>43</v>
      </c>
      <c r="H36" s="76" t="s">
        <v>282</v>
      </c>
      <c r="I36" s="75" t="s">
        <v>284</v>
      </c>
      <c r="J36" s="67" t="s">
        <v>273</v>
      </c>
    </row>
    <row r="37" spans="1:10" ht="24" x14ac:dyDescent="0.25">
      <c r="A37" s="104">
        <v>2012790</v>
      </c>
      <c r="B37" s="298" t="s">
        <v>800</v>
      </c>
      <c r="C37" s="81" t="s">
        <v>315</v>
      </c>
      <c r="D37" s="82">
        <v>5</v>
      </c>
      <c r="E37" s="232">
        <v>10000</v>
      </c>
      <c r="F37" s="233">
        <f t="shared" si="0"/>
        <v>50000</v>
      </c>
      <c r="G37" s="76" t="s">
        <v>43</v>
      </c>
      <c r="H37" s="76" t="s">
        <v>282</v>
      </c>
      <c r="I37" s="75" t="s">
        <v>284</v>
      </c>
      <c r="J37" s="67" t="s">
        <v>273</v>
      </c>
    </row>
    <row r="38" spans="1:10" ht="24" x14ac:dyDescent="0.25">
      <c r="A38" s="104">
        <v>2012790</v>
      </c>
      <c r="B38" s="298" t="s">
        <v>800</v>
      </c>
      <c r="C38" s="81" t="s">
        <v>316</v>
      </c>
      <c r="D38" s="82">
        <v>15</v>
      </c>
      <c r="E38" s="232">
        <v>10000</v>
      </c>
      <c r="F38" s="233">
        <f t="shared" si="0"/>
        <v>150000</v>
      </c>
      <c r="G38" s="76" t="s">
        <v>43</v>
      </c>
      <c r="H38" s="76" t="s">
        <v>282</v>
      </c>
      <c r="I38" s="75" t="s">
        <v>284</v>
      </c>
      <c r="J38" s="67" t="s">
        <v>273</v>
      </c>
    </row>
    <row r="39" spans="1:10" ht="24" x14ac:dyDescent="0.25">
      <c r="A39" s="104">
        <v>2012790</v>
      </c>
      <c r="B39" s="298" t="s">
        <v>800</v>
      </c>
      <c r="C39" s="81" t="s">
        <v>317</v>
      </c>
      <c r="D39" s="82">
        <v>15</v>
      </c>
      <c r="E39" s="232">
        <v>19000</v>
      </c>
      <c r="F39" s="233">
        <f t="shared" si="0"/>
        <v>285000</v>
      </c>
      <c r="G39" s="76" t="s">
        <v>43</v>
      </c>
      <c r="H39" s="76" t="s">
        <v>282</v>
      </c>
      <c r="I39" s="75" t="s">
        <v>284</v>
      </c>
      <c r="J39" s="67" t="s">
        <v>273</v>
      </c>
    </row>
    <row r="40" spans="1:10" ht="24" x14ac:dyDescent="0.25">
      <c r="A40" s="104">
        <v>2012790</v>
      </c>
      <c r="B40" s="298" t="s">
        <v>800</v>
      </c>
      <c r="C40" s="81" t="s">
        <v>318</v>
      </c>
      <c r="D40" s="82">
        <v>15</v>
      </c>
      <c r="E40" s="232">
        <v>49000</v>
      </c>
      <c r="F40" s="233">
        <f t="shared" si="0"/>
        <v>735000</v>
      </c>
      <c r="G40" s="76" t="s">
        <v>43</v>
      </c>
      <c r="H40" s="76" t="s">
        <v>282</v>
      </c>
      <c r="I40" s="75" t="s">
        <v>284</v>
      </c>
      <c r="J40" s="67" t="s">
        <v>273</v>
      </c>
    </row>
    <row r="41" spans="1:10" ht="24" x14ac:dyDescent="0.25">
      <c r="A41" s="104">
        <v>2012790</v>
      </c>
      <c r="B41" s="298" t="s">
        <v>800</v>
      </c>
      <c r="C41" s="81" t="s">
        <v>319</v>
      </c>
      <c r="D41" s="82">
        <v>15</v>
      </c>
      <c r="E41" s="232">
        <v>30000</v>
      </c>
      <c r="F41" s="233">
        <f t="shared" si="0"/>
        <v>450000</v>
      </c>
      <c r="G41" s="76" t="s">
        <v>43</v>
      </c>
      <c r="H41" s="76" t="s">
        <v>282</v>
      </c>
      <c r="I41" s="75" t="s">
        <v>284</v>
      </c>
      <c r="J41" s="67" t="s">
        <v>273</v>
      </c>
    </row>
    <row r="42" spans="1:10" ht="24" x14ac:dyDescent="0.25">
      <c r="A42" s="104">
        <v>2012790</v>
      </c>
      <c r="B42" s="298" t="s">
        <v>800</v>
      </c>
      <c r="C42" s="81" t="s">
        <v>320</v>
      </c>
      <c r="D42" s="82">
        <v>15</v>
      </c>
      <c r="E42" s="232">
        <v>400</v>
      </c>
      <c r="F42" s="233">
        <f t="shared" si="0"/>
        <v>6000</v>
      </c>
      <c r="G42" s="76" t="s">
        <v>43</v>
      </c>
      <c r="H42" s="76" t="s">
        <v>282</v>
      </c>
      <c r="I42" s="75" t="s">
        <v>284</v>
      </c>
      <c r="J42" s="67" t="s">
        <v>273</v>
      </c>
    </row>
    <row r="43" spans="1:10" ht="24" x14ac:dyDescent="0.25">
      <c r="A43" s="104">
        <v>2012790</v>
      </c>
      <c r="B43" s="298" t="s">
        <v>800</v>
      </c>
      <c r="C43" s="81" t="s">
        <v>321</v>
      </c>
      <c r="D43" s="82">
        <v>350</v>
      </c>
      <c r="E43" s="232">
        <v>700</v>
      </c>
      <c r="F43" s="233">
        <f t="shared" si="0"/>
        <v>245000</v>
      </c>
      <c r="G43" s="76" t="s">
        <v>43</v>
      </c>
      <c r="H43" s="76" t="s">
        <v>282</v>
      </c>
      <c r="I43" s="75" t="s">
        <v>284</v>
      </c>
      <c r="J43" s="67" t="s">
        <v>273</v>
      </c>
    </row>
    <row r="44" spans="1:10" ht="24" x14ac:dyDescent="0.25">
      <c r="A44" s="104">
        <v>2012790</v>
      </c>
      <c r="B44" s="298" t="s">
        <v>800</v>
      </c>
      <c r="C44" s="81" t="s">
        <v>322</v>
      </c>
      <c r="D44" s="82">
        <v>5</v>
      </c>
      <c r="E44" s="232">
        <v>28000</v>
      </c>
      <c r="F44" s="233">
        <f t="shared" si="0"/>
        <v>140000</v>
      </c>
      <c r="G44" s="76" t="s">
        <v>43</v>
      </c>
      <c r="H44" s="76" t="s">
        <v>282</v>
      </c>
      <c r="I44" s="75" t="s">
        <v>284</v>
      </c>
      <c r="J44" s="67" t="s">
        <v>273</v>
      </c>
    </row>
    <row r="45" spans="1:10" ht="24" x14ac:dyDescent="0.25">
      <c r="A45" s="104">
        <v>2012790</v>
      </c>
      <c r="B45" s="298" t="s">
        <v>800</v>
      </c>
      <c r="C45" s="81" t="s">
        <v>323</v>
      </c>
      <c r="D45" s="82">
        <v>5</v>
      </c>
      <c r="E45" s="232">
        <v>15000</v>
      </c>
      <c r="F45" s="233">
        <f t="shared" si="0"/>
        <v>75000</v>
      </c>
      <c r="G45" s="76" t="s">
        <v>43</v>
      </c>
      <c r="H45" s="76" t="s">
        <v>282</v>
      </c>
      <c r="I45" s="75" t="s">
        <v>284</v>
      </c>
      <c r="J45" s="67" t="s">
        <v>273</v>
      </c>
    </row>
    <row r="46" spans="1:10" ht="24" x14ac:dyDescent="0.25">
      <c r="A46" s="104">
        <v>2012790</v>
      </c>
      <c r="B46" s="298" t="s">
        <v>800</v>
      </c>
      <c r="C46" s="81" t="s">
        <v>324</v>
      </c>
      <c r="D46" s="82">
        <v>5</v>
      </c>
      <c r="E46" s="232">
        <v>19000</v>
      </c>
      <c r="F46" s="233">
        <f t="shared" si="0"/>
        <v>95000</v>
      </c>
      <c r="G46" s="76" t="s">
        <v>43</v>
      </c>
      <c r="H46" s="76" t="s">
        <v>282</v>
      </c>
      <c r="I46" s="75" t="s">
        <v>284</v>
      </c>
      <c r="J46" s="67" t="s">
        <v>273</v>
      </c>
    </row>
    <row r="47" spans="1:10" ht="24" x14ac:dyDescent="0.25">
      <c r="A47" s="104">
        <v>2012790</v>
      </c>
      <c r="B47" s="298" t="s">
        <v>800</v>
      </c>
      <c r="C47" s="81" t="s">
        <v>325</v>
      </c>
      <c r="D47" s="82">
        <v>500</v>
      </c>
      <c r="E47" s="232">
        <v>500</v>
      </c>
      <c r="F47" s="233">
        <f t="shared" si="0"/>
        <v>250000</v>
      </c>
      <c r="G47" s="76" t="s">
        <v>43</v>
      </c>
      <c r="H47" s="76" t="s">
        <v>282</v>
      </c>
      <c r="I47" s="75" t="s">
        <v>284</v>
      </c>
      <c r="J47" s="67" t="s">
        <v>273</v>
      </c>
    </row>
    <row r="48" spans="1:10" ht="24" x14ac:dyDescent="0.25">
      <c r="A48" s="104">
        <v>2012790</v>
      </c>
      <c r="B48" s="298" t="s">
        <v>800</v>
      </c>
      <c r="C48" s="81" t="s">
        <v>326</v>
      </c>
      <c r="D48" s="82">
        <v>50</v>
      </c>
      <c r="E48" s="232">
        <v>90000</v>
      </c>
      <c r="F48" s="233">
        <f t="shared" si="0"/>
        <v>4500000</v>
      </c>
      <c r="G48" s="76" t="s">
        <v>43</v>
      </c>
      <c r="H48" s="76" t="s">
        <v>282</v>
      </c>
      <c r="I48" s="75" t="s">
        <v>284</v>
      </c>
      <c r="J48" s="67" t="s">
        <v>273</v>
      </c>
    </row>
    <row r="49" spans="1:10" ht="24" x14ac:dyDescent="0.25">
      <c r="A49" s="104">
        <v>2012790</v>
      </c>
      <c r="B49" s="298" t="s">
        <v>800</v>
      </c>
      <c r="C49" s="78" t="s">
        <v>327</v>
      </c>
      <c r="D49" s="82">
        <v>50</v>
      </c>
      <c r="E49" s="232">
        <v>600</v>
      </c>
      <c r="F49" s="233">
        <f t="shared" si="0"/>
        <v>30000</v>
      </c>
      <c r="G49" s="76" t="s">
        <v>43</v>
      </c>
      <c r="H49" s="76" t="s">
        <v>282</v>
      </c>
      <c r="I49" s="75" t="s">
        <v>284</v>
      </c>
      <c r="J49" s="67" t="s">
        <v>273</v>
      </c>
    </row>
    <row r="50" spans="1:10" ht="24" x14ac:dyDescent="0.25">
      <c r="A50" s="104">
        <v>2012790</v>
      </c>
      <c r="B50" s="298" t="s">
        <v>800</v>
      </c>
      <c r="C50" s="81" t="s">
        <v>328</v>
      </c>
      <c r="D50" s="82">
        <v>100</v>
      </c>
      <c r="E50" s="232">
        <v>300</v>
      </c>
      <c r="F50" s="233">
        <f t="shared" si="0"/>
        <v>30000</v>
      </c>
      <c r="G50" s="76" t="s">
        <v>43</v>
      </c>
      <c r="H50" s="76" t="s">
        <v>282</v>
      </c>
      <c r="I50" s="75" t="s">
        <v>284</v>
      </c>
      <c r="J50" s="67" t="s">
        <v>273</v>
      </c>
    </row>
    <row r="51" spans="1:10" ht="24" x14ac:dyDescent="0.25">
      <c r="A51" s="104">
        <v>2012790</v>
      </c>
      <c r="B51" s="298" t="s">
        <v>800</v>
      </c>
      <c r="C51" s="78" t="s">
        <v>329</v>
      </c>
      <c r="D51" s="82">
        <v>50</v>
      </c>
      <c r="E51" s="232">
        <v>1200</v>
      </c>
      <c r="F51" s="233">
        <f t="shared" si="0"/>
        <v>60000</v>
      </c>
      <c r="G51" s="76" t="s">
        <v>43</v>
      </c>
      <c r="H51" s="76" t="s">
        <v>282</v>
      </c>
      <c r="I51" s="75" t="s">
        <v>284</v>
      </c>
      <c r="J51" s="67" t="s">
        <v>273</v>
      </c>
    </row>
    <row r="52" spans="1:10" ht="24" x14ac:dyDescent="0.25">
      <c r="A52" s="104">
        <v>2012790</v>
      </c>
      <c r="B52" s="298" t="s">
        <v>800</v>
      </c>
      <c r="C52" s="81" t="s">
        <v>330</v>
      </c>
      <c r="D52" s="82">
        <v>50</v>
      </c>
      <c r="E52" s="232">
        <v>6500</v>
      </c>
      <c r="F52" s="233">
        <f t="shared" si="0"/>
        <v>325000</v>
      </c>
      <c r="G52" s="76" t="s">
        <v>43</v>
      </c>
      <c r="H52" s="76" t="s">
        <v>282</v>
      </c>
      <c r="I52" s="75" t="s">
        <v>284</v>
      </c>
      <c r="J52" s="67" t="s">
        <v>273</v>
      </c>
    </row>
    <row r="53" spans="1:10" ht="24" x14ac:dyDescent="0.25">
      <c r="A53" s="104">
        <v>2012790</v>
      </c>
      <c r="B53" s="298" t="s">
        <v>800</v>
      </c>
      <c r="C53" s="81" t="s">
        <v>331</v>
      </c>
      <c r="D53" s="82">
        <v>15</v>
      </c>
      <c r="E53" s="232">
        <v>10000</v>
      </c>
      <c r="F53" s="233">
        <f t="shared" si="0"/>
        <v>150000</v>
      </c>
      <c r="G53" s="76" t="s">
        <v>43</v>
      </c>
      <c r="H53" s="76" t="s">
        <v>282</v>
      </c>
      <c r="I53" s="75" t="s">
        <v>284</v>
      </c>
      <c r="J53" s="67" t="s">
        <v>273</v>
      </c>
    </row>
    <row r="54" spans="1:10" ht="24" x14ac:dyDescent="0.25">
      <c r="A54" s="104">
        <v>2012790</v>
      </c>
      <c r="B54" s="298" t="s">
        <v>800</v>
      </c>
      <c r="C54" s="81" t="s">
        <v>332</v>
      </c>
      <c r="D54" s="82">
        <v>25</v>
      </c>
      <c r="E54" s="232">
        <v>900</v>
      </c>
      <c r="F54" s="233">
        <f t="shared" si="0"/>
        <v>22500</v>
      </c>
      <c r="G54" s="76" t="s">
        <v>43</v>
      </c>
      <c r="H54" s="76" t="s">
        <v>282</v>
      </c>
      <c r="I54" s="75" t="s">
        <v>284</v>
      </c>
      <c r="J54" s="67" t="s">
        <v>273</v>
      </c>
    </row>
    <row r="55" spans="1:10" ht="24" x14ac:dyDescent="0.25">
      <c r="A55" s="104">
        <v>2012790</v>
      </c>
      <c r="B55" s="298" t="s">
        <v>800</v>
      </c>
      <c r="C55" s="81" t="s">
        <v>333</v>
      </c>
      <c r="D55" s="82">
        <v>15</v>
      </c>
      <c r="E55" s="232">
        <v>45000</v>
      </c>
      <c r="F55" s="233">
        <f t="shared" si="0"/>
        <v>675000</v>
      </c>
      <c r="G55" s="76" t="s">
        <v>43</v>
      </c>
      <c r="H55" s="76" t="s">
        <v>282</v>
      </c>
      <c r="I55" s="75" t="s">
        <v>284</v>
      </c>
      <c r="J55" s="67" t="s">
        <v>273</v>
      </c>
    </row>
    <row r="56" spans="1:10" ht="24" x14ac:dyDescent="0.25">
      <c r="A56" s="104">
        <v>2012790</v>
      </c>
      <c r="B56" s="298" t="s">
        <v>800</v>
      </c>
      <c r="C56" s="81" t="s">
        <v>334</v>
      </c>
      <c r="D56" s="82">
        <v>50</v>
      </c>
      <c r="E56" s="232">
        <v>2000</v>
      </c>
      <c r="F56" s="233">
        <f t="shared" si="0"/>
        <v>100000</v>
      </c>
      <c r="G56" s="76" t="s">
        <v>43</v>
      </c>
      <c r="H56" s="76" t="s">
        <v>282</v>
      </c>
      <c r="I56" s="75" t="s">
        <v>284</v>
      </c>
      <c r="J56" s="67" t="s">
        <v>273</v>
      </c>
    </row>
    <row r="57" spans="1:10" ht="24" x14ac:dyDescent="0.25">
      <c r="A57" s="104">
        <v>2012790</v>
      </c>
      <c r="B57" s="298" t="s">
        <v>800</v>
      </c>
      <c r="C57" s="81" t="s">
        <v>335</v>
      </c>
      <c r="D57" s="82">
        <v>25</v>
      </c>
      <c r="E57" s="232">
        <v>2400</v>
      </c>
      <c r="F57" s="233">
        <f t="shared" si="0"/>
        <v>60000</v>
      </c>
      <c r="G57" s="76" t="s">
        <v>43</v>
      </c>
      <c r="H57" s="76" t="s">
        <v>282</v>
      </c>
      <c r="I57" s="75" t="s">
        <v>284</v>
      </c>
      <c r="J57" s="67" t="s">
        <v>273</v>
      </c>
    </row>
    <row r="58" spans="1:10" ht="24" x14ac:dyDescent="0.25">
      <c r="A58" s="104">
        <v>2012790</v>
      </c>
      <c r="B58" s="298" t="s">
        <v>800</v>
      </c>
      <c r="C58" s="81" t="s">
        <v>336</v>
      </c>
      <c r="D58" s="82">
        <v>20</v>
      </c>
      <c r="E58" s="232">
        <v>4500</v>
      </c>
      <c r="F58" s="233">
        <f t="shared" si="0"/>
        <v>90000</v>
      </c>
      <c r="G58" s="76" t="s">
        <v>43</v>
      </c>
      <c r="H58" s="76" t="s">
        <v>282</v>
      </c>
      <c r="I58" s="75" t="s">
        <v>284</v>
      </c>
      <c r="J58" s="67" t="s">
        <v>273</v>
      </c>
    </row>
    <row r="59" spans="1:10" ht="24" x14ac:dyDescent="0.25">
      <c r="A59" s="104">
        <v>2012790</v>
      </c>
      <c r="B59" s="298" t="s">
        <v>800</v>
      </c>
      <c r="C59" s="81" t="s">
        <v>337</v>
      </c>
      <c r="D59" s="82">
        <v>10</v>
      </c>
      <c r="E59" s="232">
        <v>7000</v>
      </c>
      <c r="F59" s="233">
        <f t="shared" si="0"/>
        <v>70000</v>
      </c>
      <c r="G59" s="76" t="s">
        <v>43</v>
      </c>
      <c r="H59" s="76" t="s">
        <v>282</v>
      </c>
      <c r="I59" s="75" t="s">
        <v>284</v>
      </c>
      <c r="J59" s="67" t="s">
        <v>273</v>
      </c>
    </row>
    <row r="60" spans="1:10" ht="24" x14ac:dyDescent="0.25">
      <c r="A60" s="104">
        <v>2012790</v>
      </c>
      <c r="B60" s="298" t="s">
        <v>800</v>
      </c>
      <c r="C60" s="78" t="s">
        <v>338</v>
      </c>
      <c r="D60" s="82">
        <v>10</v>
      </c>
      <c r="E60" s="232">
        <v>18000</v>
      </c>
      <c r="F60" s="233">
        <f t="shared" si="0"/>
        <v>180000</v>
      </c>
      <c r="G60" s="76" t="s">
        <v>43</v>
      </c>
      <c r="H60" s="76" t="s">
        <v>282</v>
      </c>
      <c r="I60" s="75" t="s">
        <v>284</v>
      </c>
      <c r="J60" s="67" t="s">
        <v>273</v>
      </c>
    </row>
    <row r="61" spans="1:10" ht="24" x14ac:dyDescent="0.25">
      <c r="A61" s="104">
        <v>2012790</v>
      </c>
      <c r="B61" s="298" t="s">
        <v>800</v>
      </c>
      <c r="C61" s="78" t="s">
        <v>339</v>
      </c>
      <c r="D61" s="82">
        <v>2</v>
      </c>
      <c r="E61" s="232">
        <v>18000</v>
      </c>
      <c r="F61" s="233">
        <f t="shared" si="0"/>
        <v>36000</v>
      </c>
      <c r="G61" s="76" t="s">
        <v>43</v>
      </c>
      <c r="H61" s="76" t="s">
        <v>282</v>
      </c>
      <c r="I61" s="75" t="s">
        <v>284</v>
      </c>
      <c r="J61" s="67" t="s">
        <v>273</v>
      </c>
    </row>
    <row r="62" spans="1:10" ht="24" x14ac:dyDescent="0.25">
      <c r="A62" s="104">
        <v>2012790</v>
      </c>
      <c r="B62" s="298" t="s">
        <v>800</v>
      </c>
      <c r="C62" s="78" t="s">
        <v>340</v>
      </c>
      <c r="D62" s="82">
        <v>2</v>
      </c>
      <c r="E62" s="232">
        <v>4500</v>
      </c>
      <c r="F62" s="233">
        <f t="shared" ref="F62:F111" si="1">D62*E62</f>
        <v>9000</v>
      </c>
      <c r="G62" s="76" t="s">
        <v>43</v>
      </c>
      <c r="H62" s="76" t="s">
        <v>282</v>
      </c>
      <c r="I62" s="75" t="s">
        <v>284</v>
      </c>
      <c r="J62" s="67" t="s">
        <v>273</v>
      </c>
    </row>
    <row r="63" spans="1:10" ht="24" x14ac:dyDescent="0.25">
      <c r="A63" s="104">
        <v>2012790</v>
      </c>
      <c r="B63" s="298" t="s">
        <v>800</v>
      </c>
      <c r="C63" s="78" t="s">
        <v>341</v>
      </c>
      <c r="D63" s="82">
        <v>2</v>
      </c>
      <c r="E63" s="232">
        <v>7000</v>
      </c>
      <c r="F63" s="233">
        <f t="shared" si="1"/>
        <v>14000</v>
      </c>
      <c r="G63" s="76" t="s">
        <v>43</v>
      </c>
      <c r="H63" s="76" t="s">
        <v>282</v>
      </c>
      <c r="I63" s="75" t="s">
        <v>284</v>
      </c>
      <c r="J63" s="67" t="s">
        <v>273</v>
      </c>
    </row>
    <row r="64" spans="1:10" ht="24" x14ac:dyDescent="0.25">
      <c r="A64" s="104">
        <v>2012790</v>
      </c>
      <c r="B64" s="298" t="s">
        <v>800</v>
      </c>
      <c r="C64" s="78" t="s">
        <v>342</v>
      </c>
      <c r="D64" s="82">
        <v>2</v>
      </c>
      <c r="E64" s="232">
        <v>45000</v>
      </c>
      <c r="F64" s="233">
        <f t="shared" si="1"/>
        <v>90000</v>
      </c>
      <c r="G64" s="76" t="s">
        <v>43</v>
      </c>
      <c r="H64" s="76" t="s">
        <v>282</v>
      </c>
      <c r="I64" s="75" t="s">
        <v>284</v>
      </c>
      <c r="J64" s="67" t="s">
        <v>273</v>
      </c>
    </row>
    <row r="65" spans="1:10" ht="24" x14ac:dyDescent="0.25">
      <c r="A65" s="104">
        <v>2012790</v>
      </c>
      <c r="B65" s="298" t="s">
        <v>800</v>
      </c>
      <c r="C65" s="78" t="s">
        <v>343</v>
      </c>
      <c r="D65" s="82">
        <v>2</v>
      </c>
      <c r="E65" s="232">
        <v>8500</v>
      </c>
      <c r="F65" s="233">
        <f t="shared" si="1"/>
        <v>17000</v>
      </c>
      <c r="G65" s="76" t="s">
        <v>43</v>
      </c>
      <c r="H65" s="76" t="s">
        <v>282</v>
      </c>
      <c r="I65" s="75" t="s">
        <v>284</v>
      </c>
      <c r="J65" s="67" t="s">
        <v>273</v>
      </c>
    </row>
    <row r="66" spans="1:10" ht="24" x14ac:dyDescent="0.25">
      <c r="A66" s="104">
        <v>2012790</v>
      </c>
      <c r="B66" s="298" t="s">
        <v>800</v>
      </c>
      <c r="C66" s="78" t="s">
        <v>344</v>
      </c>
      <c r="D66" s="82">
        <v>2</v>
      </c>
      <c r="E66" s="232">
        <v>75000</v>
      </c>
      <c r="F66" s="233">
        <f t="shared" si="1"/>
        <v>150000</v>
      </c>
      <c r="G66" s="76" t="s">
        <v>43</v>
      </c>
      <c r="H66" s="76" t="s">
        <v>282</v>
      </c>
      <c r="I66" s="75" t="s">
        <v>284</v>
      </c>
      <c r="J66" s="67" t="s">
        <v>273</v>
      </c>
    </row>
    <row r="67" spans="1:10" ht="24" x14ac:dyDescent="0.25">
      <c r="A67" s="104">
        <v>2012790</v>
      </c>
      <c r="B67" s="298" t="s">
        <v>800</v>
      </c>
      <c r="C67" s="78" t="s">
        <v>345</v>
      </c>
      <c r="D67" s="82">
        <v>2</v>
      </c>
      <c r="E67" s="232">
        <v>35000</v>
      </c>
      <c r="F67" s="233">
        <f t="shared" si="1"/>
        <v>70000</v>
      </c>
      <c r="G67" s="76" t="s">
        <v>43</v>
      </c>
      <c r="H67" s="76" t="s">
        <v>282</v>
      </c>
      <c r="I67" s="75" t="s">
        <v>284</v>
      </c>
      <c r="J67" s="67" t="s">
        <v>273</v>
      </c>
    </row>
    <row r="68" spans="1:10" ht="24" x14ac:dyDescent="0.25">
      <c r="A68" s="104">
        <v>2012790</v>
      </c>
      <c r="B68" s="298" t="s">
        <v>800</v>
      </c>
      <c r="C68" s="78" t="s">
        <v>346</v>
      </c>
      <c r="D68" s="82">
        <v>2</v>
      </c>
      <c r="E68" s="232">
        <v>40000</v>
      </c>
      <c r="F68" s="233">
        <f t="shared" si="1"/>
        <v>80000</v>
      </c>
      <c r="G68" s="76" t="s">
        <v>43</v>
      </c>
      <c r="H68" s="76" t="s">
        <v>282</v>
      </c>
      <c r="I68" s="75" t="s">
        <v>284</v>
      </c>
      <c r="J68" s="67" t="s">
        <v>460</v>
      </c>
    </row>
    <row r="69" spans="1:10" ht="24" x14ac:dyDescent="0.25">
      <c r="A69" s="104">
        <v>2012790</v>
      </c>
      <c r="B69" s="298" t="s">
        <v>800</v>
      </c>
      <c r="C69" s="78" t="s">
        <v>347</v>
      </c>
      <c r="D69" s="82">
        <v>2</v>
      </c>
      <c r="E69" s="232">
        <v>4000</v>
      </c>
      <c r="F69" s="233">
        <f t="shared" si="1"/>
        <v>8000</v>
      </c>
      <c r="G69" s="76" t="s">
        <v>43</v>
      </c>
      <c r="H69" s="76" t="s">
        <v>282</v>
      </c>
      <c r="I69" s="75" t="s">
        <v>284</v>
      </c>
      <c r="J69" s="67" t="s">
        <v>273</v>
      </c>
    </row>
    <row r="70" spans="1:10" ht="24" x14ac:dyDescent="0.25">
      <c r="A70" s="104">
        <v>2012790</v>
      </c>
      <c r="B70" s="298" t="s">
        <v>800</v>
      </c>
      <c r="C70" s="78" t="s">
        <v>348</v>
      </c>
      <c r="D70" s="82">
        <v>2</v>
      </c>
      <c r="E70" s="232">
        <v>4500</v>
      </c>
      <c r="F70" s="233">
        <f t="shared" si="1"/>
        <v>9000</v>
      </c>
      <c r="G70" s="76" t="s">
        <v>43</v>
      </c>
      <c r="H70" s="76" t="s">
        <v>282</v>
      </c>
      <c r="I70" s="75" t="s">
        <v>284</v>
      </c>
      <c r="J70" s="67" t="s">
        <v>273</v>
      </c>
    </row>
    <row r="71" spans="1:10" ht="24" x14ac:dyDescent="0.25">
      <c r="A71" s="104">
        <v>2012790</v>
      </c>
      <c r="B71" s="298" t="s">
        <v>800</v>
      </c>
      <c r="C71" s="78" t="s">
        <v>349</v>
      </c>
      <c r="D71" s="82">
        <v>2</v>
      </c>
      <c r="E71" s="232">
        <v>43000</v>
      </c>
      <c r="F71" s="233">
        <f t="shared" si="1"/>
        <v>86000</v>
      </c>
      <c r="G71" s="76" t="s">
        <v>43</v>
      </c>
      <c r="H71" s="76" t="s">
        <v>282</v>
      </c>
      <c r="I71" s="75" t="s">
        <v>284</v>
      </c>
      <c r="J71" s="67" t="s">
        <v>273</v>
      </c>
    </row>
    <row r="72" spans="1:10" ht="24" x14ac:dyDescent="0.25">
      <c r="A72" s="104">
        <v>2012790</v>
      </c>
      <c r="B72" s="298" t="s">
        <v>800</v>
      </c>
      <c r="C72" s="78" t="s">
        <v>350</v>
      </c>
      <c r="D72" s="82">
        <v>2</v>
      </c>
      <c r="E72" s="232">
        <v>12000</v>
      </c>
      <c r="F72" s="233">
        <f t="shared" si="1"/>
        <v>24000</v>
      </c>
      <c r="G72" s="76" t="s">
        <v>43</v>
      </c>
      <c r="H72" s="76" t="s">
        <v>282</v>
      </c>
      <c r="I72" s="75" t="s">
        <v>284</v>
      </c>
      <c r="J72" s="67" t="s">
        <v>273</v>
      </c>
    </row>
    <row r="73" spans="1:10" ht="24" x14ac:dyDescent="0.25">
      <c r="A73" s="104">
        <v>2012790</v>
      </c>
      <c r="B73" s="298" t="s">
        <v>800</v>
      </c>
      <c r="C73" s="78" t="s">
        <v>351</v>
      </c>
      <c r="D73" s="82">
        <v>2</v>
      </c>
      <c r="E73" s="232">
        <v>15000</v>
      </c>
      <c r="F73" s="233">
        <f t="shared" si="1"/>
        <v>30000</v>
      </c>
      <c r="G73" s="76" t="s">
        <v>43</v>
      </c>
      <c r="H73" s="76" t="s">
        <v>282</v>
      </c>
      <c r="I73" s="75" t="s">
        <v>284</v>
      </c>
      <c r="J73" s="67" t="s">
        <v>273</v>
      </c>
    </row>
    <row r="74" spans="1:10" ht="24" x14ac:dyDescent="0.25">
      <c r="A74" s="104">
        <v>2012790</v>
      </c>
      <c r="B74" s="298" t="s">
        <v>800</v>
      </c>
      <c r="C74" s="81" t="s">
        <v>352</v>
      </c>
      <c r="D74" s="82">
        <v>2</v>
      </c>
      <c r="E74" s="232">
        <v>25000</v>
      </c>
      <c r="F74" s="233">
        <f t="shared" si="1"/>
        <v>50000</v>
      </c>
      <c r="G74" s="76" t="s">
        <v>43</v>
      </c>
      <c r="H74" s="76" t="s">
        <v>282</v>
      </c>
      <c r="I74" s="75" t="s">
        <v>284</v>
      </c>
      <c r="J74" s="67" t="s">
        <v>273</v>
      </c>
    </row>
    <row r="75" spans="1:10" ht="24" x14ac:dyDescent="0.25">
      <c r="A75" s="104">
        <v>2012790</v>
      </c>
      <c r="B75" s="298" t="s">
        <v>800</v>
      </c>
      <c r="C75" s="81" t="s">
        <v>353</v>
      </c>
      <c r="D75" s="82">
        <v>2</v>
      </c>
      <c r="E75" s="232">
        <v>15000</v>
      </c>
      <c r="F75" s="233">
        <f t="shared" si="1"/>
        <v>30000</v>
      </c>
      <c r="G75" s="76" t="s">
        <v>43</v>
      </c>
      <c r="H75" s="76" t="s">
        <v>282</v>
      </c>
      <c r="I75" s="75" t="s">
        <v>284</v>
      </c>
      <c r="J75" s="67" t="s">
        <v>273</v>
      </c>
    </row>
    <row r="76" spans="1:10" ht="24" x14ac:dyDescent="0.25">
      <c r="A76" s="104">
        <v>2012790</v>
      </c>
      <c r="B76" s="298" t="s">
        <v>800</v>
      </c>
      <c r="C76" s="81" t="s">
        <v>354</v>
      </c>
      <c r="D76" s="82">
        <v>2</v>
      </c>
      <c r="E76" s="232">
        <v>95000</v>
      </c>
      <c r="F76" s="233">
        <f t="shared" si="1"/>
        <v>190000</v>
      </c>
      <c r="G76" s="76" t="s">
        <v>43</v>
      </c>
      <c r="H76" s="76" t="s">
        <v>282</v>
      </c>
      <c r="I76" s="75" t="s">
        <v>284</v>
      </c>
      <c r="J76" s="67" t="s">
        <v>273</v>
      </c>
    </row>
    <row r="77" spans="1:10" ht="24" x14ac:dyDescent="0.25">
      <c r="A77" s="104">
        <v>2012790</v>
      </c>
      <c r="B77" s="298" t="s">
        <v>800</v>
      </c>
      <c r="C77" s="81" t="s">
        <v>355</v>
      </c>
      <c r="D77" s="82">
        <v>2</v>
      </c>
      <c r="E77" s="232">
        <v>25000</v>
      </c>
      <c r="F77" s="233">
        <f t="shared" si="1"/>
        <v>50000</v>
      </c>
      <c r="G77" s="76" t="s">
        <v>43</v>
      </c>
      <c r="H77" s="76" t="s">
        <v>282</v>
      </c>
      <c r="I77" s="75" t="s">
        <v>284</v>
      </c>
      <c r="J77" s="67" t="s">
        <v>273</v>
      </c>
    </row>
    <row r="78" spans="1:10" ht="24" x14ac:dyDescent="0.25">
      <c r="A78" s="104">
        <v>2012790</v>
      </c>
      <c r="B78" s="298" t="s">
        <v>800</v>
      </c>
      <c r="C78" s="81" t="s">
        <v>356</v>
      </c>
      <c r="D78" s="82">
        <v>2</v>
      </c>
      <c r="E78" s="232">
        <v>29000</v>
      </c>
      <c r="F78" s="233">
        <f t="shared" si="1"/>
        <v>58000</v>
      </c>
      <c r="G78" s="76" t="s">
        <v>43</v>
      </c>
      <c r="H78" s="76" t="s">
        <v>282</v>
      </c>
      <c r="I78" s="75" t="s">
        <v>284</v>
      </c>
      <c r="J78" s="67" t="s">
        <v>273</v>
      </c>
    </row>
    <row r="79" spans="1:10" ht="24" x14ac:dyDescent="0.25">
      <c r="A79" s="104">
        <v>2012790</v>
      </c>
      <c r="B79" s="298" t="s">
        <v>800</v>
      </c>
      <c r="C79" s="81" t="s">
        <v>357</v>
      </c>
      <c r="D79" s="82">
        <v>2</v>
      </c>
      <c r="E79" s="232">
        <v>120000</v>
      </c>
      <c r="F79" s="233">
        <f t="shared" si="1"/>
        <v>240000</v>
      </c>
      <c r="G79" s="76" t="s">
        <v>43</v>
      </c>
      <c r="H79" s="76" t="s">
        <v>282</v>
      </c>
      <c r="I79" s="75" t="s">
        <v>284</v>
      </c>
      <c r="J79" s="67" t="s">
        <v>273</v>
      </c>
    </row>
    <row r="80" spans="1:10" ht="36" x14ac:dyDescent="0.25">
      <c r="A80" s="104">
        <v>2012790</v>
      </c>
      <c r="B80" s="298" t="s">
        <v>800</v>
      </c>
      <c r="C80" s="78" t="s">
        <v>358</v>
      </c>
      <c r="D80" s="82">
        <v>2</v>
      </c>
      <c r="E80" s="232">
        <v>28000</v>
      </c>
      <c r="F80" s="233">
        <f t="shared" si="1"/>
        <v>56000</v>
      </c>
      <c r="G80" s="76" t="s">
        <v>43</v>
      </c>
      <c r="H80" s="76" t="s">
        <v>282</v>
      </c>
      <c r="I80" s="75" t="s">
        <v>284</v>
      </c>
      <c r="J80" s="67" t="s">
        <v>273</v>
      </c>
    </row>
    <row r="81" spans="1:10" ht="24" x14ac:dyDescent="0.25">
      <c r="A81" s="104">
        <v>2012790</v>
      </c>
      <c r="B81" s="298" t="s">
        <v>800</v>
      </c>
      <c r="C81" s="78" t="s">
        <v>359</v>
      </c>
      <c r="D81" s="82">
        <v>2</v>
      </c>
      <c r="E81" s="232">
        <v>18000</v>
      </c>
      <c r="F81" s="233">
        <f t="shared" si="1"/>
        <v>36000</v>
      </c>
      <c r="G81" s="76" t="s">
        <v>43</v>
      </c>
      <c r="H81" s="76" t="s">
        <v>282</v>
      </c>
      <c r="I81" s="75" t="s">
        <v>284</v>
      </c>
      <c r="J81" s="67" t="s">
        <v>273</v>
      </c>
    </row>
    <row r="82" spans="1:10" ht="24" x14ac:dyDescent="0.25">
      <c r="A82" s="104">
        <v>2012790</v>
      </c>
      <c r="B82" s="298" t="s">
        <v>800</v>
      </c>
      <c r="C82" s="78" t="s">
        <v>360</v>
      </c>
      <c r="D82" s="82">
        <v>2</v>
      </c>
      <c r="E82" s="232">
        <v>39000</v>
      </c>
      <c r="F82" s="233">
        <f t="shared" si="1"/>
        <v>78000</v>
      </c>
      <c r="G82" s="76" t="s">
        <v>43</v>
      </c>
      <c r="H82" s="76" t="s">
        <v>282</v>
      </c>
      <c r="I82" s="75" t="s">
        <v>284</v>
      </c>
      <c r="J82" s="67" t="s">
        <v>273</v>
      </c>
    </row>
    <row r="83" spans="1:10" ht="24" x14ac:dyDescent="0.25">
      <c r="A83" s="104">
        <v>2012790</v>
      </c>
      <c r="B83" s="298" t="s">
        <v>800</v>
      </c>
      <c r="C83" s="78" t="s">
        <v>361</v>
      </c>
      <c r="D83" s="82">
        <v>2</v>
      </c>
      <c r="E83" s="232">
        <v>1000</v>
      </c>
      <c r="F83" s="233">
        <f t="shared" si="1"/>
        <v>2000</v>
      </c>
      <c r="G83" s="76" t="s">
        <v>43</v>
      </c>
      <c r="H83" s="76" t="s">
        <v>282</v>
      </c>
      <c r="I83" s="75" t="s">
        <v>284</v>
      </c>
      <c r="J83" s="67" t="s">
        <v>273</v>
      </c>
    </row>
    <row r="84" spans="1:10" ht="24" x14ac:dyDescent="0.25">
      <c r="A84" s="104">
        <v>2012790</v>
      </c>
      <c r="B84" s="298" t="s">
        <v>800</v>
      </c>
      <c r="C84" s="78" t="s">
        <v>362</v>
      </c>
      <c r="D84" s="82">
        <v>2</v>
      </c>
      <c r="E84" s="232">
        <v>1000</v>
      </c>
      <c r="F84" s="233">
        <f t="shared" si="1"/>
        <v>2000</v>
      </c>
      <c r="G84" s="76" t="s">
        <v>43</v>
      </c>
      <c r="H84" s="76" t="s">
        <v>282</v>
      </c>
      <c r="I84" s="75" t="s">
        <v>284</v>
      </c>
      <c r="J84" s="67" t="s">
        <v>273</v>
      </c>
    </row>
    <row r="85" spans="1:10" ht="24" x14ac:dyDescent="0.25">
      <c r="A85" s="104">
        <v>2012790</v>
      </c>
      <c r="B85" s="298" t="s">
        <v>800</v>
      </c>
      <c r="C85" s="78" t="s">
        <v>363</v>
      </c>
      <c r="D85" s="82">
        <v>2</v>
      </c>
      <c r="E85" s="232">
        <v>1000</v>
      </c>
      <c r="F85" s="233">
        <f t="shared" si="1"/>
        <v>2000</v>
      </c>
      <c r="G85" s="76" t="s">
        <v>43</v>
      </c>
      <c r="H85" s="76" t="s">
        <v>282</v>
      </c>
      <c r="I85" s="75" t="s">
        <v>284</v>
      </c>
      <c r="J85" s="67" t="s">
        <v>460</v>
      </c>
    </row>
    <row r="86" spans="1:10" ht="24" x14ac:dyDescent="0.25">
      <c r="A86" s="104">
        <v>2012790</v>
      </c>
      <c r="B86" s="298" t="s">
        <v>800</v>
      </c>
      <c r="C86" s="78" t="s">
        <v>364</v>
      </c>
      <c r="D86" s="82">
        <v>1</v>
      </c>
      <c r="E86" s="232">
        <v>1000</v>
      </c>
      <c r="F86" s="233">
        <f t="shared" si="1"/>
        <v>1000</v>
      </c>
      <c r="G86" s="76" t="s">
        <v>43</v>
      </c>
      <c r="H86" s="76" t="s">
        <v>282</v>
      </c>
      <c r="I86" s="75" t="s">
        <v>284</v>
      </c>
      <c r="J86" s="67" t="s">
        <v>460</v>
      </c>
    </row>
    <row r="87" spans="1:10" ht="24" x14ac:dyDescent="0.25">
      <c r="A87" s="104">
        <v>2012790</v>
      </c>
      <c r="B87" s="298" t="s">
        <v>800</v>
      </c>
      <c r="C87" s="81" t="s">
        <v>365</v>
      </c>
      <c r="D87" s="82">
        <v>2</v>
      </c>
      <c r="E87" s="232">
        <v>18000</v>
      </c>
      <c r="F87" s="233">
        <f t="shared" si="1"/>
        <v>36000</v>
      </c>
      <c r="G87" s="76" t="s">
        <v>43</v>
      </c>
      <c r="H87" s="76" t="s">
        <v>282</v>
      </c>
      <c r="I87" s="75" t="s">
        <v>284</v>
      </c>
      <c r="J87" s="67" t="s">
        <v>273</v>
      </c>
    </row>
    <row r="88" spans="1:10" ht="24" x14ac:dyDescent="0.25">
      <c r="A88" s="104">
        <v>2012790</v>
      </c>
      <c r="B88" s="298" t="s">
        <v>800</v>
      </c>
      <c r="C88" s="78" t="s">
        <v>366</v>
      </c>
      <c r="D88" s="82">
        <v>2</v>
      </c>
      <c r="E88" s="232">
        <v>48000</v>
      </c>
      <c r="F88" s="233">
        <f t="shared" si="1"/>
        <v>96000</v>
      </c>
      <c r="G88" s="76" t="s">
        <v>43</v>
      </c>
      <c r="H88" s="76" t="s">
        <v>282</v>
      </c>
      <c r="I88" s="75" t="s">
        <v>284</v>
      </c>
      <c r="J88" s="67" t="s">
        <v>273</v>
      </c>
    </row>
    <row r="89" spans="1:10" ht="24" x14ac:dyDescent="0.25">
      <c r="A89" s="104">
        <v>2012790</v>
      </c>
      <c r="B89" s="298" t="s">
        <v>800</v>
      </c>
      <c r="C89" s="78" t="s">
        <v>367</v>
      </c>
      <c r="D89" s="82">
        <v>2</v>
      </c>
      <c r="E89" s="232">
        <v>55000</v>
      </c>
      <c r="F89" s="233">
        <f t="shared" si="1"/>
        <v>110000</v>
      </c>
      <c r="G89" s="76" t="s">
        <v>43</v>
      </c>
      <c r="H89" s="76" t="s">
        <v>282</v>
      </c>
      <c r="I89" s="75" t="s">
        <v>284</v>
      </c>
      <c r="J89" s="67" t="s">
        <v>273</v>
      </c>
    </row>
    <row r="90" spans="1:10" ht="24" x14ac:dyDescent="0.25">
      <c r="A90" s="104">
        <v>2012790</v>
      </c>
      <c r="B90" s="298" t="s">
        <v>800</v>
      </c>
      <c r="C90" s="78" t="s">
        <v>368</v>
      </c>
      <c r="D90" s="82">
        <v>2</v>
      </c>
      <c r="E90" s="232">
        <v>55000</v>
      </c>
      <c r="F90" s="233">
        <f t="shared" si="1"/>
        <v>110000</v>
      </c>
      <c r="G90" s="76" t="s">
        <v>43</v>
      </c>
      <c r="H90" s="76" t="s">
        <v>282</v>
      </c>
      <c r="I90" s="75" t="s">
        <v>284</v>
      </c>
      <c r="J90" s="67" t="s">
        <v>273</v>
      </c>
    </row>
    <row r="91" spans="1:10" ht="24" x14ac:dyDescent="0.25">
      <c r="A91" s="104">
        <v>2012790</v>
      </c>
      <c r="B91" s="298" t="s">
        <v>800</v>
      </c>
      <c r="C91" s="78" t="s">
        <v>369</v>
      </c>
      <c r="D91" s="82">
        <v>2</v>
      </c>
      <c r="E91" s="232">
        <v>55000</v>
      </c>
      <c r="F91" s="233">
        <f t="shared" si="1"/>
        <v>110000</v>
      </c>
      <c r="G91" s="76" t="s">
        <v>43</v>
      </c>
      <c r="H91" s="76" t="s">
        <v>282</v>
      </c>
      <c r="I91" s="75" t="s">
        <v>284</v>
      </c>
      <c r="J91" s="67" t="s">
        <v>273</v>
      </c>
    </row>
    <row r="92" spans="1:10" ht="24" x14ac:dyDescent="0.25">
      <c r="A92" s="104">
        <v>2012790</v>
      </c>
      <c r="B92" s="298" t="s">
        <v>800</v>
      </c>
      <c r="C92" s="78" t="s">
        <v>370</v>
      </c>
      <c r="D92" s="82">
        <v>2</v>
      </c>
      <c r="E92" s="232">
        <v>75000</v>
      </c>
      <c r="F92" s="233">
        <f t="shared" si="1"/>
        <v>150000</v>
      </c>
      <c r="G92" s="76" t="s">
        <v>43</v>
      </c>
      <c r="H92" s="76" t="s">
        <v>282</v>
      </c>
      <c r="I92" s="75" t="s">
        <v>284</v>
      </c>
      <c r="J92" s="67" t="s">
        <v>273</v>
      </c>
    </row>
    <row r="93" spans="1:10" ht="24" x14ac:dyDescent="0.25">
      <c r="A93" s="104">
        <v>2012790</v>
      </c>
      <c r="B93" s="298" t="s">
        <v>800</v>
      </c>
      <c r="C93" s="78" t="s">
        <v>371</v>
      </c>
      <c r="D93" s="82">
        <v>2</v>
      </c>
      <c r="E93" s="232">
        <v>65000</v>
      </c>
      <c r="F93" s="233">
        <f t="shared" si="1"/>
        <v>130000</v>
      </c>
      <c r="G93" s="76" t="s">
        <v>43</v>
      </c>
      <c r="H93" s="76" t="s">
        <v>282</v>
      </c>
      <c r="I93" s="75" t="s">
        <v>284</v>
      </c>
      <c r="J93" s="67" t="s">
        <v>273</v>
      </c>
    </row>
    <row r="94" spans="1:10" ht="24" x14ac:dyDescent="0.25">
      <c r="A94" s="104">
        <v>2012790</v>
      </c>
      <c r="B94" s="298" t="s">
        <v>800</v>
      </c>
      <c r="C94" s="78" t="s">
        <v>372</v>
      </c>
      <c r="D94" s="82">
        <v>2</v>
      </c>
      <c r="E94" s="232">
        <v>6000</v>
      </c>
      <c r="F94" s="233">
        <f t="shared" si="1"/>
        <v>12000</v>
      </c>
      <c r="G94" s="76" t="s">
        <v>43</v>
      </c>
      <c r="H94" s="76" t="s">
        <v>282</v>
      </c>
      <c r="I94" s="75" t="s">
        <v>284</v>
      </c>
      <c r="J94" s="67" t="s">
        <v>273</v>
      </c>
    </row>
    <row r="95" spans="1:10" ht="24" x14ac:dyDescent="0.25">
      <c r="A95" s="104">
        <v>2012790</v>
      </c>
      <c r="B95" s="298" t="s">
        <v>800</v>
      </c>
      <c r="C95" s="78" t="s">
        <v>373</v>
      </c>
      <c r="D95" s="82">
        <v>2</v>
      </c>
      <c r="E95" s="232">
        <v>150000</v>
      </c>
      <c r="F95" s="233">
        <f t="shared" si="1"/>
        <v>300000</v>
      </c>
      <c r="G95" s="76" t="s">
        <v>43</v>
      </c>
      <c r="H95" s="76" t="s">
        <v>282</v>
      </c>
      <c r="I95" s="75" t="s">
        <v>284</v>
      </c>
      <c r="J95" s="67" t="s">
        <v>273</v>
      </c>
    </row>
    <row r="96" spans="1:10" ht="24" x14ac:dyDescent="0.25">
      <c r="A96" s="104">
        <v>2012790</v>
      </c>
      <c r="B96" s="298" t="s">
        <v>800</v>
      </c>
      <c r="C96" s="78" t="s">
        <v>374</v>
      </c>
      <c r="D96" s="82">
        <v>2</v>
      </c>
      <c r="E96" s="232">
        <v>35000</v>
      </c>
      <c r="F96" s="233">
        <f t="shared" si="1"/>
        <v>70000</v>
      </c>
      <c r="G96" s="76" t="s">
        <v>43</v>
      </c>
      <c r="H96" s="76" t="s">
        <v>282</v>
      </c>
      <c r="I96" s="75" t="s">
        <v>284</v>
      </c>
      <c r="J96" s="67" t="s">
        <v>273</v>
      </c>
    </row>
    <row r="97" spans="1:10" ht="24" x14ac:dyDescent="0.25">
      <c r="A97" s="104">
        <v>2012790</v>
      </c>
      <c r="B97" s="298" t="s">
        <v>800</v>
      </c>
      <c r="C97" s="78" t="s">
        <v>375</v>
      </c>
      <c r="D97" s="82">
        <v>2</v>
      </c>
      <c r="E97" s="232">
        <v>6500</v>
      </c>
      <c r="F97" s="233">
        <f t="shared" si="1"/>
        <v>13000</v>
      </c>
      <c r="G97" s="76" t="s">
        <v>43</v>
      </c>
      <c r="H97" s="76" t="s">
        <v>282</v>
      </c>
      <c r="I97" s="75" t="s">
        <v>284</v>
      </c>
      <c r="J97" s="67" t="s">
        <v>273</v>
      </c>
    </row>
    <row r="98" spans="1:10" ht="24" x14ac:dyDescent="0.25">
      <c r="A98" s="104">
        <v>2012790</v>
      </c>
      <c r="B98" s="298" t="s">
        <v>800</v>
      </c>
      <c r="C98" s="78" t="s">
        <v>376</v>
      </c>
      <c r="D98" s="82">
        <v>2</v>
      </c>
      <c r="E98" s="232">
        <v>65000</v>
      </c>
      <c r="F98" s="233">
        <f t="shared" si="1"/>
        <v>130000</v>
      </c>
      <c r="G98" s="76" t="s">
        <v>43</v>
      </c>
      <c r="H98" s="76" t="s">
        <v>282</v>
      </c>
      <c r="I98" s="75" t="s">
        <v>284</v>
      </c>
      <c r="J98" s="67" t="s">
        <v>273</v>
      </c>
    </row>
    <row r="99" spans="1:10" ht="24" x14ac:dyDescent="0.25">
      <c r="A99" s="104">
        <v>2012790</v>
      </c>
      <c r="B99" s="298" t="s">
        <v>800</v>
      </c>
      <c r="C99" s="78" t="s">
        <v>377</v>
      </c>
      <c r="D99" s="82">
        <v>2</v>
      </c>
      <c r="E99" s="232">
        <v>15000</v>
      </c>
      <c r="F99" s="233">
        <f t="shared" si="1"/>
        <v>30000</v>
      </c>
      <c r="G99" s="76" t="s">
        <v>43</v>
      </c>
      <c r="H99" s="76" t="s">
        <v>282</v>
      </c>
      <c r="I99" s="75" t="s">
        <v>284</v>
      </c>
      <c r="J99" s="67" t="s">
        <v>273</v>
      </c>
    </row>
    <row r="100" spans="1:10" ht="24" x14ac:dyDescent="0.25">
      <c r="A100" s="104">
        <v>2012790</v>
      </c>
      <c r="B100" s="298" t="s">
        <v>800</v>
      </c>
      <c r="C100" s="78" t="s">
        <v>378</v>
      </c>
      <c r="D100" s="82">
        <v>2</v>
      </c>
      <c r="E100" s="232">
        <v>22000</v>
      </c>
      <c r="F100" s="233">
        <f t="shared" si="1"/>
        <v>44000</v>
      </c>
      <c r="G100" s="76" t="s">
        <v>43</v>
      </c>
      <c r="H100" s="76" t="s">
        <v>282</v>
      </c>
      <c r="I100" s="75" t="s">
        <v>284</v>
      </c>
      <c r="J100" s="67" t="s">
        <v>273</v>
      </c>
    </row>
    <row r="101" spans="1:10" ht="24" x14ac:dyDescent="0.25">
      <c r="A101" s="104">
        <v>2012790</v>
      </c>
      <c r="B101" s="298" t="s">
        <v>800</v>
      </c>
      <c r="C101" s="78" t="s">
        <v>379</v>
      </c>
      <c r="D101" s="82">
        <v>2</v>
      </c>
      <c r="E101" s="232">
        <v>35000</v>
      </c>
      <c r="F101" s="233">
        <f t="shared" si="1"/>
        <v>70000</v>
      </c>
      <c r="G101" s="76" t="s">
        <v>43</v>
      </c>
      <c r="H101" s="76" t="s">
        <v>282</v>
      </c>
      <c r="I101" s="75" t="s">
        <v>284</v>
      </c>
      <c r="J101" s="67" t="s">
        <v>273</v>
      </c>
    </row>
    <row r="102" spans="1:10" ht="24" x14ac:dyDescent="0.25">
      <c r="A102" s="104">
        <v>2012790</v>
      </c>
      <c r="B102" s="298" t="s">
        <v>800</v>
      </c>
      <c r="C102" s="78" t="s">
        <v>380</v>
      </c>
      <c r="D102" s="82">
        <v>2</v>
      </c>
      <c r="E102" s="232">
        <v>75000</v>
      </c>
      <c r="F102" s="233">
        <f t="shared" si="1"/>
        <v>150000</v>
      </c>
      <c r="G102" s="76" t="s">
        <v>43</v>
      </c>
      <c r="H102" s="76" t="s">
        <v>282</v>
      </c>
      <c r="I102" s="75" t="s">
        <v>284</v>
      </c>
      <c r="J102" s="67" t="s">
        <v>273</v>
      </c>
    </row>
    <row r="103" spans="1:10" ht="24" x14ac:dyDescent="0.25">
      <c r="A103" s="104">
        <v>2012790</v>
      </c>
      <c r="B103" s="298" t="s">
        <v>800</v>
      </c>
      <c r="C103" s="78" t="s">
        <v>381</v>
      </c>
      <c r="D103" s="82">
        <v>2</v>
      </c>
      <c r="E103" s="232">
        <v>18000</v>
      </c>
      <c r="F103" s="233">
        <f t="shared" si="1"/>
        <v>36000</v>
      </c>
      <c r="G103" s="76" t="s">
        <v>43</v>
      </c>
      <c r="H103" s="76" t="s">
        <v>282</v>
      </c>
      <c r="I103" s="75" t="s">
        <v>284</v>
      </c>
      <c r="J103" s="67" t="s">
        <v>273</v>
      </c>
    </row>
    <row r="104" spans="1:10" ht="24" x14ac:dyDescent="0.25">
      <c r="A104" s="104">
        <v>2012790</v>
      </c>
      <c r="B104" s="298" t="s">
        <v>800</v>
      </c>
      <c r="C104" s="78" t="s">
        <v>382</v>
      </c>
      <c r="D104" s="82">
        <v>2</v>
      </c>
      <c r="E104" s="232">
        <v>15000</v>
      </c>
      <c r="F104" s="233">
        <f t="shared" si="1"/>
        <v>30000</v>
      </c>
      <c r="G104" s="76" t="s">
        <v>43</v>
      </c>
      <c r="H104" s="76" t="s">
        <v>282</v>
      </c>
      <c r="I104" s="75" t="s">
        <v>284</v>
      </c>
      <c r="J104" s="67" t="s">
        <v>273</v>
      </c>
    </row>
    <row r="105" spans="1:10" ht="24" x14ac:dyDescent="0.25">
      <c r="A105" s="104">
        <v>2012790</v>
      </c>
      <c r="B105" s="298" t="s">
        <v>800</v>
      </c>
      <c r="C105" s="78" t="s">
        <v>383</v>
      </c>
      <c r="D105" s="82">
        <v>2</v>
      </c>
      <c r="E105" s="232">
        <v>30000</v>
      </c>
      <c r="F105" s="233">
        <f t="shared" si="1"/>
        <v>60000</v>
      </c>
      <c r="G105" s="76" t="s">
        <v>43</v>
      </c>
      <c r="H105" s="76" t="s">
        <v>282</v>
      </c>
      <c r="I105" s="75" t="s">
        <v>284</v>
      </c>
      <c r="J105" s="67" t="s">
        <v>273</v>
      </c>
    </row>
    <row r="106" spans="1:10" ht="24" x14ac:dyDescent="0.25">
      <c r="A106" s="104">
        <v>2012790</v>
      </c>
      <c r="B106" s="298" t="s">
        <v>800</v>
      </c>
      <c r="C106" s="78" t="s">
        <v>384</v>
      </c>
      <c r="D106" s="82">
        <v>2</v>
      </c>
      <c r="E106" s="232">
        <v>10000</v>
      </c>
      <c r="F106" s="233">
        <f t="shared" si="1"/>
        <v>20000</v>
      </c>
      <c r="G106" s="76" t="s">
        <v>43</v>
      </c>
      <c r="H106" s="76" t="s">
        <v>282</v>
      </c>
      <c r="I106" s="75" t="s">
        <v>284</v>
      </c>
      <c r="J106" s="67" t="s">
        <v>273</v>
      </c>
    </row>
    <row r="107" spans="1:10" ht="24" x14ac:dyDescent="0.25">
      <c r="A107" s="104">
        <v>2012790</v>
      </c>
      <c r="B107" s="298" t="s">
        <v>800</v>
      </c>
      <c r="C107" s="78" t="s">
        <v>385</v>
      </c>
      <c r="D107" s="82">
        <v>2</v>
      </c>
      <c r="E107" s="232">
        <v>30000</v>
      </c>
      <c r="F107" s="233">
        <f t="shared" si="1"/>
        <v>60000</v>
      </c>
      <c r="G107" s="76" t="s">
        <v>43</v>
      </c>
      <c r="H107" s="76" t="s">
        <v>282</v>
      </c>
      <c r="I107" s="75" t="s">
        <v>284</v>
      </c>
      <c r="J107" s="67" t="s">
        <v>273</v>
      </c>
    </row>
    <row r="108" spans="1:10" ht="24" x14ac:dyDescent="0.25">
      <c r="A108" s="104">
        <v>2012790</v>
      </c>
      <c r="B108" s="298" t="s">
        <v>800</v>
      </c>
      <c r="C108" s="81" t="s">
        <v>386</v>
      </c>
      <c r="D108" s="82">
        <v>2</v>
      </c>
      <c r="E108" s="232">
        <v>18000</v>
      </c>
      <c r="F108" s="233">
        <f t="shared" si="1"/>
        <v>36000</v>
      </c>
      <c r="G108" s="76" t="s">
        <v>43</v>
      </c>
      <c r="H108" s="76" t="s">
        <v>282</v>
      </c>
      <c r="I108" s="75" t="s">
        <v>284</v>
      </c>
      <c r="J108" s="67" t="s">
        <v>273</v>
      </c>
    </row>
    <row r="109" spans="1:10" ht="24" x14ac:dyDescent="0.25">
      <c r="A109" s="104">
        <v>2012790</v>
      </c>
      <c r="B109" s="298" t="s">
        <v>800</v>
      </c>
      <c r="C109" s="81" t="s">
        <v>387</v>
      </c>
      <c r="D109" s="82">
        <v>2</v>
      </c>
      <c r="E109" s="232">
        <v>10000</v>
      </c>
      <c r="F109" s="233">
        <f t="shared" si="1"/>
        <v>20000</v>
      </c>
      <c r="G109" s="76" t="s">
        <v>43</v>
      </c>
      <c r="H109" s="76" t="s">
        <v>282</v>
      </c>
      <c r="I109" s="75" t="s">
        <v>284</v>
      </c>
      <c r="J109" s="67" t="s">
        <v>273</v>
      </c>
    </row>
    <row r="110" spans="1:10" ht="24" x14ac:dyDescent="0.25">
      <c r="A110" s="104">
        <v>2012790</v>
      </c>
      <c r="B110" s="298" t="s">
        <v>800</v>
      </c>
      <c r="C110" s="81" t="s">
        <v>388</v>
      </c>
      <c r="D110" s="82">
        <v>2</v>
      </c>
      <c r="E110" s="232">
        <v>17000</v>
      </c>
      <c r="F110" s="233">
        <f t="shared" si="1"/>
        <v>34000</v>
      </c>
      <c r="G110" s="76" t="s">
        <v>43</v>
      </c>
      <c r="H110" s="76" t="s">
        <v>282</v>
      </c>
      <c r="I110" s="75" t="s">
        <v>284</v>
      </c>
      <c r="J110" s="67" t="s">
        <v>273</v>
      </c>
    </row>
    <row r="111" spans="1:10" ht="24" x14ac:dyDescent="0.25">
      <c r="A111" s="104">
        <v>2012790</v>
      </c>
      <c r="B111" s="298" t="s">
        <v>800</v>
      </c>
      <c r="C111" s="81" t="s">
        <v>389</v>
      </c>
      <c r="D111" s="82">
        <v>2</v>
      </c>
      <c r="E111" s="232">
        <v>88000</v>
      </c>
      <c r="F111" s="233">
        <f t="shared" si="1"/>
        <v>176000</v>
      </c>
      <c r="G111" s="76" t="s">
        <v>43</v>
      </c>
      <c r="H111" s="76" t="s">
        <v>282</v>
      </c>
      <c r="I111" s="75" t="s">
        <v>284</v>
      </c>
      <c r="J111" s="67" t="s">
        <v>273</v>
      </c>
    </row>
    <row r="112" spans="1:10" ht="24" x14ac:dyDescent="0.25">
      <c r="A112" s="104">
        <v>2012790</v>
      </c>
      <c r="B112" s="298" t="s">
        <v>800</v>
      </c>
      <c r="C112" s="81" t="s">
        <v>390</v>
      </c>
      <c r="D112" s="82">
        <v>2</v>
      </c>
      <c r="E112" s="232">
        <v>10000</v>
      </c>
      <c r="F112" s="233">
        <f t="shared" ref="F112:F162" si="2">D112*E112</f>
        <v>20000</v>
      </c>
      <c r="G112" s="76" t="s">
        <v>43</v>
      </c>
      <c r="H112" s="76" t="s">
        <v>282</v>
      </c>
      <c r="I112" s="75" t="s">
        <v>284</v>
      </c>
      <c r="J112" s="67" t="s">
        <v>273</v>
      </c>
    </row>
    <row r="113" spans="1:10" ht="24" x14ac:dyDescent="0.25">
      <c r="A113" s="104">
        <v>2012790</v>
      </c>
      <c r="B113" s="298" t="s">
        <v>800</v>
      </c>
      <c r="C113" s="81" t="s">
        <v>391</v>
      </c>
      <c r="D113" s="82">
        <v>2</v>
      </c>
      <c r="E113" s="232">
        <v>18000</v>
      </c>
      <c r="F113" s="233">
        <f t="shared" si="2"/>
        <v>36000</v>
      </c>
      <c r="G113" s="76" t="s">
        <v>43</v>
      </c>
      <c r="H113" s="76" t="s">
        <v>282</v>
      </c>
      <c r="I113" s="75" t="s">
        <v>284</v>
      </c>
      <c r="J113" s="67" t="s">
        <v>273</v>
      </c>
    </row>
    <row r="114" spans="1:10" ht="24" x14ac:dyDescent="0.25">
      <c r="A114" s="104">
        <v>2012790</v>
      </c>
      <c r="B114" s="298" t="s">
        <v>800</v>
      </c>
      <c r="C114" s="78" t="s">
        <v>392</v>
      </c>
      <c r="D114" s="82">
        <v>2</v>
      </c>
      <c r="E114" s="232">
        <v>19000</v>
      </c>
      <c r="F114" s="233">
        <f t="shared" si="2"/>
        <v>38000</v>
      </c>
      <c r="G114" s="76" t="s">
        <v>43</v>
      </c>
      <c r="H114" s="76" t="s">
        <v>282</v>
      </c>
      <c r="I114" s="75" t="s">
        <v>284</v>
      </c>
      <c r="J114" s="67" t="s">
        <v>273</v>
      </c>
    </row>
    <row r="115" spans="1:10" ht="24" x14ac:dyDescent="0.25">
      <c r="A115" s="104">
        <v>2012790</v>
      </c>
      <c r="B115" s="298" t="s">
        <v>800</v>
      </c>
      <c r="C115" s="78" t="s">
        <v>393</v>
      </c>
      <c r="D115" s="82">
        <v>2</v>
      </c>
      <c r="E115" s="232">
        <v>4500</v>
      </c>
      <c r="F115" s="233">
        <f t="shared" si="2"/>
        <v>9000</v>
      </c>
      <c r="G115" s="76" t="s">
        <v>43</v>
      </c>
      <c r="H115" s="76" t="s">
        <v>282</v>
      </c>
      <c r="I115" s="75" t="s">
        <v>284</v>
      </c>
      <c r="J115" s="67" t="s">
        <v>273</v>
      </c>
    </row>
    <row r="116" spans="1:10" ht="24" x14ac:dyDescent="0.25">
      <c r="A116" s="104">
        <v>2012790</v>
      </c>
      <c r="B116" s="298" t="s">
        <v>800</v>
      </c>
      <c r="C116" s="78" t="s">
        <v>394</v>
      </c>
      <c r="D116" s="82">
        <v>2</v>
      </c>
      <c r="E116" s="232">
        <v>15000</v>
      </c>
      <c r="F116" s="233">
        <f t="shared" si="2"/>
        <v>30000</v>
      </c>
      <c r="G116" s="76" t="s">
        <v>43</v>
      </c>
      <c r="H116" s="76" t="s">
        <v>282</v>
      </c>
      <c r="I116" s="75" t="s">
        <v>284</v>
      </c>
      <c r="J116" s="67" t="s">
        <v>273</v>
      </c>
    </row>
    <row r="117" spans="1:10" ht="24" x14ac:dyDescent="0.25">
      <c r="A117" s="104">
        <v>2012790</v>
      </c>
      <c r="B117" s="298" t="s">
        <v>800</v>
      </c>
      <c r="C117" s="78" t="s">
        <v>395</v>
      </c>
      <c r="D117" s="82">
        <v>2</v>
      </c>
      <c r="E117" s="232">
        <v>25000</v>
      </c>
      <c r="F117" s="233">
        <f t="shared" si="2"/>
        <v>50000</v>
      </c>
      <c r="G117" s="76" t="s">
        <v>43</v>
      </c>
      <c r="H117" s="76" t="s">
        <v>282</v>
      </c>
      <c r="I117" s="75" t="s">
        <v>284</v>
      </c>
      <c r="J117" s="67" t="s">
        <v>273</v>
      </c>
    </row>
    <row r="118" spans="1:10" ht="24" x14ac:dyDescent="0.25">
      <c r="A118" s="104">
        <v>2012790</v>
      </c>
      <c r="B118" s="298" t="s">
        <v>800</v>
      </c>
      <c r="C118" s="78" t="s">
        <v>396</v>
      </c>
      <c r="D118" s="82">
        <v>2</v>
      </c>
      <c r="E118" s="232">
        <v>7000</v>
      </c>
      <c r="F118" s="233">
        <f t="shared" si="2"/>
        <v>14000</v>
      </c>
      <c r="G118" s="76" t="s">
        <v>43</v>
      </c>
      <c r="H118" s="76" t="s">
        <v>282</v>
      </c>
      <c r="I118" s="75" t="s">
        <v>284</v>
      </c>
      <c r="J118" s="67" t="s">
        <v>273</v>
      </c>
    </row>
    <row r="119" spans="1:10" ht="24" x14ac:dyDescent="0.25">
      <c r="A119" s="104">
        <v>2012790</v>
      </c>
      <c r="B119" s="298" t="s">
        <v>800</v>
      </c>
      <c r="C119" s="78" t="s">
        <v>397</v>
      </c>
      <c r="D119" s="82">
        <v>2</v>
      </c>
      <c r="E119" s="232">
        <v>3000</v>
      </c>
      <c r="F119" s="233">
        <f t="shared" si="2"/>
        <v>6000</v>
      </c>
      <c r="G119" s="76" t="s">
        <v>43</v>
      </c>
      <c r="H119" s="76" t="s">
        <v>282</v>
      </c>
      <c r="I119" s="75" t="s">
        <v>284</v>
      </c>
      <c r="J119" s="67" t="s">
        <v>273</v>
      </c>
    </row>
    <row r="120" spans="1:10" ht="24" x14ac:dyDescent="0.25">
      <c r="A120" s="104">
        <v>2012790</v>
      </c>
      <c r="B120" s="298" t="s">
        <v>800</v>
      </c>
      <c r="C120" s="81" t="s">
        <v>398</v>
      </c>
      <c r="D120" s="82">
        <v>2</v>
      </c>
      <c r="E120" s="232">
        <v>3000</v>
      </c>
      <c r="F120" s="233">
        <f t="shared" si="2"/>
        <v>6000</v>
      </c>
      <c r="G120" s="76" t="s">
        <v>43</v>
      </c>
      <c r="H120" s="76" t="s">
        <v>282</v>
      </c>
      <c r="I120" s="75" t="s">
        <v>284</v>
      </c>
      <c r="J120" s="67" t="s">
        <v>273</v>
      </c>
    </row>
    <row r="121" spans="1:10" ht="24" x14ac:dyDescent="0.25">
      <c r="A121" s="104">
        <v>2012790</v>
      </c>
      <c r="B121" s="298" t="s">
        <v>800</v>
      </c>
      <c r="C121" s="78" t="s">
        <v>399</v>
      </c>
      <c r="D121" s="82">
        <v>2</v>
      </c>
      <c r="E121" s="232">
        <v>8500</v>
      </c>
      <c r="F121" s="233">
        <f t="shared" si="2"/>
        <v>17000</v>
      </c>
      <c r="G121" s="76" t="s">
        <v>43</v>
      </c>
      <c r="H121" s="76" t="s">
        <v>282</v>
      </c>
      <c r="I121" s="75" t="s">
        <v>284</v>
      </c>
      <c r="J121" s="67" t="s">
        <v>273</v>
      </c>
    </row>
    <row r="122" spans="1:10" ht="24" x14ac:dyDescent="0.25">
      <c r="A122" s="104">
        <v>2012790</v>
      </c>
      <c r="B122" s="298" t="s">
        <v>800</v>
      </c>
      <c r="C122" s="78" t="s">
        <v>400</v>
      </c>
      <c r="D122" s="82">
        <v>2</v>
      </c>
      <c r="E122" s="232">
        <v>12000</v>
      </c>
      <c r="F122" s="233">
        <f t="shared" si="2"/>
        <v>24000</v>
      </c>
      <c r="G122" s="76" t="s">
        <v>43</v>
      </c>
      <c r="H122" s="76" t="s">
        <v>282</v>
      </c>
      <c r="I122" s="75" t="s">
        <v>284</v>
      </c>
      <c r="J122" s="67" t="s">
        <v>273</v>
      </c>
    </row>
    <row r="123" spans="1:10" ht="24" x14ac:dyDescent="0.25">
      <c r="A123" s="104">
        <v>2012790</v>
      </c>
      <c r="B123" s="298" t="s">
        <v>800</v>
      </c>
      <c r="C123" s="78" t="s">
        <v>401</v>
      </c>
      <c r="D123" s="82">
        <v>2</v>
      </c>
      <c r="E123" s="232">
        <v>14000</v>
      </c>
      <c r="F123" s="233">
        <f t="shared" si="2"/>
        <v>28000</v>
      </c>
      <c r="G123" s="76" t="s">
        <v>43</v>
      </c>
      <c r="H123" s="76" t="s">
        <v>282</v>
      </c>
      <c r="I123" s="75" t="s">
        <v>284</v>
      </c>
      <c r="J123" s="67" t="s">
        <v>273</v>
      </c>
    </row>
    <row r="124" spans="1:10" ht="24" x14ac:dyDescent="0.25">
      <c r="A124" s="104">
        <v>2012790</v>
      </c>
      <c r="B124" s="298" t="s">
        <v>800</v>
      </c>
      <c r="C124" s="81" t="s">
        <v>402</v>
      </c>
      <c r="D124" s="82">
        <v>2</v>
      </c>
      <c r="E124" s="232">
        <v>50000</v>
      </c>
      <c r="F124" s="233">
        <f t="shared" si="2"/>
        <v>100000</v>
      </c>
      <c r="G124" s="76" t="s">
        <v>43</v>
      </c>
      <c r="H124" s="76" t="s">
        <v>282</v>
      </c>
      <c r="I124" s="75" t="s">
        <v>284</v>
      </c>
      <c r="J124" s="67" t="s">
        <v>273</v>
      </c>
    </row>
    <row r="125" spans="1:10" ht="24" x14ac:dyDescent="0.25">
      <c r="A125" s="104">
        <v>2012790</v>
      </c>
      <c r="B125" s="298" t="s">
        <v>800</v>
      </c>
      <c r="C125" s="81" t="s">
        <v>403</v>
      </c>
      <c r="D125" s="82">
        <v>2</v>
      </c>
      <c r="E125" s="232">
        <v>45000</v>
      </c>
      <c r="F125" s="233">
        <f t="shared" si="2"/>
        <v>90000</v>
      </c>
      <c r="G125" s="76" t="s">
        <v>43</v>
      </c>
      <c r="H125" s="76" t="s">
        <v>282</v>
      </c>
      <c r="I125" s="75" t="s">
        <v>284</v>
      </c>
      <c r="J125" s="67" t="s">
        <v>273</v>
      </c>
    </row>
    <row r="126" spans="1:10" ht="24" x14ac:dyDescent="0.25">
      <c r="A126" s="104">
        <v>2012790</v>
      </c>
      <c r="B126" s="298" t="s">
        <v>800</v>
      </c>
      <c r="C126" s="81" t="s">
        <v>404</v>
      </c>
      <c r="D126" s="82">
        <v>2</v>
      </c>
      <c r="E126" s="232">
        <v>39000</v>
      </c>
      <c r="F126" s="233">
        <f t="shared" si="2"/>
        <v>78000</v>
      </c>
      <c r="G126" s="76" t="s">
        <v>43</v>
      </c>
      <c r="H126" s="76" t="s">
        <v>282</v>
      </c>
      <c r="I126" s="75" t="s">
        <v>284</v>
      </c>
      <c r="J126" s="67" t="s">
        <v>273</v>
      </c>
    </row>
    <row r="127" spans="1:10" ht="24" x14ac:dyDescent="0.25">
      <c r="A127" s="104">
        <v>2012790</v>
      </c>
      <c r="B127" s="298" t="s">
        <v>800</v>
      </c>
      <c r="C127" s="81" t="s">
        <v>405</v>
      </c>
      <c r="D127" s="82">
        <v>2</v>
      </c>
      <c r="E127" s="232">
        <v>25000</v>
      </c>
      <c r="F127" s="233">
        <f t="shared" si="2"/>
        <v>50000</v>
      </c>
      <c r="G127" s="76" t="s">
        <v>43</v>
      </c>
      <c r="H127" s="76" t="s">
        <v>282</v>
      </c>
      <c r="I127" s="75" t="s">
        <v>284</v>
      </c>
      <c r="J127" s="67" t="s">
        <v>273</v>
      </c>
    </row>
    <row r="128" spans="1:10" ht="24" x14ac:dyDescent="0.25">
      <c r="A128" s="104">
        <v>2012790</v>
      </c>
      <c r="B128" s="298" t="s">
        <v>800</v>
      </c>
      <c r="C128" s="81" t="s">
        <v>406</v>
      </c>
      <c r="D128" s="82">
        <v>2</v>
      </c>
      <c r="E128" s="232">
        <v>5000</v>
      </c>
      <c r="F128" s="233">
        <f t="shared" si="2"/>
        <v>10000</v>
      </c>
      <c r="G128" s="76" t="s">
        <v>43</v>
      </c>
      <c r="H128" s="76" t="s">
        <v>282</v>
      </c>
      <c r="I128" s="75" t="s">
        <v>284</v>
      </c>
      <c r="J128" s="67" t="s">
        <v>273</v>
      </c>
    </row>
    <row r="129" spans="1:10" ht="24" x14ac:dyDescent="0.25">
      <c r="A129" s="104">
        <v>2012790</v>
      </c>
      <c r="B129" s="298" t="s">
        <v>800</v>
      </c>
      <c r="C129" s="81" t="s">
        <v>407</v>
      </c>
      <c r="D129" s="82">
        <v>2</v>
      </c>
      <c r="E129" s="232">
        <v>6000</v>
      </c>
      <c r="F129" s="233">
        <f t="shared" si="2"/>
        <v>12000</v>
      </c>
      <c r="G129" s="76" t="s">
        <v>43</v>
      </c>
      <c r="H129" s="76" t="s">
        <v>282</v>
      </c>
      <c r="I129" s="75" t="s">
        <v>284</v>
      </c>
      <c r="J129" s="67" t="s">
        <v>273</v>
      </c>
    </row>
    <row r="130" spans="1:10" ht="24" x14ac:dyDescent="0.25">
      <c r="A130" s="104">
        <v>2012790</v>
      </c>
      <c r="B130" s="298" t="s">
        <v>800</v>
      </c>
      <c r="C130" s="81" t="s">
        <v>408</v>
      </c>
      <c r="D130" s="82">
        <v>2</v>
      </c>
      <c r="E130" s="232">
        <v>18000</v>
      </c>
      <c r="F130" s="233">
        <f t="shared" si="2"/>
        <v>36000</v>
      </c>
      <c r="G130" s="76" t="s">
        <v>43</v>
      </c>
      <c r="H130" s="76" t="s">
        <v>282</v>
      </c>
      <c r="I130" s="75" t="s">
        <v>284</v>
      </c>
      <c r="J130" s="67" t="s">
        <v>273</v>
      </c>
    </row>
    <row r="131" spans="1:10" ht="24" x14ac:dyDescent="0.25">
      <c r="A131" s="104">
        <v>2012790</v>
      </c>
      <c r="B131" s="298" t="s">
        <v>800</v>
      </c>
      <c r="C131" s="81" t="s">
        <v>409</v>
      </c>
      <c r="D131" s="82">
        <v>2</v>
      </c>
      <c r="E131" s="232">
        <v>22000</v>
      </c>
      <c r="F131" s="233">
        <f t="shared" si="2"/>
        <v>44000</v>
      </c>
      <c r="G131" s="76" t="s">
        <v>43</v>
      </c>
      <c r="H131" s="76" t="s">
        <v>282</v>
      </c>
      <c r="I131" s="75" t="s">
        <v>284</v>
      </c>
      <c r="J131" s="67" t="s">
        <v>273</v>
      </c>
    </row>
    <row r="132" spans="1:10" ht="24" x14ac:dyDescent="0.25">
      <c r="A132" s="104">
        <v>2012790</v>
      </c>
      <c r="B132" s="298" t="s">
        <v>800</v>
      </c>
      <c r="C132" s="78" t="s">
        <v>410</v>
      </c>
      <c r="D132" s="82">
        <v>2</v>
      </c>
      <c r="E132" s="232">
        <v>25000</v>
      </c>
      <c r="F132" s="233">
        <f t="shared" si="2"/>
        <v>50000</v>
      </c>
      <c r="G132" s="76" t="s">
        <v>43</v>
      </c>
      <c r="H132" s="76" t="s">
        <v>282</v>
      </c>
      <c r="I132" s="75" t="s">
        <v>284</v>
      </c>
      <c r="J132" s="67" t="s">
        <v>273</v>
      </c>
    </row>
    <row r="133" spans="1:10" ht="24" x14ac:dyDescent="0.25">
      <c r="A133" s="104">
        <v>2012790</v>
      </c>
      <c r="B133" s="298" t="s">
        <v>800</v>
      </c>
      <c r="C133" s="78" t="s">
        <v>411</v>
      </c>
      <c r="D133" s="82">
        <v>2</v>
      </c>
      <c r="E133" s="232">
        <v>50000</v>
      </c>
      <c r="F133" s="233">
        <f t="shared" si="2"/>
        <v>100000</v>
      </c>
      <c r="G133" s="76" t="s">
        <v>43</v>
      </c>
      <c r="H133" s="76" t="s">
        <v>282</v>
      </c>
      <c r="I133" s="75" t="s">
        <v>284</v>
      </c>
      <c r="J133" s="67" t="s">
        <v>273</v>
      </c>
    </row>
    <row r="134" spans="1:10" ht="24" x14ac:dyDescent="0.25">
      <c r="A134" s="104">
        <v>2012790</v>
      </c>
      <c r="B134" s="298" t="s">
        <v>800</v>
      </c>
      <c r="C134" s="78" t="s">
        <v>412</v>
      </c>
      <c r="D134" s="82">
        <v>2</v>
      </c>
      <c r="E134" s="232">
        <v>35000</v>
      </c>
      <c r="F134" s="233">
        <f t="shared" si="2"/>
        <v>70000</v>
      </c>
      <c r="G134" s="76" t="s">
        <v>43</v>
      </c>
      <c r="H134" s="76" t="s">
        <v>282</v>
      </c>
      <c r="I134" s="75" t="s">
        <v>284</v>
      </c>
      <c r="J134" s="67" t="s">
        <v>273</v>
      </c>
    </row>
    <row r="135" spans="1:10" ht="24" x14ac:dyDescent="0.25">
      <c r="A135" s="104">
        <v>2012790</v>
      </c>
      <c r="B135" s="298" t="s">
        <v>800</v>
      </c>
      <c r="C135" s="78" t="s">
        <v>413</v>
      </c>
      <c r="D135" s="82">
        <v>2</v>
      </c>
      <c r="E135" s="232">
        <v>7000</v>
      </c>
      <c r="F135" s="233">
        <f t="shared" si="2"/>
        <v>14000</v>
      </c>
      <c r="G135" s="76" t="s">
        <v>43</v>
      </c>
      <c r="H135" s="76" t="s">
        <v>282</v>
      </c>
      <c r="I135" s="75" t="s">
        <v>284</v>
      </c>
      <c r="J135" s="67" t="s">
        <v>273</v>
      </c>
    </row>
    <row r="136" spans="1:10" ht="24" x14ac:dyDescent="0.25">
      <c r="A136" s="104">
        <v>2012790</v>
      </c>
      <c r="B136" s="298" t="s">
        <v>800</v>
      </c>
      <c r="C136" s="78" t="s">
        <v>414</v>
      </c>
      <c r="D136" s="82">
        <v>2</v>
      </c>
      <c r="E136" s="232">
        <v>59000</v>
      </c>
      <c r="F136" s="233">
        <f t="shared" si="2"/>
        <v>118000</v>
      </c>
      <c r="G136" s="76" t="s">
        <v>43</v>
      </c>
      <c r="H136" s="76" t="s">
        <v>282</v>
      </c>
      <c r="I136" s="75" t="s">
        <v>284</v>
      </c>
      <c r="J136" s="67" t="s">
        <v>273</v>
      </c>
    </row>
    <row r="137" spans="1:10" ht="24" x14ac:dyDescent="0.25">
      <c r="A137" s="104">
        <v>2012790</v>
      </c>
      <c r="B137" s="298" t="s">
        <v>800</v>
      </c>
      <c r="C137" s="78" t="s">
        <v>415</v>
      </c>
      <c r="D137" s="82">
        <v>2</v>
      </c>
      <c r="E137" s="232">
        <v>40000</v>
      </c>
      <c r="F137" s="233">
        <f t="shared" si="2"/>
        <v>80000</v>
      </c>
      <c r="G137" s="76" t="s">
        <v>43</v>
      </c>
      <c r="H137" s="76" t="s">
        <v>282</v>
      </c>
      <c r="I137" s="75" t="s">
        <v>284</v>
      </c>
      <c r="J137" s="67" t="s">
        <v>273</v>
      </c>
    </row>
    <row r="138" spans="1:10" ht="24" x14ac:dyDescent="0.25">
      <c r="A138" s="104">
        <v>2012790</v>
      </c>
      <c r="B138" s="298" t="s">
        <v>800</v>
      </c>
      <c r="C138" s="78" t="s">
        <v>416</v>
      </c>
      <c r="D138" s="82">
        <v>2</v>
      </c>
      <c r="E138" s="232">
        <v>40000</v>
      </c>
      <c r="F138" s="233">
        <f t="shared" si="2"/>
        <v>80000</v>
      </c>
      <c r="G138" s="76" t="s">
        <v>43</v>
      </c>
      <c r="H138" s="76" t="s">
        <v>282</v>
      </c>
      <c r="I138" s="75" t="s">
        <v>284</v>
      </c>
      <c r="J138" s="67" t="s">
        <v>273</v>
      </c>
    </row>
    <row r="139" spans="1:10" ht="24" x14ac:dyDescent="0.25">
      <c r="A139" s="104">
        <v>2012790</v>
      </c>
      <c r="B139" s="298" t="s">
        <v>800</v>
      </c>
      <c r="C139" s="78" t="s">
        <v>417</v>
      </c>
      <c r="D139" s="82">
        <v>2</v>
      </c>
      <c r="E139" s="232">
        <v>40000</v>
      </c>
      <c r="F139" s="233">
        <f t="shared" si="2"/>
        <v>80000</v>
      </c>
      <c r="G139" s="76" t="s">
        <v>43</v>
      </c>
      <c r="H139" s="76" t="s">
        <v>282</v>
      </c>
      <c r="I139" s="75" t="s">
        <v>284</v>
      </c>
      <c r="J139" s="67" t="s">
        <v>273</v>
      </c>
    </row>
    <row r="140" spans="1:10" ht="24" x14ac:dyDescent="0.25">
      <c r="A140" s="104">
        <v>2012790</v>
      </c>
      <c r="B140" s="298" t="s">
        <v>800</v>
      </c>
      <c r="C140" s="78" t="s">
        <v>418</v>
      </c>
      <c r="D140" s="82">
        <v>2</v>
      </c>
      <c r="E140" s="232">
        <v>40000</v>
      </c>
      <c r="F140" s="233">
        <f t="shared" si="2"/>
        <v>80000</v>
      </c>
      <c r="G140" s="76" t="s">
        <v>43</v>
      </c>
      <c r="H140" s="76" t="s">
        <v>282</v>
      </c>
      <c r="I140" s="75" t="s">
        <v>284</v>
      </c>
      <c r="J140" s="67" t="s">
        <v>273</v>
      </c>
    </row>
    <row r="141" spans="1:10" ht="24" x14ac:dyDescent="0.25">
      <c r="A141" s="104">
        <v>2012790</v>
      </c>
      <c r="B141" s="298" t="s">
        <v>800</v>
      </c>
      <c r="C141" s="78" t="s">
        <v>419</v>
      </c>
      <c r="D141" s="82">
        <v>2</v>
      </c>
      <c r="E141" s="232">
        <v>40000</v>
      </c>
      <c r="F141" s="233">
        <f t="shared" si="2"/>
        <v>80000</v>
      </c>
      <c r="G141" s="76" t="s">
        <v>43</v>
      </c>
      <c r="H141" s="76" t="s">
        <v>282</v>
      </c>
      <c r="I141" s="75" t="s">
        <v>284</v>
      </c>
      <c r="J141" s="67" t="s">
        <v>273</v>
      </c>
    </row>
    <row r="142" spans="1:10" ht="24" x14ac:dyDescent="0.25">
      <c r="A142" s="104">
        <v>2012790</v>
      </c>
      <c r="B142" s="298" t="s">
        <v>800</v>
      </c>
      <c r="C142" s="78" t="s">
        <v>420</v>
      </c>
      <c r="D142" s="82">
        <v>2</v>
      </c>
      <c r="E142" s="232">
        <v>70000</v>
      </c>
      <c r="F142" s="233">
        <f t="shared" si="2"/>
        <v>140000</v>
      </c>
      <c r="G142" s="76" t="s">
        <v>43</v>
      </c>
      <c r="H142" s="76" t="s">
        <v>282</v>
      </c>
      <c r="I142" s="75" t="s">
        <v>284</v>
      </c>
      <c r="J142" s="67" t="s">
        <v>273</v>
      </c>
    </row>
    <row r="143" spans="1:10" ht="24" x14ac:dyDescent="0.25">
      <c r="A143" s="104">
        <v>2012790</v>
      </c>
      <c r="B143" s="298" t="s">
        <v>800</v>
      </c>
      <c r="C143" s="78" t="s">
        <v>421</v>
      </c>
      <c r="D143" s="82">
        <v>2</v>
      </c>
      <c r="E143" s="232">
        <v>40000</v>
      </c>
      <c r="F143" s="233">
        <f t="shared" si="2"/>
        <v>80000</v>
      </c>
      <c r="G143" s="76" t="s">
        <v>43</v>
      </c>
      <c r="H143" s="76" t="s">
        <v>282</v>
      </c>
      <c r="I143" s="75" t="s">
        <v>284</v>
      </c>
      <c r="J143" s="67" t="s">
        <v>273</v>
      </c>
    </row>
    <row r="144" spans="1:10" ht="24" x14ac:dyDescent="0.25">
      <c r="A144" s="104">
        <v>2012790</v>
      </c>
      <c r="B144" s="298" t="s">
        <v>800</v>
      </c>
      <c r="C144" s="78" t="s">
        <v>422</v>
      </c>
      <c r="D144" s="82">
        <v>2</v>
      </c>
      <c r="E144" s="232">
        <v>70000</v>
      </c>
      <c r="F144" s="233">
        <f t="shared" si="2"/>
        <v>140000</v>
      </c>
      <c r="G144" s="76" t="s">
        <v>43</v>
      </c>
      <c r="H144" s="76" t="s">
        <v>282</v>
      </c>
      <c r="I144" s="75" t="s">
        <v>284</v>
      </c>
      <c r="J144" s="67" t="s">
        <v>273</v>
      </c>
    </row>
    <row r="145" spans="1:10" ht="24" x14ac:dyDescent="0.25">
      <c r="A145" s="104">
        <v>2012790</v>
      </c>
      <c r="B145" s="298" t="s">
        <v>800</v>
      </c>
      <c r="C145" s="78" t="s">
        <v>423</v>
      </c>
      <c r="D145" s="82">
        <v>2</v>
      </c>
      <c r="E145" s="232">
        <v>25000</v>
      </c>
      <c r="F145" s="233">
        <f t="shared" si="2"/>
        <v>50000</v>
      </c>
      <c r="G145" s="76" t="s">
        <v>43</v>
      </c>
      <c r="H145" s="76" t="s">
        <v>282</v>
      </c>
      <c r="I145" s="75" t="s">
        <v>284</v>
      </c>
      <c r="J145" s="67" t="s">
        <v>273</v>
      </c>
    </row>
    <row r="146" spans="1:10" ht="24" x14ac:dyDescent="0.25">
      <c r="A146" s="104">
        <v>2012790</v>
      </c>
      <c r="B146" s="298" t="s">
        <v>800</v>
      </c>
      <c r="C146" s="78" t="s">
        <v>424</v>
      </c>
      <c r="D146" s="82">
        <v>2</v>
      </c>
      <c r="E146" s="232">
        <v>15000</v>
      </c>
      <c r="F146" s="233">
        <f t="shared" si="2"/>
        <v>30000</v>
      </c>
      <c r="G146" s="76" t="s">
        <v>43</v>
      </c>
      <c r="H146" s="76" t="s">
        <v>282</v>
      </c>
      <c r="I146" s="75" t="s">
        <v>284</v>
      </c>
      <c r="J146" s="67" t="s">
        <v>273</v>
      </c>
    </row>
    <row r="147" spans="1:10" ht="24" x14ac:dyDescent="0.25">
      <c r="A147" s="104">
        <v>2012790</v>
      </c>
      <c r="B147" s="298" t="s">
        <v>800</v>
      </c>
      <c r="C147" s="78" t="s">
        <v>425</v>
      </c>
      <c r="D147" s="82">
        <v>2</v>
      </c>
      <c r="E147" s="232">
        <v>35000</v>
      </c>
      <c r="F147" s="233">
        <f t="shared" si="2"/>
        <v>70000</v>
      </c>
      <c r="G147" s="76" t="s">
        <v>43</v>
      </c>
      <c r="H147" s="76" t="s">
        <v>282</v>
      </c>
      <c r="I147" s="75" t="s">
        <v>284</v>
      </c>
      <c r="J147" s="67" t="s">
        <v>273</v>
      </c>
    </row>
    <row r="148" spans="1:10" ht="24" x14ac:dyDescent="0.25">
      <c r="A148" s="104">
        <v>2012790</v>
      </c>
      <c r="B148" s="298" t="s">
        <v>800</v>
      </c>
      <c r="C148" s="78" t="s">
        <v>426</v>
      </c>
      <c r="D148" s="82">
        <v>2</v>
      </c>
      <c r="E148" s="232">
        <v>35000</v>
      </c>
      <c r="F148" s="233">
        <f t="shared" si="2"/>
        <v>70000</v>
      </c>
      <c r="G148" s="76" t="s">
        <v>43</v>
      </c>
      <c r="H148" s="76" t="s">
        <v>282</v>
      </c>
      <c r="I148" s="75" t="s">
        <v>284</v>
      </c>
      <c r="J148" s="67" t="s">
        <v>273</v>
      </c>
    </row>
    <row r="149" spans="1:10" ht="24" x14ac:dyDescent="0.25">
      <c r="A149" s="104">
        <v>2012790</v>
      </c>
      <c r="B149" s="298" t="s">
        <v>800</v>
      </c>
      <c r="C149" s="78" t="s">
        <v>427</v>
      </c>
      <c r="D149" s="82">
        <v>2</v>
      </c>
      <c r="E149" s="232">
        <v>15000</v>
      </c>
      <c r="F149" s="233">
        <f t="shared" si="2"/>
        <v>30000</v>
      </c>
      <c r="G149" s="76" t="s">
        <v>43</v>
      </c>
      <c r="H149" s="76" t="s">
        <v>282</v>
      </c>
      <c r="I149" s="75" t="s">
        <v>284</v>
      </c>
      <c r="J149" s="67" t="s">
        <v>273</v>
      </c>
    </row>
    <row r="150" spans="1:10" ht="24" x14ac:dyDescent="0.25">
      <c r="A150" s="104">
        <v>2012790</v>
      </c>
      <c r="B150" s="298" t="s">
        <v>800</v>
      </c>
      <c r="C150" s="78" t="s">
        <v>428</v>
      </c>
      <c r="D150" s="82">
        <v>2</v>
      </c>
      <c r="E150" s="232">
        <v>2400</v>
      </c>
      <c r="F150" s="233">
        <f t="shared" si="2"/>
        <v>4800</v>
      </c>
      <c r="G150" s="76" t="s">
        <v>43</v>
      </c>
      <c r="H150" s="76" t="s">
        <v>282</v>
      </c>
      <c r="I150" s="75" t="s">
        <v>284</v>
      </c>
      <c r="J150" s="67" t="s">
        <v>273</v>
      </c>
    </row>
    <row r="151" spans="1:10" ht="24" x14ac:dyDescent="0.25">
      <c r="A151" s="104">
        <v>2012790</v>
      </c>
      <c r="B151" s="298" t="s">
        <v>800</v>
      </c>
      <c r="C151" s="78" t="s">
        <v>429</v>
      </c>
      <c r="D151" s="82">
        <v>2</v>
      </c>
      <c r="E151" s="232">
        <v>3500</v>
      </c>
      <c r="F151" s="233">
        <f t="shared" si="2"/>
        <v>7000</v>
      </c>
      <c r="G151" s="76" t="s">
        <v>43</v>
      </c>
      <c r="H151" s="76" t="s">
        <v>282</v>
      </c>
      <c r="I151" s="75" t="s">
        <v>284</v>
      </c>
      <c r="J151" s="67" t="s">
        <v>273</v>
      </c>
    </row>
    <row r="152" spans="1:10" ht="24" x14ac:dyDescent="0.25">
      <c r="A152" s="104">
        <v>2012790</v>
      </c>
      <c r="B152" s="298" t="s">
        <v>800</v>
      </c>
      <c r="C152" s="78" t="s">
        <v>430</v>
      </c>
      <c r="D152" s="82">
        <v>2</v>
      </c>
      <c r="E152" s="232">
        <v>2400</v>
      </c>
      <c r="F152" s="233">
        <f t="shared" si="2"/>
        <v>4800</v>
      </c>
      <c r="G152" s="76" t="s">
        <v>43</v>
      </c>
      <c r="H152" s="76" t="s">
        <v>282</v>
      </c>
      <c r="I152" s="75" t="s">
        <v>284</v>
      </c>
      <c r="J152" s="67" t="s">
        <v>273</v>
      </c>
    </row>
    <row r="153" spans="1:10" ht="24" x14ac:dyDescent="0.25">
      <c r="A153" s="104">
        <v>2012790</v>
      </c>
      <c r="B153" s="298" t="s">
        <v>800</v>
      </c>
      <c r="C153" s="81" t="s">
        <v>431</v>
      </c>
      <c r="D153" s="82">
        <v>2</v>
      </c>
      <c r="E153" s="232">
        <v>2400</v>
      </c>
      <c r="F153" s="233">
        <f t="shared" si="2"/>
        <v>4800</v>
      </c>
      <c r="G153" s="76" t="s">
        <v>43</v>
      </c>
      <c r="H153" s="76" t="s">
        <v>282</v>
      </c>
      <c r="I153" s="75" t="s">
        <v>284</v>
      </c>
      <c r="J153" s="67" t="s">
        <v>273</v>
      </c>
    </row>
    <row r="154" spans="1:10" ht="24" x14ac:dyDescent="0.25">
      <c r="A154" s="104">
        <v>2012790</v>
      </c>
      <c r="B154" s="298" t="s">
        <v>800</v>
      </c>
      <c r="C154" s="81" t="s">
        <v>432</v>
      </c>
      <c r="D154" s="82">
        <v>2</v>
      </c>
      <c r="E154" s="232">
        <v>35000</v>
      </c>
      <c r="F154" s="233">
        <f t="shared" si="2"/>
        <v>70000</v>
      </c>
      <c r="G154" s="76" t="s">
        <v>43</v>
      </c>
      <c r="H154" s="76" t="s">
        <v>282</v>
      </c>
      <c r="I154" s="75" t="s">
        <v>284</v>
      </c>
      <c r="J154" s="67" t="s">
        <v>460</v>
      </c>
    </row>
    <row r="155" spans="1:10" ht="24" x14ac:dyDescent="0.25">
      <c r="A155" s="104">
        <v>2012790</v>
      </c>
      <c r="B155" s="298" t="s">
        <v>800</v>
      </c>
      <c r="C155" s="81" t="s">
        <v>433</v>
      </c>
      <c r="D155" s="82">
        <v>2</v>
      </c>
      <c r="E155" s="232">
        <v>65000</v>
      </c>
      <c r="F155" s="233">
        <f t="shared" si="2"/>
        <v>130000</v>
      </c>
      <c r="G155" s="76" t="s">
        <v>43</v>
      </c>
      <c r="H155" s="76" t="s">
        <v>282</v>
      </c>
      <c r="I155" s="75" t="s">
        <v>284</v>
      </c>
      <c r="J155" s="67" t="s">
        <v>273</v>
      </c>
    </row>
    <row r="156" spans="1:10" ht="24" x14ac:dyDescent="0.25">
      <c r="A156" s="104">
        <v>2012790</v>
      </c>
      <c r="B156" s="298" t="s">
        <v>800</v>
      </c>
      <c r="C156" s="81" t="s">
        <v>434</v>
      </c>
      <c r="D156" s="82">
        <v>2</v>
      </c>
      <c r="E156" s="232">
        <v>25000</v>
      </c>
      <c r="F156" s="233">
        <f t="shared" si="2"/>
        <v>50000</v>
      </c>
      <c r="G156" s="76" t="s">
        <v>43</v>
      </c>
      <c r="H156" s="76" t="s">
        <v>282</v>
      </c>
      <c r="I156" s="75" t="s">
        <v>284</v>
      </c>
      <c r="J156" s="67" t="s">
        <v>273</v>
      </c>
    </row>
    <row r="157" spans="1:10" ht="24" x14ac:dyDescent="0.25">
      <c r="A157" s="104">
        <v>2012790</v>
      </c>
      <c r="B157" s="298" t="s">
        <v>800</v>
      </c>
      <c r="C157" s="81" t="s">
        <v>435</v>
      </c>
      <c r="D157" s="82">
        <v>2</v>
      </c>
      <c r="E157" s="232">
        <v>14000</v>
      </c>
      <c r="F157" s="233">
        <f t="shared" si="2"/>
        <v>28000</v>
      </c>
      <c r="G157" s="76" t="s">
        <v>43</v>
      </c>
      <c r="H157" s="76" t="s">
        <v>282</v>
      </c>
      <c r="I157" s="75" t="s">
        <v>284</v>
      </c>
      <c r="J157" s="67" t="s">
        <v>273</v>
      </c>
    </row>
    <row r="158" spans="1:10" ht="24" x14ac:dyDescent="0.25">
      <c r="A158" s="104">
        <v>2012790</v>
      </c>
      <c r="B158" s="298" t="s">
        <v>800</v>
      </c>
      <c r="C158" s="81" t="s">
        <v>436</v>
      </c>
      <c r="D158" s="82">
        <v>2</v>
      </c>
      <c r="E158" s="232">
        <v>38000</v>
      </c>
      <c r="F158" s="233">
        <f t="shared" si="2"/>
        <v>76000</v>
      </c>
      <c r="G158" s="76" t="s">
        <v>43</v>
      </c>
      <c r="H158" s="76" t="s">
        <v>282</v>
      </c>
      <c r="I158" s="75" t="s">
        <v>284</v>
      </c>
      <c r="J158" s="67" t="s">
        <v>273</v>
      </c>
    </row>
    <row r="159" spans="1:10" ht="24" x14ac:dyDescent="0.25">
      <c r="A159" s="104">
        <v>2012790</v>
      </c>
      <c r="B159" s="298" t="s">
        <v>800</v>
      </c>
      <c r="C159" s="81" t="s">
        <v>437</v>
      </c>
      <c r="D159" s="82">
        <v>2</v>
      </c>
      <c r="E159" s="232">
        <v>6000</v>
      </c>
      <c r="F159" s="233">
        <f t="shared" si="2"/>
        <v>12000</v>
      </c>
      <c r="G159" s="76" t="s">
        <v>43</v>
      </c>
      <c r="H159" s="76" t="s">
        <v>282</v>
      </c>
      <c r="I159" s="75" t="s">
        <v>284</v>
      </c>
      <c r="J159" s="67" t="s">
        <v>273</v>
      </c>
    </row>
    <row r="160" spans="1:10" ht="24" x14ac:dyDescent="0.25">
      <c r="A160" s="104">
        <v>2012790</v>
      </c>
      <c r="B160" s="298" t="s">
        <v>800</v>
      </c>
      <c r="C160" s="81" t="s">
        <v>438</v>
      </c>
      <c r="D160" s="82">
        <v>2</v>
      </c>
      <c r="E160" s="232">
        <v>3000</v>
      </c>
      <c r="F160" s="233">
        <f t="shared" si="2"/>
        <v>6000</v>
      </c>
      <c r="G160" s="76" t="s">
        <v>43</v>
      </c>
      <c r="H160" s="76" t="s">
        <v>282</v>
      </c>
      <c r="I160" s="75" t="s">
        <v>284</v>
      </c>
      <c r="J160" s="67" t="s">
        <v>273</v>
      </c>
    </row>
    <row r="161" spans="1:10" ht="24" x14ac:dyDescent="0.25">
      <c r="A161" s="104">
        <v>2012790</v>
      </c>
      <c r="B161" s="298" t="s">
        <v>800</v>
      </c>
      <c r="C161" s="81" t="s">
        <v>439</v>
      </c>
      <c r="D161" s="82">
        <v>2</v>
      </c>
      <c r="E161" s="232">
        <v>5000</v>
      </c>
      <c r="F161" s="233">
        <f t="shared" si="2"/>
        <v>10000</v>
      </c>
      <c r="G161" s="76" t="s">
        <v>43</v>
      </c>
      <c r="H161" s="76" t="s">
        <v>282</v>
      </c>
      <c r="I161" s="75" t="s">
        <v>284</v>
      </c>
      <c r="J161" s="67" t="s">
        <v>273</v>
      </c>
    </row>
    <row r="162" spans="1:10" ht="24" x14ac:dyDescent="0.25">
      <c r="A162" s="104">
        <v>2012790</v>
      </c>
      <c r="B162" s="298" t="s">
        <v>800</v>
      </c>
      <c r="C162" s="81" t="s">
        <v>440</v>
      </c>
      <c r="D162" s="82">
        <v>2</v>
      </c>
      <c r="E162" s="232">
        <v>3000</v>
      </c>
      <c r="F162" s="233">
        <f t="shared" si="2"/>
        <v>6000</v>
      </c>
      <c r="G162" s="76" t="s">
        <v>43</v>
      </c>
      <c r="H162" s="76" t="s">
        <v>282</v>
      </c>
      <c r="I162" s="75" t="s">
        <v>284</v>
      </c>
      <c r="J162" s="67" t="s">
        <v>273</v>
      </c>
    </row>
    <row r="163" spans="1:10" ht="24" x14ac:dyDescent="0.25">
      <c r="A163" s="104">
        <v>2012790</v>
      </c>
      <c r="B163" s="298" t="s">
        <v>800</v>
      </c>
      <c r="C163" s="81" t="s">
        <v>441</v>
      </c>
      <c r="D163" s="82">
        <v>2</v>
      </c>
      <c r="E163" s="232">
        <v>35000</v>
      </c>
      <c r="F163" s="233">
        <f t="shared" ref="F163:F181" si="3">D163*E163</f>
        <v>70000</v>
      </c>
      <c r="G163" s="76" t="s">
        <v>43</v>
      </c>
      <c r="H163" s="76" t="s">
        <v>282</v>
      </c>
      <c r="I163" s="75" t="s">
        <v>284</v>
      </c>
      <c r="J163" s="67" t="s">
        <v>273</v>
      </c>
    </row>
    <row r="164" spans="1:10" ht="24" x14ac:dyDescent="0.25">
      <c r="A164" s="104">
        <v>2012790</v>
      </c>
      <c r="B164" s="298" t="s">
        <v>800</v>
      </c>
      <c r="C164" s="81" t="s">
        <v>442</v>
      </c>
      <c r="D164" s="82">
        <v>2</v>
      </c>
      <c r="E164" s="232">
        <v>17000</v>
      </c>
      <c r="F164" s="233">
        <f t="shared" si="3"/>
        <v>34000</v>
      </c>
      <c r="G164" s="76" t="s">
        <v>43</v>
      </c>
      <c r="H164" s="76" t="s">
        <v>282</v>
      </c>
      <c r="I164" s="75" t="s">
        <v>284</v>
      </c>
      <c r="J164" s="67" t="s">
        <v>273</v>
      </c>
    </row>
    <row r="165" spans="1:10" ht="24" x14ac:dyDescent="0.25">
      <c r="A165" s="104">
        <v>2012790</v>
      </c>
      <c r="B165" s="298" t="s">
        <v>800</v>
      </c>
      <c r="C165" s="81" t="s">
        <v>443</v>
      </c>
      <c r="D165" s="82">
        <v>2</v>
      </c>
      <c r="E165" s="232">
        <v>12000</v>
      </c>
      <c r="F165" s="233">
        <f t="shared" si="3"/>
        <v>24000</v>
      </c>
      <c r="G165" s="76" t="s">
        <v>43</v>
      </c>
      <c r="H165" s="76" t="s">
        <v>282</v>
      </c>
      <c r="I165" s="75" t="s">
        <v>284</v>
      </c>
      <c r="J165" s="67" t="s">
        <v>273</v>
      </c>
    </row>
    <row r="166" spans="1:10" ht="24" x14ac:dyDescent="0.25">
      <c r="A166" s="104">
        <v>2012790</v>
      </c>
      <c r="B166" s="298" t="s">
        <v>800</v>
      </c>
      <c r="C166" s="81" t="s">
        <v>444</v>
      </c>
      <c r="D166" s="82">
        <v>2</v>
      </c>
      <c r="E166" s="232">
        <v>9000</v>
      </c>
      <c r="F166" s="233">
        <f t="shared" si="3"/>
        <v>18000</v>
      </c>
      <c r="G166" s="76" t="s">
        <v>43</v>
      </c>
      <c r="H166" s="76" t="s">
        <v>282</v>
      </c>
      <c r="I166" s="75" t="s">
        <v>284</v>
      </c>
      <c r="J166" s="67" t="s">
        <v>273</v>
      </c>
    </row>
    <row r="167" spans="1:10" ht="24" x14ac:dyDescent="0.25">
      <c r="A167" s="104">
        <v>2012790</v>
      </c>
      <c r="B167" s="298" t="s">
        <v>800</v>
      </c>
      <c r="C167" s="81" t="s">
        <v>445</v>
      </c>
      <c r="D167" s="82">
        <v>2</v>
      </c>
      <c r="E167" s="232">
        <v>24000</v>
      </c>
      <c r="F167" s="233">
        <f t="shared" si="3"/>
        <v>48000</v>
      </c>
      <c r="G167" s="76" t="s">
        <v>43</v>
      </c>
      <c r="H167" s="76" t="s">
        <v>282</v>
      </c>
      <c r="I167" s="75" t="s">
        <v>284</v>
      </c>
      <c r="J167" s="67" t="s">
        <v>273</v>
      </c>
    </row>
    <row r="168" spans="1:10" ht="24" x14ac:dyDescent="0.25">
      <c r="A168" s="104">
        <v>2012790</v>
      </c>
      <c r="B168" s="298" t="s">
        <v>800</v>
      </c>
      <c r="C168" s="81" t="s">
        <v>446</v>
      </c>
      <c r="D168" s="82">
        <v>5</v>
      </c>
      <c r="E168" s="232">
        <v>15000</v>
      </c>
      <c r="F168" s="233">
        <f t="shared" si="3"/>
        <v>75000</v>
      </c>
      <c r="G168" s="76" t="s">
        <v>43</v>
      </c>
      <c r="H168" s="76" t="s">
        <v>282</v>
      </c>
      <c r="I168" s="75" t="s">
        <v>284</v>
      </c>
      <c r="J168" s="67" t="s">
        <v>273</v>
      </c>
    </row>
    <row r="169" spans="1:10" ht="24" x14ac:dyDescent="0.25">
      <c r="A169" s="104">
        <v>2012790</v>
      </c>
      <c r="B169" s="298" t="s">
        <v>800</v>
      </c>
      <c r="C169" s="81" t="s">
        <v>447</v>
      </c>
      <c r="D169" s="82">
        <v>2</v>
      </c>
      <c r="E169" s="232">
        <v>9000</v>
      </c>
      <c r="F169" s="233">
        <f t="shared" si="3"/>
        <v>18000</v>
      </c>
      <c r="G169" s="76" t="s">
        <v>43</v>
      </c>
      <c r="H169" s="76" t="s">
        <v>282</v>
      </c>
      <c r="I169" s="75" t="s">
        <v>284</v>
      </c>
      <c r="J169" s="67" t="s">
        <v>273</v>
      </c>
    </row>
    <row r="170" spans="1:10" ht="36" x14ac:dyDescent="0.25">
      <c r="A170" s="104">
        <v>2012790</v>
      </c>
      <c r="B170" s="298" t="s">
        <v>800</v>
      </c>
      <c r="C170" s="81" t="s">
        <v>448</v>
      </c>
      <c r="D170" s="82">
        <v>2</v>
      </c>
      <c r="E170" s="232">
        <v>5000</v>
      </c>
      <c r="F170" s="233">
        <f t="shared" si="3"/>
        <v>10000</v>
      </c>
      <c r="G170" s="76" t="s">
        <v>43</v>
      </c>
      <c r="H170" s="76" t="s">
        <v>282</v>
      </c>
      <c r="I170" s="75" t="s">
        <v>284</v>
      </c>
      <c r="J170" s="67" t="s">
        <v>273</v>
      </c>
    </row>
    <row r="171" spans="1:10" ht="36" x14ac:dyDescent="0.25">
      <c r="A171" s="104">
        <v>2012790</v>
      </c>
      <c r="B171" s="298" t="s">
        <v>800</v>
      </c>
      <c r="C171" s="81" t="s">
        <v>449</v>
      </c>
      <c r="D171" s="82">
        <v>2</v>
      </c>
      <c r="E171" s="232">
        <v>5000</v>
      </c>
      <c r="F171" s="233">
        <f t="shared" si="3"/>
        <v>10000</v>
      </c>
      <c r="G171" s="76" t="s">
        <v>43</v>
      </c>
      <c r="H171" s="76" t="s">
        <v>282</v>
      </c>
      <c r="I171" s="75" t="s">
        <v>284</v>
      </c>
      <c r="J171" s="67" t="s">
        <v>273</v>
      </c>
    </row>
    <row r="172" spans="1:10" ht="24" x14ac:dyDescent="0.25">
      <c r="A172" s="104">
        <v>2012790</v>
      </c>
      <c r="B172" s="298" t="s">
        <v>800</v>
      </c>
      <c r="C172" s="81" t="s">
        <v>450</v>
      </c>
      <c r="D172" s="82">
        <v>2</v>
      </c>
      <c r="E172" s="232">
        <v>800</v>
      </c>
      <c r="F172" s="233">
        <f t="shared" si="3"/>
        <v>1600</v>
      </c>
      <c r="G172" s="76" t="s">
        <v>43</v>
      </c>
      <c r="H172" s="76" t="s">
        <v>282</v>
      </c>
      <c r="I172" s="75" t="s">
        <v>284</v>
      </c>
      <c r="J172" s="67" t="s">
        <v>273</v>
      </c>
    </row>
    <row r="173" spans="1:10" ht="24" x14ac:dyDescent="0.25">
      <c r="A173" s="104">
        <v>2012790</v>
      </c>
      <c r="B173" s="298" t="s">
        <v>800</v>
      </c>
      <c r="C173" s="81" t="s">
        <v>451</v>
      </c>
      <c r="D173" s="82">
        <v>2</v>
      </c>
      <c r="E173" s="232">
        <v>9000</v>
      </c>
      <c r="F173" s="233">
        <f t="shared" si="3"/>
        <v>18000</v>
      </c>
      <c r="G173" s="76" t="s">
        <v>43</v>
      </c>
      <c r="H173" s="76" t="s">
        <v>282</v>
      </c>
      <c r="I173" s="75" t="s">
        <v>284</v>
      </c>
      <c r="J173" s="67" t="s">
        <v>273</v>
      </c>
    </row>
    <row r="174" spans="1:10" ht="24" x14ac:dyDescent="0.25">
      <c r="A174" s="104">
        <v>2012790</v>
      </c>
      <c r="B174" s="298" t="s">
        <v>800</v>
      </c>
      <c r="C174" s="81" t="s">
        <v>452</v>
      </c>
      <c r="D174" s="82">
        <v>2</v>
      </c>
      <c r="E174" s="232">
        <v>28000</v>
      </c>
      <c r="F174" s="233">
        <f t="shared" si="3"/>
        <v>56000</v>
      </c>
      <c r="G174" s="76" t="s">
        <v>43</v>
      </c>
      <c r="H174" s="76" t="s">
        <v>282</v>
      </c>
      <c r="I174" s="75" t="s">
        <v>284</v>
      </c>
      <c r="J174" s="67" t="s">
        <v>273</v>
      </c>
    </row>
    <row r="175" spans="1:10" ht="24" x14ac:dyDescent="0.25">
      <c r="A175" s="104">
        <v>2012790</v>
      </c>
      <c r="B175" s="298" t="s">
        <v>800</v>
      </c>
      <c r="C175" s="81" t="s">
        <v>453</v>
      </c>
      <c r="D175" s="82">
        <v>2</v>
      </c>
      <c r="E175" s="232">
        <v>22000</v>
      </c>
      <c r="F175" s="233">
        <f t="shared" si="3"/>
        <v>44000</v>
      </c>
      <c r="G175" s="76" t="s">
        <v>43</v>
      </c>
      <c r="H175" s="76" t="s">
        <v>282</v>
      </c>
      <c r="I175" s="75" t="s">
        <v>284</v>
      </c>
      <c r="J175" s="67" t="s">
        <v>273</v>
      </c>
    </row>
    <row r="176" spans="1:10" ht="24" x14ac:dyDescent="0.25">
      <c r="A176" s="104">
        <v>2012790</v>
      </c>
      <c r="B176" s="298" t="s">
        <v>800</v>
      </c>
      <c r="C176" s="81" t="s">
        <v>454</v>
      </c>
      <c r="D176" s="82">
        <v>2</v>
      </c>
      <c r="E176" s="232">
        <v>35000</v>
      </c>
      <c r="F176" s="233">
        <f t="shared" si="3"/>
        <v>70000</v>
      </c>
      <c r="G176" s="76" t="s">
        <v>43</v>
      </c>
      <c r="H176" s="76" t="s">
        <v>282</v>
      </c>
      <c r="I176" s="75" t="s">
        <v>284</v>
      </c>
      <c r="J176" s="67" t="s">
        <v>273</v>
      </c>
    </row>
    <row r="177" spans="1:10" ht="24" x14ac:dyDescent="0.25">
      <c r="A177" s="104">
        <v>2012790</v>
      </c>
      <c r="B177" s="298" t="s">
        <v>800</v>
      </c>
      <c r="C177" s="81" t="s">
        <v>455</v>
      </c>
      <c r="D177" s="82">
        <v>2</v>
      </c>
      <c r="E177" s="232">
        <v>50000</v>
      </c>
      <c r="F177" s="233">
        <f t="shared" si="3"/>
        <v>100000</v>
      </c>
      <c r="G177" s="76" t="s">
        <v>43</v>
      </c>
      <c r="H177" s="76" t="s">
        <v>282</v>
      </c>
      <c r="I177" s="75" t="s">
        <v>284</v>
      </c>
      <c r="J177" s="67" t="s">
        <v>273</v>
      </c>
    </row>
    <row r="178" spans="1:10" ht="24" x14ac:dyDescent="0.25">
      <c r="A178" s="104">
        <v>2012790</v>
      </c>
      <c r="B178" s="298" t="s">
        <v>800</v>
      </c>
      <c r="C178" s="81" t="s">
        <v>456</v>
      </c>
      <c r="D178" s="82">
        <v>2</v>
      </c>
      <c r="E178" s="232">
        <v>36000</v>
      </c>
      <c r="F178" s="233">
        <f t="shared" si="3"/>
        <v>72000</v>
      </c>
      <c r="G178" s="76" t="s">
        <v>43</v>
      </c>
      <c r="H178" s="76" t="s">
        <v>282</v>
      </c>
      <c r="I178" s="75" t="s">
        <v>284</v>
      </c>
      <c r="J178" s="67" t="s">
        <v>273</v>
      </c>
    </row>
    <row r="179" spans="1:10" ht="24" x14ac:dyDescent="0.25">
      <c r="A179" s="104">
        <v>2012790</v>
      </c>
      <c r="B179" s="298" t="s">
        <v>800</v>
      </c>
      <c r="C179" s="81" t="s">
        <v>457</v>
      </c>
      <c r="D179" s="82">
        <v>4</v>
      </c>
      <c r="E179" s="232">
        <v>1000</v>
      </c>
      <c r="F179" s="233">
        <f t="shared" si="3"/>
        <v>4000</v>
      </c>
      <c r="G179" s="76" t="s">
        <v>43</v>
      </c>
      <c r="H179" s="76" t="s">
        <v>282</v>
      </c>
      <c r="I179" s="75" t="s">
        <v>284</v>
      </c>
      <c r="J179" s="67" t="s">
        <v>273</v>
      </c>
    </row>
    <row r="180" spans="1:10" ht="24" x14ac:dyDescent="0.25">
      <c r="A180" s="104">
        <v>2012790</v>
      </c>
      <c r="B180" s="298" t="s">
        <v>800</v>
      </c>
      <c r="C180" s="81" t="s">
        <v>458</v>
      </c>
      <c r="D180" s="82">
        <v>7</v>
      </c>
      <c r="E180" s="232">
        <v>1500</v>
      </c>
      <c r="F180" s="233">
        <f t="shared" si="3"/>
        <v>10500</v>
      </c>
      <c r="G180" s="76" t="s">
        <v>43</v>
      </c>
      <c r="H180" s="76" t="s">
        <v>282</v>
      </c>
      <c r="I180" s="75" t="s">
        <v>284</v>
      </c>
      <c r="J180" s="67" t="s">
        <v>273</v>
      </c>
    </row>
    <row r="181" spans="1:10" ht="24" x14ac:dyDescent="0.25">
      <c r="A181" s="104">
        <v>2012790</v>
      </c>
      <c r="B181" s="298" t="s">
        <v>800</v>
      </c>
      <c r="C181" s="81" t="s">
        <v>459</v>
      </c>
      <c r="D181" s="82">
        <v>5</v>
      </c>
      <c r="E181" s="232">
        <v>2000</v>
      </c>
      <c r="F181" s="233">
        <f t="shared" si="3"/>
        <v>10000</v>
      </c>
      <c r="G181" s="76" t="s">
        <v>43</v>
      </c>
      <c r="H181" s="76" t="s">
        <v>282</v>
      </c>
      <c r="I181" s="75" t="s">
        <v>284</v>
      </c>
      <c r="J181" s="67" t="s">
        <v>273</v>
      </c>
    </row>
    <row r="182" spans="1:10" x14ac:dyDescent="0.25">
      <c r="D182" s="290" t="s">
        <v>273</v>
      </c>
      <c r="E182" s="109" t="s">
        <v>273</v>
      </c>
      <c r="F182" s="109">
        <f>SUM(F7:F181)</f>
        <v>20000000</v>
      </c>
      <c r="J182" s="67" t="s">
        <v>273</v>
      </c>
    </row>
    <row r="183" spans="1:10" x14ac:dyDescent="0.25">
      <c r="F183" s="51" t="s">
        <v>273</v>
      </c>
      <c r="J183" s="67" t="s">
        <v>273</v>
      </c>
    </row>
    <row r="184" spans="1:10" x14ac:dyDescent="0.25">
      <c r="F184" s="109" t="s">
        <v>273</v>
      </c>
    </row>
  </sheetData>
  <mergeCells count="10">
    <mergeCell ref="A1:I1"/>
    <mergeCell ref="A2:I2"/>
    <mergeCell ref="A3:I3"/>
    <mergeCell ref="H5:H6"/>
    <mergeCell ref="I5:I6"/>
    <mergeCell ref="A5:A6"/>
    <mergeCell ref="B5:B6"/>
    <mergeCell ref="C5:C6"/>
    <mergeCell ref="D5:F5"/>
    <mergeCell ref="G5:G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8"/>
  <sheetViews>
    <sheetView topLeftCell="A52" workbookViewId="0">
      <selection activeCell="F58" sqref="F58"/>
    </sheetView>
  </sheetViews>
  <sheetFormatPr baseColWidth="10" defaultColWidth="9.140625" defaultRowHeight="15" x14ac:dyDescent="0.25"/>
  <cols>
    <col min="1" max="1" width="7.42578125" customWidth="1"/>
    <col min="2" max="2" width="19.7109375" customWidth="1"/>
    <col min="3" max="3" width="27.28515625" customWidth="1"/>
    <col min="4" max="4" width="6.140625" customWidth="1"/>
    <col min="5" max="5" width="9.7109375" customWidth="1"/>
    <col min="6" max="6" width="14.28515625" customWidth="1"/>
    <col min="7" max="7" width="17.5703125" customWidth="1"/>
    <col min="8" max="8" width="12.28515625" customWidth="1"/>
    <col min="9" max="9" width="36.425781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464</v>
      </c>
      <c r="B3" s="318"/>
      <c r="C3" s="318"/>
      <c r="D3" s="318"/>
      <c r="E3" s="318"/>
      <c r="F3" s="318"/>
      <c r="G3" s="318"/>
      <c r="H3" s="318"/>
      <c r="I3" s="318"/>
    </row>
    <row r="4" spans="1:9" x14ac:dyDescent="0.25">
      <c r="A4" t="s">
        <v>160</v>
      </c>
      <c r="B4" s="51">
        <v>30000000</v>
      </c>
    </row>
    <row r="5" spans="1:9" ht="15.75" customHeight="1" x14ac:dyDescent="0.25">
      <c r="A5" s="345" t="s">
        <v>26</v>
      </c>
      <c r="B5" s="345" t="s">
        <v>27</v>
      </c>
      <c r="C5" s="345" t="s">
        <v>28</v>
      </c>
      <c r="D5" s="346" t="s">
        <v>3</v>
      </c>
      <c r="E5" s="346"/>
      <c r="F5" s="346"/>
      <c r="G5" s="345" t="s">
        <v>38</v>
      </c>
      <c r="H5" s="345" t="s">
        <v>29</v>
      </c>
      <c r="I5" s="345" t="s">
        <v>30</v>
      </c>
    </row>
    <row r="6" spans="1:9" ht="13.5" customHeight="1" x14ac:dyDescent="0.25">
      <c r="A6" s="345" t="s">
        <v>26</v>
      </c>
      <c r="B6" s="345" t="s">
        <v>27</v>
      </c>
      <c r="C6" s="345" t="s">
        <v>28</v>
      </c>
      <c r="D6" s="86" t="s">
        <v>24</v>
      </c>
      <c r="E6" s="86" t="s">
        <v>8</v>
      </c>
      <c r="F6" s="86" t="s">
        <v>9</v>
      </c>
      <c r="G6" s="345" t="s">
        <v>38</v>
      </c>
      <c r="H6" s="345" t="s">
        <v>29</v>
      </c>
      <c r="I6" s="345" t="s">
        <v>30</v>
      </c>
    </row>
    <row r="7" spans="1:9" ht="36" x14ac:dyDescent="0.25">
      <c r="A7" s="83" t="s">
        <v>461</v>
      </c>
      <c r="B7" s="83" t="s">
        <v>156</v>
      </c>
      <c r="C7" s="83" t="s">
        <v>94</v>
      </c>
      <c r="D7" s="83">
        <v>2</v>
      </c>
      <c r="E7" s="270">
        <v>250000</v>
      </c>
      <c r="F7" s="270">
        <f>D7*E7</f>
        <v>500000</v>
      </c>
      <c r="G7" s="83" t="s">
        <v>43</v>
      </c>
      <c r="H7" s="83" t="s">
        <v>157</v>
      </c>
      <c r="I7" s="83" t="s">
        <v>158</v>
      </c>
    </row>
    <row r="8" spans="1:9" ht="31.9" customHeight="1" x14ac:dyDescent="0.25">
      <c r="A8" s="83" t="s">
        <v>461</v>
      </c>
      <c r="B8" s="83" t="s">
        <v>46</v>
      </c>
      <c r="C8" s="87" t="s">
        <v>465</v>
      </c>
      <c r="D8" s="83">
        <v>2</v>
      </c>
      <c r="E8" s="270">
        <v>324800</v>
      </c>
      <c r="F8" s="270">
        <f t="shared" ref="F8:F54" si="0">D8*E8</f>
        <v>649600</v>
      </c>
      <c r="G8" s="83" t="s">
        <v>43</v>
      </c>
      <c r="H8" s="83" t="s">
        <v>48</v>
      </c>
      <c r="I8" s="84" t="s">
        <v>53</v>
      </c>
    </row>
    <row r="9" spans="1:9" ht="31.9" customHeight="1" x14ac:dyDescent="0.25">
      <c r="A9" s="83" t="s">
        <v>461</v>
      </c>
      <c r="B9" s="83" t="s">
        <v>46</v>
      </c>
      <c r="C9" s="87" t="s">
        <v>737</v>
      </c>
      <c r="D9" s="83">
        <v>20</v>
      </c>
      <c r="E9" s="270">
        <v>35000</v>
      </c>
      <c r="F9" s="270">
        <f t="shared" si="0"/>
        <v>700000</v>
      </c>
      <c r="G9" s="83" t="s">
        <v>43</v>
      </c>
      <c r="H9" s="83" t="s">
        <v>48</v>
      </c>
      <c r="I9" s="84" t="s">
        <v>53</v>
      </c>
    </row>
    <row r="10" spans="1:9" ht="36" x14ac:dyDescent="0.25">
      <c r="A10" s="83" t="s">
        <v>461</v>
      </c>
      <c r="B10" s="83" t="s">
        <v>46</v>
      </c>
      <c r="C10" s="87" t="s">
        <v>466</v>
      </c>
      <c r="D10" s="83">
        <v>2</v>
      </c>
      <c r="E10" s="270">
        <v>179000</v>
      </c>
      <c r="F10" s="270">
        <f t="shared" si="0"/>
        <v>358000</v>
      </c>
      <c r="G10" s="83" t="s">
        <v>43</v>
      </c>
      <c r="H10" s="83" t="s">
        <v>462</v>
      </c>
      <c r="I10" s="84" t="s">
        <v>463</v>
      </c>
    </row>
    <row r="11" spans="1:9" ht="36" x14ac:dyDescent="0.25">
      <c r="A11" s="83" t="s">
        <v>461</v>
      </c>
      <c r="B11" s="83" t="s">
        <v>46</v>
      </c>
      <c r="C11" s="87" t="s">
        <v>467</v>
      </c>
      <c r="D11" s="83">
        <v>2</v>
      </c>
      <c r="E11" s="270">
        <v>235500</v>
      </c>
      <c r="F11" s="270">
        <f t="shared" si="0"/>
        <v>471000</v>
      </c>
      <c r="G11" s="83" t="s">
        <v>43</v>
      </c>
      <c r="H11" s="83" t="s">
        <v>462</v>
      </c>
      <c r="I11" s="84" t="s">
        <v>463</v>
      </c>
    </row>
    <row r="12" spans="1:9" ht="36" x14ac:dyDescent="0.25">
      <c r="A12" s="83" t="s">
        <v>461</v>
      </c>
      <c r="B12" s="83" t="s">
        <v>46</v>
      </c>
      <c r="C12" s="87" t="s">
        <v>468</v>
      </c>
      <c r="D12" s="83">
        <v>2</v>
      </c>
      <c r="E12" s="270">
        <v>333000</v>
      </c>
      <c r="F12" s="270">
        <f t="shared" si="0"/>
        <v>666000</v>
      </c>
      <c r="G12" s="83" t="s">
        <v>43</v>
      </c>
      <c r="H12" s="83" t="s">
        <v>462</v>
      </c>
      <c r="I12" s="84" t="s">
        <v>463</v>
      </c>
    </row>
    <row r="13" spans="1:9" ht="45" x14ac:dyDescent="0.25">
      <c r="A13" s="83" t="s">
        <v>461</v>
      </c>
      <c r="B13" s="83" t="s">
        <v>46</v>
      </c>
      <c r="C13" s="87" t="s">
        <v>469</v>
      </c>
      <c r="D13" s="83">
        <v>24</v>
      </c>
      <c r="E13" s="270">
        <v>300000</v>
      </c>
      <c r="F13" s="270">
        <f t="shared" si="0"/>
        <v>7200000</v>
      </c>
      <c r="G13" s="83" t="s">
        <v>43</v>
      </c>
      <c r="H13" s="83" t="s">
        <v>462</v>
      </c>
      <c r="I13" s="84" t="s">
        <v>463</v>
      </c>
    </row>
    <row r="14" spans="1:9" ht="36" x14ac:dyDescent="0.25">
      <c r="A14" s="83" t="s">
        <v>461</v>
      </c>
      <c r="B14" s="83" t="s">
        <v>46</v>
      </c>
      <c r="C14" s="87" t="s">
        <v>470</v>
      </c>
      <c r="D14" s="83">
        <v>1</v>
      </c>
      <c r="E14" s="270">
        <v>126700</v>
      </c>
      <c r="F14" s="270">
        <f t="shared" si="0"/>
        <v>126700</v>
      </c>
      <c r="G14" s="83" t="s">
        <v>43</v>
      </c>
      <c r="H14" s="83" t="s">
        <v>462</v>
      </c>
      <c r="I14" s="85" t="s">
        <v>463</v>
      </c>
    </row>
    <row r="15" spans="1:9" ht="31.9" customHeight="1" x14ac:dyDescent="0.25">
      <c r="A15" s="83" t="s">
        <v>461</v>
      </c>
      <c r="B15" s="83" t="s">
        <v>46</v>
      </c>
      <c r="C15" s="87" t="s">
        <v>471</v>
      </c>
      <c r="D15" s="83">
        <v>1</v>
      </c>
      <c r="E15" s="270">
        <v>860800</v>
      </c>
      <c r="F15" s="270">
        <f t="shared" si="0"/>
        <v>860800</v>
      </c>
      <c r="G15" s="83" t="s">
        <v>43</v>
      </c>
      <c r="H15" s="83" t="s">
        <v>48</v>
      </c>
      <c r="I15" s="84" t="s">
        <v>53</v>
      </c>
    </row>
    <row r="16" spans="1:9" ht="34.700000000000003" customHeight="1" x14ac:dyDescent="0.25">
      <c r="A16" s="83" t="s">
        <v>461</v>
      </c>
      <c r="B16" s="83" t="s">
        <v>46</v>
      </c>
      <c r="C16" s="87" t="s">
        <v>472</v>
      </c>
      <c r="D16" s="83">
        <v>1</v>
      </c>
      <c r="E16" s="270">
        <v>276100</v>
      </c>
      <c r="F16" s="270">
        <f t="shared" si="0"/>
        <v>276100</v>
      </c>
      <c r="G16" s="83" t="s">
        <v>43</v>
      </c>
      <c r="H16" s="83" t="s">
        <v>48</v>
      </c>
      <c r="I16" s="84" t="s">
        <v>53</v>
      </c>
    </row>
    <row r="17" spans="1:9" ht="33.950000000000003" customHeight="1" x14ac:dyDescent="0.25">
      <c r="A17" s="83" t="s">
        <v>461</v>
      </c>
      <c r="B17" s="83" t="s">
        <v>46</v>
      </c>
      <c r="C17" s="87" t="s">
        <v>473</v>
      </c>
      <c r="D17" s="83">
        <v>1</v>
      </c>
      <c r="E17" s="270">
        <v>68000</v>
      </c>
      <c r="F17" s="270">
        <f t="shared" si="0"/>
        <v>68000</v>
      </c>
      <c r="G17" s="83" t="s">
        <v>43</v>
      </c>
      <c r="H17" s="83" t="s">
        <v>48</v>
      </c>
      <c r="I17" s="84" t="s">
        <v>53</v>
      </c>
    </row>
    <row r="18" spans="1:9" ht="38.65" customHeight="1" x14ac:dyDescent="0.25">
      <c r="A18" s="62" t="s">
        <v>461</v>
      </c>
      <c r="B18" s="62" t="s">
        <v>46</v>
      </c>
      <c r="C18" s="89" t="s">
        <v>474</v>
      </c>
      <c r="D18" s="83">
        <v>1</v>
      </c>
      <c r="E18" s="229">
        <v>70000</v>
      </c>
      <c r="F18" s="270">
        <f t="shared" si="0"/>
        <v>70000</v>
      </c>
      <c r="G18" s="62" t="s">
        <v>43</v>
      </c>
      <c r="H18" s="62" t="s">
        <v>48</v>
      </c>
      <c r="I18" s="90" t="s">
        <v>53</v>
      </c>
    </row>
    <row r="19" spans="1:9" ht="24" x14ac:dyDescent="0.25">
      <c r="A19" s="62" t="s">
        <v>461</v>
      </c>
      <c r="B19" s="62" t="s">
        <v>46</v>
      </c>
      <c r="C19" s="87" t="s">
        <v>475</v>
      </c>
      <c r="D19" s="83">
        <v>1</v>
      </c>
      <c r="E19" s="232">
        <v>76000</v>
      </c>
      <c r="F19" s="270">
        <f t="shared" si="0"/>
        <v>76000</v>
      </c>
      <c r="G19" s="62" t="s">
        <v>43</v>
      </c>
      <c r="H19" s="62" t="s">
        <v>48</v>
      </c>
      <c r="I19" s="90" t="s">
        <v>53</v>
      </c>
    </row>
    <row r="20" spans="1:9" ht="24" x14ac:dyDescent="0.25">
      <c r="A20" s="62" t="s">
        <v>461</v>
      </c>
      <c r="B20" s="62" t="s">
        <v>46</v>
      </c>
      <c r="C20" s="87" t="s">
        <v>476</v>
      </c>
      <c r="D20" s="83">
        <v>1</v>
      </c>
      <c r="E20" s="232">
        <v>105000</v>
      </c>
      <c r="F20" s="270">
        <f t="shared" si="0"/>
        <v>105000</v>
      </c>
      <c r="G20" s="62" t="s">
        <v>43</v>
      </c>
      <c r="H20" s="62" t="s">
        <v>48</v>
      </c>
      <c r="I20" s="90" t="s">
        <v>53</v>
      </c>
    </row>
    <row r="21" spans="1:9" ht="24" x14ac:dyDescent="0.25">
      <c r="A21" s="62" t="s">
        <v>461</v>
      </c>
      <c r="B21" s="62" t="s">
        <v>46</v>
      </c>
      <c r="C21" s="87" t="s">
        <v>477</v>
      </c>
      <c r="D21" s="83">
        <v>1</v>
      </c>
      <c r="E21" s="232">
        <v>276100</v>
      </c>
      <c r="F21" s="270">
        <f t="shared" si="0"/>
        <v>276100</v>
      </c>
      <c r="G21" s="62" t="s">
        <v>43</v>
      </c>
      <c r="H21" s="62" t="s">
        <v>48</v>
      </c>
      <c r="I21" s="90" t="s">
        <v>53</v>
      </c>
    </row>
    <row r="22" spans="1:9" ht="24" x14ac:dyDescent="0.25">
      <c r="A22" s="62" t="s">
        <v>461</v>
      </c>
      <c r="B22" s="62" t="s">
        <v>46</v>
      </c>
      <c r="C22" s="87" t="s">
        <v>478</v>
      </c>
      <c r="D22" s="83">
        <v>1</v>
      </c>
      <c r="E22" s="232">
        <v>430400</v>
      </c>
      <c r="F22" s="270">
        <f t="shared" si="0"/>
        <v>430400</v>
      </c>
      <c r="G22" s="62" t="s">
        <v>43</v>
      </c>
      <c r="H22" s="62" t="s">
        <v>48</v>
      </c>
      <c r="I22" s="90" t="s">
        <v>53</v>
      </c>
    </row>
    <row r="23" spans="1:9" ht="24" x14ac:dyDescent="0.25">
      <c r="A23" s="62" t="s">
        <v>461</v>
      </c>
      <c r="B23" s="62" t="s">
        <v>46</v>
      </c>
      <c r="C23" s="87" t="s">
        <v>479</v>
      </c>
      <c r="D23" s="83">
        <v>1</v>
      </c>
      <c r="E23" s="232">
        <v>276100</v>
      </c>
      <c r="F23" s="270">
        <f t="shared" si="0"/>
        <v>276100</v>
      </c>
      <c r="G23" s="62" t="s">
        <v>43</v>
      </c>
      <c r="H23" s="62" t="s">
        <v>48</v>
      </c>
      <c r="I23" s="90" t="s">
        <v>53</v>
      </c>
    </row>
    <row r="24" spans="1:9" ht="24" x14ac:dyDescent="0.25">
      <c r="A24" s="62" t="s">
        <v>461</v>
      </c>
      <c r="B24" s="62" t="s">
        <v>46</v>
      </c>
      <c r="C24" s="87" t="s">
        <v>480</v>
      </c>
      <c r="D24" s="83">
        <v>1</v>
      </c>
      <c r="E24" s="232">
        <v>617200</v>
      </c>
      <c r="F24" s="270">
        <f t="shared" si="0"/>
        <v>617200</v>
      </c>
      <c r="G24" s="62" t="s">
        <v>43</v>
      </c>
      <c r="H24" s="62" t="s">
        <v>48</v>
      </c>
      <c r="I24" s="90" t="s">
        <v>53</v>
      </c>
    </row>
    <row r="25" spans="1:9" ht="24" x14ac:dyDescent="0.25">
      <c r="A25" s="62" t="s">
        <v>461</v>
      </c>
      <c r="B25" s="62" t="s">
        <v>46</v>
      </c>
      <c r="C25" s="87" t="s">
        <v>481</v>
      </c>
      <c r="D25" s="83">
        <v>1</v>
      </c>
      <c r="E25" s="232">
        <v>422300</v>
      </c>
      <c r="F25" s="270">
        <f t="shared" si="0"/>
        <v>422300</v>
      </c>
      <c r="G25" s="62" t="s">
        <v>43</v>
      </c>
      <c r="H25" s="62" t="s">
        <v>48</v>
      </c>
      <c r="I25" s="90" t="s">
        <v>53</v>
      </c>
    </row>
    <row r="26" spans="1:9" ht="24" x14ac:dyDescent="0.25">
      <c r="A26" s="62" t="s">
        <v>461</v>
      </c>
      <c r="B26" s="62" t="s">
        <v>46</v>
      </c>
      <c r="C26" s="87" t="s">
        <v>482</v>
      </c>
      <c r="D26" s="83">
        <v>1</v>
      </c>
      <c r="E26" s="232">
        <v>284200</v>
      </c>
      <c r="F26" s="270">
        <f t="shared" si="0"/>
        <v>284200</v>
      </c>
      <c r="G26" s="62" t="s">
        <v>43</v>
      </c>
      <c r="H26" s="62" t="s">
        <v>48</v>
      </c>
      <c r="I26" s="90" t="s">
        <v>53</v>
      </c>
    </row>
    <row r="27" spans="1:9" ht="24" x14ac:dyDescent="0.25">
      <c r="A27" s="62" t="s">
        <v>461</v>
      </c>
      <c r="B27" s="62" t="s">
        <v>46</v>
      </c>
      <c r="C27" s="87" t="s">
        <v>483</v>
      </c>
      <c r="D27" s="83">
        <v>1</v>
      </c>
      <c r="E27" s="232">
        <v>300500</v>
      </c>
      <c r="F27" s="270">
        <f t="shared" si="0"/>
        <v>300500</v>
      </c>
      <c r="G27" s="62" t="s">
        <v>43</v>
      </c>
      <c r="H27" s="62" t="s">
        <v>48</v>
      </c>
      <c r="I27" s="90" t="s">
        <v>53</v>
      </c>
    </row>
    <row r="28" spans="1:9" ht="24" x14ac:dyDescent="0.25">
      <c r="A28" s="62" t="s">
        <v>461</v>
      </c>
      <c r="B28" s="62" t="s">
        <v>46</v>
      </c>
      <c r="C28" s="87" t="s">
        <v>484</v>
      </c>
      <c r="D28" s="83">
        <v>1</v>
      </c>
      <c r="E28" s="232">
        <v>284200</v>
      </c>
      <c r="F28" s="270">
        <f t="shared" si="0"/>
        <v>284200</v>
      </c>
      <c r="G28" s="62" t="s">
        <v>43</v>
      </c>
      <c r="H28" s="62" t="s">
        <v>48</v>
      </c>
      <c r="I28" s="90" t="s">
        <v>53</v>
      </c>
    </row>
    <row r="29" spans="1:9" ht="24" x14ac:dyDescent="0.25">
      <c r="A29" s="62" t="s">
        <v>461</v>
      </c>
      <c r="B29" s="62" t="s">
        <v>46</v>
      </c>
      <c r="C29" s="87" t="s">
        <v>485</v>
      </c>
      <c r="D29" s="83">
        <v>1</v>
      </c>
      <c r="E29" s="232">
        <v>617200</v>
      </c>
      <c r="F29" s="270">
        <f t="shared" si="0"/>
        <v>617200</v>
      </c>
      <c r="G29" s="62" t="s">
        <v>43</v>
      </c>
      <c r="H29" s="62" t="s">
        <v>48</v>
      </c>
      <c r="I29" s="90" t="s">
        <v>53</v>
      </c>
    </row>
    <row r="30" spans="1:9" ht="24" x14ac:dyDescent="0.25">
      <c r="A30" s="62" t="s">
        <v>461</v>
      </c>
      <c r="B30" s="62" t="s">
        <v>46</v>
      </c>
      <c r="C30" s="87" t="s">
        <v>486</v>
      </c>
      <c r="D30" s="83">
        <v>1</v>
      </c>
      <c r="E30" s="232">
        <v>373600</v>
      </c>
      <c r="F30" s="270">
        <f t="shared" si="0"/>
        <v>373600</v>
      </c>
      <c r="G30" s="62" t="s">
        <v>43</v>
      </c>
      <c r="H30" s="62" t="s">
        <v>48</v>
      </c>
      <c r="I30" s="90" t="s">
        <v>53</v>
      </c>
    </row>
    <row r="31" spans="1:9" ht="30" x14ac:dyDescent="0.25">
      <c r="A31" s="62" t="s">
        <v>461</v>
      </c>
      <c r="B31" s="62" t="s">
        <v>46</v>
      </c>
      <c r="C31" s="87" t="s">
        <v>487</v>
      </c>
      <c r="D31" s="83">
        <v>1</v>
      </c>
      <c r="E31" s="232">
        <v>341100</v>
      </c>
      <c r="F31" s="270">
        <f t="shared" si="0"/>
        <v>341100</v>
      </c>
      <c r="G31" s="62" t="s">
        <v>43</v>
      </c>
      <c r="H31" s="62" t="s">
        <v>48</v>
      </c>
      <c r="I31" s="90" t="s">
        <v>53</v>
      </c>
    </row>
    <row r="32" spans="1:9" ht="24" x14ac:dyDescent="0.25">
      <c r="A32" s="62" t="s">
        <v>461</v>
      </c>
      <c r="B32" s="62" t="s">
        <v>46</v>
      </c>
      <c r="C32" s="87" t="s">
        <v>488</v>
      </c>
      <c r="D32" s="83">
        <v>1</v>
      </c>
      <c r="E32" s="232">
        <v>300500</v>
      </c>
      <c r="F32" s="270">
        <f t="shared" si="0"/>
        <v>300500</v>
      </c>
      <c r="G32" s="62" t="s">
        <v>43</v>
      </c>
      <c r="H32" s="62" t="s">
        <v>48</v>
      </c>
      <c r="I32" s="90" t="s">
        <v>53</v>
      </c>
    </row>
    <row r="33" spans="1:9" ht="30" x14ac:dyDescent="0.25">
      <c r="A33" s="62" t="s">
        <v>461</v>
      </c>
      <c r="B33" s="62" t="s">
        <v>46</v>
      </c>
      <c r="C33" s="87" t="s">
        <v>489</v>
      </c>
      <c r="D33" s="83">
        <v>2</v>
      </c>
      <c r="E33" s="232">
        <v>162000</v>
      </c>
      <c r="F33" s="270">
        <f t="shared" si="0"/>
        <v>324000</v>
      </c>
      <c r="G33" s="62" t="s">
        <v>43</v>
      </c>
      <c r="H33" s="62" t="s">
        <v>48</v>
      </c>
      <c r="I33" s="90" t="s">
        <v>53</v>
      </c>
    </row>
    <row r="34" spans="1:9" ht="24" x14ac:dyDescent="0.25">
      <c r="A34" s="62" t="s">
        <v>461</v>
      </c>
      <c r="B34" s="62" t="s">
        <v>46</v>
      </c>
      <c r="C34" s="87" t="s">
        <v>490</v>
      </c>
      <c r="D34" s="83">
        <v>1</v>
      </c>
      <c r="E34" s="232">
        <v>272900</v>
      </c>
      <c r="F34" s="270">
        <f t="shared" si="0"/>
        <v>272900</v>
      </c>
      <c r="G34" s="62" t="s">
        <v>43</v>
      </c>
      <c r="H34" s="62" t="s">
        <v>48</v>
      </c>
      <c r="I34" s="90" t="s">
        <v>53</v>
      </c>
    </row>
    <row r="35" spans="1:9" ht="30" x14ac:dyDescent="0.25">
      <c r="A35" s="62" t="s">
        <v>461</v>
      </c>
      <c r="B35" s="62" t="s">
        <v>46</v>
      </c>
      <c r="C35" s="87" t="s">
        <v>491</v>
      </c>
      <c r="D35" s="83">
        <v>2</v>
      </c>
      <c r="E35" s="232">
        <v>35000</v>
      </c>
      <c r="F35" s="270">
        <f t="shared" si="0"/>
        <v>70000</v>
      </c>
      <c r="G35" s="62" t="s">
        <v>43</v>
      </c>
      <c r="H35" s="62" t="s">
        <v>48</v>
      </c>
      <c r="I35" s="90" t="s">
        <v>53</v>
      </c>
    </row>
    <row r="36" spans="1:9" ht="30" x14ac:dyDescent="0.25">
      <c r="A36" s="62" t="s">
        <v>461</v>
      </c>
      <c r="B36" s="62" t="s">
        <v>46</v>
      </c>
      <c r="C36" s="87" t="s">
        <v>492</v>
      </c>
      <c r="D36" s="83">
        <v>1</v>
      </c>
      <c r="E36" s="232">
        <v>35000</v>
      </c>
      <c r="F36" s="270">
        <f t="shared" si="0"/>
        <v>35000</v>
      </c>
      <c r="G36" s="62" t="s">
        <v>43</v>
      </c>
      <c r="H36" s="62" t="s">
        <v>48</v>
      </c>
      <c r="I36" s="90" t="s">
        <v>53</v>
      </c>
    </row>
    <row r="37" spans="1:9" ht="30" x14ac:dyDescent="0.25">
      <c r="A37" s="62" t="s">
        <v>461</v>
      </c>
      <c r="B37" s="62" t="s">
        <v>46</v>
      </c>
      <c r="C37" s="87" t="s">
        <v>493</v>
      </c>
      <c r="D37" s="83">
        <v>15</v>
      </c>
      <c r="E37" s="232">
        <v>32000</v>
      </c>
      <c r="F37" s="270">
        <f t="shared" si="0"/>
        <v>480000</v>
      </c>
      <c r="G37" s="62" t="s">
        <v>43</v>
      </c>
      <c r="H37" s="62" t="s">
        <v>48</v>
      </c>
      <c r="I37" s="90" t="s">
        <v>53</v>
      </c>
    </row>
    <row r="38" spans="1:9" ht="30" x14ac:dyDescent="0.25">
      <c r="A38" s="62" t="s">
        <v>461</v>
      </c>
      <c r="B38" s="62" t="s">
        <v>46</v>
      </c>
      <c r="C38" s="87" t="s">
        <v>494</v>
      </c>
      <c r="D38" s="83">
        <v>15</v>
      </c>
      <c r="E38" s="232">
        <v>32000</v>
      </c>
      <c r="F38" s="270">
        <f t="shared" si="0"/>
        <v>480000</v>
      </c>
      <c r="G38" s="62" t="s">
        <v>43</v>
      </c>
      <c r="H38" s="62" t="s">
        <v>48</v>
      </c>
      <c r="I38" s="90" t="s">
        <v>53</v>
      </c>
    </row>
    <row r="39" spans="1:9" ht="45" x14ac:dyDescent="0.25">
      <c r="A39" s="62" t="s">
        <v>461</v>
      </c>
      <c r="B39" s="62" t="s">
        <v>46</v>
      </c>
      <c r="C39" s="88" t="s">
        <v>495</v>
      </c>
      <c r="D39" s="83">
        <v>30</v>
      </c>
      <c r="E39" s="232">
        <v>90000</v>
      </c>
      <c r="F39" s="270">
        <f t="shared" si="0"/>
        <v>2700000</v>
      </c>
      <c r="G39" s="62" t="s">
        <v>43</v>
      </c>
      <c r="H39" s="62" t="s">
        <v>48</v>
      </c>
      <c r="I39" s="90" t="s">
        <v>53</v>
      </c>
    </row>
    <row r="40" spans="1:9" ht="30" x14ac:dyDescent="0.25">
      <c r="A40" s="62" t="s">
        <v>461</v>
      </c>
      <c r="B40" s="62" t="s">
        <v>46</v>
      </c>
      <c r="C40" s="88" t="s">
        <v>496</v>
      </c>
      <c r="D40" s="83">
        <v>30</v>
      </c>
      <c r="E40" s="232">
        <v>90000</v>
      </c>
      <c r="F40" s="270">
        <f t="shared" si="0"/>
        <v>2700000</v>
      </c>
      <c r="G40" s="62" t="s">
        <v>43</v>
      </c>
      <c r="H40" s="62" t="s">
        <v>48</v>
      </c>
      <c r="I40" s="90" t="s">
        <v>53</v>
      </c>
    </row>
    <row r="41" spans="1:9" ht="30" x14ac:dyDescent="0.25">
      <c r="A41" s="62" t="s">
        <v>461</v>
      </c>
      <c r="B41" s="62" t="s">
        <v>46</v>
      </c>
      <c r="C41" s="88" t="s">
        <v>497</v>
      </c>
      <c r="D41" s="83">
        <v>30</v>
      </c>
      <c r="E41" s="232">
        <v>90000</v>
      </c>
      <c r="F41" s="270">
        <f t="shared" si="0"/>
        <v>2700000</v>
      </c>
      <c r="G41" s="62" t="s">
        <v>43</v>
      </c>
      <c r="H41" s="62" t="s">
        <v>48</v>
      </c>
      <c r="I41" s="90" t="s">
        <v>53</v>
      </c>
    </row>
    <row r="42" spans="1:9" ht="24" x14ac:dyDescent="0.25">
      <c r="A42" s="62" t="s">
        <v>461</v>
      </c>
      <c r="B42" s="62" t="s">
        <v>46</v>
      </c>
      <c r="C42" s="88" t="s">
        <v>498</v>
      </c>
      <c r="D42" s="83">
        <v>1</v>
      </c>
      <c r="E42" s="232">
        <v>117000</v>
      </c>
      <c r="F42" s="270">
        <f t="shared" si="0"/>
        <v>117000</v>
      </c>
      <c r="G42" s="62" t="s">
        <v>43</v>
      </c>
      <c r="H42" s="62" t="s">
        <v>48</v>
      </c>
      <c r="I42" s="90" t="s">
        <v>53</v>
      </c>
    </row>
    <row r="43" spans="1:9" ht="30" x14ac:dyDescent="0.25">
      <c r="A43" s="62" t="s">
        <v>461</v>
      </c>
      <c r="B43" s="62" t="s">
        <v>46</v>
      </c>
      <c r="C43" s="88" t="s">
        <v>699</v>
      </c>
      <c r="D43" s="83">
        <v>23</v>
      </c>
      <c r="E43" s="232">
        <v>44000</v>
      </c>
      <c r="F43" s="270">
        <f t="shared" si="0"/>
        <v>1012000</v>
      </c>
      <c r="G43" s="62" t="s">
        <v>43</v>
      </c>
      <c r="H43" s="62" t="s">
        <v>48</v>
      </c>
      <c r="I43" s="90" t="s">
        <v>53</v>
      </c>
    </row>
    <row r="44" spans="1:9" ht="30" x14ac:dyDescent="0.25">
      <c r="A44" s="62" t="s">
        <v>461</v>
      </c>
      <c r="B44" s="62" t="s">
        <v>46</v>
      </c>
      <c r="C44" s="88" t="s">
        <v>499</v>
      </c>
      <c r="D44" s="83">
        <v>1</v>
      </c>
      <c r="E44" s="232">
        <v>756000</v>
      </c>
      <c r="F44" s="270">
        <f t="shared" si="0"/>
        <v>756000</v>
      </c>
      <c r="G44" s="62" t="s">
        <v>43</v>
      </c>
      <c r="H44" s="62" t="s">
        <v>48</v>
      </c>
      <c r="I44" s="90" t="s">
        <v>53</v>
      </c>
    </row>
    <row r="45" spans="1:9" ht="30" x14ac:dyDescent="0.25">
      <c r="A45" s="62" t="s">
        <v>461</v>
      </c>
      <c r="B45" s="62" t="s">
        <v>46</v>
      </c>
      <c r="C45" s="88" t="s">
        <v>500</v>
      </c>
      <c r="D45" s="83">
        <v>1</v>
      </c>
      <c r="E45" s="232">
        <v>90000</v>
      </c>
      <c r="F45" s="270">
        <f t="shared" si="0"/>
        <v>90000</v>
      </c>
      <c r="G45" s="62" t="s">
        <v>43</v>
      </c>
      <c r="H45" s="62" t="s">
        <v>48</v>
      </c>
      <c r="I45" s="90" t="s">
        <v>53</v>
      </c>
    </row>
    <row r="46" spans="1:9" ht="24" x14ac:dyDescent="0.25">
      <c r="A46" s="62" t="s">
        <v>461</v>
      </c>
      <c r="B46" s="62" t="s">
        <v>46</v>
      </c>
      <c r="C46" s="88" t="s">
        <v>501</v>
      </c>
      <c r="D46" s="83">
        <v>1</v>
      </c>
      <c r="E46" s="232">
        <v>70000</v>
      </c>
      <c r="F46" s="270">
        <f t="shared" si="0"/>
        <v>70000</v>
      </c>
      <c r="G46" s="62" t="s">
        <v>43</v>
      </c>
      <c r="H46" s="62" t="s">
        <v>48</v>
      </c>
      <c r="I46" s="90" t="s">
        <v>53</v>
      </c>
    </row>
    <row r="47" spans="1:9" ht="24" x14ac:dyDescent="0.25">
      <c r="A47" s="62" t="s">
        <v>461</v>
      </c>
      <c r="B47" s="62" t="s">
        <v>46</v>
      </c>
      <c r="C47" s="88" t="s">
        <v>502</v>
      </c>
      <c r="D47" s="83">
        <v>1</v>
      </c>
      <c r="E47" s="232">
        <v>81000</v>
      </c>
      <c r="F47" s="270">
        <f t="shared" si="0"/>
        <v>81000</v>
      </c>
      <c r="G47" s="62" t="s">
        <v>43</v>
      </c>
      <c r="H47" s="62" t="s">
        <v>48</v>
      </c>
      <c r="I47" s="90" t="s">
        <v>53</v>
      </c>
    </row>
    <row r="48" spans="1:9" ht="24" x14ac:dyDescent="0.25">
      <c r="A48" s="62" t="s">
        <v>461</v>
      </c>
      <c r="B48" s="62" t="s">
        <v>46</v>
      </c>
      <c r="C48" s="88" t="s">
        <v>503</v>
      </c>
      <c r="D48" s="83">
        <v>1</v>
      </c>
      <c r="E48" s="232">
        <v>77000</v>
      </c>
      <c r="F48" s="270">
        <f t="shared" si="0"/>
        <v>77000</v>
      </c>
      <c r="G48" s="62" t="s">
        <v>43</v>
      </c>
      <c r="H48" s="62" t="s">
        <v>48</v>
      </c>
      <c r="I48" s="90" t="s">
        <v>53</v>
      </c>
    </row>
    <row r="49" spans="1:9" ht="24" x14ac:dyDescent="0.25">
      <c r="A49" s="62" t="s">
        <v>461</v>
      </c>
      <c r="B49" s="62" t="s">
        <v>46</v>
      </c>
      <c r="C49" s="88" t="s">
        <v>504</v>
      </c>
      <c r="D49" s="83">
        <v>2</v>
      </c>
      <c r="E49" s="232">
        <v>76000</v>
      </c>
      <c r="F49" s="270">
        <f t="shared" si="0"/>
        <v>152000</v>
      </c>
      <c r="G49" s="62" t="s">
        <v>43</v>
      </c>
      <c r="H49" s="62" t="s">
        <v>48</v>
      </c>
      <c r="I49" s="90" t="s">
        <v>53</v>
      </c>
    </row>
    <row r="50" spans="1:9" ht="24" x14ac:dyDescent="0.25">
      <c r="A50" s="62" t="s">
        <v>461</v>
      </c>
      <c r="B50" s="62" t="s">
        <v>46</v>
      </c>
      <c r="C50" s="88" t="s">
        <v>505</v>
      </c>
      <c r="D50" s="83">
        <v>1</v>
      </c>
      <c r="E50" s="232">
        <f>240000+1600</f>
        <v>241600</v>
      </c>
      <c r="F50" s="270">
        <f t="shared" si="0"/>
        <v>241600</v>
      </c>
      <c r="G50" s="62" t="s">
        <v>43</v>
      </c>
      <c r="H50" s="62" t="s">
        <v>48</v>
      </c>
      <c r="I50" s="90" t="s">
        <v>53</v>
      </c>
    </row>
    <row r="51" spans="1:9" ht="24" x14ac:dyDescent="0.25">
      <c r="A51" s="62" t="s">
        <v>461</v>
      </c>
      <c r="B51" s="62" t="s">
        <v>46</v>
      </c>
      <c r="C51" s="88" t="s">
        <v>506</v>
      </c>
      <c r="D51" s="83">
        <v>1</v>
      </c>
      <c r="E51" s="232">
        <v>235500</v>
      </c>
      <c r="F51" s="270">
        <f t="shared" si="0"/>
        <v>235500</v>
      </c>
      <c r="G51" s="62" t="s">
        <v>43</v>
      </c>
      <c r="H51" s="62" t="s">
        <v>48</v>
      </c>
      <c r="I51" s="90" t="s">
        <v>53</v>
      </c>
    </row>
    <row r="52" spans="1:9" ht="24" x14ac:dyDescent="0.25">
      <c r="A52" s="62" t="s">
        <v>461</v>
      </c>
      <c r="B52" s="62" t="s">
        <v>46</v>
      </c>
      <c r="C52" s="88" t="s">
        <v>507</v>
      </c>
      <c r="D52" s="83">
        <v>1</v>
      </c>
      <c r="E52" s="232">
        <v>251800</v>
      </c>
      <c r="F52" s="270">
        <f t="shared" si="0"/>
        <v>251800</v>
      </c>
      <c r="G52" s="62" t="s">
        <v>43</v>
      </c>
      <c r="H52" s="62" t="s">
        <v>48</v>
      </c>
      <c r="I52" s="90" t="s">
        <v>53</v>
      </c>
    </row>
    <row r="53" spans="1:9" ht="24" x14ac:dyDescent="0.25">
      <c r="A53" s="62" t="s">
        <v>461</v>
      </c>
      <c r="B53" s="62" t="s">
        <v>46</v>
      </c>
      <c r="C53" s="88" t="s">
        <v>508</v>
      </c>
      <c r="D53" s="83">
        <v>1</v>
      </c>
      <c r="E53" s="232">
        <v>251800</v>
      </c>
      <c r="F53" s="270">
        <f t="shared" si="0"/>
        <v>251800</v>
      </c>
      <c r="G53" s="62" t="s">
        <v>43</v>
      </c>
      <c r="H53" s="62" t="s">
        <v>48</v>
      </c>
      <c r="I53" s="90" t="s">
        <v>53</v>
      </c>
    </row>
    <row r="54" spans="1:9" ht="24" x14ac:dyDescent="0.25">
      <c r="A54" s="62" t="s">
        <v>461</v>
      </c>
      <c r="B54" s="62" t="s">
        <v>46</v>
      </c>
      <c r="C54" s="271" t="s">
        <v>509</v>
      </c>
      <c r="D54" s="83">
        <v>1</v>
      </c>
      <c r="E54" s="272">
        <v>251800</v>
      </c>
      <c r="F54" s="229">
        <f t="shared" si="0"/>
        <v>251800</v>
      </c>
      <c r="G54" s="62" t="s">
        <v>43</v>
      </c>
      <c r="H54" s="62" t="s">
        <v>48</v>
      </c>
      <c r="I54" s="90" t="s">
        <v>53</v>
      </c>
    </row>
    <row r="55" spans="1:9" x14ac:dyDescent="0.25">
      <c r="A55" s="65"/>
      <c r="B55" s="65"/>
      <c r="C55" s="65"/>
      <c r="D55" s="65"/>
      <c r="E55" s="65"/>
      <c r="F55" s="231">
        <f>SUM(F7:F54)</f>
        <v>30000000</v>
      </c>
      <c r="G55" s="65"/>
      <c r="H55" s="65"/>
      <c r="I55" s="65"/>
    </row>
    <row r="58" spans="1:9" x14ac:dyDescent="0.25">
      <c r="F58" t="s">
        <v>273</v>
      </c>
    </row>
  </sheetData>
  <mergeCells count="10">
    <mergeCell ref="A1:I1"/>
    <mergeCell ref="A2:I2"/>
    <mergeCell ref="A3:I3"/>
    <mergeCell ref="H5:H6"/>
    <mergeCell ref="I5:I6"/>
    <mergeCell ref="A5:A6"/>
    <mergeCell ref="B5:B6"/>
    <mergeCell ref="C5:C6"/>
    <mergeCell ref="D5:F5"/>
    <mergeCell ref="G5:G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workbookViewId="0">
      <selection activeCell="L34" sqref="L34:L35"/>
    </sheetView>
  </sheetViews>
  <sheetFormatPr baseColWidth="10" defaultColWidth="9.140625" defaultRowHeight="15" x14ac:dyDescent="0.25"/>
  <cols>
    <col min="1" max="1" width="7.7109375" customWidth="1"/>
    <col min="2" max="2" width="19.7109375" customWidth="1"/>
    <col min="3" max="3" width="23.28515625" customWidth="1"/>
    <col min="4" max="4" width="4.7109375" customWidth="1"/>
    <col min="5" max="5" width="9.7109375" customWidth="1"/>
    <col min="6" max="6" width="12.7109375" customWidth="1"/>
    <col min="7" max="7" width="17.140625" customWidth="1"/>
    <col min="8" max="8" width="10" customWidth="1"/>
    <col min="9" max="9" width="28.710937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638</v>
      </c>
      <c r="B3" s="318"/>
      <c r="C3" s="318"/>
      <c r="D3" s="318"/>
      <c r="E3" s="318"/>
      <c r="F3" s="318"/>
      <c r="G3" s="318"/>
      <c r="H3" s="318"/>
      <c r="I3" s="318"/>
    </row>
    <row r="4" spans="1:9" x14ac:dyDescent="0.25">
      <c r="A4" t="s">
        <v>160</v>
      </c>
      <c r="B4" s="51">
        <v>30000000</v>
      </c>
    </row>
    <row r="5" spans="1:9" ht="15" customHeight="1" x14ac:dyDescent="0.25">
      <c r="A5" s="348" t="s">
        <v>26</v>
      </c>
      <c r="B5" s="348" t="s">
        <v>27</v>
      </c>
      <c r="C5" s="348" t="s">
        <v>28</v>
      </c>
      <c r="D5" s="349" t="s">
        <v>3</v>
      </c>
      <c r="E5" s="349"/>
      <c r="F5" s="349"/>
      <c r="G5" s="350" t="s">
        <v>281</v>
      </c>
      <c r="H5" s="348" t="s">
        <v>29</v>
      </c>
      <c r="I5" s="348" t="s">
        <v>30</v>
      </c>
    </row>
    <row r="6" spans="1:9" ht="13.5" customHeight="1" x14ac:dyDescent="0.25">
      <c r="A6" s="348" t="s">
        <v>26</v>
      </c>
      <c r="B6" s="348" t="s">
        <v>27</v>
      </c>
      <c r="C6" s="348" t="s">
        <v>28</v>
      </c>
      <c r="D6" s="91" t="s">
        <v>24</v>
      </c>
      <c r="E6" s="91" t="s">
        <v>8</v>
      </c>
      <c r="F6" s="91" t="s">
        <v>9</v>
      </c>
      <c r="G6" s="350" t="s">
        <v>281</v>
      </c>
      <c r="H6" s="348" t="s">
        <v>29</v>
      </c>
      <c r="I6" s="348" t="s">
        <v>30</v>
      </c>
    </row>
    <row r="7" spans="1:9" ht="41.45" customHeight="1" x14ac:dyDescent="0.25">
      <c r="A7" s="92" t="s">
        <v>510</v>
      </c>
      <c r="B7" s="92" t="s">
        <v>511</v>
      </c>
      <c r="C7" s="293" t="s">
        <v>743</v>
      </c>
      <c r="D7" s="92">
        <v>100</v>
      </c>
      <c r="E7" s="295">
        <v>6034</v>
      </c>
      <c r="F7" s="291">
        <f>D7*E7</f>
        <v>603400</v>
      </c>
      <c r="G7" s="92" t="s">
        <v>43</v>
      </c>
      <c r="H7" s="92" t="s">
        <v>512</v>
      </c>
      <c r="I7" s="92" t="s">
        <v>513</v>
      </c>
    </row>
    <row r="8" spans="1:9" ht="25.5" x14ac:dyDescent="0.25">
      <c r="A8" s="92" t="s">
        <v>510</v>
      </c>
      <c r="B8" s="92" t="s">
        <v>511</v>
      </c>
      <c r="C8" s="293" t="s">
        <v>744</v>
      </c>
      <c r="D8" s="92">
        <v>100</v>
      </c>
      <c r="E8" s="295">
        <v>11207</v>
      </c>
      <c r="F8" s="291">
        <f t="shared" ref="F8:F49" si="0">D8*E8</f>
        <v>1120700</v>
      </c>
      <c r="G8" s="92" t="s">
        <v>43</v>
      </c>
      <c r="H8" s="92" t="s">
        <v>512</v>
      </c>
      <c r="I8" s="92" t="s">
        <v>513</v>
      </c>
    </row>
    <row r="9" spans="1:9" ht="25.5" x14ac:dyDescent="0.25">
      <c r="A9" s="92" t="s">
        <v>510</v>
      </c>
      <c r="B9" s="92" t="s">
        <v>511</v>
      </c>
      <c r="C9" s="293" t="s">
        <v>745</v>
      </c>
      <c r="D9" s="278">
        <v>100</v>
      </c>
      <c r="E9" s="295">
        <v>4397</v>
      </c>
      <c r="F9" s="291">
        <f t="shared" si="0"/>
        <v>439700</v>
      </c>
      <c r="G9" s="92" t="s">
        <v>43</v>
      </c>
      <c r="H9" s="92" t="s">
        <v>512</v>
      </c>
      <c r="I9" s="92" t="s">
        <v>513</v>
      </c>
    </row>
    <row r="10" spans="1:9" ht="25.5" x14ac:dyDescent="0.25">
      <c r="A10" s="92" t="s">
        <v>510</v>
      </c>
      <c r="B10" s="92" t="s">
        <v>511</v>
      </c>
      <c r="C10" s="293" t="s">
        <v>746</v>
      </c>
      <c r="D10" s="278">
        <v>10</v>
      </c>
      <c r="E10" s="295">
        <v>10776</v>
      </c>
      <c r="F10" s="291">
        <f t="shared" si="0"/>
        <v>107760</v>
      </c>
      <c r="G10" s="92" t="s">
        <v>43</v>
      </c>
      <c r="H10" s="92" t="s">
        <v>512</v>
      </c>
      <c r="I10" s="92" t="s">
        <v>513</v>
      </c>
    </row>
    <row r="11" spans="1:9" ht="24" x14ac:dyDescent="0.25">
      <c r="A11" s="92" t="s">
        <v>510</v>
      </c>
      <c r="B11" s="92" t="s">
        <v>511</v>
      </c>
      <c r="C11" s="293" t="s">
        <v>747</v>
      </c>
      <c r="D11" s="278">
        <v>10</v>
      </c>
      <c r="E11" s="295">
        <v>8621</v>
      </c>
      <c r="F11" s="291">
        <f t="shared" si="0"/>
        <v>86210</v>
      </c>
      <c r="G11" s="92" t="s">
        <v>43</v>
      </c>
      <c r="H11" s="92" t="s">
        <v>512</v>
      </c>
      <c r="I11" s="92" t="s">
        <v>513</v>
      </c>
    </row>
    <row r="12" spans="1:9" ht="42.75" customHeight="1" x14ac:dyDescent="0.25">
      <c r="A12" s="92" t="s">
        <v>510</v>
      </c>
      <c r="B12" s="92" t="s">
        <v>511</v>
      </c>
      <c r="C12" s="293" t="s">
        <v>748</v>
      </c>
      <c r="D12" s="278">
        <v>25</v>
      </c>
      <c r="E12" s="295">
        <v>13793</v>
      </c>
      <c r="F12" s="291">
        <f t="shared" si="0"/>
        <v>344825</v>
      </c>
      <c r="G12" s="92" t="s">
        <v>43</v>
      </c>
      <c r="H12" s="92" t="s">
        <v>512</v>
      </c>
      <c r="I12" s="92" t="s">
        <v>513</v>
      </c>
    </row>
    <row r="13" spans="1:9" ht="38.25" x14ac:dyDescent="0.25">
      <c r="A13" s="92" t="s">
        <v>510</v>
      </c>
      <c r="B13" s="92" t="s">
        <v>511</v>
      </c>
      <c r="C13" s="293" t="s">
        <v>749</v>
      </c>
      <c r="D13" s="278">
        <v>150</v>
      </c>
      <c r="E13" s="295">
        <v>7328</v>
      </c>
      <c r="F13" s="291">
        <f t="shared" si="0"/>
        <v>1099200</v>
      </c>
      <c r="G13" s="92" t="s">
        <v>43</v>
      </c>
      <c r="H13" s="92" t="s">
        <v>512</v>
      </c>
      <c r="I13" s="92" t="s">
        <v>513</v>
      </c>
    </row>
    <row r="14" spans="1:9" ht="38.25" x14ac:dyDescent="0.25">
      <c r="A14" s="92" t="s">
        <v>510</v>
      </c>
      <c r="B14" s="92" t="s">
        <v>511</v>
      </c>
      <c r="C14" s="293" t="s">
        <v>750</v>
      </c>
      <c r="D14" s="278">
        <v>20</v>
      </c>
      <c r="E14" s="295">
        <v>107759</v>
      </c>
      <c r="F14" s="291">
        <f t="shared" si="0"/>
        <v>2155180</v>
      </c>
      <c r="G14" s="92" t="s">
        <v>43</v>
      </c>
      <c r="H14" s="92" t="s">
        <v>512</v>
      </c>
      <c r="I14" s="92" t="s">
        <v>513</v>
      </c>
    </row>
    <row r="15" spans="1:9" ht="24" x14ac:dyDescent="0.25">
      <c r="A15" s="92" t="s">
        <v>510</v>
      </c>
      <c r="B15" s="92" t="s">
        <v>511</v>
      </c>
      <c r="C15" s="293" t="s">
        <v>751</v>
      </c>
      <c r="D15" s="278">
        <v>7</v>
      </c>
      <c r="E15" s="295">
        <v>2155</v>
      </c>
      <c r="F15" s="291">
        <f t="shared" si="0"/>
        <v>15085</v>
      </c>
      <c r="G15" s="92" t="s">
        <v>43</v>
      </c>
      <c r="H15" s="92" t="s">
        <v>512</v>
      </c>
      <c r="I15" s="92" t="s">
        <v>513</v>
      </c>
    </row>
    <row r="16" spans="1:9" ht="25.5" x14ac:dyDescent="0.25">
      <c r="A16" s="92" t="s">
        <v>510</v>
      </c>
      <c r="B16" s="92" t="s">
        <v>511</v>
      </c>
      <c r="C16" s="293" t="s">
        <v>752</v>
      </c>
      <c r="D16" s="278">
        <v>8</v>
      </c>
      <c r="E16" s="295">
        <v>259</v>
      </c>
      <c r="F16" s="291">
        <f t="shared" si="0"/>
        <v>2072</v>
      </c>
      <c r="G16" s="92" t="s">
        <v>43</v>
      </c>
      <c r="H16" s="92" t="s">
        <v>512</v>
      </c>
      <c r="I16" s="92" t="s">
        <v>513</v>
      </c>
    </row>
    <row r="17" spans="1:9" ht="24" x14ac:dyDescent="0.25">
      <c r="A17" s="92" t="s">
        <v>510</v>
      </c>
      <c r="B17" s="92" t="s">
        <v>511</v>
      </c>
      <c r="C17" s="293" t="s">
        <v>753</v>
      </c>
      <c r="D17" s="278">
        <v>10</v>
      </c>
      <c r="E17" s="295">
        <v>5603</v>
      </c>
      <c r="F17" s="291">
        <f t="shared" si="0"/>
        <v>56030</v>
      </c>
      <c r="G17" s="92" t="s">
        <v>43</v>
      </c>
      <c r="H17" s="92" t="s">
        <v>512</v>
      </c>
      <c r="I17" s="92" t="s">
        <v>513</v>
      </c>
    </row>
    <row r="18" spans="1:9" ht="76.5" x14ac:dyDescent="0.25">
      <c r="A18" s="92" t="s">
        <v>510</v>
      </c>
      <c r="B18" s="92" t="s">
        <v>511</v>
      </c>
      <c r="C18" s="293" t="s">
        <v>754</v>
      </c>
      <c r="D18" s="278">
        <v>100</v>
      </c>
      <c r="E18" s="295">
        <v>21552</v>
      </c>
      <c r="F18" s="291">
        <f t="shared" si="0"/>
        <v>2155200</v>
      </c>
      <c r="G18" s="92" t="s">
        <v>43</v>
      </c>
      <c r="H18" s="92" t="s">
        <v>512</v>
      </c>
      <c r="I18" s="92" t="s">
        <v>513</v>
      </c>
    </row>
    <row r="19" spans="1:9" ht="24" x14ac:dyDescent="0.25">
      <c r="A19" s="92" t="s">
        <v>510</v>
      </c>
      <c r="B19" s="92" t="s">
        <v>511</v>
      </c>
      <c r="C19" s="293" t="s">
        <v>755</v>
      </c>
      <c r="D19" s="278">
        <v>5</v>
      </c>
      <c r="E19" s="295">
        <v>3017</v>
      </c>
      <c r="F19" s="291">
        <f t="shared" si="0"/>
        <v>15085</v>
      </c>
      <c r="G19" s="92" t="s">
        <v>43</v>
      </c>
      <c r="H19" s="92" t="s">
        <v>512</v>
      </c>
      <c r="I19" s="92" t="s">
        <v>513</v>
      </c>
    </row>
    <row r="20" spans="1:9" ht="24" x14ac:dyDescent="0.25">
      <c r="A20" s="62" t="s">
        <v>510</v>
      </c>
      <c r="B20" s="62" t="s">
        <v>511</v>
      </c>
      <c r="C20" s="293" t="s">
        <v>756</v>
      </c>
      <c r="D20" s="278">
        <v>7</v>
      </c>
      <c r="E20" s="295">
        <v>2414</v>
      </c>
      <c r="F20" s="291">
        <f t="shared" si="0"/>
        <v>16898</v>
      </c>
      <c r="G20" s="62" t="s">
        <v>43</v>
      </c>
      <c r="H20" s="62" t="s">
        <v>512</v>
      </c>
      <c r="I20" s="62" t="s">
        <v>513</v>
      </c>
    </row>
    <row r="21" spans="1:9" ht="25.5" x14ac:dyDescent="0.25">
      <c r="A21" s="62" t="s">
        <v>510</v>
      </c>
      <c r="B21" s="64" t="s">
        <v>511</v>
      </c>
      <c r="C21" s="293" t="s">
        <v>757</v>
      </c>
      <c r="D21" s="278">
        <v>50</v>
      </c>
      <c r="E21" s="295">
        <v>1552</v>
      </c>
      <c r="F21" s="291">
        <f t="shared" si="0"/>
        <v>77600</v>
      </c>
      <c r="G21" s="62" t="s">
        <v>43</v>
      </c>
      <c r="H21" s="62" t="s">
        <v>512</v>
      </c>
      <c r="I21" s="62" t="s">
        <v>513</v>
      </c>
    </row>
    <row r="22" spans="1:9" ht="25.5" x14ac:dyDescent="0.25">
      <c r="A22" s="62" t="s">
        <v>510</v>
      </c>
      <c r="B22" s="64" t="s">
        <v>511</v>
      </c>
      <c r="C22" s="293" t="s">
        <v>758</v>
      </c>
      <c r="D22" s="278">
        <v>10</v>
      </c>
      <c r="E22" s="295">
        <v>6034</v>
      </c>
      <c r="F22" s="291">
        <f t="shared" si="0"/>
        <v>60340</v>
      </c>
      <c r="G22" s="62" t="s">
        <v>43</v>
      </c>
      <c r="H22" s="62" t="s">
        <v>512</v>
      </c>
      <c r="I22" s="62" t="s">
        <v>513</v>
      </c>
    </row>
    <row r="23" spans="1:9" ht="24" x14ac:dyDescent="0.25">
      <c r="A23" s="62" t="s">
        <v>510</v>
      </c>
      <c r="B23" s="64" t="s">
        <v>511</v>
      </c>
      <c r="C23" s="293" t="s">
        <v>759</v>
      </c>
      <c r="D23" s="278">
        <v>100</v>
      </c>
      <c r="E23" s="295">
        <v>4741</v>
      </c>
      <c r="F23" s="291">
        <f t="shared" si="0"/>
        <v>474100</v>
      </c>
      <c r="G23" s="62" t="s">
        <v>43</v>
      </c>
      <c r="H23" s="62" t="s">
        <v>512</v>
      </c>
      <c r="I23" s="62" t="s">
        <v>513</v>
      </c>
    </row>
    <row r="24" spans="1:9" ht="25.5" x14ac:dyDescent="0.25">
      <c r="A24" s="62" t="s">
        <v>510</v>
      </c>
      <c r="B24" s="64" t="s">
        <v>511</v>
      </c>
      <c r="C24" s="293" t="s">
        <v>760</v>
      </c>
      <c r="D24" s="278">
        <v>50</v>
      </c>
      <c r="E24" s="295">
        <v>43103</v>
      </c>
      <c r="F24" s="291">
        <f t="shared" si="0"/>
        <v>2155150</v>
      </c>
      <c r="G24" s="62" t="s">
        <v>43</v>
      </c>
      <c r="H24" s="62" t="s">
        <v>512</v>
      </c>
      <c r="I24" s="62" t="s">
        <v>513</v>
      </c>
    </row>
    <row r="25" spans="1:9" ht="24" x14ac:dyDescent="0.25">
      <c r="A25" s="62" t="s">
        <v>510</v>
      </c>
      <c r="B25" s="64" t="s">
        <v>511</v>
      </c>
      <c r="C25" s="293" t="s">
        <v>761</v>
      </c>
      <c r="D25" s="278">
        <v>15</v>
      </c>
      <c r="E25" s="295">
        <v>4741</v>
      </c>
      <c r="F25" s="291">
        <f t="shared" si="0"/>
        <v>71115</v>
      </c>
      <c r="G25" s="62" t="s">
        <v>43</v>
      </c>
      <c r="H25" s="62" t="s">
        <v>512</v>
      </c>
      <c r="I25" s="62" t="s">
        <v>513</v>
      </c>
    </row>
    <row r="26" spans="1:9" ht="24" x14ac:dyDescent="0.25">
      <c r="A26" s="62" t="s">
        <v>510</v>
      </c>
      <c r="B26" s="64" t="s">
        <v>511</v>
      </c>
      <c r="C26" s="294" t="s">
        <v>762</v>
      </c>
      <c r="D26" s="278">
        <v>20</v>
      </c>
      <c r="E26" s="295">
        <v>3448</v>
      </c>
      <c r="F26" s="291">
        <f t="shared" si="0"/>
        <v>68960</v>
      </c>
      <c r="G26" s="62" t="s">
        <v>43</v>
      </c>
      <c r="H26" s="62" t="s">
        <v>512</v>
      </c>
      <c r="I26" s="62" t="s">
        <v>513</v>
      </c>
    </row>
    <row r="27" spans="1:9" ht="25.5" x14ac:dyDescent="0.25">
      <c r="A27" s="62" t="s">
        <v>510</v>
      </c>
      <c r="B27" s="64" t="s">
        <v>511</v>
      </c>
      <c r="C27" s="293" t="s">
        <v>763</v>
      </c>
      <c r="D27" s="278">
        <v>10</v>
      </c>
      <c r="E27" s="295">
        <v>5862</v>
      </c>
      <c r="F27" s="291">
        <f t="shared" si="0"/>
        <v>58620</v>
      </c>
      <c r="G27" s="62" t="s">
        <v>43</v>
      </c>
      <c r="H27" s="62" t="s">
        <v>512</v>
      </c>
      <c r="I27" s="62" t="s">
        <v>513</v>
      </c>
    </row>
    <row r="28" spans="1:9" ht="24" x14ac:dyDescent="0.25">
      <c r="A28" s="62" t="s">
        <v>510</v>
      </c>
      <c r="B28" s="64" t="s">
        <v>511</v>
      </c>
      <c r="C28" s="293" t="s">
        <v>764</v>
      </c>
      <c r="D28" s="278">
        <v>50</v>
      </c>
      <c r="E28" s="295">
        <v>4310</v>
      </c>
      <c r="F28" s="291">
        <f t="shared" si="0"/>
        <v>215500</v>
      </c>
      <c r="G28" s="62" t="s">
        <v>43</v>
      </c>
      <c r="H28" s="62" t="s">
        <v>512</v>
      </c>
      <c r="I28" s="62" t="s">
        <v>513</v>
      </c>
    </row>
    <row r="29" spans="1:9" ht="24" x14ac:dyDescent="0.25">
      <c r="A29" s="62" t="s">
        <v>510</v>
      </c>
      <c r="B29" s="64" t="s">
        <v>511</v>
      </c>
      <c r="C29" s="293" t="s">
        <v>765</v>
      </c>
      <c r="D29" s="278">
        <v>50</v>
      </c>
      <c r="E29" s="295">
        <v>4310</v>
      </c>
      <c r="F29" s="291">
        <f t="shared" si="0"/>
        <v>215500</v>
      </c>
      <c r="G29" s="62" t="s">
        <v>43</v>
      </c>
      <c r="H29" s="62" t="s">
        <v>512</v>
      </c>
      <c r="I29" s="62" t="s">
        <v>513</v>
      </c>
    </row>
    <row r="30" spans="1:9" ht="25.5" x14ac:dyDescent="0.25">
      <c r="A30" s="62" t="s">
        <v>510</v>
      </c>
      <c r="B30" s="64" t="s">
        <v>511</v>
      </c>
      <c r="C30" s="293" t="s">
        <v>766</v>
      </c>
      <c r="D30" s="278">
        <v>1000</v>
      </c>
      <c r="E30" s="295">
        <v>3017</v>
      </c>
      <c r="F30" s="291">
        <f t="shared" si="0"/>
        <v>3017000</v>
      </c>
      <c r="G30" s="62" t="s">
        <v>43</v>
      </c>
      <c r="H30" s="62" t="s">
        <v>512</v>
      </c>
      <c r="I30" s="62" t="s">
        <v>513</v>
      </c>
    </row>
    <row r="31" spans="1:9" ht="25.5" x14ac:dyDescent="0.25">
      <c r="A31" s="62" t="s">
        <v>510</v>
      </c>
      <c r="B31" s="64" t="s">
        <v>511</v>
      </c>
      <c r="C31" s="293" t="s">
        <v>767</v>
      </c>
      <c r="D31" s="278">
        <v>492</v>
      </c>
      <c r="E31" s="295">
        <v>5172</v>
      </c>
      <c r="F31" s="291">
        <f t="shared" si="0"/>
        <v>2544624</v>
      </c>
      <c r="G31" s="62" t="s">
        <v>43</v>
      </c>
      <c r="H31" s="62" t="s">
        <v>512</v>
      </c>
      <c r="I31" s="62" t="s">
        <v>513</v>
      </c>
    </row>
    <row r="32" spans="1:9" ht="25.5" x14ac:dyDescent="0.25">
      <c r="A32" s="62" t="s">
        <v>510</v>
      </c>
      <c r="B32" s="64" t="s">
        <v>511</v>
      </c>
      <c r="C32" s="293" t="s">
        <v>768</v>
      </c>
      <c r="D32" s="278">
        <v>50</v>
      </c>
      <c r="E32" s="295">
        <v>8190</v>
      </c>
      <c r="F32" s="291">
        <f t="shared" si="0"/>
        <v>409500</v>
      </c>
      <c r="G32" s="62" t="s">
        <v>43</v>
      </c>
      <c r="H32" s="62" t="s">
        <v>512</v>
      </c>
      <c r="I32" s="62" t="s">
        <v>513</v>
      </c>
    </row>
    <row r="33" spans="1:9" ht="24" x14ac:dyDescent="0.25">
      <c r="A33" s="62" t="s">
        <v>510</v>
      </c>
      <c r="B33" s="64" t="s">
        <v>511</v>
      </c>
      <c r="C33" s="293" t="s">
        <v>769</v>
      </c>
      <c r="D33" s="278">
        <v>100</v>
      </c>
      <c r="E33" s="295">
        <v>1379</v>
      </c>
      <c r="F33" s="291">
        <f t="shared" si="0"/>
        <v>137900</v>
      </c>
      <c r="G33" s="62" t="s">
        <v>43</v>
      </c>
      <c r="H33" s="62" t="s">
        <v>512</v>
      </c>
      <c r="I33" s="62" t="s">
        <v>513</v>
      </c>
    </row>
    <row r="34" spans="1:9" ht="25.5" x14ac:dyDescent="0.25">
      <c r="A34" s="62" t="s">
        <v>510</v>
      </c>
      <c r="B34" s="64" t="s">
        <v>511</v>
      </c>
      <c r="C34" s="293" t="s">
        <v>770</v>
      </c>
      <c r="D34" s="278">
        <v>2</v>
      </c>
      <c r="E34" s="295">
        <v>31034</v>
      </c>
      <c r="F34" s="291">
        <f t="shared" si="0"/>
        <v>62068</v>
      </c>
      <c r="G34" s="62" t="s">
        <v>43</v>
      </c>
      <c r="H34" s="62" t="s">
        <v>512</v>
      </c>
      <c r="I34" s="62" t="s">
        <v>513</v>
      </c>
    </row>
    <row r="35" spans="1:9" ht="24" x14ac:dyDescent="0.25">
      <c r="A35" s="62" t="s">
        <v>510</v>
      </c>
      <c r="B35" s="64" t="s">
        <v>511</v>
      </c>
      <c r="C35" s="293" t="s">
        <v>771</v>
      </c>
      <c r="D35" s="278">
        <v>50</v>
      </c>
      <c r="E35" s="295">
        <v>12931</v>
      </c>
      <c r="F35" s="291">
        <f t="shared" si="0"/>
        <v>646550</v>
      </c>
      <c r="G35" s="62" t="s">
        <v>43</v>
      </c>
      <c r="H35" s="62" t="s">
        <v>512</v>
      </c>
      <c r="I35" s="62" t="s">
        <v>513</v>
      </c>
    </row>
    <row r="36" spans="1:9" ht="25.5" x14ac:dyDescent="0.25">
      <c r="A36" s="62" t="s">
        <v>510</v>
      </c>
      <c r="B36" s="64" t="s">
        <v>511</v>
      </c>
      <c r="C36" s="293" t="s">
        <v>772</v>
      </c>
      <c r="D36" s="278">
        <v>10</v>
      </c>
      <c r="E36" s="295">
        <v>142241</v>
      </c>
      <c r="F36" s="291">
        <f t="shared" si="0"/>
        <v>1422410</v>
      </c>
      <c r="G36" s="62" t="s">
        <v>43</v>
      </c>
      <c r="H36" s="62" t="s">
        <v>512</v>
      </c>
      <c r="I36" s="62" t="s">
        <v>513</v>
      </c>
    </row>
    <row r="37" spans="1:9" ht="25.5" x14ac:dyDescent="0.25">
      <c r="A37" s="62" t="s">
        <v>510</v>
      </c>
      <c r="B37" s="440" t="s">
        <v>511</v>
      </c>
      <c r="C37" s="441" t="s">
        <v>773</v>
      </c>
      <c r="D37" s="62">
        <v>10</v>
      </c>
      <c r="E37" s="442">
        <v>15517</v>
      </c>
      <c r="F37" s="149">
        <f t="shared" si="0"/>
        <v>155170</v>
      </c>
      <c r="G37" s="62" t="s">
        <v>43</v>
      </c>
      <c r="H37" s="62" t="s">
        <v>512</v>
      </c>
      <c r="I37" s="62" t="s">
        <v>513</v>
      </c>
    </row>
    <row r="38" spans="1:9" x14ac:dyDescent="0.25">
      <c r="A38" s="449" t="s">
        <v>785</v>
      </c>
      <c r="B38" s="450"/>
      <c r="C38" s="450"/>
      <c r="D38" s="450"/>
      <c r="E38" s="450"/>
      <c r="F38" s="450"/>
      <c r="G38" s="450"/>
      <c r="H38" s="450"/>
      <c r="I38" s="451"/>
    </row>
    <row r="39" spans="1:9" ht="25.5" x14ac:dyDescent="0.25">
      <c r="A39" s="443" t="s">
        <v>510</v>
      </c>
      <c r="B39" s="444" t="s">
        <v>511</v>
      </c>
      <c r="C39" s="445" t="s">
        <v>774</v>
      </c>
      <c r="D39" s="446">
        <v>50</v>
      </c>
      <c r="E39" s="447">
        <v>20690</v>
      </c>
      <c r="F39" s="448">
        <f t="shared" si="0"/>
        <v>1034500</v>
      </c>
      <c r="G39" s="443" t="s">
        <v>43</v>
      </c>
      <c r="H39" s="443" t="s">
        <v>512</v>
      </c>
      <c r="I39" s="443" t="s">
        <v>513</v>
      </c>
    </row>
    <row r="40" spans="1:9" ht="24" x14ac:dyDescent="0.25">
      <c r="A40" s="62" t="s">
        <v>510</v>
      </c>
      <c r="B40" s="64" t="s">
        <v>511</v>
      </c>
      <c r="C40" s="292" t="s">
        <v>775</v>
      </c>
      <c r="D40" s="278">
        <v>50</v>
      </c>
      <c r="E40" s="295">
        <v>6466</v>
      </c>
      <c r="F40" s="291">
        <f t="shared" si="0"/>
        <v>323300</v>
      </c>
      <c r="G40" s="62" t="s">
        <v>43</v>
      </c>
      <c r="H40" s="62" t="s">
        <v>512</v>
      </c>
      <c r="I40" s="62" t="s">
        <v>513</v>
      </c>
    </row>
    <row r="41" spans="1:9" ht="38.25" x14ac:dyDescent="0.25">
      <c r="A41" s="62" t="s">
        <v>510</v>
      </c>
      <c r="B41" s="64" t="s">
        <v>511</v>
      </c>
      <c r="C41" s="292" t="s">
        <v>776</v>
      </c>
      <c r="D41" s="278">
        <v>20</v>
      </c>
      <c r="E41" s="295">
        <v>181034</v>
      </c>
      <c r="F41" s="291">
        <f t="shared" si="0"/>
        <v>3620680</v>
      </c>
      <c r="G41" s="62" t="s">
        <v>43</v>
      </c>
      <c r="H41" s="62" t="s">
        <v>512</v>
      </c>
      <c r="I41" s="62" t="s">
        <v>513</v>
      </c>
    </row>
    <row r="42" spans="1:9" ht="51" x14ac:dyDescent="0.25">
      <c r="A42" s="62" t="s">
        <v>510</v>
      </c>
      <c r="B42" s="64" t="s">
        <v>511</v>
      </c>
      <c r="C42" s="292" t="s">
        <v>777</v>
      </c>
      <c r="D42" s="278">
        <v>20</v>
      </c>
      <c r="E42" s="295">
        <v>172414</v>
      </c>
      <c r="F42" s="291">
        <f t="shared" si="0"/>
        <v>3448280</v>
      </c>
      <c r="G42" s="62" t="s">
        <v>43</v>
      </c>
      <c r="H42" s="62" t="s">
        <v>512</v>
      </c>
      <c r="I42" s="62" t="s">
        <v>513</v>
      </c>
    </row>
    <row r="43" spans="1:9" ht="25.5" x14ac:dyDescent="0.25">
      <c r="A43" s="62" t="s">
        <v>510</v>
      </c>
      <c r="B43" s="64" t="s">
        <v>511</v>
      </c>
      <c r="C43" s="292" t="s">
        <v>778</v>
      </c>
      <c r="D43" s="278">
        <v>10</v>
      </c>
      <c r="E43" s="295">
        <v>43104</v>
      </c>
      <c r="F43" s="291">
        <f t="shared" si="0"/>
        <v>431040</v>
      </c>
      <c r="G43" s="62" t="s">
        <v>43</v>
      </c>
      <c r="H43" s="62" t="s">
        <v>512</v>
      </c>
      <c r="I43" s="62" t="s">
        <v>513</v>
      </c>
    </row>
    <row r="44" spans="1:9" ht="25.5" x14ac:dyDescent="0.25">
      <c r="A44" s="62" t="s">
        <v>510</v>
      </c>
      <c r="B44" s="64" t="s">
        <v>511</v>
      </c>
      <c r="C44" s="292" t="s">
        <v>779</v>
      </c>
      <c r="D44" s="278">
        <v>2</v>
      </c>
      <c r="E44" s="295">
        <v>116378</v>
      </c>
      <c r="F44" s="291">
        <f t="shared" si="0"/>
        <v>232756</v>
      </c>
      <c r="G44" s="62" t="s">
        <v>43</v>
      </c>
      <c r="H44" s="62" t="s">
        <v>512</v>
      </c>
      <c r="I44" s="62" t="s">
        <v>513</v>
      </c>
    </row>
    <row r="45" spans="1:9" ht="24" x14ac:dyDescent="0.25">
      <c r="A45" s="62" t="s">
        <v>510</v>
      </c>
      <c r="B45" s="64" t="s">
        <v>511</v>
      </c>
      <c r="C45" s="292" t="s">
        <v>780</v>
      </c>
      <c r="D45" s="278">
        <v>100</v>
      </c>
      <c r="E45" s="295">
        <v>862</v>
      </c>
      <c r="F45" s="291">
        <f t="shared" si="0"/>
        <v>86200</v>
      </c>
      <c r="G45" s="62" t="s">
        <v>43</v>
      </c>
      <c r="H45" s="62" t="s">
        <v>512</v>
      </c>
      <c r="I45" s="62" t="s">
        <v>513</v>
      </c>
    </row>
    <row r="46" spans="1:9" ht="24" x14ac:dyDescent="0.25">
      <c r="A46" s="62" t="s">
        <v>510</v>
      </c>
      <c r="B46" s="64" t="s">
        <v>511</v>
      </c>
      <c r="C46" s="292" t="s">
        <v>781</v>
      </c>
      <c r="D46" s="278">
        <v>5</v>
      </c>
      <c r="E46" s="295">
        <v>10345</v>
      </c>
      <c r="F46" s="291">
        <f t="shared" si="0"/>
        <v>51725</v>
      </c>
      <c r="G46" s="62" t="s">
        <v>43</v>
      </c>
      <c r="H46" s="62" t="s">
        <v>512</v>
      </c>
      <c r="I46" s="62" t="s">
        <v>513</v>
      </c>
    </row>
    <row r="47" spans="1:9" ht="38.25" x14ac:dyDescent="0.25">
      <c r="A47" s="62" t="s">
        <v>510</v>
      </c>
      <c r="B47" s="64" t="s">
        <v>511</v>
      </c>
      <c r="C47" s="292" t="s">
        <v>782</v>
      </c>
      <c r="D47" s="278">
        <v>3</v>
      </c>
      <c r="E47" s="295">
        <v>58621</v>
      </c>
      <c r="F47" s="291">
        <f t="shared" si="0"/>
        <v>175863</v>
      </c>
      <c r="G47" s="62" t="s">
        <v>43</v>
      </c>
      <c r="H47" s="62" t="s">
        <v>512</v>
      </c>
      <c r="I47" s="62" t="s">
        <v>513</v>
      </c>
    </row>
    <row r="48" spans="1:9" ht="24" x14ac:dyDescent="0.25">
      <c r="A48" s="62" t="s">
        <v>510</v>
      </c>
      <c r="B48" s="64" t="s">
        <v>511</v>
      </c>
      <c r="C48" s="292" t="s">
        <v>783</v>
      </c>
      <c r="D48" s="278">
        <v>10</v>
      </c>
      <c r="E48" s="295">
        <v>15517</v>
      </c>
      <c r="F48" s="291">
        <f t="shared" si="0"/>
        <v>155170</v>
      </c>
      <c r="G48" s="62" t="s">
        <v>43</v>
      </c>
      <c r="H48" s="62" t="s">
        <v>512</v>
      </c>
      <c r="I48" s="62" t="s">
        <v>513</v>
      </c>
    </row>
    <row r="49" spans="1:9" ht="24" x14ac:dyDescent="0.25">
      <c r="A49" s="62" t="s">
        <v>510</v>
      </c>
      <c r="B49" s="64" t="s">
        <v>511</v>
      </c>
      <c r="C49" s="292" t="s">
        <v>784</v>
      </c>
      <c r="D49" s="278">
        <v>1</v>
      </c>
      <c r="E49" s="295">
        <v>431034</v>
      </c>
      <c r="F49" s="296">
        <f t="shared" si="0"/>
        <v>431034</v>
      </c>
      <c r="G49" s="64" t="s">
        <v>43</v>
      </c>
      <c r="H49" s="64" t="s">
        <v>512</v>
      </c>
      <c r="I49" s="64" t="s">
        <v>513</v>
      </c>
    </row>
    <row r="50" spans="1:9" x14ac:dyDescent="0.25">
      <c r="F50" s="109">
        <f>SUM(F7:F49)</f>
        <v>30000000</v>
      </c>
    </row>
    <row r="52" spans="1:9" x14ac:dyDescent="0.25">
      <c r="G52" t="s">
        <v>273</v>
      </c>
    </row>
  </sheetData>
  <mergeCells count="11">
    <mergeCell ref="A38:I38"/>
    <mergeCell ref="A1:I1"/>
    <mergeCell ref="A2:I2"/>
    <mergeCell ref="A3:I3"/>
    <mergeCell ref="H5:H6"/>
    <mergeCell ref="I5:I6"/>
    <mergeCell ref="A5:A6"/>
    <mergeCell ref="B5:B6"/>
    <mergeCell ref="C5:C6"/>
    <mergeCell ref="D5:F5"/>
    <mergeCell ref="G5:G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activeCell="F8" sqref="F8"/>
    </sheetView>
  </sheetViews>
  <sheetFormatPr baseColWidth="10" defaultColWidth="9.140625" defaultRowHeight="15" x14ac:dyDescent="0.25"/>
  <cols>
    <col min="1" max="1" width="8.42578125" customWidth="1"/>
    <col min="2" max="2" width="19" customWidth="1"/>
    <col min="3" max="3" width="19.7109375" customWidth="1"/>
    <col min="4" max="4" width="4.7109375" customWidth="1"/>
    <col min="5" max="5" width="12" customWidth="1"/>
    <col min="6" max="6" width="12.5703125" customWidth="1"/>
    <col min="7" max="7" width="16.85546875" customWidth="1"/>
    <col min="8" max="8" width="12.28515625" customWidth="1"/>
    <col min="9" max="9" width="22.57031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518</v>
      </c>
      <c r="B3" s="318"/>
      <c r="C3" s="318"/>
      <c r="D3" s="318"/>
      <c r="E3" s="318"/>
      <c r="F3" s="318"/>
      <c r="G3" s="318"/>
      <c r="H3" s="318"/>
      <c r="I3" s="318"/>
    </row>
    <row r="4" spans="1:9" x14ac:dyDescent="0.25">
      <c r="A4" t="s">
        <v>160</v>
      </c>
      <c r="B4" s="51">
        <v>30000000</v>
      </c>
    </row>
    <row r="5" spans="1:9" ht="13.5" customHeight="1" x14ac:dyDescent="0.25">
      <c r="A5" s="351" t="s">
        <v>26</v>
      </c>
      <c r="B5" s="351" t="s">
        <v>27</v>
      </c>
      <c r="C5" s="351" t="s">
        <v>28</v>
      </c>
      <c r="D5" s="352" t="s">
        <v>3</v>
      </c>
      <c r="E5" s="352"/>
      <c r="F5" s="352"/>
      <c r="G5" s="351" t="s">
        <v>38</v>
      </c>
      <c r="H5" s="351" t="s">
        <v>29</v>
      </c>
      <c r="I5" s="351" t="s">
        <v>30</v>
      </c>
    </row>
    <row r="6" spans="1:9" ht="19.5" customHeight="1" x14ac:dyDescent="0.25">
      <c r="A6" s="351" t="s">
        <v>26</v>
      </c>
      <c r="B6" s="351" t="s">
        <v>27</v>
      </c>
      <c r="C6" s="351" t="s">
        <v>28</v>
      </c>
      <c r="D6" s="297" t="s">
        <v>24</v>
      </c>
      <c r="E6" s="297" t="s">
        <v>8</v>
      </c>
      <c r="F6" s="297" t="s">
        <v>9</v>
      </c>
      <c r="G6" s="351" t="s">
        <v>38</v>
      </c>
      <c r="H6" s="351" t="s">
        <v>29</v>
      </c>
      <c r="I6" s="351" t="s">
        <v>30</v>
      </c>
    </row>
    <row r="7" spans="1:9" ht="47.25" customHeight="1" x14ac:dyDescent="0.25">
      <c r="A7" s="95" t="s">
        <v>514</v>
      </c>
      <c r="B7" s="95" t="s">
        <v>46</v>
      </c>
      <c r="C7" s="126" t="s">
        <v>515</v>
      </c>
      <c r="D7" s="259" t="s">
        <v>42</v>
      </c>
      <c r="E7" s="454">
        <v>30000000</v>
      </c>
      <c r="F7" s="454">
        <v>30000000</v>
      </c>
      <c r="G7" s="452" t="s">
        <v>43</v>
      </c>
      <c r="H7" s="95" t="s">
        <v>516</v>
      </c>
      <c r="I7" s="95" t="s">
        <v>517</v>
      </c>
    </row>
    <row r="8" spans="1:9" ht="14.25" customHeight="1" x14ac:dyDescent="0.25">
      <c r="A8" s="352" t="s">
        <v>9</v>
      </c>
      <c r="B8" s="352"/>
      <c r="C8" s="367"/>
      <c r="D8" s="453"/>
      <c r="E8" s="453"/>
      <c r="F8" s="231">
        <v>30000000</v>
      </c>
      <c r="G8" s="148"/>
      <c r="H8" s="351"/>
      <c r="I8" s="351"/>
    </row>
    <row r="10" spans="1:9" ht="15.75" x14ac:dyDescent="0.25">
      <c r="A10" s="96" t="s">
        <v>273</v>
      </c>
      <c r="B10" s="96"/>
      <c r="C10" s="96"/>
      <c r="D10" s="96"/>
      <c r="E10" s="96"/>
      <c r="F10" s="96"/>
      <c r="G10" s="96"/>
      <c r="H10" s="96"/>
      <c r="I10" s="96"/>
    </row>
    <row r="11" spans="1:9" ht="15.75" x14ac:dyDescent="0.25">
      <c r="A11" s="96" t="s">
        <v>273</v>
      </c>
      <c r="B11" s="96"/>
      <c r="C11" s="96"/>
      <c r="D11" s="96"/>
      <c r="E11" s="96"/>
      <c r="F11" s="96"/>
      <c r="G11" s="96"/>
      <c r="H11" s="96"/>
      <c r="I11" s="96"/>
    </row>
    <row r="12" spans="1:9" ht="15.75" x14ac:dyDescent="0.25">
      <c r="A12" s="96" t="s">
        <v>273</v>
      </c>
      <c r="B12" s="96"/>
      <c r="C12" s="96"/>
      <c r="D12" s="96"/>
      <c r="E12" s="96"/>
      <c r="F12" s="96"/>
      <c r="G12" s="96"/>
      <c r="H12" s="96"/>
      <c r="I12" s="96"/>
    </row>
  </sheetData>
  <mergeCells count="13">
    <mergeCell ref="A8:C8"/>
    <mergeCell ref="D8:E8"/>
    <mergeCell ref="H8:I8"/>
    <mergeCell ref="A5:A6"/>
    <mergeCell ref="B5:B6"/>
    <mergeCell ref="C5:C6"/>
    <mergeCell ref="D5:F5"/>
    <mergeCell ref="G5:G6"/>
    <mergeCell ref="A1:I1"/>
    <mergeCell ref="A2:I2"/>
    <mergeCell ref="A3:I3"/>
    <mergeCell ref="H5:H6"/>
    <mergeCell ref="I5:I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activeCell="G22" sqref="G22"/>
    </sheetView>
  </sheetViews>
  <sheetFormatPr baseColWidth="10" defaultColWidth="9.140625" defaultRowHeight="15" x14ac:dyDescent="0.25"/>
  <cols>
    <col min="1" max="1" width="8.7109375" customWidth="1"/>
    <col min="2" max="2" width="14.7109375" customWidth="1"/>
    <col min="3" max="3" width="20.42578125" customWidth="1"/>
    <col min="4" max="4" width="4.7109375" customWidth="1"/>
    <col min="5" max="5" width="9.7109375" customWidth="1"/>
    <col min="6" max="6" width="9.85546875" customWidth="1"/>
    <col min="7" max="7" width="14.42578125" customWidth="1"/>
    <col min="8" max="8" width="11.7109375" customWidth="1"/>
    <col min="9" max="9" width="35.285156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534</v>
      </c>
      <c r="B3" s="318"/>
      <c r="C3" s="318"/>
      <c r="D3" s="318"/>
      <c r="E3" s="318"/>
      <c r="F3" s="318"/>
      <c r="G3" s="318"/>
      <c r="H3" s="318"/>
      <c r="I3" s="318"/>
    </row>
    <row r="4" spans="1:9" ht="15" customHeight="1" x14ac:dyDescent="0.25">
      <c r="A4" s="244" t="s">
        <v>160</v>
      </c>
      <c r="B4" s="115">
        <v>55000000</v>
      </c>
      <c r="C4" s="367"/>
      <c r="D4" s="368"/>
      <c r="E4" s="368"/>
      <c r="F4" s="368"/>
      <c r="G4" s="368"/>
      <c r="H4" s="368"/>
      <c r="I4" s="369"/>
    </row>
    <row r="5" spans="1:9" ht="21.75" customHeight="1" x14ac:dyDescent="0.25">
      <c r="A5" s="354" t="s">
        <v>26</v>
      </c>
      <c r="B5" s="354" t="s">
        <v>27</v>
      </c>
      <c r="C5" s="354" t="s">
        <v>28</v>
      </c>
      <c r="D5" s="353" t="s">
        <v>3</v>
      </c>
      <c r="E5" s="353"/>
      <c r="F5" s="353"/>
      <c r="G5" s="354" t="s">
        <v>38</v>
      </c>
      <c r="H5" s="354" t="s">
        <v>29</v>
      </c>
      <c r="I5" s="354" t="s">
        <v>30</v>
      </c>
    </row>
    <row r="6" spans="1:9" x14ac:dyDescent="0.25">
      <c r="A6" s="354" t="s">
        <v>26</v>
      </c>
      <c r="B6" s="354" t="s">
        <v>27</v>
      </c>
      <c r="C6" s="354" t="s">
        <v>28</v>
      </c>
      <c r="D6" s="239" t="s">
        <v>24</v>
      </c>
      <c r="E6" s="239" t="s">
        <v>8</v>
      </c>
      <c r="F6" s="239" t="s">
        <v>9</v>
      </c>
      <c r="G6" s="354" t="s">
        <v>38</v>
      </c>
      <c r="H6" s="354" t="s">
        <v>29</v>
      </c>
      <c r="I6" s="354" t="s">
        <v>30</v>
      </c>
    </row>
    <row r="7" spans="1:9" ht="24" x14ac:dyDescent="0.25">
      <c r="A7" s="105" t="s">
        <v>520</v>
      </c>
      <c r="B7" s="105" t="s">
        <v>275</v>
      </c>
      <c r="C7" s="105" t="s">
        <v>521</v>
      </c>
      <c r="D7" s="105">
        <v>5</v>
      </c>
      <c r="E7" s="106">
        <f>69300+4700</f>
        <v>74000</v>
      </c>
      <c r="F7" s="107">
        <f t="shared" ref="F7:F11" si="0">D7*E7</f>
        <v>370000</v>
      </c>
      <c r="G7" s="105" t="s">
        <v>43</v>
      </c>
      <c r="H7" s="105" t="s">
        <v>277</v>
      </c>
      <c r="I7" s="239" t="s">
        <v>278</v>
      </c>
    </row>
    <row r="8" spans="1:9" ht="24" x14ac:dyDescent="0.25">
      <c r="A8" s="105" t="s">
        <v>520</v>
      </c>
      <c r="B8" s="105" t="s">
        <v>275</v>
      </c>
      <c r="C8" s="105" t="s">
        <v>522</v>
      </c>
      <c r="D8" s="105">
        <v>21</v>
      </c>
      <c r="E8" s="106">
        <v>728000</v>
      </c>
      <c r="F8" s="107">
        <f t="shared" si="0"/>
        <v>15288000</v>
      </c>
      <c r="G8" s="105" t="s">
        <v>43</v>
      </c>
      <c r="H8" s="105" t="s">
        <v>277</v>
      </c>
      <c r="I8" s="239" t="s">
        <v>278</v>
      </c>
    </row>
    <row r="9" spans="1:9" ht="24" x14ac:dyDescent="0.25">
      <c r="A9" s="105" t="s">
        <v>520</v>
      </c>
      <c r="B9" s="105" t="s">
        <v>275</v>
      </c>
      <c r="C9" s="105" t="s">
        <v>523</v>
      </c>
      <c r="D9" s="105" t="s">
        <v>42</v>
      </c>
      <c r="E9" s="106">
        <v>10000000</v>
      </c>
      <c r="F9" s="107">
        <f t="shared" si="0"/>
        <v>10000000</v>
      </c>
      <c r="G9" s="105" t="s">
        <v>43</v>
      </c>
      <c r="H9" s="105" t="s">
        <v>277</v>
      </c>
      <c r="I9" s="239" t="s">
        <v>278</v>
      </c>
    </row>
    <row r="10" spans="1:9" ht="24" x14ac:dyDescent="0.25">
      <c r="A10" s="105" t="s">
        <v>520</v>
      </c>
      <c r="B10" s="105" t="s">
        <v>275</v>
      </c>
      <c r="C10" s="105" t="s">
        <v>524</v>
      </c>
      <c r="D10" s="105" t="s">
        <v>42</v>
      </c>
      <c r="E10" s="106">
        <f>4500000-158000</f>
        <v>4342000</v>
      </c>
      <c r="F10" s="107">
        <f t="shared" si="0"/>
        <v>4342000</v>
      </c>
      <c r="G10" s="105" t="s">
        <v>43</v>
      </c>
      <c r="H10" s="105" t="s">
        <v>277</v>
      </c>
      <c r="I10" s="239" t="s">
        <v>278</v>
      </c>
    </row>
    <row r="11" spans="1:9" ht="24" x14ac:dyDescent="0.25">
      <c r="A11" s="105" t="s">
        <v>520</v>
      </c>
      <c r="B11" s="105" t="s">
        <v>275</v>
      </c>
      <c r="C11" s="105" t="s">
        <v>525</v>
      </c>
      <c r="D11" s="105" t="s">
        <v>42</v>
      </c>
      <c r="E11" s="106">
        <v>25000000</v>
      </c>
      <c r="F11" s="107">
        <f t="shared" si="0"/>
        <v>25000000</v>
      </c>
      <c r="G11" s="105" t="s">
        <v>43</v>
      </c>
      <c r="H11" s="105" t="s">
        <v>277</v>
      </c>
      <c r="I11" s="239" t="s">
        <v>278</v>
      </c>
    </row>
    <row r="12" spans="1:9" x14ac:dyDescent="0.25">
      <c r="A12" s="353" t="s">
        <v>9</v>
      </c>
      <c r="B12" s="353"/>
      <c r="C12" s="353"/>
      <c r="D12" s="354"/>
      <c r="E12" s="354"/>
      <c r="F12" s="108">
        <f>SUM(F7:F11)</f>
        <v>55000000</v>
      </c>
      <c r="G12" s="239"/>
      <c r="H12" s="354"/>
      <c r="I12" s="354"/>
    </row>
  </sheetData>
  <mergeCells count="14">
    <mergeCell ref="A12:C12"/>
    <mergeCell ref="D12:E12"/>
    <mergeCell ref="H12:I12"/>
    <mergeCell ref="A1:I1"/>
    <mergeCell ref="A2:I2"/>
    <mergeCell ref="A3:I3"/>
    <mergeCell ref="A5:A6"/>
    <mergeCell ref="B5:B6"/>
    <mergeCell ref="C5:C6"/>
    <mergeCell ref="D5:F5"/>
    <mergeCell ref="G5:G6"/>
    <mergeCell ref="H5:H6"/>
    <mergeCell ref="I5:I6"/>
    <mergeCell ref="C4:I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workbookViewId="0">
      <selection activeCell="M15" sqref="M15"/>
    </sheetView>
  </sheetViews>
  <sheetFormatPr baseColWidth="10" defaultColWidth="9.140625" defaultRowHeight="15" x14ac:dyDescent="0.25"/>
  <cols>
    <col min="1" max="1" width="7.7109375" customWidth="1"/>
    <col min="2" max="2" width="17.5703125" customWidth="1"/>
    <col min="3" max="3" width="18.85546875" customWidth="1"/>
    <col min="4" max="4" width="4.7109375" customWidth="1"/>
    <col min="5" max="5" width="10.7109375" customWidth="1"/>
    <col min="6" max="6" width="11.140625" customWidth="1"/>
    <col min="7" max="7" width="17.85546875" customWidth="1"/>
    <col min="8" max="8" width="14.28515625" customWidth="1"/>
    <col min="9" max="9" width="27.28515625" customWidth="1"/>
  </cols>
  <sheetData>
    <row r="1" spans="1:11" ht="15.75" x14ac:dyDescent="0.25">
      <c r="A1" s="318" t="s">
        <v>34</v>
      </c>
      <c r="B1" s="318"/>
      <c r="C1" s="318"/>
      <c r="D1" s="318"/>
      <c r="E1" s="318"/>
      <c r="F1" s="318"/>
      <c r="G1" s="318"/>
      <c r="H1" s="318"/>
      <c r="I1" s="318"/>
    </row>
    <row r="2" spans="1:11" ht="15.75" x14ac:dyDescent="0.25">
      <c r="A2" s="318" t="s">
        <v>37</v>
      </c>
      <c r="B2" s="318"/>
      <c r="C2" s="318"/>
      <c r="D2" s="318"/>
      <c r="E2" s="318"/>
      <c r="F2" s="318"/>
      <c r="G2" s="318"/>
      <c r="H2" s="318"/>
      <c r="I2" s="318"/>
    </row>
    <row r="3" spans="1:11" ht="15.75" x14ac:dyDescent="0.25">
      <c r="A3" s="318" t="s">
        <v>535</v>
      </c>
      <c r="B3" s="318"/>
      <c r="C3" s="318"/>
      <c r="D3" s="318"/>
      <c r="E3" s="318"/>
      <c r="F3" s="318"/>
      <c r="G3" s="318"/>
      <c r="H3" s="318"/>
      <c r="I3" s="318"/>
    </row>
    <row r="4" spans="1:11" x14ac:dyDescent="0.25">
      <c r="A4" t="s">
        <v>160</v>
      </c>
      <c r="B4" s="51">
        <v>80000000</v>
      </c>
    </row>
    <row r="5" spans="1:11" ht="13.5" customHeight="1" x14ac:dyDescent="0.25">
      <c r="A5" s="355" t="s">
        <v>26</v>
      </c>
      <c r="B5" s="355" t="s">
        <v>27</v>
      </c>
      <c r="C5" s="355" t="s">
        <v>28</v>
      </c>
      <c r="D5" s="356" t="s">
        <v>3</v>
      </c>
      <c r="E5" s="356"/>
      <c r="F5" s="356"/>
      <c r="G5" s="355" t="s">
        <v>38</v>
      </c>
      <c r="H5" s="355" t="s">
        <v>29</v>
      </c>
      <c r="I5" s="355" t="s">
        <v>30</v>
      </c>
    </row>
    <row r="6" spans="1:11" ht="19.5" customHeight="1" x14ac:dyDescent="0.25">
      <c r="A6" s="355" t="s">
        <v>26</v>
      </c>
      <c r="B6" s="355" t="s">
        <v>27</v>
      </c>
      <c r="C6" s="355" t="s">
        <v>28</v>
      </c>
      <c r="D6" s="110" t="s">
        <v>24</v>
      </c>
      <c r="E6" s="110" t="s">
        <v>8</v>
      </c>
      <c r="F6" s="110" t="s">
        <v>9</v>
      </c>
      <c r="G6" s="355" t="s">
        <v>38</v>
      </c>
      <c r="H6" s="355" t="s">
        <v>29</v>
      </c>
      <c r="I6" s="355" t="s">
        <v>30</v>
      </c>
    </row>
    <row r="7" spans="1:11" ht="55.9" customHeight="1" x14ac:dyDescent="0.25">
      <c r="A7" s="111" t="s">
        <v>526</v>
      </c>
      <c r="B7" s="111" t="s">
        <v>40</v>
      </c>
      <c r="C7" s="111" t="s">
        <v>527</v>
      </c>
      <c r="D7" s="111" t="s">
        <v>42</v>
      </c>
      <c r="E7" s="116">
        <v>80000000</v>
      </c>
      <c r="F7" s="116">
        <v>80000000</v>
      </c>
      <c r="G7" s="111" t="s">
        <v>43</v>
      </c>
      <c r="H7" s="111" t="s">
        <v>44</v>
      </c>
      <c r="I7" s="111" t="s">
        <v>528</v>
      </c>
    </row>
    <row r="8" spans="1:11" ht="12" customHeight="1" x14ac:dyDescent="0.25">
      <c r="A8" s="356" t="s">
        <v>9</v>
      </c>
      <c r="B8" s="356"/>
      <c r="C8" s="356"/>
      <c r="D8" s="355"/>
      <c r="E8" s="355"/>
      <c r="F8" s="116">
        <v>80000000</v>
      </c>
      <c r="G8" s="110"/>
      <c r="H8" s="355"/>
      <c r="I8" s="355"/>
    </row>
    <row r="9" spans="1:11" ht="12" customHeight="1" x14ac:dyDescent="0.25">
      <c r="A9" s="455"/>
      <c r="B9" s="456"/>
      <c r="C9" s="456"/>
      <c r="D9" s="456"/>
      <c r="E9" s="456"/>
      <c r="F9" s="456"/>
      <c r="G9" s="456"/>
      <c r="H9" s="456"/>
      <c r="I9" s="457"/>
    </row>
    <row r="10" spans="1:11" ht="12" customHeight="1" x14ac:dyDescent="0.25">
      <c r="A10" s="458"/>
      <c r="B10" s="459"/>
      <c r="C10" s="459"/>
      <c r="D10" s="459"/>
      <c r="E10" s="459"/>
      <c r="F10" s="459"/>
      <c r="G10" s="459"/>
      <c r="H10" s="459"/>
      <c r="I10" s="460"/>
    </row>
    <row r="11" spans="1:11" ht="16.5" customHeight="1" x14ac:dyDescent="0.25">
      <c r="A11" s="318" t="s">
        <v>34</v>
      </c>
      <c r="B11" s="318"/>
      <c r="C11" s="318"/>
      <c r="D11" s="318"/>
      <c r="E11" s="318"/>
      <c r="F11" s="318"/>
      <c r="G11" s="318"/>
      <c r="H11" s="318"/>
      <c r="I11" s="318"/>
    </row>
    <row r="12" spans="1:11" ht="16.5" customHeight="1" x14ac:dyDescent="0.25">
      <c r="A12" s="318" t="s">
        <v>37</v>
      </c>
      <c r="B12" s="318"/>
      <c r="C12" s="318"/>
      <c r="D12" s="318"/>
      <c r="E12" s="318"/>
      <c r="F12" s="318"/>
      <c r="G12" s="318"/>
      <c r="H12" s="318"/>
      <c r="I12" s="318"/>
    </row>
    <row r="13" spans="1:11" ht="18.75" customHeight="1" x14ac:dyDescent="0.25">
      <c r="A13" s="318" t="s">
        <v>710</v>
      </c>
      <c r="B13" s="318"/>
      <c r="C13" s="318"/>
      <c r="D13" s="318"/>
      <c r="E13" s="318"/>
      <c r="F13" s="318"/>
      <c r="G13" s="318"/>
      <c r="H13" s="318"/>
      <c r="I13" s="318"/>
    </row>
    <row r="14" spans="1:11" ht="16.5" customHeight="1" x14ac:dyDescent="0.25">
      <c r="A14" s="112" t="s">
        <v>160</v>
      </c>
      <c r="B14" s="118">
        <v>250000000</v>
      </c>
      <c r="C14" s="112"/>
      <c r="D14" s="113"/>
      <c r="E14" s="113"/>
      <c r="F14" s="117"/>
      <c r="G14" s="113"/>
      <c r="H14" s="113"/>
      <c r="I14" s="113"/>
    </row>
    <row r="15" spans="1:11" ht="10.5" customHeight="1" x14ac:dyDescent="0.25">
      <c r="A15" s="355" t="s">
        <v>26</v>
      </c>
      <c r="B15" s="355" t="s">
        <v>27</v>
      </c>
      <c r="C15" s="355" t="s">
        <v>28</v>
      </c>
      <c r="D15" s="356" t="s">
        <v>3</v>
      </c>
      <c r="E15" s="356"/>
      <c r="F15" s="356"/>
      <c r="G15" s="355" t="s">
        <v>38</v>
      </c>
      <c r="H15" s="355" t="s">
        <v>29</v>
      </c>
      <c r="I15" s="355" t="s">
        <v>30</v>
      </c>
    </row>
    <row r="16" spans="1:11" ht="21.75" customHeight="1" x14ac:dyDescent="0.25">
      <c r="A16" s="355" t="s">
        <v>26</v>
      </c>
      <c r="B16" s="355" t="s">
        <v>27</v>
      </c>
      <c r="C16" s="355" t="s">
        <v>28</v>
      </c>
      <c r="D16" s="110" t="s">
        <v>24</v>
      </c>
      <c r="E16" s="110" t="s">
        <v>8</v>
      </c>
      <c r="F16" s="110" t="s">
        <v>9</v>
      </c>
      <c r="G16" s="355" t="s">
        <v>38</v>
      </c>
      <c r="H16" s="355" t="s">
        <v>29</v>
      </c>
      <c r="I16" s="355" t="s">
        <v>30</v>
      </c>
      <c r="K16" t="s">
        <v>273</v>
      </c>
    </row>
    <row r="17" spans="1:9" ht="55.9" customHeight="1" x14ac:dyDescent="0.25">
      <c r="A17" s="111" t="s">
        <v>529</v>
      </c>
      <c r="B17" s="111" t="s">
        <v>530</v>
      </c>
      <c r="C17" s="111" t="s">
        <v>531</v>
      </c>
      <c r="D17" s="111" t="s">
        <v>42</v>
      </c>
      <c r="E17" s="116">
        <v>250000000</v>
      </c>
      <c r="F17" s="116">
        <v>250000000</v>
      </c>
      <c r="G17" s="111" t="s">
        <v>43</v>
      </c>
      <c r="H17" s="111" t="s">
        <v>44</v>
      </c>
      <c r="I17" s="111" t="s">
        <v>45</v>
      </c>
    </row>
    <row r="18" spans="1:9" ht="15" customHeight="1" x14ac:dyDescent="0.25">
      <c r="A18" s="356" t="s">
        <v>9</v>
      </c>
      <c r="B18" s="356"/>
      <c r="C18" s="356"/>
      <c r="D18" s="355"/>
      <c r="E18" s="355"/>
      <c r="F18" s="116">
        <v>250000000</v>
      </c>
      <c r="G18" s="110"/>
      <c r="H18" s="355"/>
      <c r="I18" s="355"/>
    </row>
    <row r="19" spans="1:9" ht="15" customHeight="1" x14ac:dyDescent="0.25">
      <c r="A19" s="455"/>
      <c r="B19" s="456"/>
      <c r="C19" s="456"/>
      <c r="D19" s="456"/>
      <c r="E19" s="456"/>
      <c r="F19" s="456"/>
      <c r="G19" s="456"/>
      <c r="H19" s="456"/>
      <c r="I19" s="457"/>
    </row>
    <row r="20" spans="1:9" ht="15" customHeight="1" x14ac:dyDescent="0.25">
      <c r="A20" s="458"/>
      <c r="B20" s="459"/>
      <c r="C20" s="459"/>
      <c r="D20" s="459"/>
      <c r="E20" s="459"/>
      <c r="F20" s="459"/>
      <c r="G20" s="459"/>
      <c r="H20" s="459"/>
      <c r="I20" s="460"/>
    </row>
    <row r="21" spans="1:9" ht="15" customHeight="1" x14ac:dyDescent="0.25">
      <c r="A21" s="318" t="s">
        <v>34</v>
      </c>
      <c r="B21" s="318"/>
      <c r="C21" s="318"/>
      <c r="D21" s="318"/>
      <c r="E21" s="318"/>
      <c r="F21" s="318"/>
      <c r="G21" s="318"/>
      <c r="H21" s="318"/>
      <c r="I21" s="318"/>
    </row>
    <row r="22" spans="1:9" ht="15" customHeight="1" x14ac:dyDescent="0.25">
      <c r="A22" s="318" t="s">
        <v>37</v>
      </c>
      <c r="B22" s="318"/>
      <c r="C22" s="318"/>
      <c r="D22" s="318"/>
      <c r="E22" s="318"/>
      <c r="F22" s="318"/>
      <c r="G22" s="318"/>
      <c r="H22" s="318"/>
      <c r="I22" s="318"/>
    </row>
    <row r="23" spans="1:9" ht="15" customHeight="1" x14ac:dyDescent="0.25">
      <c r="A23" s="318" t="s">
        <v>536</v>
      </c>
      <c r="B23" s="318"/>
      <c r="C23" s="318"/>
      <c r="D23" s="318"/>
      <c r="E23" s="318"/>
      <c r="F23" s="318"/>
      <c r="G23" s="318"/>
      <c r="H23" s="318"/>
      <c r="I23" s="318"/>
    </row>
    <row r="24" spans="1:9" ht="15" customHeight="1" x14ac:dyDescent="0.25">
      <c r="A24" s="112"/>
      <c r="B24" s="118">
        <v>0</v>
      </c>
      <c r="C24" s="112"/>
      <c r="D24" s="113"/>
      <c r="E24" s="113"/>
      <c r="F24" s="117"/>
      <c r="G24" s="113"/>
      <c r="H24" s="113"/>
      <c r="I24" s="113"/>
    </row>
    <row r="25" spans="1:9" ht="18" customHeight="1" x14ac:dyDescent="0.25">
      <c r="A25" s="355" t="s">
        <v>26</v>
      </c>
      <c r="B25" s="355" t="s">
        <v>27</v>
      </c>
      <c r="C25" s="355" t="s">
        <v>28</v>
      </c>
      <c r="D25" s="356" t="s">
        <v>3</v>
      </c>
      <c r="E25" s="356"/>
      <c r="F25" s="356"/>
      <c r="G25" s="355" t="s">
        <v>38</v>
      </c>
      <c r="H25" s="355" t="s">
        <v>29</v>
      </c>
      <c r="I25" s="355" t="s">
        <v>30</v>
      </c>
    </row>
    <row r="26" spans="1:9" ht="21" customHeight="1" x14ac:dyDescent="0.25">
      <c r="A26" s="355" t="s">
        <v>26</v>
      </c>
      <c r="B26" s="355" t="s">
        <v>27</v>
      </c>
      <c r="C26" s="355" t="s">
        <v>28</v>
      </c>
      <c r="D26" s="110" t="s">
        <v>24</v>
      </c>
      <c r="E26" s="110" t="s">
        <v>8</v>
      </c>
      <c r="F26" s="110" t="s">
        <v>9</v>
      </c>
      <c r="G26" s="355" t="s">
        <v>38</v>
      </c>
      <c r="H26" s="355" t="s">
        <v>29</v>
      </c>
      <c r="I26" s="355" t="s">
        <v>30</v>
      </c>
    </row>
    <row r="27" spans="1:9" ht="30.75" customHeight="1" x14ac:dyDescent="0.25">
      <c r="A27" s="111" t="s">
        <v>532</v>
      </c>
      <c r="B27" s="111" t="s">
        <v>40</v>
      </c>
      <c r="C27" s="111" t="s">
        <v>533</v>
      </c>
      <c r="D27" s="111" t="s">
        <v>42</v>
      </c>
      <c r="E27" s="116">
        <v>0</v>
      </c>
      <c r="F27" s="116">
        <v>0</v>
      </c>
      <c r="G27" s="111" t="s">
        <v>43</v>
      </c>
      <c r="H27" s="111" t="s">
        <v>44</v>
      </c>
      <c r="I27" s="111" t="s">
        <v>45</v>
      </c>
    </row>
    <row r="28" spans="1:9" ht="16.5" customHeight="1" x14ac:dyDescent="0.25">
      <c r="A28" s="356" t="s">
        <v>9</v>
      </c>
      <c r="B28" s="356"/>
      <c r="C28" s="356"/>
      <c r="D28" s="355"/>
      <c r="E28" s="355"/>
      <c r="F28" s="116">
        <v>0</v>
      </c>
      <c r="G28" s="110"/>
      <c r="H28" s="355"/>
      <c r="I28" s="355"/>
    </row>
  </sheetData>
  <mergeCells count="39">
    <mergeCell ref="A21:I21"/>
    <mergeCell ref="A22:I22"/>
    <mergeCell ref="A23:I23"/>
    <mergeCell ref="A1:I1"/>
    <mergeCell ref="A2:I2"/>
    <mergeCell ref="A3:I3"/>
    <mergeCell ref="A11:I11"/>
    <mergeCell ref="A12:I12"/>
    <mergeCell ref="H5:H6"/>
    <mergeCell ref="I5:I6"/>
    <mergeCell ref="A8:C8"/>
    <mergeCell ref="D8:E8"/>
    <mergeCell ref="H8:I8"/>
    <mergeCell ref="A5:A6"/>
    <mergeCell ref="B5:B6"/>
    <mergeCell ref="C5:C6"/>
    <mergeCell ref="D5:F5"/>
    <mergeCell ref="G5:G6"/>
    <mergeCell ref="H15:H16"/>
    <mergeCell ref="I15:I16"/>
    <mergeCell ref="A13:I13"/>
    <mergeCell ref="A18:C18"/>
    <mergeCell ref="D18:E18"/>
    <mergeCell ref="H18:I18"/>
    <mergeCell ref="A15:A16"/>
    <mergeCell ref="B15:B16"/>
    <mergeCell ref="C15:C16"/>
    <mergeCell ref="D15:F15"/>
    <mergeCell ref="G15:G16"/>
    <mergeCell ref="H25:H26"/>
    <mergeCell ref="I25:I26"/>
    <mergeCell ref="A28:C28"/>
    <mergeCell ref="D28:E28"/>
    <mergeCell ref="H28:I28"/>
    <mergeCell ref="A25:A26"/>
    <mergeCell ref="B25:B26"/>
    <mergeCell ref="C25:C26"/>
    <mergeCell ref="D25:F25"/>
    <mergeCell ref="G25:G2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topLeftCell="A7" workbookViewId="0">
      <selection activeCell="H28" sqref="H28"/>
    </sheetView>
  </sheetViews>
  <sheetFormatPr baseColWidth="10" defaultColWidth="9.140625" defaultRowHeight="15" x14ac:dyDescent="0.25"/>
  <cols>
    <col min="1" max="1" width="8.140625" customWidth="1"/>
    <col min="2" max="2" width="16.7109375" customWidth="1"/>
    <col min="3" max="3" width="20.42578125" customWidth="1"/>
    <col min="4" max="4" width="5.140625" customWidth="1"/>
    <col min="5" max="5" width="11.5703125" customWidth="1"/>
    <col min="6" max="6" width="11.28515625" customWidth="1"/>
    <col min="7" max="7" width="13.42578125" customWidth="1"/>
    <col min="8" max="8" width="11.7109375" customWidth="1"/>
    <col min="9" max="9" width="26.425781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542</v>
      </c>
      <c r="B3" s="318"/>
      <c r="C3" s="318"/>
      <c r="D3" s="318"/>
      <c r="E3" s="318"/>
      <c r="F3" s="318"/>
      <c r="G3" s="318"/>
      <c r="H3" s="318"/>
      <c r="I3" s="318"/>
    </row>
    <row r="4" spans="1:9" x14ac:dyDescent="0.25">
      <c r="A4" t="s">
        <v>160</v>
      </c>
      <c r="B4" s="51">
        <v>100000000</v>
      </c>
    </row>
    <row r="5" spans="1:9" ht="15.75" customHeight="1" x14ac:dyDescent="0.25">
      <c r="A5" s="357" t="s">
        <v>26</v>
      </c>
      <c r="B5" s="357" t="s">
        <v>27</v>
      </c>
      <c r="C5" s="357" t="s">
        <v>28</v>
      </c>
      <c r="D5" s="359" t="s">
        <v>3</v>
      </c>
      <c r="E5" s="359"/>
      <c r="F5" s="359"/>
      <c r="G5" s="357" t="s">
        <v>38</v>
      </c>
      <c r="H5" s="357" t="s">
        <v>29</v>
      </c>
      <c r="I5" s="357" t="s">
        <v>30</v>
      </c>
    </row>
    <row r="6" spans="1:9" ht="23.25" customHeight="1" x14ac:dyDescent="0.25">
      <c r="A6" s="357" t="s">
        <v>26</v>
      </c>
      <c r="B6" s="357" t="s">
        <v>27</v>
      </c>
      <c r="C6" s="357" t="s">
        <v>28</v>
      </c>
      <c r="D6" s="119" t="s">
        <v>24</v>
      </c>
      <c r="E6" s="119" t="s">
        <v>8</v>
      </c>
      <c r="F6" s="119" t="s">
        <v>9</v>
      </c>
      <c r="G6" s="357" t="s">
        <v>38</v>
      </c>
      <c r="H6" s="357" t="s">
        <v>29</v>
      </c>
      <c r="I6" s="357" t="s">
        <v>30</v>
      </c>
    </row>
    <row r="7" spans="1:9" ht="36" x14ac:dyDescent="0.25">
      <c r="A7" s="120">
        <v>2024190</v>
      </c>
      <c r="B7" s="120" t="s">
        <v>40</v>
      </c>
      <c r="C7" s="120" t="s">
        <v>537</v>
      </c>
      <c r="D7" s="120" t="s">
        <v>42</v>
      </c>
      <c r="E7" s="121">
        <v>30000000</v>
      </c>
      <c r="F7" s="121">
        <v>30000000</v>
      </c>
      <c r="G7" s="120" t="s">
        <v>43</v>
      </c>
      <c r="H7" s="120" t="s">
        <v>44</v>
      </c>
      <c r="I7" s="120" t="s">
        <v>45</v>
      </c>
    </row>
    <row r="8" spans="1:9" ht="55.9" customHeight="1" x14ac:dyDescent="0.25">
      <c r="A8" s="120">
        <v>2024190</v>
      </c>
      <c r="B8" s="120" t="s">
        <v>40</v>
      </c>
      <c r="C8" s="120" t="s">
        <v>538</v>
      </c>
      <c r="D8" s="120" t="s">
        <v>42</v>
      </c>
      <c r="E8" s="121">
        <v>70000000</v>
      </c>
      <c r="F8" s="121">
        <v>70000000</v>
      </c>
      <c r="G8" s="120" t="s">
        <v>43</v>
      </c>
      <c r="H8" s="120" t="s">
        <v>44</v>
      </c>
      <c r="I8" s="120" t="s">
        <v>45</v>
      </c>
    </row>
    <row r="9" spans="1:9" ht="17.25" customHeight="1" x14ac:dyDescent="0.25">
      <c r="A9" s="359" t="s">
        <v>9</v>
      </c>
      <c r="B9" s="359"/>
      <c r="C9" s="359"/>
      <c r="D9" s="357"/>
      <c r="E9" s="357"/>
      <c r="F9" s="122">
        <f>SUM(F7:F8)</f>
        <v>100000000</v>
      </c>
      <c r="G9" s="119"/>
      <c r="H9" s="357"/>
      <c r="I9" s="357"/>
    </row>
    <row r="10" spans="1:9" ht="17.25" customHeight="1" x14ac:dyDescent="0.25">
      <c r="A10" s="123"/>
      <c r="B10" s="123"/>
      <c r="C10" s="123"/>
      <c r="D10" s="124"/>
      <c r="E10" s="124"/>
      <c r="F10" s="125"/>
      <c r="G10" s="124"/>
      <c r="H10" s="124"/>
      <c r="I10" s="124"/>
    </row>
    <row r="11" spans="1:9" ht="17.25" customHeight="1" x14ac:dyDescent="0.25">
      <c r="A11" s="123"/>
      <c r="B11" s="123"/>
      <c r="C11" s="123"/>
      <c r="D11" s="124"/>
      <c r="E11" s="124"/>
      <c r="F11" s="125"/>
      <c r="G11" s="124"/>
      <c r="H11" s="124"/>
      <c r="I11" s="124"/>
    </row>
    <row r="12" spans="1:9" ht="17.25" customHeight="1" x14ac:dyDescent="0.25">
      <c r="A12" s="318" t="s">
        <v>34</v>
      </c>
      <c r="B12" s="318"/>
      <c r="C12" s="318"/>
      <c r="D12" s="318"/>
      <c r="E12" s="318"/>
      <c r="F12" s="318"/>
      <c r="G12" s="318"/>
      <c r="H12" s="318"/>
      <c r="I12" s="318"/>
    </row>
    <row r="13" spans="1:9" ht="17.25" customHeight="1" x14ac:dyDescent="0.25">
      <c r="A13" s="318" t="s">
        <v>37</v>
      </c>
      <c r="B13" s="318"/>
      <c r="C13" s="318"/>
      <c r="D13" s="318"/>
      <c r="E13" s="318"/>
      <c r="F13" s="318"/>
      <c r="G13" s="318"/>
      <c r="H13" s="318"/>
      <c r="I13" s="318"/>
    </row>
    <row r="14" spans="1:9" ht="17.25" customHeight="1" x14ac:dyDescent="0.25">
      <c r="A14" s="318" t="s">
        <v>711</v>
      </c>
      <c r="B14" s="318"/>
      <c r="C14" s="318"/>
      <c r="D14" s="318"/>
      <c r="E14" s="318"/>
      <c r="F14" s="318"/>
      <c r="G14" s="318"/>
      <c r="H14" s="318"/>
      <c r="I14" s="318"/>
    </row>
    <row r="15" spans="1:9" ht="17.25" customHeight="1" x14ac:dyDescent="0.25">
      <c r="A15" t="s">
        <v>160</v>
      </c>
      <c r="B15" s="51">
        <v>50000000</v>
      </c>
    </row>
    <row r="16" spans="1:9" ht="17.25" customHeight="1" x14ac:dyDescent="0.25">
      <c r="A16" s="357" t="s">
        <v>26</v>
      </c>
      <c r="B16" s="360" t="s">
        <v>27</v>
      </c>
      <c r="C16" s="361" t="s">
        <v>28</v>
      </c>
      <c r="D16" s="362" t="s">
        <v>3</v>
      </c>
      <c r="E16" s="362"/>
      <c r="F16" s="362"/>
      <c r="G16" s="361" t="s">
        <v>38</v>
      </c>
      <c r="H16" s="361" t="s">
        <v>29</v>
      </c>
      <c r="I16" s="361" t="s">
        <v>30</v>
      </c>
    </row>
    <row r="17" spans="1:9" ht="17.25" customHeight="1" x14ac:dyDescent="0.25">
      <c r="A17" s="357" t="s">
        <v>26</v>
      </c>
      <c r="B17" s="360" t="s">
        <v>27</v>
      </c>
      <c r="C17" s="361" t="s">
        <v>28</v>
      </c>
      <c r="D17" s="93" t="s">
        <v>24</v>
      </c>
      <c r="E17" s="93" t="s">
        <v>8</v>
      </c>
      <c r="F17" s="93" t="s">
        <v>9</v>
      </c>
      <c r="G17" s="361" t="s">
        <v>38</v>
      </c>
      <c r="H17" s="361" t="s">
        <v>29</v>
      </c>
      <c r="I17" s="361" t="s">
        <v>30</v>
      </c>
    </row>
    <row r="18" spans="1:9" ht="39.75" customHeight="1" x14ac:dyDescent="0.25">
      <c r="A18" s="257">
        <v>2024290</v>
      </c>
      <c r="B18" s="126" t="s">
        <v>40</v>
      </c>
      <c r="C18" s="128" t="s">
        <v>537</v>
      </c>
      <c r="D18" s="65">
        <v>1</v>
      </c>
      <c r="E18" s="127">
        <v>50000000</v>
      </c>
      <c r="F18" s="127">
        <v>50000000</v>
      </c>
      <c r="G18" s="120" t="s">
        <v>43</v>
      </c>
      <c r="H18" s="120" t="s">
        <v>44</v>
      </c>
      <c r="I18" s="120" t="s">
        <v>45</v>
      </c>
    </row>
    <row r="19" spans="1:9" ht="17.25" customHeight="1" x14ac:dyDescent="0.25">
      <c r="A19" s="123"/>
      <c r="B19" s="123"/>
      <c r="C19" s="123"/>
      <c r="D19" s="124"/>
      <c r="E19" s="124"/>
      <c r="F19" s="125"/>
      <c r="G19" s="124"/>
      <c r="H19" s="124"/>
      <c r="I19" s="124"/>
    </row>
    <row r="20" spans="1:9" ht="17.25" customHeight="1" x14ac:dyDescent="0.25">
      <c r="A20" s="123"/>
      <c r="B20" s="123"/>
      <c r="C20" s="123"/>
      <c r="D20" s="124"/>
      <c r="E20" s="124"/>
      <c r="F20" s="125"/>
      <c r="G20" s="124"/>
      <c r="H20" s="124"/>
      <c r="I20" s="124"/>
    </row>
    <row r="21" spans="1:9" ht="17.25" customHeight="1" x14ac:dyDescent="0.25">
      <c r="A21" s="318" t="s">
        <v>34</v>
      </c>
      <c r="B21" s="318"/>
      <c r="C21" s="318"/>
      <c r="D21" s="318"/>
      <c r="E21" s="318"/>
      <c r="F21" s="318"/>
      <c r="G21" s="318"/>
      <c r="H21" s="318"/>
      <c r="I21" s="318"/>
    </row>
    <row r="22" spans="1:9" ht="17.25" customHeight="1" x14ac:dyDescent="0.25">
      <c r="A22" s="318" t="s">
        <v>37</v>
      </c>
      <c r="B22" s="318"/>
      <c r="C22" s="318"/>
      <c r="D22" s="318"/>
      <c r="E22" s="318"/>
      <c r="F22" s="318"/>
      <c r="G22" s="318"/>
      <c r="H22" s="318"/>
      <c r="I22" s="318"/>
    </row>
    <row r="23" spans="1:9" ht="17.25" customHeight="1" x14ac:dyDescent="0.25">
      <c r="A23" s="318" t="s">
        <v>543</v>
      </c>
      <c r="B23" s="318"/>
      <c r="C23" s="318"/>
      <c r="D23" s="318"/>
      <c r="E23" s="318"/>
      <c r="F23" s="318"/>
      <c r="G23" s="318"/>
      <c r="H23" s="318"/>
      <c r="I23" s="318"/>
    </row>
    <row r="24" spans="1:9" ht="17.25" customHeight="1" x14ac:dyDescent="0.25">
      <c r="A24" s="112" t="s">
        <v>160</v>
      </c>
      <c r="B24" s="118">
        <v>10000000</v>
      </c>
      <c r="C24" s="112"/>
      <c r="D24" s="113"/>
      <c r="E24" s="129"/>
      <c r="F24" s="113"/>
      <c r="G24" s="113"/>
      <c r="H24" s="113"/>
      <c r="I24" s="113"/>
    </row>
    <row r="25" spans="1:9" ht="21" customHeight="1" x14ac:dyDescent="0.25">
      <c r="A25" s="357" t="s">
        <v>26</v>
      </c>
      <c r="B25" s="357" t="s">
        <v>27</v>
      </c>
      <c r="C25" s="357" t="s">
        <v>28</v>
      </c>
      <c r="D25" s="359" t="s">
        <v>3</v>
      </c>
      <c r="E25" s="359"/>
      <c r="F25" s="359"/>
      <c r="G25" s="357" t="s">
        <v>38</v>
      </c>
      <c r="H25" s="357" t="s">
        <v>29</v>
      </c>
      <c r="I25" s="358" t="s">
        <v>30</v>
      </c>
    </row>
    <row r="26" spans="1:9" ht="21.75" customHeight="1" x14ac:dyDescent="0.25">
      <c r="A26" s="357" t="s">
        <v>26</v>
      </c>
      <c r="B26" s="357" t="s">
        <v>27</v>
      </c>
      <c r="C26" s="357" t="s">
        <v>28</v>
      </c>
      <c r="D26" s="119" t="s">
        <v>24</v>
      </c>
      <c r="E26" s="119" t="s">
        <v>8</v>
      </c>
      <c r="F26" s="119" t="s">
        <v>9</v>
      </c>
      <c r="G26" s="357" t="s">
        <v>38</v>
      </c>
      <c r="H26" s="357" t="s">
        <v>29</v>
      </c>
      <c r="I26" s="358" t="s">
        <v>30</v>
      </c>
    </row>
    <row r="27" spans="1:9" ht="31.9" customHeight="1" x14ac:dyDescent="0.25">
      <c r="A27" s="120" t="s">
        <v>539</v>
      </c>
      <c r="B27" s="120" t="s">
        <v>93</v>
      </c>
      <c r="C27" s="120" t="s">
        <v>540</v>
      </c>
      <c r="D27" s="120" t="s">
        <v>42</v>
      </c>
      <c r="E27" s="121">
        <v>220000</v>
      </c>
      <c r="F27" s="121">
        <v>220000</v>
      </c>
      <c r="G27" s="120" t="s">
        <v>43</v>
      </c>
      <c r="H27" s="120" t="s">
        <v>95</v>
      </c>
      <c r="I27" s="130" t="s">
        <v>96</v>
      </c>
    </row>
    <row r="28" spans="1:9" ht="55.9" customHeight="1" x14ac:dyDescent="0.25">
      <c r="A28" s="120" t="s">
        <v>539</v>
      </c>
      <c r="B28" s="120" t="s">
        <v>530</v>
      </c>
      <c r="C28" s="120" t="s">
        <v>541</v>
      </c>
      <c r="D28" s="120" t="s">
        <v>42</v>
      </c>
      <c r="E28" s="121">
        <v>9780000</v>
      </c>
      <c r="F28" s="121">
        <v>9780000</v>
      </c>
      <c r="G28" s="120" t="s">
        <v>43</v>
      </c>
      <c r="H28" s="120" t="s">
        <v>44</v>
      </c>
      <c r="I28" s="131" t="s">
        <v>45</v>
      </c>
    </row>
    <row r="29" spans="1:9" ht="18" customHeight="1" x14ac:dyDescent="0.25">
      <c r="A29" s="359" t="s">
        <v>9</v>
      </c>
      <c r="B29" s="359"/>
      <c r="C29" s="359"/>
      <c r="D29" s="357"/>
      <c r="E29" s="357"/>
      <c r="F29" s="122">
        <f>SUM(F27:F28)</f>
        <v>10000000</v>
      </c>
      <c r="G29" s="119"/>
      <c r="H29" s="357"/>
      <c r="I29" s="357"/>
    </row>
  </sheetData>
  <mergeCells count="36">
    <mergeCell ref="A23:I23"/>
    <mergeCell ref="A12:I12"/>
    <mergeCell ref="A13:I13"/>
    <mergeCell ref="A14:I14"/>
    <mergeCell ref="A16:A17"/>
    <mergeCell ref="B16:B17"/>
    <mergeCell ref="C16:C17"/>
    <mergeCell ref="D16:F16"/>
    <mergeCell ref="G16:G17"/>
    <mergeCell ref="H16:H17"/>
    <mergeCell ref="I16:I17"/>
    <mergeCell ref="A1:I1"/>
    <mergeCell ref="A2:I2"/>
    <mergeCell ref="A3:I3"/>
    <mergeCell ref="A21:I21"/>
    <mergeCell ref="A22:I22"/>
    <mergeCell ref="H5:H6"/>
    <mergeCell ref="I5:I6"/>
    <mergeCell ref="A9:C9"/>
    <mergeCell ref="D9:E9"/>
    <mergeCell ref="H9:I9"/>
    <mergeCell ref="A5:A6"/>
    <mergeCell ref="B5:B6"/>
    <mergeCell ref="C5:C6"/>
    <mergeCell ref="D5:F5"/>
    <mergeCell ref="G5:G6"/>
    <mergeCell ref="H25:H26"/>
    <mergeCell ref="I25:I26"/>
    <mergeCell ref="A29:C29"/>
    <mergeCell ref="D29:E29"/>
    <mergeCell ref="H29:I29"/>
    <mergeCell ref="A25:A26"/>
    <mergeCell ref="B25:B26"/>
    <mergeCell ref="C25:C26"/>
    <mergeCell ref="D25:F25"/>
    <mergeCell ref="G25:G2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topLeftCell="A4" workbookViewId="0">
      <selection activeCell="L18" sqref="L18"/>
    </sheetView>
  </sheetViews>
  <sheetFormatPr baseColWidth="10" defaultColWidth="9.140625" defaultRowHeight="15" x14ac:dyDescent="0.25"/>
  <cols>
    <col min="1" max="1" width="7.140625" customWidth="1"/>
    <col min="2" max="2" width="16.140625" customWidth="1"/>
    <col min="3" max="3" width="15.42578125" customWidth="1"/>
    <col min="4" max="4" width="5" customWidth="1"/>
    <col min="5" max="5" width="11.5703125" customWidth="1"/>
    <col min="6" max="6" width="10.85546875" customWidth="1"/>
    <col min="7" max="7" width="14.5703125" customWidth="1"/>
    <col min="8" max="8" width="14.85546875" customWidth="1"/>
    <col min="9" max="9" width="28.57031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548</v>
      </c>
      <c r="B3" s="318"/>
      <c r="C3" s="318"/>
      <c r="D3" s="318"/>
      <c r="E3" s="318"/>
      <c r="F3" s="318"/>
      <c r="G3" s="318"/>
      <c r="H3" s="318"/>
      <c r="I3" s="318"/>
    </row>
    <row r="4" spans="1:9" x14ac:dyDescent="0.25">
      <c r="A4" s="112" t="s">
        <v>160</v>
      </c>
      <c r="B4" s="118">
        <v>255000000</v>
      </c>
      <c r="C4" s="112"/>
      <c r="D4" s="113"/>
      <c r="E4" s="129"/>
      <c r="F4" s="113"/>
      <c r="G4" s="113"/>
      <c r="H4" s="113"/>
      <c r="I4" s="113"/>
    </row>
    <row r="6" spans="1:9" ht="15.75" customHeight="1" x14ac:dyDescent="0.25">
      <c r="A6" s="363" t="s">
        <v>26</v>
      </c>
      <c r="B6" s="363" t="s">
        <v>27</v>
      </c>
      <c r="C6" s="363" t="s">
        <v>28</v>
      </c>
      <c r="D6" s="364" t="s">
        <v>3</v>
      </c>
      <c r="E6" s="364"/>
      <c r="F6" s="364"/>
      <c r="G6" s="363" t="s">
        <v>38</v>
      </c>
      <c r="H6" s="363" t="s">
        <v>29</v>
      </c>
      <c r="I6" s="363" t="s">
        <v>30</v>
      </c>
    </row>
    <row r="7" spans="1:9" ht="21" customHeight="1" x14ac:dyDescent="0.25">
      <c r="A7" s="363" t="s">
        <v>26</v>
      </c>
      <c r="B7" s="363" t="s">
        <v>27</v>
      </c>
      <c r="C7" s="363" t="s">
        <v>28</v>
      </c>
      <c r="D7" s="132" t="s">
        <v>24</v>
      </c>
      <c r="E7" s="132" t="s">
        <v>8</v>
      </c>
      <c r="F7" s="132" t="s">
        <v>9</v>
      </c>
      <c r="G7" s="363" t="s">
        <v>38</v>
      </c>
      <c r="H7" s="363" t="s">
        <v>29</v>
      </c>
      <c r="I7" s="363" t="s">
        <v>30</v>
      </c>
    </row>
    <row r="8" spans="1:9" ht="55.9" customHeight="1" x14ac:dyDescent="0.25">
      <c r="A8" s="133" t="s">
        <v>544</v>
      </c>
      <c r="B8" s="133" t="s">
        <v>40</v>
      </c>
      <c r="C8" s="133" t="s">
        <v>545</v>
      </c>
      <c r="D8" s="133" t="s">
        <v>42</v>
      </c>
      <c r="E8" s="118">
        <v>255000000</v>
      </c>
      <c r="F8" s="118">
        <v>255000000</v>
      </c>
      <c r="G8" s="133" t="s">
        <v>43</v>
      </c>
      <c r="H8" s="133" t="s">
        <v>44</v>
      </c>
      <c r="I8" s="133" t="s">
        <v>45</v>
      </c>
    </row>
    <row r="9" spans="1:9" ht="13.5" customHeight="1" x14ac:dyDescent="0.25">
      <c r="A9" s="364" t="s">
        <v>9</v>
      </c>
      <c r="B9" s="364"/>
      <c r="C9" s="364"/>
      <c r="D9" s="363"/>
      <c r="E9" s="363"/>
      <c r="F9" s="118">
        <v>255000000</v>
      </c>
      <c r="G9" s="132"/>
      <c r="H9" s="363"/>
      <c r="I9" s="363"/>
    </row>
    <row r="10" spans="1:9" ht="35.25" customHeight="1" x14ac:dyDescent="0.25">
      <c r="A10" s="367"/>
      <c r="B10" s="368"/>
      <c r="C10" s="368"/>
      <c r="D10" s="368"/>
      <c r="E10" s="368"/>
      <c r="F10" s="368"/>
      <c r="G10" s="368"/>
      <c r="H10" s="368"/>
      <c r="I10" s="369"/>
    </row>
    <row r="11" spans="1:9" ht="13.5" customHeight="1" x14ac:dyDescent="0.25">
      <c r="A11" s="318" t="s">
        <v>34</v>
      </c>
      <c r="B11" s="318"/>
      <c r="C11" s="318"/>
      <c r="D11" s="318"/>
      <c r="E11" s="318"/>
      <c r="F11" s="318"/>
      <c r="G11" s="318"/>
      <c r="H11" s="318"/>
      <c r="I11" s="318"/>
    </row>
    <row r="12" spans="1:9" ht="13.5" customHeight="1" x14ac:dyDescent="0.25">
      <c r="A12" s="318" t="s">
        <v>37</v>
      </c>
      <c r="B12" s="318"/>
      <c r="C12" s="318"/>
      <c r="D12" s="318"/>
      <c r="E12" s="318"/>
      <c r="F12" s="318"/>
      <c r="G12" s="318"/>
      <c r="H12" s="318"/>
      <c r="I12" s="318"/>
    </row>
    <row r="13" spans="1:9" ht="13.5" customHeight="1" x14ac:dyDescent="0.25">
      <c r="A13" s="318" t="s">
        <v>549</v>
      </c>
      <c r="B13" s="318"/>
      <c r="C13" s="318"/>
      <c r="D13" s="318"/>
      <c r="E13" s="318"/>
      <c r="F13" s="318"/>
      <c r="G13" s="318"/>
      <c r="H13" s="318"/>
      <c r="I13" s="318"/>
    </row>
    <row r="14" spans="1:9" ht="13.5" customHeight="1" x14ac:dyDescent="0.25">
      <c r="A14" s="112" t="s">
        <v>160</v>
      </c>
      <c r="B14" s="118">
        <v>80000000</v>
      </c>
      <c r="C14" s="112"/>
      <c r="D14" s="113"/>
      <c r="E14" s="129"/>
      <c r="F14" s="113"/>
      <c r="G14" s="113"/>
      <c r="H14" s="113"/>
      <c r="I14" s="113"/>
    </row>
    <row r="15" spans="1:9" ht="20.25" customHeight="1" x14ac:dyDescent="0.25">
      <c r="A15" s="363" t="s">
        <v>26</v>
      </c>
      <c r="B15" s="363" t="s">
        <v>27</v>
      </c>
      <c r="C15" s="363" t="s">
        <v>28</v>
      </c>
      <c r="D15" s="364" t="s">
        <v>3</v>
      </c>
      <c r="E15" s="364"/>
      <c r="F15" s="364"/>
      <c r="G15" s="363" t="s">
        <v>38</v>
      </c>
      <c r="H15" s="363" t="s">
        <v>29</v>
      </c>
      <c r="I15" s="363" t="s">
        <v>30</v>
      </c>
    </row>
    <row r="16" spans="1:9" ht="18" customHeight="1" x14ac:dyDescent="0.25">
      <c r="A16" s="363" t="s">
        <v>26</v>
      </c>
      <c r="B16" s="363" t="s">
        <v>27</v>
      </c>
      <c r="C16" s="363" t="s">
        <v>28</v>
      </c>
      <c r="D16" s="132" t="s">
        <v>24</v>
      </c>
      <c r="E16" s="132" t="s">
        <v>8</v>
      </c>
      <c r="F16" s="132" t="s">
        <v>9</v>
      </c>
      <c r="G16" s="363" t="s">
        <v>38</v>
      </c>
      <c r="H16" s="363" t="s">
        <v>29</v>
      </c>
      <c r="I16" s="363" t="s">
        <v>30</v>
      </c>
    </row>
    <row r="17" spans="1:9" ht="55.9" customHeight="1" x14ac:dyDescent="0.25">
      <c r="A17" s="133" t="s">
        <v>546</v>
      </c>
      <c r="B17" s="133" t="s">
        <v>530</v>
      </c>
      <c r="C17" s="133" t="s">
        <v>547</v>
      </c>
      <c r="D17" s="133" t="s">
        <v>42</v>
      </c>
      <c r="E17" s="118">
        <v>80000000</v>
      </c>
      <c r="F17" s="118">
        <v>80000000</v>
      </c>
      <c r="G17" s="133" t="s">
        <v>43</v>
      </c>
      <c r="H17" s="133" t="s">
        <v>44</v>
      </c>
      <c r="I17" s="133" t="s">
        <v>528</v>
      </c>
    </row>
    <row r="18" spans="1:9" ht="14.25" customHeight="1" x14ac:dyDescent="0.25">
      <c r="A18" s="364" t="s">
        <v>9</v>
      </c>
      <c r="B18" s="364"/>
      <c r="C18" s="364"/>
      <c r="D18" s="363"/>
      <c r="E18" s="363"/>
      <c r="F18" s="118">
        <v>80000000</v>
      </c>
      <c r="G18" s="132"/>
      <c r="H18" s="363"/>
      <c r="I18" s="363"/>
    </row>
    <row r="19" spans="1:9" ht="14.25" customHeight="1" x14ac:dyDescent="0.25">
      <c r="A19" s="299"/>
      <c r="B19" s="299"/>
      <c r="C19" s="299"/>
      <c r="D19" s="124"/>
      <c r="E19" s="124"/>
      <c r="F19" s="461"/>
      <c r="G19" s="124"/>
      <c r="H19" s="124"/>
      <c r="I19" s="124"/>
    </row>
    <row r="20" spans="1:9" x14ac:dyDescent="0.25">
      <c r="A20" s="55"/>
      <c r="B20" s="55"/>
      <c r="C20" s="55"/>
      <c r="D20" s="55"/>
      <c r="E20" s="55"/>
      <c r="F20" s="55"/>
      <c r="G20" s="55"/>
      <c r="H20" s="55"/>
      <c r="I20" s="55"/>
    </row>
    <row r="21" spans="1:9" ht="15.75" x14ac:dyDescent="0.25">
      <c r="A21" s="318" t="s">
        <v>34</v>
      </c>
      <c r="B21" s="318"/>
      <c r="C21" s="318"/>
      <c r="D21" s="318"/>
      <c r="E21" s="318"/>
      <c r="F21" s="318"/>
      <c r="G21" s="318"/>
      <c r="H21" s="318"/>
      <c r="I21" s="318"/>
    </row>
    <row r="22" spans="1:9" ht="15.75" x14ac:dyDescent="0.25">
      <c r="A22" s="318" t="s">
        <v>37</v>
      </c>
      <c r="B22" s="318"/>
      <c r="C22" s="318"/>
      <c r="D22" s="318"/>
      <c r="E22" s="318"/>
      <c r="F22" s="318"/>
      <c r="G22" s="318"/>
      <c r="H22" s="318"/>
      <c r="I22" s="318"/>
    </row>
    <row r="23" spans="1:9" ht="15.75" x14ac:dyDescent="0.25">
      <c r="A23" s="318" t="s">
        <v>564</v>
      </c>
      <c r="B23" s="318"/>
      <c r="C23" s="318"/>
      <c r="D23" s="318"/>
      <c r="E23" s="318"/>
      <c r="F23" s="318"/>
      <c r="G23" s="318"/>
      <c r="H23" s="318"/>
      <c r="I23" s="318"/>
    </row>
    <row r="24" spans="1:9" x14ac:dyDescent="0.25">
      <c r="A24" t="s">
        <v>160</v>
      </c>
      <c r="B24" s="51">
        <v>70000000</v>
      </c>
    </row>
    <row r="25" spans="1:9" x14ac:dyDescent="0.25">
      <c r="A25" s="366" t="s">
        <v>26</v>
      </c>
      <c r="B25" s="366" t="s">
        <v>27</v>
      </c>
      <c r="C25" s="366" t="s">
        <v>28</v>
      </c>
      <c r="D25" s="365" t="s">
        <v>3</v>
      </c>
      <c r="E25" s="365"/>
      <c r="F25" s="365"/>
      <c r="G25" s="366" t="s">
        <v>38</v>
      </c>
      <c r="H25" s="366" t="s">
        <v>29</v>
      </c>
      <c r="I25" s="366" t="s">
        <v>30</v>
      </c>
    </row>
    <row r="26" spans="1:9" x14ac:dyDescent="0.25">
      <c r="A26" s="366" t="s">
        <v>26</v>
      </c>
      <c r="B26" s="366" t="s">
        <v>27</v>
      </c>
      <c r="C26" s="366" t="s">
        <v>28</v>
      </c>
      <c r="D26" s="241" t="s">
        <v>24</v>
      </c>
      <c r="E26" s="241" t="s">
        <v>8</v>
      </c>
      <c r="F26" s="241" t="s">
        <v>9</v>
      </c>
      <c r="G26" s="366" t="s">
        <v>38</v>
      </c>
      <c r="H26" s="366" t="s">
        <v>29</v>
      </c>
      <c r="I26" s="366" t="s">
        <v>30</v>
      </c>
    </row>
    <row r="27" spans="1:9" ht="36" x14ac:dyDescent="0.25">
      <c r="A27" s="134" t="s">
        <v>550</v>
      </c>
      <c r="B27" s="134" t="s">
        <v>275</v>
      </c>
      <c r="C27" s="134" t="s">
        <v>552</v>
      </c>
      <c r="D27" s="134" t="s">
        <v>42</v>
      </c>
      <c r="E27" s="136">
        <v>5000000</v>
      </c>
      <c r="F27" s="136">
        <v>5000000</v>
      </c>
      <c r="G27" s="134" t="s">
        <v>43</v>
      </c>
      <c r="H27" s="134" t="s">
        <v>277</v>
      </c>
      <c r="I27" s="135" t="s">
        <v>278</v>
      </c>
    </row>
    <row r="28" spans="1:9" ht="24" x14ac:dyDescent="0.25">
      <c r="A28" s="134" t="s">
        <v>550</v>
      </c>
      <c r="B28" s="134" t="s">
        <v>275</v>
      </c>
      <c r="C28" s="134" t="s">
        <v>551</v>
      </c>
      <c r="D28" s="134" t="s">
        <v>42</v>
      </c>
      <c r="E28" s="136">
        <v>65000000</v>
      </c>
      <c r="F28" s="136">
        <v>65000000</v>
      </c>
      <c r="G28" s="134" t="s">
        <v>43</v>
      </c>
      <c r="H28" s="134" t="s">
        <v>277</v>
      </c>
      <c r="I28" s="135" t="s">
        <v>278</v>
      </c>
    </row>
    <row r="29" spans="1:9" x14ac:dyDescent="0.25">
      <c r="A29" s="365" t="s">
        <v>9</v>
      </c>
      <c r="B29" s="365"/>
      <c r="C29" s="365"/>
      <c r="D29" s="366"/>
      <c r="E29" s="366"/>
      <c r="F29" s="137">
        <f>SUM(F27:F28)</f>
        <v>70000000</v>
      </c>
      <c r="G29" s="241"/>
      <c r="H29" s="366"/>
      <c r="I29" s="366"/>
    </row>
  </sheetData>
  <mergeCells count="40">
    <mergeCell ref="A29:C29"/>
    <mergeCell ref="D29:E29"/>
    <mergeCell ref="H29:I29"/>
    <mergeCell ref="A10:I10"/>
    <mergeCell ref="A21:I21"/>
    <mergeCell ref="A22:I22"/>
    <mergeCell ref="A23:I23"/>
    <mergeCell ref="A25:A26"/>
    <mergeCell ref="B25:B26"/>
    <mergeCell ref="C25:C26"/>
    <mergeCell ref="D25:F25"/>
    <mergeCell ref="G25:G26"/>
    <mergeCell ref="H25:H26"/>
    <mergeCell ref="I25:I26"/>
    <mergeCell ref="A11:I11"/>
    <mergeCell ref="A12:I12"/>
    <mergeCell ref="A13:I13"/>
    <mergeCell ref="A1:I1"/>
    <mergeCell ref="A2:I2"/>
    <mergeCell ref="A3:I3"/>
    <mergeCell ref="H6:H7"/>
    <mergeCell ref="I6:I7"/>
    <mergeCell ref="A9:C9"/>
    <mergeCell ref="D9:E9"/>
    <mergeCell ref="H9:I9"/>
    <mergeCell ref="A6:A7"/>
    <mergeCell ref="B6:B7"/>
    <mergeCell ref="C6:C7"/>
    <mergeCell ref="D6:F6"/>
    <mergeCell ref="G6:G7"/>
    <mergeCell ref="H15:H16"/>
    <mergeCell ref="I15:I16"/>
    <mergeCell ref="A18:C18"/>
    <mergeCell ref="D18:E18"/>
    <mergeCell ref="H18:I18"/>
    <mergeCell ref="A15:A16"/>
    <mergeCell ref="B15:B16"/>
    <mergeCell ref="C15:C16"/>
    <mergeCell ref="D15:F15"/>
    <mergeCell ref="G15:G1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workbookViewId="0">
      <selection activeCell="H16" sqref="H16"/>
    </sheetView>
  </sheetViews>
  <sheetFormatPr baseColWidth="10" defaultColWidth="9.140625" defaultRowHeight="15" x14ac:dyDescent="0.25"/>
  <cols>
    <col min="1" max="1" width="7.85546875" customWidth="1"/>
    <col min="2" max="2" width="13.5703125" customWidth="1"/>
    <col min="3" max="3" width="16.28515625" customWidth="1"/>
    <col min="4" max="4" width="6.140625" customWidth="1"/>
    <col min="5" max="5" width="12.5703125" customWidth="1"/>
    <col min="6" max="6" width="14" customWidth="1"/>
    <col min="7" max="7" width="17.28515625" customWidth="1"/>
    <col min="8" max="8" width="12.28515625" customWidth="1"/>
    <col min="9" max="9" width="28.285156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718</v>
      </c>
      <c r="B3" s="318"/>
      <c r="C3" s="318"/>
      <c r="D3" s="318"/>
      <c r="E3" s="318"/>
      <c r="F3" s="318"/>
      <c r="G3" s="318"/>
      <c r="H3" s="318"/>
      <c r="I3" s="318"/>
    </row>
    <row r="4" spans="1:9" x14ac:dyDescent="0.25">
      <c r="B4" s="51"/>
    </row>
    <row r="5" spans="1:9" ht="20.25" customHeight="1" x14ac:dyDescent="0.25">
      <c r="A5" s="244" t="s">
        <v>160</v>
      </c>
      <c r="B5" s="115">
        <v>55000000</v>
      </c>
      <c r="C5" s="244"/>
      <c r="D5" s="245"/>
      <c r="E5" s="245"/>
      <c r="F5" s="114"/>
      <c r="G5" s="245"/>
      <c r="H5" s="245"/>
      <c r="I5" s="245"/>
    </row>
    <row r="6" spans="1:9" ht="18.75" customHeight="1" x14ac:dyDescent="0.25">
      <c r="A6" s="354" t="s">
        <v>26</v>
      </c>
      <c r="B6" s="354" t="s">
        <v>27</v>
      </c>
      <c r="C6" s="354" t="s">
        <v>28</v>
      </c>
      <c r="D6" s="353" t="s">
        <v>3</v>
      </c>
      <c r="E6" s="353"/>
      <c r="F6" s="353"/>
      <c r="G6" s="354" t="s">
        <v>38</v>
      </c>
      <c r="H6" s="354" t="s">
        <v>29</v>
      </c>
      <c r="I6" s="354" t="s">
        <v>30</v>
      </c>
    </row>
    <row r="7" spans="1:9" ht="26.25" customHeight="1" x14ac:dyDescent="0.25">
      <c r="A7" s="342" t="s">
        <v>26</v>
      </c>
      <c r="B7" s="342" t="s">
        <v>27</v>
      </c>
      <c r="C7" s="342" t="s">
        <v>28</v>
      </c>
      <c r="D7" s="238" t="s">
        <v>24</v>
      </c>
      <c r="E7" s="238" t="s">
        <v>8</v>
      </c>
      <c r="F7" s="238" t="s">
        <v>9</v>
      </c>
      <c r="G7" s="342" t="s">
        <v>38</v>
      </c>
      <c r="H7" s="342" t="s">
        <v>29</v>
      </c>
      <c r="I7" s="342" t="s">
        <v>30</v>
      </c>
    </row>
    <row r="8" spans="1:9" ht="51" customHeight="1" x14ac:dyDescent="0.25">
      <c r="A8" s="64">
        <v>2022190</v>
      </c>
      <c r="B8" s="64" t="s">
        <v>716</v>
      </c>
      <c r="C8" s="64" t="s">
        <v>717</v>
      </c>
      <c r="D8" s="64">
        <v>1</v>
      </c>
      <c r="E8" s="259">
        <v>2847000000</v>
      </c>
      <c r="F8" s="259">
        <v>2847000000</v>
      </c>
      <c r="G8" s="64" t="s">
        <v>43</v>
      </c>
      <c r="H8" s="462" t="s">
        <v>44</v>
      </c>
      <c r="I8" s="64" t="s">
        <v>528</v>
      </c>
    </row>
    <row r="9" spans="1:9" ht="17.25" customHeight="1" x14ac:dyDescent="0.25">
      <c r="A9" s="64"/>
      <c r="B9" s="64" t="s">
        <v>9</v>
      </c>
      <c r="C9" s="64"/>
      <c r="D9" s="64"/>
      <c r="E9" s="259"/>
      <c r="F9" s="259">
        <v>2847000000</v>
      </c>
      <c r="G9" s="64"/>
      <c r="H9" s="260" t="s">
        <v>273</v>
      </c>
      <c r="I9" s="240"/>
    </row>
    <row r="10" spans="1:9" x14ac:dyDescent="0.25">
      <c r="A10" s="347"/>
      <c r="B10" s="347"/>
      <c r="C10" s="347"/>
      <c r="D10" s="347"/>
      <c r="E10" s="347"/>
      <c r="F10" s="347"/>
      <c r="G10" s="347"/>
      <c r="H10" s="347"/>
      <c r="I10" s="347"/>
    </row>
    <row r="11" spans="1:9" x14ac:dyDescent="0.25">
      <c r="A11" s="258"/>
      <c r="B11" s="258"/>
      <c r="C11" s="258"/>
      <c r="D11" s="258"/>
      <c r="E11" s="258"/>
      <c r="F11" s="258"/>
      <c r="G11" s="258"/>
      <c r="H11" s="258"/>
      <c r="I11" s="258"/>
    </row>
  </sheetData>
  <mergeCells count="11">
    <mergeCell ref="A10:I10"/>
    <mergeCell ref="A1:I1"/>
    <mergeCell ref="A2:I2"/>
    <mergeCell ref="A3:I3"/>
    <mergeCell ref="A6:A7"/>
    <mergeCell ref="B6:B7"/>
    <mergeCell ref="C6:C7"/>
    <mergeCell ref="D6:F6"/>
    <mergeCell ref="G6:G7"/>
    <mergeCell ref="H6:H7"/>
    <mergeCell ref="I6:I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zoomScale="250" zoomScaleNormal="250" workbookViewId="0">
      <selection activeCell="F12" sqref="F12"/>
    </sheetView>
  </sheetViews>
  <sheetFormatPr baseColWidth="10" defaultColWidth="9.140625" defaultRowHeight="15" x14ac:dyDescent="0.25"/>
  <cols>
    <col min="1" max="1" width="3.5703125" customWidth="1"/>
    <col min="2" max="2" width="9.7109375" customWidth="1"/>
    <col min="3" max="3" width="7.85546875" customWidth="1"/>
    <col min="4" max="4" width="3.140625" customWidth="1"/>
    <col min="5" max="5" width="5" customWidth="1"/>
    <col min="6" max="6" width="5.140625" customWidth="1"/>
    <col min="7" max="7" width="9.140625" customWidth="1"/>
    <col min="8" max="8" width="6" customWidth="1"/>
    <col min="9" max="9" width="10.85546875" customWidth="1"/>
  </cols>
  <sheetData>
    <row r="1" spans="1:10" ht="9" customHeight="1" x14ac:dyDescent="0.25">
      <c r="A1" s="421" t="s">
        <v>34</v>
      </c>
      <c r="B1" s="421"/>
      <c r="C1" s="421"/>
      <c r="D1" s="421"/>
      <c r="E1" s="421"/>
      <c r="F1" s="421"/>
      <c r="G1" s="421"/>
      <c r="H1" s="421"/>
      <c r="I1" s="421"/>
      <c r="J1" s="8"/>
    </row>
    <row r="2" spans="1:10" ht="8.25" customHeight="1" x14ac:dyDescent="0.25">
      <c r="A2" s="421" t="s">
        <v>37</v>
      </c>
      <c r="B2" s="421"/>
      <c r="C2" s="421"/>
      <c r="D2" s="421"/>
      <c r="E2" s="421"/>
      <c r="F2" s="421"/>
      <c r="G2" s="421"/>
      <c r="H2" s="421"/>
      <c r="I2" s="421"/>
      <c r="J2" s="8"/>
    </row>
    <row r="3" spans="1:10" ht="10.5" customHeight="1" x14ac:dyDescent="0.25">
      <c r="A3" s="421" t="s">
        <v>636</v>
      </c>
      <c r="B3" s="421"/>
      <c r="C3" s="421"/>
      <c r="D3" s="421"/>
      <c r="E3" s="421"/>
      <c r="F3" s="421"/>
      <c r="G3" s="421"/>
      <c r="H3" s="421"/>
      <c r="I3" s="421"/>
      <c r="J3" s="5"/>
    </row>
    <row r="4" spans="1:10" ht="9.75" customHeight="1" x14ac:dyDescent="0.25">
      <c r="A4" s="422" t="s">
        <v>51</v>
      </c>
      <c r="B4" s="422">
        <v>6000000</v>
      </c>
      <c r="C4" s="422"/>
      <c r="D4" s="422"/>
      <c r="E4" s="423"/>
      <c r="F4" s="423"/>
      <c r="G4" s="423"/>
      <c r="H4" s="423"/>
      <c r="I4" s="423"/>
      <c r="J4" s="5"/>
    </row>
    <row r="5" spans="1:10" ht="10.5" customHeight="1" x14ac:dyDescent="0.25">
      <c r="A5" s="424" t="s">
        <v>26</v>
      </c>
      <c r="B5" s="424" t="s">
        <v>27</v>
      </c>
      <c r="C5" s="424" t="s">
        <v>28</v>
      </c>
      <c r="D5" s="425" t="s">
        <v>3</v>
      </c>
      <c r="E5" s="425"/>
      <c r="F5" s="425"/>
      <c r="G5" s="426" t="s">
        <v>38</v>
      </c>
      <c r="H5" s="424" t="s">
        <v>29</v>
      </c>
      <c r="I5" s="424" t="s">
        <v>30</v>
      </c>
      <c r="J5" s="277"/>
    </row>
    <row r="6" spans="1:10" ht="13.15" customHeight="1" x14ac:dyDescent="0.25">
      <c r="A6" s="424" t="s">
        <v>26</v>
      </c>
      <c r="B6" s="424" t="s">
        <v>27</v>
      </c>
      <c r="C6" s="424" t="s">
        <v>28</v>
      </c>
      <c r="D6" s="427" t="s">
        <v>24</v>
      </c>
      <c r="E6" s="427" t="s">
        <v>8</v>
      </c>
      <c r="F6" s="427" t="s">
        <v>9</v>
      </c>
      <c r="G6" s="426" t="s">
        <v>38</v>
      </c>
      <c r="H6" s="424" t="s">
        <v>29</v>
      </c>
      <c r="I6" s="424" t="s">
        <v>30</v>
      </c>
      <c r="J6" s="277"/>
    </row>
    <row r="7" spans="1:10" ht="21.75" customHeight="1" x14ac:dyDescent="0.25">
      <c r="A7" s="428" t="s">
        <v>39</v>
      </c>
      <c r="B7" s="428" t="s">
        <v>40</v>
      </c>
      <c r="C7" s="428" t="s">
        <v>41</v>
      </c>
      <c r="D7" s="428" t="s">
        <v>42</v>
      </c>
      <c r="E7" s="429">
        <v>4200000</v>
      </c>
      <c r="F7" s="429">
        <v>4200000</v>
      </c>
      <c r="G7" s="428" t="s">
        <v>43</v>
      </c>
      <c r="H7" s="428" t="s">
        <v>44</v>
      </c>
      <c r="I7" s="430" t="s">
        <v>45</v>
      </c>
      <c r="J7" s="277"/>
    </row>
    <row r="8" spans="1:10" ht="15.75" customHeight="1" x14ac:dyDescent="0.25">
      <c r="A8" s="428" t="s">
        <v>39</v>
      </c>
      <c r="B8" s="428" t="s">
        <v>46</v>
      </c>
      <c r="C8" s="431" t="s">
        <v>47</v>
      </c>
      <c r="D8" s="428" t="s">
        <v>42</v>
      </c>
      <c r="E8" s="429">
        <v>800000</v>
      </c>
      <c r="F8" s="429">
        <v>800000</v>
      </c>
      <c r="G8" s="431" t="s">
        <v>43</v>
      </c>
      <c r="H8" s="428" t="s">
        <v>48</v>
      </c>
      <c r="I8" s="431" t="s">
        <v>49</v>
      </c>
      <c r="J8" s="277"/>
    </row>
    <row r="9" spans="1:10" ht="9.75" customHeight="1" x14ac:dyDescent="0.25">
      <c r="A9" s="425" t="s">
        <v>9</v>
      </c>
      <c r="B9" s="425"/>
      <c r="C9" s="425"/>
      <c r="D9" s="426"/>
      <c r="E9" s="426"/>
      <c r="F9" s="432">
        <f>SUM(F7:F8)</f>
        <v>5000000</v>
      </c>
      <c r="G9" s="427"/>
      <c r="H9" s="426"/>
      <c r="I9" s="426"/>
      <c r="J9" s="277"/>
    </row>
    <row r="10" spans="1:10" ht="8.1" customHeight="1" x14ac:dyDescent="0.25">
      <c r="A10" s="433"/>
      <c r="B10" s="433"/>
      <c r="C10" s="433"/>
      <c r="D10" s="433"/>
      <c r="E10" s="433"/>
      <c r="F10" s="433"/>
      <c r="G10" s="433"/>
      <c r="H10" s="433"/>
      <c r="I10" s="433"/>
      <c r="J10" s="277"/>
    </row>
    <row r="11" spans="1:10" ht="8.1" customHeight="1" x14ac:dyDescent="0.25">
      <c r="A11" s="434"/>
      <c r="B11" s="434"/>
      <c r="C11" s="434"/>
      <c r="D11" s="434"/>
      <c r="E11" s="434"/>
      <c r="F11" s="434"/>
      <c r="G11" s="434"/>
      <c r="H11" s="434"/>
      <c r="I11" s="434"/>
      <c r="J11" s="277"/>
    </row>
    <row r="13" spans="1:10" x14ac:dyDescent="0.25">
      <c r="D13" s="277"/>
    </row>
  </sheetData>
  <mergeCells count="13">
    <mergeCell ref="A9:C9"/>
    <mergeCell ref="D9:E9"/>
    <mergeCell ref="H9:I9"/>
    <mergeCell ref="A5:A6"/>
    <mergeCell ref="B5:B6"/>
    <mergeCell ref="C5:C6"/>
    <mergeCell ref="D5:F5"/>
    <mergeCell ref="G5:G6"/>
    <mergeCell ref="A1:I1"/>
    <mergeCell ref="A2:I2"/>
    <mergeCell ref="A3:I3"/>
    <mergeCell ref="H5:H6"/>
    <mergeCell ref="I5:I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3"/>
  <sheetViews>
    <sheetView topLeftCell="A13" workbookViewId="0">
      <selection activeCell="K20" sqref="K20"/>
    </sheetView>
  </sheetViews>
  <sheetFormatPr baseColWidth="10" defaultColWidth="9.140625" defaultRowHeight="15" x14ac:dyDescent="0.25"/>
  <cols>
    <col min="1" max="1" width="7.140625" customWidth="1"/>
    <col min="2" max="2" width="17" customWidth="1"/>
    <col min="3" max="3" width="23.42578125" customWidth="1"/>
    <col min="4" max="4" width="4.7109375" customWidth="1"/>
    <col min="5" max="5" width="11" customWidth="1"/>
    <col min="6" max="6" width="10.7109375" customWidth="1"/>
    <col min="7" max="7" width="8" customWidth="1"/>
    <col min="8" max="8" width="11.28515625" customWidth="1"/>
    <col min="9" max="9" width="38.28515625" customWidth="1"/>
  </cols>
  <sheetData>
    <row r="1" spans="1:11" ht="15.75" x14ac:dyDescent="0.25">
      <c r="A1" s="318" t="s">
        <v>34</v>
      </c>
      <c r="B1" s="318"/>
      <c r="C1" s="318"/>
      <c r="D1" s="318"/>
      <c r="E1" s="318"/>
      <c r="F1" s="318"/>
      <c r="G1" s="318"/>
      <c r="H1" s="318"/>
      <c r="I1" s="318"/>
    </row>
    <row r="2" spans="1:11" ht="15.75" x14ac:dyDescent="0.25">
      <c r="A2" s="318" t="s">
        <v>37</v>
      </c>
      <c r="B2" s="318"/>
      <c r="C2" s="318"/>
      <c r="D2" s="318"/>
      <c r="E2" s="318"/>
      <c r="F2" s="318"/>
      <c r="G2" s="318"/>
      <c r="H2" s="318"/>
      <c r="I2" s="318"/>
    </row>
    <row r="3" spans="1:11" ht="15.75" x14ac:dyDescent="0.25">
      <c r="A3" s="318" t="s">
        <v>565</v>
      </c>
      <c r="B3" s="318"/>
      <c r="C3" s="318"/>
      <c r="D3" s="318"/>
      <c r="E3" s="318"/>
      <c r="F3" s="318"/>
      <c r="G3" s="318"/>
      <c r="H3" s="318"/>
      <c r="I3" s="318"/>
    </row>
    <row r="4" spans="1:11" ht="15.75" x14ac:dyDescent="0.25">
      <c r="A4" s="143" t="s">
        <v>160</v>
      </c>
      <c r="B4" s="147">
        <v>100000000</v>
      </c>
      <c r="C4" s="144" t="s">
        <v>273</v>
      </c>
      <c r="D4" s="142"/>
      <c r="E4" s="142"/>
      <c r="F4" s="142"/>
      <c r="G4" s="142"/>
      <c r="H4" s="142"/>
      <c r="I4" s="142"/>
    </row>
    <row r="5" spans="1:11" ht="20.25" customHeight="1" x14ac:dyDescent="0.25">
      <c r="A5" s="373" t="s">
        <v>26</v>
      </c>
      <c r="B5" s="373" t="s">
        <v>27</v>
      </c>
      <c r="C5" s="373" t="s">
        <v>28</v>
      </c>
      <c r="D5" s="370" t="s">
        <v>3</v>
      </c>
      <c r="E5" s="370"/>
      <c r="F5" s="370"/>
      <c r="G5" s="373" t="s">
        <v>38</v>
      </c>
      <c r="H5" s="373" t="s">
        <v>29</v>
      </c>
      <c r="I5" s="373" t="s">
        <v>30</v>
      </c>
    </row>
    <row r="6" spans="1:11" ht="18.75" customHeight="1" x14ac:dyDescent="0.25">
      <c r="A6" s="373" t="s">
        <v>26</v>
      </c>
      <c r="B6" s="373" t="s">
        <v>27</v>
      </c>
      <c r="C6" s="373" t="s">
        <v>28</v>
      </c>
      <c r="D6" s="138" t="s">
        <v>24</v>
      </c>
      <c r="E6" s="138" t="s">
        <v>8</v>
      </c>
      <c r="F6" s="138" t="s">
        <v>9</v>
      </c>
      <c r="G6" s="373" t="s">
        <v>38</v>
      </c>
      <c r="H6" s="373" t="s">
        <v>29</v>
      </c>
      <c r="I6" s="373" t="s">
        <v>30</v>
      </c>
    </row>
    <row r="7" spans="1:11" ht="38.25" customHeight="1" x14ac:dyDescent="0.25">
      <c r="A7" s="139" t="s">
        <v>553</v>
      </c>
      <c r="B7" s="139" t="s">
        <v>93</v>
      </c>
      <c r="C7" s="139" t="s">
        <v>94</v>
      </c>
      <c r="D7" s="145" t="s">
        <v>42</v>
      </c>
      <c r="E7" s="145">
        <v>200000</v>
      </c>
      <c r="F7" s="145">
        <f>E7</f>
        <v>200000</v>
      </c>
      <c r="G7" s="139" t="s">
        <v>43</v>
      </c>
      <c r="H7" s="139" t="s">
        <v>95</v>
      </c>
      <c r="I7" s="140" t="s">
        <v>554</v>
      </c>
      <c r="J7" t="s">
        <v>273</v>
      </c>
    </row>
    <row r="8" spans="1:11" ht="36" x14ac:dyDescent="0.25">
      <c r="A8" s="139" t="s">
        <v>553</v>
      </c>
      <c r="B8" s="139" t="s">
        <v>156</v>
      </c>
      <c r="C8" s="139" t="s">
        <v>555</v>
      </c>
      <c r="D8" s="145" t="s">
        <v>42</v>
      </c>
      <c r="E8" s="145">
        <v>3000000</v>
      </c>
      <c r="F8" s="145">
        <f t="shared" ref="F8:F21" si="0">E8</f>
        <v>3000000</v>
      </c>
      <c r="G8" s="139" t="s">
        <v>43</v>
      </c>
      <c r="H8" s="139" t="s">
        <v>157</v>
      </c>
      <c r="I8" s="141" t="s">
        <v>158</v>
      </c>
    </row>
    <row r="9" spans="1:11" ht="36" x14ac:dyDescent="0.25">
      <c r="A9" s="139" t="s">
        <v>553</v>
      </c>
      <c r="B9" s="139" t="s">
        <v>156</v>
      </c>
      <c r="C9" s="139" t="s">
        <v>556</v>
      </c>
      <c r="D9" s="145" t="s">
        <v>42</v>
      </c>
      <c r="E9" s="145">
        <v>12500000</v>
      </c>
      <c r="F9" s="145">
        <f t="shared" si="0"/>
        <v>12500000</v>
      </c>
      <c r="G9" s="139" t="s">
        <v>43</v>
      </c>
      <c r="H9" s="139" t="s">
        <v>157</v>
      </c>
      <c r="I9" s="141" t="s">
        <v>158</v>
      </c>
    </row>
    <row r="10" spans="1:11" ht="36" x14ac:dyDescent="0.25">
      <c r="A10" s="139" t="s">
        <v>553</v>
      </c>
      <c r="B10" s="139" t="s">
        <v>156</v>
      </c>
      <c r="C10" s="139" t="s">
        <v>557</v>
      </c>
      <c r="D10" s="145" t="s">
        <v>42</v>
      </c>
      <c r="E10" s="145">
        <v>2500000</v>
      </c>
      <c r="F10" s="145">
        <f t="shared" si="0"/>
        <v>2500000</v>
      </c>
      <c r="G10" s="139" t="s">
        <v>43</v>
      </c>
      <c r="H10" s="139" t="s">
        <v>157</v>
      </c>
      <c r="I10" s="141" t="s">
        <v>158</v>
      </c>
    </row>
    <row r="11" spans="1:11" ht="36" x14ac:dyDescent="0.25">
      <c r="A11" s="139" t="s">
        <v>553</v>
      </c>
      <c r="B11" s="139" t="s">
        <v>156</v>
      </c>
      <c r="C11" s="139" t="s">
        <v>519</v>
      </c>
      <c r="D11" s="145" t="s">
        <v>42</v>
      </c>
      <c r="E11" s="145">
        <v>0</v>
      </c>
      <c r="F11" s="145">
        <f t="shared" si="0"/>
        <v>0</v>
      </c>
      <c r="G11" s="139" t="s">
        <v>43</v>
      </c>
      <c r="H11" s="139" t="s">
        <v>157</v>
      </c>
      <c r="I11" s="141" t="s">
        <v>158</v>
      </c>
    </row>
    <row r="12" spans="1:11" ht="36" x14ac:dyDescent="0.25">
      <c r="A12" s="139" t="s">
        <v>553</v>
      </c>
      <c r="B12" s="139" t="s">
        <v>156</v>
      </c>
      <c r="C12" s="139" t="s">
        <v>558</v>
      </c>
      <c r="D12" s="145" t="s">
        <v>42</v>
      </c>
      <c r="E12" s="145">
        <v>11500000</v>
      </c>
      <c r="F12" s="145">
        <f t="shared" si="0"/>
        <v>11500000</v>
      </c>
      <c r="G12" s="139" t="s">
        <v>43</v>
      </c>
      <c r="H12" s="139" t="s">
        <v>157</v>
      </c>
      <c r="I12" s="141" t="s">
        <v>158</v>
      </c>
    </row>
    <row r="13" spans="1:11" ht="36" x14ac:dyDescent="0.25">
      <c r="A13" s="139" t="s">
        <v>553</v>
      </c>
      <c r="B13" s="139" t="s">
        <v>156</v>
      </c>
      <c r="C13" s="139" t="s">
        <v>559</v>
      </c>
      <c r="D13" s="145" t="s">
        <v>42</v>
      </c>
      <c r="E13" s="145">
        <v>51770800</v>
      </c>
      <c r="F13" s="145">
        <f t="shared" si="0"/>
        <v>51770800</v>
      </c>
      <c r="G13" s="139" t="s">
        <v>43</v>
      </c>
      <c r="H13" s="139" t="s">
        <v>157</v>
      </c>
      <c r="I13" s="141" t="s">
        <v>158</v>
      </c>
      <c r="K13" t="s">
        <v>273</v>
      </c>
    </row>
    <row r="14" spans="1:11" ht="36" x14ac:dyDescent="0.25">
      <c r="A14" s="139" t="s">
        <v>553</v>
      </c>
      <c r="B14" s="139" t="s">
        <v>156</v>
      </c>
      <c r="C14" s="139" t="s">
        <v>560</v>
      </c>
      <c r="D14" s="145" t="s">
        <v>42</v>
      </c>
      <c r="E14" s="145">
        <v>3500000</v>
      </c>
      <c r="F14" s="145">
        <f t="shared" si="0"/>
        <v>3500000</v>
      </c>
      <c r="G14" s="139" t="s">
        <v>43</v>
      </c>
      <c r="H14" s="139" t="s">
        <v>157</v>
      </c>
      <c r="I14" s="141" t="s">
        <v>158</v>
      </c>
    </row>
    <row r="15" spans="1:11" ht="36" x14ac:dyDescent="0.25">
      <c r="A15" s="139" t="s">
        <v>553</v>
      </c>
      <c r="B15" s="139" t="s">
        <v>156</v>
      </c>
      <c r="C15" s="139" t="s">
        <v>561</v>
      </c>
      <c r="D15" s="145" t="s">
        <v>42</v>
      </c>
      <c r="E15" s="145">
        <v>529200</v>
      </c>
      <c r="F15" s="145">
        <f t="shared" si="0"/>
        <v>529200</v>
      </c>
      <c r="G15" s="139" t="s">
        <v>43</v>
      </c>
      <c r="H15" s="139" t="s">
        <v>157</v>
      </c>
      <c r="I15" s="141" t="s">
        <v>158</v>
      </c>
    </row>
    <row r="16" spans="1:11" ht="36" x14ac:dyDescent="0.25">
      <c r="A16" s="139" t="s">
        <v>553</v>
      </c>
      <c r="B16" s="139" t="s">
        <v>156</v>
      </c>
      <c r="C16" s="155" t="s">
        <v>715</v>
      </c>
      <c r="D16" s="117">
        <v>1</v>
      </c>
      <c r="E16" s="117">
        <v>1000000</v>
      </c>
      <c r="F16" s="117">
        <f t="shared" si="0"/>
        <v>1000000</v>
      </c>
      <c r="G16" s="139" t="s">
        <v>43</v>
      </c>
      <c r="H16" s="139" t="s">
        <v>157</v>
      </c>
      <c r="I16" s="141" t="s">
        <v>158</v>
      </c>
    </row>
    <row r="17" spans="1:9" ht="36" x14ac:dyDescent="0.25">
      <c r="A17" s="139" t="s">
        <v>553</v>
      </c>
      <c r="B17" s="139" t="s">
        <v>156</v>
      </c>
      <c r="C17" s="155" t="s">
        <v>714</v>
      </c>
      <c r="D17" s="117">
        <v>1</v>
      </c>
      <c r="E17" s="117">
        <v>1500000</v>
      </c>
      <c r="F17" s="117">
        <f t="shared" si="0"/>
        <v>1500000</v>
      </c>
      <c r="G17" s="139" t="s">
        <v>43</v>
      </c>
      <c r="H17" s="139" t="s">
        <v>157</v>
      </c>
      <c r="I17" s="141" t="s">
        <v>158</v>
      </c>
    </row>
    <row r="18" spans="1:9" ht="36" x14ac:dyDescent="0.25">
      <c r="A18" s="139" t="s">
        <v>553</v>
      </c>
      <c r="B18" s="139" t="s">
        <v>156</v>
      </c>
      <c r="C18" s="139" t="s">
        <v>562</v>
      </c>
      <c r="D18" s="145" t="s">
        <v>42</v>
      </c>
      <c r="E18" s="145">
        <v>6000000</v>
      </c>
      <c r="F18" s="145">
        <f t="shared" si="0"/>
        <v>6000000</v>
      </c>
      <c r="G18" s="139" t="s">
        <v>43</v>
      </c>
      <c r="H18" s="139" t="s">
        <v>157</v>
      </c>
      <c r="I18" s="141" t="s">
        <v>158</v>
      </c>
    </row>
    <row r="19" spans="1:9" ht="36" x14ac:dyDescent="0.25">
      <c r="A19" s="139" t="s">
        <v>553</v>
      </c>
      <c r="B19" s="139" t="s">
        <v>156</v>
      </c>
      <c r="C19" s="155" t="s">
        <v>712</v>
      </c>
      <c r="D19" s="117">
        <v>1</v>
      </c>
      <c r="E19" s="117">
        <v>2500000</v>
      </c>
      <c r="F19" s="149">
        <f t="shared" si="0"/>
        <v>2500000</v>
      </c>
      <c r="G19" s="139" t="s">
        <v>43</v>
      </c>
      <c r="H19" s="139" t="s">
        <v>157</v>
      </c>
      <c r="I19" s="141" t="s">
        <v>158</v>
      </c>
    </row>
    <row r="20" spans="1:9" ht="36" x14ac:dyDescent="0.25">
      <c r="A20" s="139" t="s">
        <v>553</v>
      </c>
      <c r="B20" s="139" t="s">
        <v>156</v>
      </c>
      <c r="C20" s="155" t="s">
        <v>713</v>
      </c>
      <c r="D20" s="117">
        <v>1</v>
      </c>
      <c r="E20" s="117">
        <v>1000000</v>
      </c>
      <c r="F20" s="149">
        <f t="shared" si="0"/>
        <v>1000000</v>
      </c>
      <c r="G20" s="139" t="s">
        <v>43</v>
      </c>
      <c r="H20" s="139" t="s">
        <v>157</v>
      </c>
      <c r="I20" s="141" t="s">
        <v>158</v>
      </c>
    </row>
    <row r="21" spans="1:9" ht="36" x14ac:dyDescent="0.25">
      <c r="A21" s="139" t="s">
        <v>553</v>
      </c>
      <c r="B21" s="139" t="s">
        <v>46</v>
      </c>
      <c r="C21" s="139" t="s">
        <v>563</v>
      </c>
      <c r="D21" s="145" t="s">
        <v>42</v>
      </c>
      <c r="E21" s="145">
        <v>2500000</v>
      </c>
      <c r="F21" s="149">
        <f t="shared" si="0"/>
        <v>2500000</v>
      </c>
      <c r="G21" s="139" t="s">
        <v>43</v>
      </c>
      <c r="H21" s="139" t="s">
        <v>48</v>
      </c>
      <c r="I21" s="141" t="s">
        <v>53</v>
      </c>
    </row>
    <row r="22" spans="1:9" ht="12" customHeight="1" x14ac:dyDescent="0.25">
      <c r="A22" s="370" t="s">
        <v>9</v>
      </c>
      <c r="B22" s="370"/>
      <c r="C22" s="370"/>
      <c r="D22" s="371"/>
      <c r="E22" s="372"/>
      <c r="F22" s="150">
        <f>SUM(F6:F21)</f>
        <v>100000000</v>
      </c>
      <c r="G22" s="148"/>
      <c r="H22" s="373"/>
      <c r="I22" s="373"/>
    </row>
    <row r="23" spans="1:9" x14ac:dyDescent="0.25">
      <c r="A23" s="55"/>
      <c r="B23" s="55"/>
      <c r="C23" s="55"/>
      <c r="D23" s="55"/>
      <c r="E23" s="55"/>
      <c r="F23" s="146" t="s">
        <v>273</v>
      </c>
      <c r="G23" s="55"/>
      <c r="H23" s="55"/>
      <c r="I23" s="55"/>
    </row>
  </sheetData>
  <mergeCells count="13">
    <mergeCell ref="A1:I1"/>
    <mergeCell ref="A2:I2"/>
    <mergeCell ref="A3:I3"/>
    <mergeCell ref="H5:H6"/>
    <mergeCell ref="I5:I6"/>
    <mergeCell ref="A22:C22"/>
    <mergeCell ref="D22:E22"/>
    <mergeCell ref="H22:I22"/>
    <mergeCell ref="A5:A6"/>
    <mergeCell ref="B5:B6"/>
    <mergeCell ref="C5:C6"/>
    <mergeCell ref="D5:F5"/>
    <mergeCell ref="G5:G6"/>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workbookViewId="0">
      <selection activeCell="L12" sqref="L12"/>
    </sheetView>
  </sheetViews>
  <sheetFormatPr baseColWidth="10" defaultColWidth="9.140625" defaultRowHeight="15" x14ac:dyDescent="0.25"/>
  <cols>
    <col min="1" max="1" width="7.28515625" customWidth="1"/>
    <col min="2" max="2" width="19.5703125" customWidth="1"/>
    <col min="3" max="3" width="12.7109375" customWidth="1"/>
    <col min="4" max="4" width="5.7109375" customWidth="1"/>
    <col min="5" max="5" width="13.28515625" customWidth="1"/>
    <col min="6" max="6" width="13.140625" customWidth="1"/>
    <col min="7" max="7" width="17.28515625" customWidth="1"/>
    <col min="8" max="8" width="12.140625" customWidth="1"/>
    <col min="9" max="9" width="26" customWidth="1"/>
    <col min="11" max="11" width="15.140625" bestFit="1" customWidth="1"/>
  </cols>
  <sheetData>
    <row r="1" spans="1:9" ht="15.75" customHeight="1" x14ac:dyDescent="0.25">
      <c r="A1" s="455"/>
      <c r="B1" s="456"/>
      <c r="C1" s="456"/>
      <c r="D1" s="456"/>
      <c r="E1" s="456"/>
      <c r="F1" s="456"/>
      <c r="G1" s="456"/>
      <c r="H1" s="456"/>
      <c r="I1" s="457"/>
    </row>
    <row r="2" spans="1:9" ht="15.75" customHeight="1" x14ac:dyDescent="0.25">
      <c r="A2" s="463"/>
      <c r="B2" s="464"/>
      <c r="C2" s="464"/>
      <c r="D2" s="464"/>
      <c r="E2" s="464"/>
      <c r="F2" s="464"/>
      <c r="G2" s="464"/>
      <c r="H2" s="464"/>
      <c r="I2" s="465"/>
    </row>
    <row r="3" spans="1:9" ht="15.75" customHeight="1" x14ac:dyDescent="0.25">
      <c r="A3" s="463"/>
      <c r="B3" s="464"/>
      <c r="C3" s="464"/>
      <c r="D3" s="464"/>
      <c r="E3" s="464"/>
      <c r="F3" s="464"/>
      <c r="G3" s="464"/>
      <c r="H3" s="464"/>
      <c r="I3" s="465"/>
    </row>
    <row r="4" spans="1:9" ht="15.75" customHeight="1" x14ac:dyDescent="0.25">
      <c r="A4" s="458"/>
      <c r="B4" s="459"/>
      <c r="C4" s="459"/>
      <c r="D4" s="459"/>
      <c r="E4" s="459"/>
      <c r="F4" s="459"/>
      <c r="G4" s="459"/>
      <c r="H4" s="459"/>
      <c r="I4" s="460"/>
    </row>
    <row r="5" spans="1:9" ht="15.75" customHeight="1" x14ac:dyDescent="0.25">
      <c r="A5" s="318" t="s">
        <v>34</v>
      </c>
      <c r="B5" s="318"/>
      <c r="C5" s="318"/>
      <c r="D5" s="318"/>
      <c r="E5" s="318"/>
      <c r="F5" s="318"/>
      <c r="G5" s="318"/>
      <c r="H5" s="318"/>
      <c r="I5" s="318"/>
    </row>
    <row r="6" spans="1:9" ht="15.75" customHeight="1" x14ac:dyDescent="0.25">
      <c r="A6" s="318" t="s">
        <v>37</v>
      </c>
      <c r="B6" s="318"/>
      <c r="C6" s="318"/>
      <c r="D6" s="318"/>
      <c r="E6" s="318"/>
      <c r="F6" s="318"/>
      <c r="G6" s="318"/>
      <c r="H6" s="318"/>
      <c r="I6" s="318"/>
    </row>
    <row r="7" spans="1:9" ht="15.75" customHeight="1" x14ac:dyDescent="0.25">
      <c r="A7" s="318" t="s">
        <v>570</v>
      </c>
      <c r="B7" s="318"/>
      <c r="C7" s="318"/>
      <c r="D7" s="318"/>
      <c r="E7" s="318"/>
      <c r="F7" s="318"/>
      <c r="G7" s="318"/>
      <c r="H7" s="318"/>
      <c r="I7" s="318"/>
    </row>
    <row r="8" spans="1:9" ht="15.75" customHeight="1" x14ac:dyDescent="0.25">
      <c r="A8" s="112"/>
      <c r="B8" s="118">
        <v>554221922</v>
      </c>
      <c r="C8" s="112"/>
      <c r="D8" s="113"/>
      <c r="E8" s="113"/>
      <c r="F8" s="154"/>
      <c r="G8" s="113"/>
      <c r="H8" s="113"/>
      <c r="I8" s="113"/>
    </row>
    <row r="9" spans="1:9" ht="17.25" customHeight="1" x14ac:dyDescent="0.25">
      <c r="A9" s="374" t="s">
        <v>26</v>
      </c>
      <c r="B9" s="374" t="s">
        <v>27</v>
      </c>
      <c r="C9" s="374" t="s">
        <v>28</v>
      </c>
      <c r="D9" s="378" t="s">
        <v>3</v>
      </c>
      <c r="E9" s="378"/>
      <c r="F9" s="378"/>
      <c r="G9" s="374" t="s">
        <v>38</v>
      </c>
      <c r="H9" s="374" t="s">
        <v>29</v>
      </c>
      <c r="I9" s="374" t="s">
        <v>30</v>
      </c>
    </row>
    <row r="10" spans="1:9" ht="22.5" customHeight="1" x14ac:dyDescent="0.25">
      <c r="A10" s="374" t="s">
        <v>26</v>
      </c>
      <c r="B10" s="374" t="s">
        <v>27</v>
      </c>
      <c r="C10" s="374" t="s">
        <v>28</v>
      </c>
      <c r="D10" s="153" t="s">
        <v>24</v>
      </c>
      <c r="E10" s="153" t="s">
        <v>8</v>
      </c>
      <c r="F10" s="153" t="s">
        <v>9</v>
      </c>
      <c r="G10" s="374" t="s">
        <v>38</v>
      </c>
      <c r="H10" s="374" t="s">
        <v>29</v>
      </c>
      <c r="I10" s="374" t="s">
        <v>30</v>
      </c>
    </row>
    <row r="11" spans="1:9" ht="55.9" customHeight="1" x14ac:dyDescent="0.25">
      <c r="A11" s="152" t="s">
        <v>566</v>
      </c>
      <c r="B11" s="152" t="s">
        <v>530</v>
      </c>
      <c r="C11" s="152" t="s">
        <v>567</v>
      </c>
      <c r="D11" s="152" t="s">
        <v>42</v>
      </c>
      <c r="E11" s="118">
        <v>554221922</v>
      </c>
      <c r="F11" s="118">
        <v>554221922</v>
      </c>
      <c r="G11" s="152" t="s">
        <v>43</v>
      </c>
      <c r="H11" s="152" t="s">
        <v>44</v>
      </c>
      <c r="I11" s="152" t="s">
        <v>45</v>
      </c>
    </row>
    <row r="12" spans="1:9" ht="16.5" customHeight="1" x14ac:dyDescent="0.25">
      <c r="A12" s="375" t="s">
        <v>9</v>
      </c>
      <c r="B12" s="375"/>
      <c r="C12" s="375"/>
      <c r="D12" s="376"/>
      <c r="E12" s="376"/>
      <c r="F12" s="118">
        <v>554221922</v>
      </c>
      <c r="G12" s="151"/>
      <c r="H12" s="376"/>
      <c r="I12" s="376"/>
    </row>
    <row r="13" spans="1:9" ht="16.5" customHeight="1" x14ac:dyDescent="0.25">
      <c r="A13" s="379"/>
      <c r="B13" s="380"/>
      <c r="C13" s="380"/>
      <c r="D13" s="380"/>
      <c r="E13" s="380"/>
      <c r="F13" s="380"/>
      <c r="G13" s="380"/>
      <c r="H13" s="380"/>
      <c r="I13" s="381"/>
    </row>
    <row r="14" spans="1:9" ht="16.5" customHeight="1" x14ac:dyDescent="0.25">
      <c r="A14" s="382"/>
      <c r="B14" s="383"/>
      <c r="C14" s="383"/>
      <c r="D14" s="383"/>
      <c r="E14" s="383"/>
      <c r="F14" s="383"/>
      <c r="G14" s="383"/>
      <c r="H14" s="383"/>
      <c r="I14" s="384"/>
    </row>
    <row r="15" spans="1:9" ht="16.5" customHeight="1" x14ac:dyDescent="0.25">
      <c r="A15" s="382"/>
      <c r="B15" s="383"/>
      <c r="C15" s="383"/>
      <c r="D15" s="383"/>
      <c r="E15" s="383"/>
      <c r="F15" s="383"/>
      <c r="G15" s="383"/>
      <c r="H15" s="383"/>
      <c r="I15" s="384"/>
    </row>
    <row r="16" spans="1:9" ht="16.5" customHeight="1" x14ac:dyDescent="0.25">
      <c r="A16" s="385"/>
      <c r="B16" s="386"/>
      <c r="C16" s="386"/>
      <c r="D16" s="386"/>
      <c r="E16" s="386"/>
      <c r="F16" s="386"/>
      <c r="G16" s="386"/>
      <c r="H16" s="386"/>
      <c r="I16" s="387"/>
    </row>
    <row r="17" spans="1:9" ht="16.5" customHeight="1" x14ac:dyDescent="0.25">
      <c r="A17" s="318" t="s">
        <v>34</v>
      </c>
      <c r="B17" s="318"/>
      <c r="C17" s="318"/>
      <c r="D17" s="318"/>
      <c r="E17" s="318"/>
      <c r="F17" s="318"/>
      <c r="G17" s="318"/>
      <c r="H17" s="318"/>
      <c r="I17" s="318"/>
    </row>
    <row r="18" spans="1:9" ht="16.5" customHeight="1" x14ac:dyDescent="0.25">
      <c r="A18" s="318" t="s">
        <v>37</v>
      </c>
      <c r="B18" s="318"/>
      <c r="C18" s="318"/>
      <c r="D18" s="318"/>
      <c r="E18" s="318"/>
      <c r="F18" s="318"/>
      <c r="G18" s="318"/>
      <c r="H18" s="318"/>
      <c r="I18" s="318"/>
    </row>
    <row r="19" spans="1:9" ht="16.5" customHeight="1" x14ac:dyDescent="0.25">
      <c r="A19" s="318" t="s">
        <v>571</v>
      </c>
      <c r="B19" s="318"/>
      <c r="C19" s="318"/>
      <c r="D19" s="318"/>
      <c r="E19" s="318"/>
      <c r="F19" s="318"/>
      <c r="G19" s="318"/>
      <c r="H19" s="318"/>
      <c r="I19" s="318"/>
    </row>
    <row r="20" spans="1:9" ht="16.5" customHeight="1" x14ac:dyDescent="0.25">
      <c r="A20" s="112" t="s">
        <v>160</v>
      </c>
      <c r="B20" s="118">
        <v>400000000</v>
      </c>
      <c r="C20" s="112"/>
      <c r="D20" s="113"/>
      <c r="E20" s="113"/>
      <c r="F20" s="113"/>
      <c r="G20" s="113"/>
      <c r="H20" s="113"/>
      <c r="I20" s="113"/>
    </row>
    <row r="21" spans="1:9" ht="14.25" customHeight="1" x14ac:dyDescent="0.25">
      <c r="A21" s="374" t="s">
        <v>26</v>
      </c>
      <c r="B21" s="374" t="s">
        <v>27</v>
      </c>
      <c r="C21" s="374" t="s">
        <v>28</v>
      </c>
      <c r="D21" s="378" t="s">
        <v>3</v>
      </c>
      <c r="E21" s="378"/>
      <c r="F21" s="378"/>
      <c r="G21" s="374" t="s">
        <v>38</v>
      </c>
      <c r="H21" s="374" t="s">
        <v>29</v>
      </c>
      <c r="I21" s="374" t="s">
        <v>30</v>
      </c>
    </row>
    <row r="22" spans="1:9" ht="24" customHeight="1" x14ac:dyDescent="0.25">
      <c r="A22" s="374" t="s">
        <v>26</v>
      </c>
      <c r="B22" s="374" t="s">
        <v>27</v>
      </c>
      <c r="C22" s="374" t="s">
        <v>28</v>
      </c>
      <c r="D22" s="153" t="s">
        <v>24</v>
      </c>
      <c r="E22" s="153" t="s">
        <v>8</v>
      </c>
      <c r="F22" s="153" t="s">
        <v>9</v>
      </c>
      <c r="G22" s="374" t="s">
        <v>38</v>
      </c>
      <c r="H22" s="374" t="s">
        <v>29</v>
      </c>
      <c r="I22" s="374" t="s">
        <v>30</v>
      </c>
    </row>
    <row r="23" spans="1:9" ht="55.9" customHeight="1" x14ac:dyDescent="0.25">
      <c r="A23" s="152" t="s">
        <v>568</v>
      </c>
      <c r="B23" s="152" t="s">
        <v>40</v>
      </c>
      <c r="C23" s="152" t="s">
        <v>569</v>
      </c>
      <c r="D23" s="152" t="s">
        <v>42</v>
      </c>
      <c r="E23" s="118">
        <v>400000000</v>
      </c>
      <c r="F23" s="118">
        <v>400000000</v>
      </c>
      <c r="G23" s="152" t="s">
        <v>43</v>
      </c>
      <c r="H23" s="152" t="s">
        <v>44</v>
      </c>
      <c r="I23" s="152" t="s">
        <v>45</v>
      </c>
    </row>
    <row r="24" spans="1:9" ht="18" customHeight="1" x14ac:dyDescent="0.25">
      <c r="A24" s="375" t="s">
        <v>9</v>
      </c>
      <c r="B24" s="375"/>
      <c r="C24" s="375"/>
      <c r="D24" s="376"/>
      <c r="E24" s="376"/>
      <c r="F24" s="118">
        <v>400000000</v>
      </c>
      <c r="G24" s="4"/>
      <c r="H24" s="377"/>
      <c r="I24" s="377"/>
    </row>
  </sheetData>
  <mergeCells count="27">
    <mergeCell ref="A13:I16"/>
    <mergeCell ref="A17:I17"/>
    <mergeCell ref="A18:I18"/>
    <mergeCell ref="A19:I19"/>
    <mergeCell ref="A5:I5"/>
    <mergeCell ref="A6:I6"/>
    <mergeCell ref="H9:H10"/>
    <mergeCell ref="I9:I10"/>
    <mergeCell ref="A7:I7"/>
    <mergeCell ref="A12:C12"/>
    <mergeCell ref="D12:E12"/>
    <mergeCell ref="H12:I12"/>
    <mergeCell ref="A9:A10"/>
    <mergeCell ref="B9:B10"/>
    <mergeCell ref="C9:C10"/>
    <mergeCell ref="D9:F9"/>
    <mergeCell ref="G9:G10"/>
    <mergeCell ref="H21:H22"/>
    <mergeCell ref="I21:I22"/>
    <mergeCell ref="A24:C24"/>
    <mergeCell ref="D24:E24"/>
    <mergeCell ref="H24:I24"/>
    <mergeCell ref="A21:A22"/>
    <mergeCell ref="B21:B22"/>
    <mergeCell ref="C21:C22"/>
    <mergeCell ref="D21:F21"/>
    <mergeCell ref="G21:G2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topLeftCell="A10" workbookViewId="0">
      <selection activeCell="D10" sqref="D10:E10"/>
    </sheetView>
  </sheetViews>
  <sheetFormatPr baseColWidth="10" defaultColWidth="9.140625" defaultRowHeight="15" x14ac:dyDescent="0.25"/>
  <cols>
    <col min="1" max="1" width="7.42578125" customWidth="1"/>
    <col min="2" max="2" width="17.140625" customWidth="1"/>
    <col min="3" max="3" width="24" customWidth="1"/>
    <col min="4" max="4" width="4.7109375" customWidth="1"/>
    <col min="5" max="5" width="11" customWidth="1"/>
    <col min="6" max="6" width="12.28515625" customWidth="1"/>
    <col min="7" max="7" width="15.140625" customWidth="1"/>
    <col min="8" max="8" width="13.42578125" customWidth="1"/>
    <col min="9" max="9" width="31.28515625" customWidth="1"/>
  </cols>
  <sheetData>
    <row r="1" spans="1:11" ht="15.75" x14ac:dyDescent="0.25">
      <c r="A1" s="318" t="s">
        <v>34</v>
      </c>
      <c r="B1" s="318"/>
      <c r="C1" s="318"/>
      <c r="D1" s="318"/>
      <c r="E1" s="318"/>
      <c r="F1" s="318"/>
      <c r="G1" s="318"/>
      <c r="H1" s="318"/>
      <c r="I1" s="318"/>
    </row>
    <row r="2" spans="1:11" ht="15.75" x14ac:dyDescent="0.25">
      <c r="A2" s="318" t="s">
        <v>37</v>
      </c>
      <c r="B2" s="318"/>
      <c r="C2" s="318"/>
      <c r="D2" s="318"/>
      <c r="E2" s="318"/>
      <c r="F2" s="318"/>
      <c r="G2" s="318"/>
      <c r="H2" s="318"/>
      <c r="I2" s="318"/>
    </row>
    <row r="3" spans="1:11" ht="15.75" x14ac:dyDescent="0.25">
      <c r="A3" s="318" t="s">
        <v>581</v>
      </c>
      <c r="B3" s="318"/>
      <c r="C3" s="318"/>
      <c r="D3" s="318"/>
      <c r="E3" s="318"/>
      <c r="F3" s="318"/>
      <c r="G3" s="318"/>
      <c r="H3" s="318"/>
      <c r="I3" s="318"/>
    </row>
    <row r="4" spans="1:11" x14ac:dyDescent="0.25">
      <c r="A4" t="s">
        <v>160</v>
      </c>
      <c r="B4" s="51">
        <v>70000000</v>
      </c>
    </row>
    <row r="5" spans="1:11" ht="23.25" customHeight="1" x14ac:dyDescent="0.25">
      <c r="A5" s="388" t="s">
        <v>26</v>
      </c>
      <c r="B5" s="388" t="s">
        <v>27</v>
      </c>
      <c r="C5" s="388" t="s">
        <v>28</v>
      </c>
      <c r="D5" s="391" t="s">
        <v>3</v>
      </c>
      <c r="E5" s="391"/>
      <c r="F5" s="391"/>
      <c r="G5" s="388" t="s">
        <v>38</v>
      </c>
      <c r="H5" s="388" t="s">
        <v>29</v>
      </c>
      <c r="I5" s="388" t="s">
        <v>30</v>
      </c>
    </row>
    <row r="6" spans="1:11" ht="23.25" customHeight="1" x14ac:dyDescent="0.25">
      <c r="A6" s="388" t="s">
        <v>26</v>
      </c>
      <c r="B6" s="388" t="s">
        <v>27</v>
      </c>
      <c r="C6" s="388" t="s">
        <v>28</v>
      </c>
      <c r="D6" s="160" t="s">
        <v>24</v>
      </c>
      <c r="E6" s="160" t="s">
        <v>8</v>
      </c>
      <c r="F6" s="160" t="s">
        <v>9</v>
      </c>
      <c r="G6" s="388" t="s">
        <v>38</v>
      </c>
      <c r="H6" s="388" t="s">
        <v>29</v>
      </c>
      <c r="I6" s="388" t="s">
        <v>30</v>
      </c>
    </row>
    <row r="7" spans="1:11" ht="31.9" customHeight="1" x14ac:dyDescent="0.25">
      <c r="A7" s="157" t="s">
        <v>572</v>
      </c>
      <c r="B7" s="157" t="s">
        <v>46</v>
      </c>
      <c r="C7" s="158" t="s">
        <v>573</v>
      </c>
      <c r="D7" s="157" t="s">
        <v>42</v>
      </c>
      <c r="E7" s="161">
        <v>10500000</v>
      </c>
      <c r="F7" s="161">
        <f>E7</f>
        <v>10500000</v>
      </c>
      <c r="G7" s="157" t="s">
        <v>43</v>
      </c>
      <c r="H7" s="157" t="s">
        <v>48</v>
      </c>
      <c r="I7" s="158" t="s">
        <v>53</v>
      </c>
    </row>
    <row r="8" spans="1:11" ht="40.5" customHeight="1" x14ac:dyDescent="0.25">
      <c r="A8" s="157" t="s">
        <v>572</v>
      </c>
      <c r="B8" s="157" t="s">
        <v>530</v>
      </c>
      <c r="C8" s="159" t="s">
        <v>574</v>
      </c>
      <c r="D8" s="157" t="s">
        <v>42</v>
      </c>
      <c r="E8" s="161">
        <v>15000000</v>
      </c>
      <c r="F8" s="161">
        <f>E8</f>
        <v>15000000</v>
      </c>
      <c r="G8" s="157" t="s">
        <v>43</v>
      </c>
      <c r="H8" s="157" t="s">
        <v>44</v>
      </c>
      <c r="I8" s="159" t="s">
        <v>45</v>
      </c>
    </row>
    <row r="9" spans="1:11" ht="55.9" customHeight="1" x14ac:dyDescent="0.25">
      <c r="A9" s="157" t="s">
        <v>572</v>
      </c>
      <c r="B9" s="157" t="s">
        <v>530</v>
      </c>
      <c r="C9" s="159" t="s">
        <v>575</v>
      </c>
      <c r="D9" s="157" t="s">
        <v>42</v>
      </c>
      <c r="E9" s="161">
        <v>44500000</v>
      </c>
      <c r="F9" s="161">
        <f>E9</f>
        <v>44500000</v>
      </c>
      <c r="G9" s="157" t="s">
        <v>43</v>
      </c>
      <c r="H9" s="157" t="s">
        <v>44</v>
      </c>
      <c r="I9" s="159" t="s">
        <v>45</v>
      </c>
      <c r="K9" s="236" t="s">
        <v>460</v>
      </c>
    </row>
    <row r="10" spans="1:11" ht="18" customHeight="1" x14ac:dyDescent="0.25">
      <c r="A10" s="389" t="s">
        <v>9</v>
      </c>
      <c r="B10" s="389"/>
      <c r="C10" s="389"/>
      <c r="D10" s="390"/>
      <c r="E10" s="390"/>
      <c r="F10" s="163">
        <f>SUM(F7:F9)</f>
        <v>70000000</v>
      </c>
      <c r="G10" s="156"/>
      <c r="H10" s="390"/>
      <c r="I10" s="390"/>
    </row>
    <row r="11" spans="1:11" ht="18" customHeight="1" x14ac:dyDescent="0.25">
      <c r="A11" s="379"/>
      <c r="B11" s="380"/>
      <c r="C11" s="380"/>
      <c r="D11" s="380"/>
      <c r="E11" s="380"/>
      <c r="F11" s="380"/>
      <c r="G11" s="380"/>
      <c r="H11" s="380"/>
      <c r="I11" s="381"/>
    </row>
    <row r="12" spans="1:11" ht="18" customHeight="1" x14ac:dyDescent="0.25">
      <c r="A12" s="382"/>
      <c r="B12" s="383"/>
      <c r="C12" s="383"/>
      <c r="D12" s="383"/>
      <c r="E12" s="383"/>
      <c r="F12" s="383"/>
      <c r="G12" s="383"/>
      <c r="H12" s="383"/>
      <c r="I12" s="384"/>
    </row>
    <row r="13" spans="1:11" ht="18" customHeight="1" x14ac:dyDescent="0.25">
      <c r="A13" s="385"/>
      <c r="B13" s="386"/>
      <c r="C13" s="386"/>
      <c r="D13" s="386"/>
      <c r="E13" s="386"/>
      <c r="F13" s="386"/>
      <c r="G13" s="386"/>
      <c r="H13" s="386"/>
      <c r="I13" s="387"/>
    </row>
    <row r="14" spans="1:11" ht="18" customHeight="1" x14ac:dyDescent="0.25">
      <c r="A14" s="318" t="s">
        <v>34</v>
      </c>
      <c r="B14" s="318"/>
      <c r="C14" s="318"/>
      <c r="D14" s="318"/>
      <c r="E14" s="318"/>
      <c r="F14" s="318"/>
      <c r="G14" s="318"/>
      <c r="H14" s="318"/>
      <c r="I14" s="318"/>
    </row>
    <row r="15" spans="1:11" ht="18" customHeight="1" x14ac:dyDescent="0.25">
      <c r="A15" s="318" t="s">
        <v>37</v>
      </c>
      <c r="B15" s="318"/>
      <c r="C15" s="318"/>
      <c r="D15" s="318"/>
      <c r="E15" s="318"/>
      <c r="F15" s="318"/>
      <c r="G15" s="318"/>
      <c r="H15" s="318"/>
      <c r="I15" s="318"/>
    </row>
    <row r="16" spans="1:11" ht="18" customHeight="1" x14ac:dyDescent="0.25">
      <c r="A16" s="318" t="s">
        <v>582</v>
      </c>
      <c r="B16" s="318"/>
      <c r="C16" s="318"/>
      <c r="D16" s="318"/>
      <c r="E16" s="318"/>
      <c r="F16" s="318"/>
      <c r="G16" s="318"/>
      <c r="H16" s="318"/>
      <c r="I16" s="318"/>
    </row>
    <row r="17" spans="1:9" ht="18" customHeight="1" x14ac:dyDescent="0.25">
      <c r="A17" s="112" t="s">
        <v>160</v>
      </c>
      <c r="B17" s="118">
        <v>40000000</v>
      </c>
      <c r="C17" s="112"/>
      <c r="D17" s="113"/>
      <c r="E17" s="113"/>
      <c r="F17" s="164"/>
      <c r="G17" s="113"/>
      <c r="H17" s="113"/>
      <c r="I17" s="113"/>
    </row>
    <row r="18" spans="1:9" ht="21.75" customHeight="1" x14ac:dyDescent="0.25">
      <c r="A18" s="388" t="s">
        <v>26</v>
      </c>
      <c r="B18" s="388" t="s">
        <v>27</v>
      </c>
      <c r="C18" s="388" t="s">
        <v>28</v>
      </c>
      <c r="D18" s="391" t="s">
        <v>3</v>
      </c>
      <c r="E18" s="391"/>
      <c r="F18" s="391"/>
      <c r="G18" s="388" t="s">
        <v>38</v>
      </c>
      <c r="H18" s="388" t="s">
        <v>29</v>
      </c>
      <c r="I18" s="388" t="s">
        <v>30</v>
      </c>
    </row>
    <row r="19" spans="1:9" ht="27.75" customHeight="1" x14ac:dyDescent="0.25">
      <c r="A19" s="388" t="s">
        <v>26</v>
      </c>
      <c r="B19" s="388" t="s">
        <v>27</v>
      </c>
      <c r="C19" s="388" t="s">
        <v>28</v>
      </c>
      <c r="D19" s="160" t="s">
        <v>24</v>
      </c>
      <c r="E19" s="160" t="s">
        <v>8</v>
      </c>
      <c r="F19" s="160" t="s">
        <v>9</v>
      </c>
      <c r="G19" s="388" t="s">
        <v>38</v>
      </c>
      <c r="H19" s="388" t="s">
        <v>29</v>
      </c>
      <c r="I19" s="388" t="s">
        <v>30</v>
      </c>
    </row>
    <row r="20" spans="1:9" ht="31.9" customHeight="1" x14ac:dyDescent="0.25">
      <c r="A20" s="157" t="s">
        <v>576</v>
      </c>
      <c r="B20" s="157" t="s">
        <v>93</v>
      </c>
      <c r="C20" s="157" t="s">
        <v>577</v>
      </c>
      <c r="D20" s="157" t="s">
        <v>42</v>
      </c>
      <c r="E20" s="161">
        <v>350000</v>
      </c>
      <c r="F20" s="166">
        <f>E20</f>
        <v>350000</v>
      </c>
      <c r="G20" s="157" t="s">
        <v>43</v>
      </c>
      <c r="H20" s="157" t="s">
        <v>95</v>
      </c>
      <c r="I20" s="158" t="s">
        <v>96</v>
      </c>
    </row>
    <row r="21" spans="1:9" ht="55.9" customHeight="1" x14ac:dyDescent="0.25">
      <c r="A21" s="157" t="s">
        <v>576</v>
      </c>
      <c r="B21" s="157" t="s">
        <v>530</v>
      </c>
      <c r="C21" s="157" t="s">
        <v>578</v>
      </c>
      <c r="D21" s="157" t="s">
        <v>42</v>
      </c>
      <c r="E21" s="165">
        <v>10000000</v>
      </c>
      <c r="F21" s="166">
        <f t="shared" ref="F21:F23" si="0">E21</f>
        <v>10000000</v>
      </c>
      <c r="G21" s="157" t="s">
        <v>43</v>
      </c>
      <c r="H21" s="157" t="s">
        <v>44</v>
      </c>
      <c r="I21" s="159" t="s">
        <v>45</v>
      </c>
    </row>
    <row r="22" spans="1:9" ht="55.9" customHeight="1" x14ac:dyDescent="0.25">
      <c r="A22" s="157" t="s">
        <v>576</v>
      </c>
      <c r="B22" s="157" t="s">
        <v>40</v>
      </c>
      <c r="C22" s="157" t="s">
        <v>579</v>
      </c>
      <c r="D22" s="157" t="s">
        <v>42</v>
      </c>
      <c r="E22" s="165">
        <v>10000000</v>
      </c>
      <c r="F22" s="166">
        <f t="shared" si="0"/>
        <v>10000000</v>
      </c>
      <c r="G22" s="157" t="s">
        <v>43</v>
      </c>
      <c r="H22" s="157" t="s">
        <v>44</v>
      </c>
      <c r="I22" s="159" t="s">
        <v>528</v>
      </c>
    </row>
    <row r="23" spans="1:9" ht="55.9" customHeight="1" x14ac:dyDescent="0.25">
      <c r="A23" s="157" t="s">
        <v>576</v>
      </c>
      <c r="B23" s="157" t="s">
        <v>40</v>
      </c>
      <c r="C23" s="157" t="s">
        <v>580</v>
      </c>
      <c r="D23" s="157" t="s">
        <v>42</v>
      </c>
      <c r="E23" s="165">
        <v>19650000</v>
      </c>
      <c r="F23" s="166">
        <f t="shared" si="0"/>
        <v>19650000</v>
      </c>
      <c r="G23" s="157" t="s">
        <v>43</v>
      </c>
      <c r="H23" s="157" t="s">
        <v>44</v>
      </c>
      <c r="I23" s="159" t="s">
        <v>45</v>
      </c>
    </row>
    <row r="24" spans="1:9" ht="19.5" customHeight="1" x14ac:dyDescent="0.25">
      <c r="A24" s="389" t="s">
        <v>9</v>
      </c>
      <c r="B24" s="389"/>
      <c r="C24" s="389"/>
      <c r="D24" s="390"/>
      <c r="E24" s="390"/>
      <c r="F24" s="162">
        <f>SUM(F20:F23)</f>
        <v>40000000</v>
      </c>
      <c r="G24" s="156"/>
      <c r="H24" s="390"/>
      <c r="I24" s="390"/>
    </row>
    <row r="25" spans="1:9" x14ac:dyDescent="0.25">
      <c r="A25" s="55"/>
      <c r="B25" s="55"/>
      <c r="C25" s="55"/>
      <c r="D25" s="55"/>
      <c r="E25" s="55"/>
      <c r="F25" s="55"/>
      <c r="G25" s="55"/>
      <c r="H25" s="55"/>
      <c r="I25" s="55"/>
    </row>
    <row r="26" spans="1:9" x14ac:dyDescent="0.25">
      <c r="I26" s="167" t="s">
        <v>273</v>
      </c>
    </row>
  </sheetData>
  <mergeCells count="27">
    <mergeCell ref="A11:I13"/>
    <mergeCell ref="A16:I16"/>
    <mergeCell ref="A1:I1"/>
    <mergeCell ref="A2:I2"/>
    <mergeCell ref="A3:I3"/>
    <mergeCell ref="A14:I14"/>
    <mergeCell ref="A15:I15"/>
    <mergeCell ref="H5:H6"/>
    <mergeCell ref="I5:I6"/>
    <mergeCell ref="A10:C10"/>
    <mergeCell ref="D10:E10"/>
    <mergeCell ref="H10:I10"/>
    <mergeCell ref="A5:A6"/>
    <mergeCell ref="B5:B6"/>
    <mergeCell ref="C5:C6"/>
    <mergeCell ref="D5:F5"/>
    <mergeCell ref="G5:G6"/>
    <mergeCell ref="H18:H19"/>
    <mergeCell ref="I18:I19"/>
    <mergeCell ref="A24:C24"/>
    <mergeCell ref="D24:E24"/>
    <mergeCell ref="H24:I24"/>
    <mergeCell ref="A18:A19"/>
    <mergeCell ref="B18:B19"/>
    <mergeCell ref="C18:C19"/>
    <mergeCell ref="D18:F18"/>
    <mergeCell ref="G18:G1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opLeftCell="A10" workbookViewId="0">
      <selection activeCell="B25" sqref="B25:B26"/>
    </sheetView>
  </sheetViews>
  <sheetFormatPr baseColWidth="10" defaultColWidth="9.140625" defaultRowHeight="15" x14ac:dyDescent="0.25"/>
  <cols>
    <col min="1" max="1" width="8.5703125" customWidth="1"/>
    <col min="2" max="2" width="19.42578125" customWidth="1"/>
    <col min="3" max="3" width="21.7109375" customWidth="1"/>
    <col min="4" max="4" width="4.7109375" customWidth="1"/>
    <col min="5" max="5" width="10.85546875" customWidth="1"/>
    <col min="6" max="6" width="12.140625" customWidth="1"/>
    <col min="7" max="7" width="15.7109375" customWidth="1"/>
    <col min="8" max="8" width="11.28515625" customWidth="1"/>
    <col min="9" max="9" width="27.28515625" customWidth="1"/>
  </cols>
  <sheetData>
    <row r="1" spans="1:9" ht="15.75" x14ac:dyDescent="0.25">
      <c r="A1" s="318" t="s">
        <v>37</v>
      </c>
      <c r="B1" s="318"/>
      <c r="C1" s="318"/>
      <c r="D1" s="318"/>
      <c r="E1" s="318"/>
      <c r="F1" s="318"/>
      <c r="G1" s="318"/>
      <c r="H1" s="318"/>
      <c r="I1" s="318"/>
    </row>
    <row r="2" spans="1:9" ht="15.75" x14ac:dyDescent="0.25">
      <c r="A2" s="318" t="s">
        <v>591</v>
      </c>
      <c r="B2" s="318"/>
      <c r="C2" s="318"/>
      <c r="D2" s="318"/>
      <c r="E2" s="318"/>
      <c r="F2" s="318"/>
      <c r="G2" s="318"/>
      <c r="H2" s="318"/>
      <c r="I2" s="318"/>
    </row>
    <row r="3" spans="1:9" x14ac:dyDescent="0.25">
      <c r="A3" s="244" t="s">
        <v>160</v>
      </c>
      <c r="B3" s="118">
        <v>40000000</v>
      </c>
      <c r="C3" s="244"/>
      <c r="D3" s="245"/>
      <c r="E3" s="245"/>
      <c r="F3" s="245"/>
      <c r="G3" s="245"/>
      <c r="H3" s="245"/>
      <c r="I3" s="245"/>
    </row>
    <row r="4" spans="1:9" x14ac:dyDescent="0.25">
      <c r="A4" s="392" t="s">
        <v>26</v>
      </c>
      <c r="B4" s="392" t="s">
        <v>27</v>
      </c>
      <c r="C4" s="392" t="s">
        <v>28</v>
      </c>
      <c r="D4" s="396" t="s">
        <v>3</v>
      </c>
      <c r="E4" s="396"/>
      <c r="F4" s="396"/>
      <c r="G4" s="392" t="s">
        <v>38</v>
      </c>
      <c r="H4" s="392" t="s">
        <v>29</v>
      </c>
      <c r="I4" s="392" t="s">
        <v>30</v>
      </c>
    </row>
    <row r="5" spans="1:9" x14ac:dyDescent="0.25">
      <c r="A5" s="392" t="s">
        <v>26</v>
      </c>
      <c r="B5" s="392" t="s">
        <v>27</v>
      </c>
      <c r="C5" s="392" t="s">
        <v>28</v>
      </c>
      <c r="D5" s="242" t="s">
        <v>24</v>
      </c>
      <c r="E5" s="242" t="s">
        <v>8</v>
      </c>
      <c r="F5" s="242" t="s">
        <v>9</v>
      </c>
      <c r="G5" s="392" t="s">
        <v>38</v>
      </c>
      <c r="H5" s="392" t="s">
        <v>29</v>
      </c>
      <c r="I5" s="392" t="s">
        <v>30</v>
      </c>
    </row>
    <row r="6" spans="1:9" ht="24" x14ac:dyDescent="0.25">
      <c r="A6" s="169">
        <v>2025490</v>
      </c>
      <c r="B6" s="169" t="s">
        <v>40</v>
      </c>
      <c r="C6" s="169" t="s">
        <v>583</v>
      </c>
      <c r="D6" s="169" t="s">
        <v>42</v>
      </c>
      <c r="E6" s="118">
        <v>40000000</v>
      </c>
      <c r="F6" s="118">
        <v>40000000</v>
      </c>
      <c r="G6" s="169" t="s">
        <v>43</v>
      </c>
      <c r="H6" s="169" t="s">
        <v>95</v>
      </c>
      <c r="I6" s="169" t="s">
        <v>528</v>
      </c>
    </row>
    <row r="7" spans="1:9" ht="22.5" customHeight="1" x14ac:dyDescent="0.25">
      <c r="A7" s="394" t="s">
        <v>9</v>
      </c>
      <c r="B7" s="394"/>
      <c r="C7" s="394"/>
      <c r="D7" s="395"/>
      <c r="E7" s="395"/>
      <c r="F7" s="118">
        <v>40000000</v>
      </c>
      <c r="G7" s="243"/>
      <c r="H7" s="395"/>
      <c r="I7" s="395"/>
    </row>
    <row r="8" spans="1:9" ht="22.5" customHeight="1" x14ac:dyDescent="0.25">
      <c r="A8" s="467"/>
      <c r="B8" s="467"/>
      <c r="C8" s="467"/>
      <c r="D8" s="467"/>
      <c r="E8" s="467"/>
      <c r="F8" s="467"/>
      <c r="G8" s="467"/>
      <c r="H8" s="467"/>
      <c r="I8" s="467"/>
    </row>
    <row r="9" spans="1:9" ht="22.5" customHeight="1" x14ac:dyDescent="0.25">
      <c r="A9" s="466"/>
      <c r="B9" s="466"/>
      <c r="C9" s="466"/>
      <c r="D9" s="466"/>
      <c r="E9" s="466"/>
      <c r="F9" s="466"/>
      <c r="G9" s="466"/>
      <c r="H9" s="466"/>
      <c r="I9" s="466"/>
    </row>
    <row r="10" spans="1:9" ht="22.5" customHeight="1" x14ac:dyDescent="0.25">
      <c r="A10" s="237"/>
      <c r="B10" s="237"/>
      <c r="C10" s="237"/>
      <c r="D10" s="237"/>
      <c r="E10" s="237"/>
      <c r="F10" s="237"/>
      <c r="G10" s="237"/>
      <c r="H10" s="237"/>
      <c r="I10" s="237"/>
    </row>
    <row r="11" spans="1:9" ht="22.5" customHeight="1" x14ac:dyDescent="0.25">
      <c r="A11" s="318" t="s">
        <v>37</v>
      </c>
      <c r="B11" s="318"/>
      <c r="C11" s="318"/>
      <c r="D11" s="318"/>
      <c r="E11" s="318"/>
      <c r="F11" s="318"/>
      <c r="G11" s="318"/>
      <c r="H11" s="318"/>
      <c r="I11" s="318"/>
    </row>
    <row r="12" spans="1:9" ht="22.5" customHeight="1" x14ac:dyDescent="0.25">
      <c r="A12" s="318" t="s">
        <v>592</v>
      </c>
      <c r="B12" s="318"/>
      <c r="C12" s="318"/>
      <c r="D12" s="318"/>
      <c r="E12" s="318"/>
      <c r="F12" s="318"/>
      <c r="G12" s="318"/>
      <c r="H12" s="318"/>
      <c r="I12" s="318"/>
    </row>
    <row r="13" spans="1:9" ht="22.5" customHeight="1" x14ac:dyDescent="0.25">
      <c r="A13" s="112" t="s">
        <v>160</v>
      </c>
      <c r="B13" s="118">
        <v>100000000</v>
      </c>
      <c r="C13" s="112"/>
      <c r="D13" s="113"/>
      <c r="E13" s="113"/>
      <c r="F13" s="113"/>
      <c r="G13" s="113"/>
      <c r="H13" s="113"/>
      <c r="I13" s="113"/>
    </row>
    <row r="14" spans="1:9" ht="18.75" customHeight="1" x14ac:dyDescent="0.25">
      <c r="A14" s="392" t="s">
        <v>26</v>
      </c>
      <c r="B14" s="392" t="s">
        <v>27</v>
      </c>
      <c r="C14" s="392" t="s">
        <v>28</v>
      </c>
      <c r="D14" s="396" t="s">
        <v>3</v>
      </c>
      <c r="E14" s="396"/>
      <c r="F14" s="396"/>
      <c r="G14" s="392" t="s">
        <v>38</v>
      </c>
      <c r="H14" s="392" t="s">
        <v>29</v>
      </c>
      <c r="I14" s="392" t="s">
        <v>30</v>
      </c>
    </row>
    <row r="15" spans="1:9" ht="24" customHeight="1" x14ac:dyDescent="0.25">
      <c r="A15" s="392" t="s">
        <v>26</v>
      </c>
      <c r="B15" s="392" t="s">
        <v>27</v>
      </c>
      <c r="C15" s="392" t="s">
        <v>28</v>
      </c>
      <c r="D15" s="170" t="s">
        <v>24</v>
      </c>
      <c r="E15" s="170" t="s">
        <v>8</v>
      </c>
      <c r="F15" s="170" t="s">
        <v>9</v>
      </c>
      <c r="G15" s="392" t="s">
        <v>38</v>
      </c>
      <c r="H15" s="392" t="s">
        <v>29</v>
      </c>
      <c r="I15" s="392" t="s">
        <v>30</v>
      </c>
    </row>
    <row r="16" spans="1:9" ht="55.9" customHeight="1" x14ac:dyDescent="0.25">
      <c r="A16" s="169" t="s">
        <v>584</v>
      </c>
      <c r="B16" s="169" t="s">
        <v>40</v>
      </c>
      <c r="C16" s="169" t="s">
        <v>585</v>
      </c>
      <c r="D16" s="169" t="s">
        <v>42</v>
      </c>
      <c r="E16" s="118">
        <v>100000000</v>
      </c>
      <c r="F16" s="118">
        <v>100000000</v>
      </c>
      <c r="G16" s="169" t="s">
        <v>43</v>
      </c>
      <c r="H16" s="169" t="s">
        <v>44</v>
      </c>
      <c r="I16" s="169" t="s">
        <v>528</v>
      </c>
    </row>
    <row r="17" spans="1:9" ht="16.5" customHeight="1" x14ac:dyDescent="0.25">
      <c r="A17" s="394" t="s">
        <v>9</v>
      </c>
      <c r="B17" s="394"/>
      <c r="C17" s="394"/>
      <c r="D17" s="395"/>
      <c r="E17" s="395"/>
      <c r="F17" s="118">
        <v>100000000</v>
      </c>
      <c r="G17" s="172" t="s">
        <v>273</v>
      </c>
      <c r="H17" s="395"/>
      <c r="I17" s="395"/>
    </row>
    <row r="18" spans="1:9" ht="16.5" customHeight="1" x14ac:dyDescent="0.25">
      <c r="A18" s="379"/>
      <c r="B18" s="380"/>
      <c r="C18" s="380"/>
      <c r="D18" s="380"/>
      <c r="E18" s="380"/>
      <c r="F18" s="380"/>
      <c r="G18" s="380"/>
      <c r="H18" s="380"/>
      <c r="I18" s="381"/>
    </row>
    <row r="19" spans="1:9" ht="16.5" customHeight="1" x14ac:dyDescent="0.25">
      <c r="A19" s="382"/>
      <c r="B19" s="383"/>
      <c r="C19" s="383"/>
      <c r="D19" s="383"/>
      <c r="E19" s="383"/>
      <c r="F19" s="383"/>
      <c r="G19" s="383"/>
      <c r="H19" s="383"/>
      <c r="I19" s="384"/>
    </row>
    <row r="20" spans="1:9" ht="16.5" customHeight="1" x14ac:dyDescent="0.25">
      <c r="A20" s="385"/>
      <c r="B20" s="386"/>
      <c r="C20" s="386"/>
      <c r="D20" s="386"/>
      <c r="E20" s="386"/>
      <c r="F20" s="386"/>
      <c r="G20" s="386"/>
      <c r="H20" s="386"/>
      <c r="I20" s="387"/>
    </row>
    <row r="21" spans="1:9" ht="16.5" customHeight="1" x14ac:dyDescent="0.25">
      <c r="A21" s="318" t="s">
        <v>34</v>
      </c>
      <c r="B21" s="318"/>
      <c r="C21" s="318"/>
      <c r="D21" s="318"/>
      <c r="E21" s="318"/>
      <c r="F21" s="318"/>
      <c r="G21" s="318"/>
      <c r="H21" s="318"/>
      <c r="I21" s="318"/>
    </row>
    <row r="22" spans="1:9" ht="16.5" customHeight="1" x14ac:dyDescent="0.25">
      <c r="A22" s="318" t="s">
        <v>37</v>
      </c>
      <c r="B22" s="318"/>
      <c r="C22" s="318"/>
      <c r="D22" s="318"/>
      <c r="E22" s="318"/>
      <c r="F22" s="318"/>
      <c r="G22" s="318"/>
      <c r="H22" s="318"/>
      <c r="I22" s="318"/>
    </row>
    <row r="23" spans="1:9" ht="16.5" customHeight="1" x14ac:dyDescent="0.25">
      <c r="A23" s="318" t="s">
        <v>593</v>
      </c>
      <c r="B23" s="318"/>
      <c r="C23" s="318"/>
      <c r="D23" s="318"/>
      <c r="E23" s="318"/>
      <c r="F23" s="318"/>
      <c r="G23" s="318"/>
      <c r="H23" s="318"/>
      <c r="I23" s="318"/>
    </row>
    <row r="24" spans="1:9" ht="16.5" customHeight="1" x14ac:dyDescent="0.25">
      <c r="A24" s="112" t="s">
        <v>160</v>
      </c>
      <c r="B24" s="118">
        <v>100000000</v>
      </c>
      <c r="C24" s="112"/>
      <c r="D24" s="113"/>
      <c r="E24" s="113"/>
      <c r="F24" s="113"/>
      <c r="G24" s="113"/>
      <c r="H24" s="113"/>
      <c r="I24" s="113"/>
    </row>
    <row r="25" spans="1:9" ht="19.5" customHeight="1" x14ac:dyDescent="0.25">
      <c r="A25" s="392" t="s">
        <v>26</v>
      </c>
      <c r="B25" s="392" t="s">
        <v>27</v>
      </c>
      <c r="C25" s="392" t="s">
        <v>28</v>
      </c>
      <c r="D25" s="396" t="s">
        <v>3</v>
      </c>
      <c r="E25" s="396"/>
      <c r="F25" s="396"/>
      <c r="G25" s="392" t="s">
        <v>38</v>
      </c>
      <c r="H25" s="392" t="s">
        <v>29</v>
      </c>
      <c r="I25" s="393" t="s">
        <v>30</v>
      </c>
    </row>
    <row r="26" spans="1:9" ht="19.5" customHeight="1" x14ac:dyDescent="0.25">
      <c r="A26" s="392" t="s">
        <v>26</v>
      </c>
      <c r="B26" s="392" t="s">
        <v>27</v>
      </c>
      <c r="C26" s="392" t="s">
        <v>28</v>
      </c>
      <c r="D26" s="170" t="s">
        <v>24</v>
      </c>
      <c r="E26" s="170" t="s">
        <v>8</v>
      </c>
      <c r="F26" s="170" t="s">
        <v>9</v>
      </c>
      <c r="G26" s="392" t="s">
        <v>38</v>
      </c>
      <c r="H26" s="392" t="s">
        <v>29</v>
      </c>
      <c r="I26" s="393" t="s">
        <v>30</v>
      </c>
    </row>
    <row r="27" spans="1:9" ht="39.950000000000003" customHeight="1" x14ac:dyDescent="0.25">
      <c r="A27" s="169" t="s">
        <v>586</v>
      </c>
      <c r="B27" s="169" t="s">
        <v>587</v>
      </c>
      <c r="C27" s="169" t="s">
        <v>588</v>
      </c>
      <c r="D27" s="169" t="s">
        <v>42</v>
      </c>
      <c r="E27" s="172">
        <v>100000000</v>
      </c>
      <c r="F27" s="172">
        <v>100000000</v>
      </c>
      <c r="G27" s="169" t="s">
        <v>43</v>
      </c>
      <c r="H27" s="169" t="s">
        <v>589</v>
      </c>
      <c r="I27" s="171" t="s">
        <v>590</v>
      </c>
    </row>
    <row r="28" spans="1:9" ht="18" customHeight="1" x14ac:dyDescent="0.25">
      <c r="A28" s="394" t="s">
        <v>9</v>
      </c>
      <c r="B28" s="394"/>
      <c r="C28" s="394"/>
      <c r="D28" s="395"/>
      <c r="E28" s="395"/>
      <c r="F28" s="172">
        <v>100000000</v>
      </c>
      <c r="G28" s="168"/>
      <c r="H28" s="395"/>
      <c r="I28" s="395"/>
    </row>
  </sheetData>
  <mergeCells count="39">
    <mergeCell ref="A2:I2"/>
    <mergeCell ref="A1:I1"/>
    <mergeCell ref="A4:A5"/>
    <mergeCell ref="B4:B5"/>
    <mergeCell ref="C4:C5"/>
    <mergeCell ref="D4:F4"/>
    <mergeCell ref="G4:G5"/>
    <mergeCell ref="H4:H5"/>
    <mergeCell ref="I4:I5"/>
    <mergeCell ref="A7:C7"/>
    <mergeCell ref="D7:E7"/>
    <mergeCell ref="H7:I7"/>
    <mergeCell ref="A21:I21"/>
    <mergeCell ref="A22:I22"/>
    <mergeCell ref="A18:I20"/>
    <mergeCell ref="A8:I9"/>
    <mergeCell ref="A23:I23"/>
    <mergeCell ref="H14:H15"/>
    <mergeCell ref="I14:I15"/>
    <mergeCell ref="A11:I11"/>
    <mergeCell ref="A12:I12"/>
    <mergeCell ref="A17:C17"/>
    <mergeCell ref="D17:E17"/>
    <mergeCell ref="H17:I17"/>
    <mergeCell ref="A14:A15"/>
    <mergeCell ref="B14:B15"/>
    <mergeCell ref="C14:C15"/>
    <mergeCell ref="D14:F14"/>
    <mergeCell ref="G14:G15"/>
    <mergeCell ref="H25:H26"/>
    <mergeCell ref="I25:I26"/>
    <mergeCell ref="A28:C28"/>
    <mergeCell ref="D28:E28"/>
    <mergeCell ref="H28:I28"/>
    <mergeCell ref="A25:A26"/>
    <mergeCell ref="B25:B26"/>
    <mergeCell ref="C25:C26"/>
    <mergeCell ref="D25:F25"/>
    <mergeCell ref="G25:G2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workbookViewId="0">
      <selection activeCell="O11" sqref="O11"/>
    </sheetView>
  </sheetViews>
  <sheetFormatPr baseColWidth="10" defaultColWidth="9.140625" defaultRowHeight="15" x14ac:dyDescent="0.25"/>
  <cols>
    <col min="1" max="1" width="7.7109375" customWidth="1"/>
    <col min="2" max="2" width="21.85546875" customWidth="1"/>
    <col min="3" max="3" width="15.42578125" customWidth="1"/>
    <col min="4" max="4" width="4.7109375" customWidth="1"/>
    <col min="5" max="5" width="13.28515625" customWidth="1"/>
    <col min="6" max="6" width="15.140625" customWidth="1"/>
    <col min="7" max="7" width="15.28515625" customWidth="1"/>
    <col min="8" max="8" width="11.140625" customWidth="1"/>
    <col min="9" max="9" width="27.710937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598</v>
      </c>
      <c r="B3" s="318"/>
      <c r="C3" s="318"/>
      <c r="D3" s="318"/>
      <c r="E3" s="318"/>
      <c r="F3" s="318"/>
      <c r="G3" s="318"/>
      <c r="H3" s="318"/>
      <c r="I3" s="318"/>
    </row>
    <row r="5" spans="1:9" x14ac:dyDescent="0.25">
      <c r="A5" t="s">
        <v>160</v>
      </c>
      <c r="B5" s="51">
        <v>150000000</v>
      </c>
    </row>
    <row r="6" spans="1:9" ht="21.75" customHeight="1" x14ac:dyDescent="0.25">
      <c r="A6" s="397" t="s">
        <v>26</v>
      </c>
      <c r="B6" s="397" t="s">
        <v>27</v>
      </c>
      <c r="C6" s="397" t="s">
        <v>28</v>
      </c>
      <c r="D6" s="401" t="s">
        <v>3</v>
      </c>
      <c r="E6" s="401"/>
      <c r="F6" s="401"/>
      <c r="G6" s="397" t="s">
        <v>38</v>
      </c>
      <c r="H6" s="397" t="s">
        <v>29</v>
      </c>
      <c r="I6" s="397" t="s">
        <v>30</v>
      </c>
    </row>
    <row r="7" spans="1:9" ht="21" customHeight="1" x14ac:dyDescent="0.25">
      <c r="A7" s="397" t="s">
        <v>26</v>
      </c>
      <c r="B7" s="397" t="s">
        <v>27</v>
      </c>
      <c r="C7" s="397" t="s">
        <v>28</v>
      </c>
      <c r="D7" s="176" t="s">
        <v>24</v>
      </c>
      <c r="E7" s="176" t="s">
        <v>8</v>
      </c>
      <c r="F7" s="176" t="s">
        <v>9</v>
      </c>
      <c r="G7" s="397" t="s">
        <v>38</v>
      </c>
      <c r="H7" s="397" t="s">
        <v>29</v>
      </c>
      <c r="I7" s="397" t="s">
        <v>30</v>
      </c>
    </row>
    <row r="8" spans="1:9" ht="39.950000000000003" customHeight="1" x14ac:dyDescent="0.25">
      <c r="A8" s="174" t="s">
        <v>594</v>
      </c>
      <c r="B8" s="174" t="s">
        <v>587</v>
      </c>
      <c r="C8" s="174" t="s">
        <v>595</v>
      </c>
      <c r="D8" s="178" t="s">
        <v>42</v>
      </c>
      <c r="E8" s="51">
        <v>150000000</v>
      </c>
      <c r="F8" s="51">
        <v>150000000</v>
      </c>
      <c r="G8" s="174" t="s">
        <v>43</v>
      </c>
      <c r="H8" s="174" t="s">
        <v>589</v>
      </c>
      <c r="I8" s="175" t="s">
        <v>590</v>
      </c>
    </row>
    <row r="9" spans="1:9" ht="21.75" customHeight="1" x14ac:dyDescent="0.25">
      <c r="A9" s="399" t="s">
        <v>9</v>
      </c>
      <c r="B9" s="399"/>
      <c r="C9" s="399"/>
      <c r="D9" s="402"/>
      <c r="E9" s="372"/>
      <c r="F9" s="231">
        <v>150000000</v>
      </c>
      <c r="G9" s="148"/>
      <c r="H9" s="400"/>
      <c r="I9" s="400"/>
    </row>
    <row r="10" spans="1:9" ht="21.75" customHeight="1" x14ac:dyDescent="0.25">
      <c r="A10" s="382"/>
      <c r="B10" s="383"/>
      <c r="C10" s="383"/>
      <c r="D10" s="383"/>
      <c r="E10" s="383"/>
      <c r="F10" s="383"/>
      <c r="G10" s="383"/>
      <c r="H10" s="383"/>
      <c r="I10" s="384"/>
    </row>
    <row r="11" spans="1:9" ht="21.75" customHeight="1" x14ac:dyDescent="0.25">
      <c r="A11" s="382"/>
      <c r="B11" s="383"/>
      <c r="C11" s="383"/>
      <c r="D11" s="383"/>
      <c r="E11" s="383"/>
      <c r="F11" s="383"/>
      <c r="G11" s="383"/>
      <c r="H11" s="383"/>
      <c r="I11" s="384"/>
    </row>
    <row r="12" spans="1:9" ht="21.75" customHeight="1" x14ac:dyDescent="0.25">
      <c r="A12" s="385"/>
      <c r="B12" s="386"/>
      <c r="C12" s="386"/>
      <c r="D12" s="386"/>
      <c r="E12" s="386"/>
      <c r="F12" s="386"/>
      <c r="G12" s="386"/>
      <c r="H12" s="386"/>
      <c r="I12" s="387"/>
    </row>
    <row r="13" spans="1:9" ht="21.75" customHeight="1" x14ac:dyDescent="0.25">
      <c r="A13" s="318" t="s">
        <v>34</v>
      </c>
      <c r="B13" s="318"/>
      <c r="C13" s="318"/>
      <c r="D13" s="318"/>
      <c r="E13" s="318"/>
      <c r="F13" s="318"/>
      <c r="G13" s="318"/>
      <c r="H13" s="318"/>
      <c r="I13" s="318"/>
    </row>
    <row r="14" spans="1:9" ht="21.75" customHeight="1" x14ac:dyDescent="0.25">
      <c r="A14" s="318" t="s">
        <v>37</v>
      </c>
      <c r="B14" s="318"/>
      <c r="C14" s="318"/>
      <c r="D14" s="318"/>
      <c r="E14" s="318"/>
      <c r="F14" s="318"/>
      <c r="G14" s="318"/>
      <c r="H14" s="318"/>
      <c r="I14" s="318"/>
    </row>
    <row r="15" spans="1:9" ht="21.75" customHeight="1" x14ac:dyDescent="0.25">
      <c r="A15" s="318" t="s">
        <v>599</v>
      </c>
      <c r="B15" s="318"/>
      <c r="C15" s="318"/>
      <c r="D15" s="318"/>
      <c r="E15" s="318"/>
      <c r="F15" s="318"/>
      <c r="G15" s="318"/>
      <c r="H15" s="318"/>
      <c r="I15" s="318"/>
    </row>
    <row r="16" spans="1:9" ht="21.75" customHeight="1" x14ac:dyDescent="0.25">
      <c r="A16" s="112"/>
      <c r="B16" s="177">
        <v>100000000</v>
      </c>
      <c r="C16" s="112"/>
      <c r="D16" s="113"/>
      <c r="E16" s="113"/>
      <c r="F16" s="113"/>
      <c r="G16" s="113"/>
      <c r="H16" s="113"/>
      <c r="I16" s="113"/>
    </row>
    <row r="17" spans="1:9" ht="20.25" customHeight="1" x14ac:dyDescent="0.25">
      <c r="A17" s="397" t="s">
        <v>26</v>
      </c>
      <c r="B17" s="397" t="s">
        <v>27</v>
      </c>
      <c r="C17" s="397" t="s">
        <v>28</v>
      </c>
      <c r="D17" s="401" t="s">
        <v>3</v>
      </c>
      <c r="E17" s="401"/>
      <c r="F17" s="401"/>
      <c r="G17" s="397" t="s">
        <v>38</v>
      </c>
      <c r="H17" s="397" t="s">
        <v>29</v>
      </c>
      <c r="I17" s="398" t="s">
        <v>30</v>
      </c>
    </row>
    <row r="18" spans="1:9" ht="24" customHeight="1" x14ac:dyDescent="0.25">
      <c r="A18" s="397" t="s">
        <v>26</v>
      </c>
      <c r="B18" s="397" t="s">
        <v>27</v>
      </c>
      <c r="C18" s="397" t="s">
        <v>28</v>
      </c>
      <c r="D18" s="176" t="s">
        <v>24</v>
      </c>
      <c r="E18" s="176" t="s">
        <v>8</v>
      </c>
      <c r="F18" s="176" t="s">
        <v>9</v>
      </c>
      <c r="G18" s="397" t="s">
        <v>38</v>
      </c>
      <c r="H18" s="397" t="s">
        <v>29</v>
      </c>
      <c r="I18" s="398" t="s">
        <v>30</v>
      </c>
    </row>
    <row r="19" spans="1:9" ht="39.950000000000003" customHeight="1" x14ac:dyDescent="0.25">
      <c r="A19" s="174" t="s">
        <v>596</v>
      </c>
      <c r="B19" s="174" t="s">
        <v>587</v>
      </c>
      <c r="C19" s="174" t="s">
        <v>597</v>
      </c>
      <c r="D19" s="174" t="s">
        <v>42</v>
      </c>
      <c r="E19" s="261">
        <v>100000000</v>
      </c>
      <c r="F19" s="261">
        <v>100000000</v>
      </c>
      <c r="G19" s="174" t="s">
        <v>43</v>
      </c>
      <c r="H19" s="174" t="s">
        <v>589</v>
      </c>
      <c r="I19" s="175" t="s">
        <v>590</v>
      </c>
    </row>
    <row r="20" spans="1:9" ht="18" customHeight="1" x14ac:dyDescent="0.25">
      <c r="A20" s="399" t="s">
        <v>9</v>
      </c>
      <c r="B20" s="399"/>
      <c r="C20" s="399"/>
      <c r="D20" s="400"/>
      <c r="E20" s="400"/>
      <c r="F20" s="261">
        <v>100000000</v>
      </c>
      <c r="G20" s="173"/>
      <c r="H20" s="400"/>
      <c r="I20" s="400"/>
    </row>
  </sheetData>
  <mergeCells count="27">
    <mergeCell ref="A10:I12"/>
    <mergeCell ref="A15:I15"/>
    <mergeCell ref="A1:I1"/>
    <mergeCell ref="A2:I2"/>
    <mergeCell ref="A3:I3"/>
    <mergeCell ref="A13:I13"/>
    <mergeCell ref="A14:I14"/>
    <mergeCell ref="H6:H7"/>
    <mergeCell ref="I6:I7"/>
    <mergeCell ref="A9:C9"/>
    <mergeCell ref="D9:E9"/>
    <mergeCell ref="H9:I9"/>
    <mergeCell ref="A6:A7"/>
    <mergeCell ref="B6:B7"/>
    <mergeCell ref="C6:C7"/>
    <mergeCell ref="D6:F6"/>
    <mergeCell ref="G6:G7"/>
    <mergeCell ref="H17:H18"/>
    <mergeCell ref="I17:I18"/>
    <mergeCell ref="A20:C20"/>
    <mergeCell ref="D20:E20"/>
    <mergeCell ref="H20:I20"/>
    <mergeCell ref="A17:A18"/>
    <mergeCell ref="B17:B18"/>
    <mergeCell ref="C17:C18"/>
    <mergeCell ref="D17:F17"/>
    <mergeCell ref="G17:G1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topLeftCell="A34" workbookViewId="0">
      <selection activeCell="M24" sqref="M24:M25"/>
    </sheetView>
  </sheetViews>
  <sheetFormatPr baseColWidth="10" defaultColWidth="9.140625" defaultRowHeight="15" x14ac:dyDescent="0.25"/>
  <cols>
    <col min="1" max="1" width="7.140625" customWidth="1"/>
    <col min="2" max="2" width="17.28515625" customWidth="1"/>
    <col min="3" max="3" width="21.5703125" customWidth="1"/>
    <col min="4" max="4" width="4.7109375" customWidth="1"/>
    <col min="5" max="5" width="11.42578125" customWidth="1"/>
    <col min="6" max="6" width="10.7109375" customWidth="1"/>
    <col min="7" max="7" width="16.5703125" customWidth="1"/>
    <col min="8" max="8" width="12.7109375" customWidth="1"/>
    <col min="9" max="9" width="28.7109375" customWidth="1"/>
  </cols>
  <sheetData>
    <row r="1" spans="1:12" ht="15.75" x14ac:dyDescent="0.25">
      <c r="A1" s="318" t="s">
        <v>34</v>
      </c>
      <c r="B1" s="318"/>
      <c r="C1" s="318"/>
      <c r="D1" s="318"/>
      <c r="E1" s="318"/>
      <c r="F1" s="318"/>
      <c r="G1" s="318"/>
      <c r="H1" s="318"/>
      <c r="I1" s="318"/>
    </row>
    <row r="2" spans="1:12" ht="15.75" x14ac:dyDescent="0.25">
      <c r="A2" s="318" t="s">
        <v>37</v>
      </c>
      <c r="B2" s="318"/>
      <c r="C2" s="318"/>
      <c r="D2" s="318"/>
      <c r="E2" s="318"/>
      <c r="F2" s="318"/>
      <c r="G2" s="318"/>
      <c r="H2" s="318"/>
      <c r="I2" s="318"/>
    </row>
    <row r="3" spans="1:12" ht="15.75" x14ac:dyDescent="0.25">
      <c r="A3" s="318" t="s">
        <v>606</v>
      </c>
      <c r="B3" s="318"/>
      <c r="C3" s="318"/>
      <c r="D3" s="318"/>
      <c r="E3" s="318"/>
      <c r="F3" s="318"/>
      <c r="G3" s="318"/>
      <c r="H3" s="318"/>
      <c r="I3" s="318"/>
    </row>
    <row r="5" spans="1:12" x14ac:dyDescent="0.25">
      <c r="A5" t="s">
        <v>160</v>
      </c>
      <c r="B5" s="51">
        <v>150000000</v>
      </c>
    </row>
    <row r="6" spans="1:12" ht="19.5" customHeight="1" x14ac:dyDescent="0.25">
      <c r="A6" s="405" t="s">
        <v>26</v>
      </c>
      <c r="B6" s="405" t="s">
        <v>27</v>
      </c>
      <c r="C6" s="405" t="s">
        <v>28</v>
      </c>
      <c r="D6" s="406" t="s">
        <v>3</v>
      </c>
      <c r="E6" s="406"/>
      <c r="F6" s="406"/>
      <c r="G6" s="405" t="s">
        <v>38</v>
      </c>
      <c r="H6" s="405" t="s">
        <v>29</v>
      </c>
      <c r="I6" s="405" t="s">
        <v>30</v>
      </c>
    </row>
    <row r="7" spans="1:12" ht="18" customHeight="1" x14ac:dyDescent="0.25">
      <c r="A7" s="405" t="s">
        <v>26</v>
      </c>
      <c r="B7" s="405" t="s">
        <v>27</v>
      </c>
      <c r="C7" s="405" t="s">
        <v>28</v>
      </c>
      <c r="D7" s="182" t="s">
        <v>24</v>
      </c>
      <c r="E7" s="182" t="s">
        <v>8</v>
      </c>
      <c r="F7" s="182" t="s">
        <v>9</v>
      </c>
      <c r="G7" s="405" t="s">
        <v>38</v>
      </c>
      <c r="H7" s="405" t="s">
        <v>29</v>
      </c>
      <c r="I7" s="405" t="s">
        <v>30</v>
      </c>
    </row>
    <row r="8" spans="1:12" ht="39.950000000000003" customHeight="1" x14ac:dyDescent="0.25">
      <c r="A8" s="180" t="s">
        <v>600</v>
      </c>
      <c r="B8" s="180" t="s">
        <v>587</v>
      </c>
      <c r="C8" s="180" t="s">
        <v>601</v>
      </c>
      <c r="D8" s="180" t="s">
        <v>42</v>
      </c>
      <c r="E8" s="183">
        <v>150000000</v>
      </c>
      <c r="F8" s="183">
        <v>150000000</v>
      </c>
      <c r="G8" s="180" t="s">
        <v>43</v>
      </c>
      <c r="H8" s="180" t="s">
        <v>589</v>
      </c>
      <c r="I8" s="181" t="s">
        <v>590</v>
      </c>
    </row>
    <row r="9" spans="1:12" ht="21" customHeight="1" x14ac:dyDescent="0.25">
      <c r="A9" s="403" t="s">
        <v>9</v>
      </c>
      <c r="B9" s="403"/>
      <c r="C9" s="403"/>
      <c r="D9" s="404"/>
      <c r="E9" s="404"/>
      <c r="F9" s="183">
        <v>150000000</v>
      </c>
      <c r="G9" s="179"/>
      <c r="H9" s="404"/>
      <c r="I9" s="404"/>
    </row>
    <row r="10" spans="1:12" ht="21" customHeight="1" x14ac:dyDescent="0.25">
      <c r="A10" s="379"/>
      <c r="B10" s="380"/>
      <c r="C10" s="380"/>
      <c r="D10" s="380"/>
      <c r="E10" s="380"/>
      <c r="F10" s="380"/>
      <c r="G10" s="380"/>
      <c r="H10" s="380"/>
      <c r="I10" s="381"/>
    </row>
    <row r="11" spans="1:12" ht="21" customHeight="1" x14ac:dyDescent="0.25">
      <c r="A11" s="382"/>
      <c r="B11" s="383"/>
      <c r="C11" s="383"/>
      <c r="D11" s="383"/>
      <c r="E11" s="383"/>
      <c r="F11" s="383"/>
      <c r="G11" s="383"/>
      <c r="H11" s="383"/>
      <c r="I11" s="384"/>
    </row>
    <row r="12" spans="1:12" ht="21" customHeight="1" x14ac:dyDescent="0.25">
      <c r="A12" s="382"/>
      <c r="B12" s="383"/>
      <c r="C12" s="383"/>
      <c r="D12" s="383"/>
      <c r="E12" s="383"/>
      <c r="F12" s="383"/>
      <c r="G12" s="383"/>
      <c r="H12" s="383"/>
      <c r="I12" s="384"/>
    </row>
    <row r="13" spans="1:12" ht="21" customHeight="1" x14ac:dyDescent="0.25">
      <c r="A13" s="385"/>
      <c r="B13" s="386"/>
      <c r="C13" s="386"/>
      <c r="D13" s="386"/>
      <c r="E13" s="386"/>
      <c r="F13" s="386"/>
      <c r="G13" s="386"/>
      <c r="H13" s="386"/>
      <c r="I13" s="387"/>
    </row>
    <row r="14" spans="1:12" ht="21" customHeight="1" x14ac:dyDescent="0.25">
      <c r="A14" s="318" t="s">
        <v>34</v>
      </c>
      <c r="B14" s="318"/>
      <c r="C14" s="318"/>
      <c r="D14" s="318"/>
      <c r="E14" s="318"/>
      <c r="F14" s="318"/>
      <c r="G14" s="318"/>
      <c r="H14" s="318"/>
      <c r="I14" s="318"/>
    </row>
    <row r="15" spans="1:12" ht="21" customHeight="1" x14ac:dyDescent="0.25">
      <c r="A15" s="318" t="s">
        <v>37</v>
      </c>
      <c r="B15" s="318"/>
      <c r="C15" s="318"/>
      <c r="D15" s="318"/>
      <c r="E15" s="318"/>
      <c r="F15" s="318"/>
      <c r="G15" s="318"/>
      <c r="H15" s="318"/>
      <c r="I15" s="318"/>
      <c r="L15">
        <v>564</v>
      </c>
    </row>
    <row r="16" spans="1:12" ht="21" customHeight="1" x14ac:dyDescent="0.25">
      <c r="A16" s="318" t="s">
        <v>607</v>
      </c>
      <c r="B16" s="318"/>
      <c r="C16" s="318"/>
      <c r="D16" s="318"/>
      <c r="E16" s="318"/>
      <c r="F16" s="318"/>
      <c r="G16" s="318"/>
      <c r="H16" s="318"/>
      <c r="I16" s="318"/>
    </row>
    <row r="17" spans="1:9" ht="21" customHeight="1" x14ac:dyDescent="0.25">
      <c r="A17" t="s">
        <v>160</v>
      </c>
      <c r="B17" s="118">
        <v>400000000</v>
      </c>
      <c r="C17" s="112"/>
      <c r="D17" s="113"/>
      <c r="E17" s="113"/>
      <c r="F17" s="113"/>
      <c r="G17" s="113"/>
      <c r="H17" s="113"/>
      <c r="I17" s="113"/>
    </row>
    <row r="18" spans="1:9" ht="14.25" customHeight="1" x14ac:dyDescent="0.25">
      <c r="A18" s="405" t="s">
        <v>26</v>
      </c>
      <c r="B18" s="405" t="s">
        <v>27</v>
      </c>
      <c r="C18" s="405" t="s">
        <v>28</v>
      </c>
      <c r="D18" s="406" t="s">
        <v>3</v>
      </c>
      <c r="E18" s="406"/>
      <c r="F18" s="406"/>
      <c r="G18" s="405" t="s">
        <v>38</v>
      </c>
      <c r="H18" s="405" t="s">
        <v>29</v>
      </c>
      <c r="I18" s="405" t="s">
        <v>30</v>
      </c>
    </row>
    <row r="19" spans="1:9" ht="19.5" customHeight="1" x14ac:dyDescent="0.25">
      <c r="A19" s="405" t="s">
        <v>26</v>
      </c>
      <c r="B19" s="405" t="s">
        <v>27</v>
      </c>
      <c r="C19" s="405" t="s">
        <v>28</v>
      </c>
      <c r="D19" s="182" t="s">
        <v>24</v>
      </c>
      <c r="E19" s="182" t="s">
        <v>31</v>
      </c>
      <c r="F19" s="182" t="s">
        <v>9</v>
      </c>
      <c r="G19" s="405" t="s">
        <v>38</v>
      </c>
      <c r="H19" s="405" t="s">
        <v>29</v>
      </c>
      <c r="I19" s="405" t="s">
        <v>30</v>
      </c>
    </row>
    <row r="20" spans="1:9" ht="31.9" customHeight="1" x14ac:dyDescent="0.25">
      <c r="A20" s="62" t="s">
        <v>602</v>
      </c>
      <c r="B20" s="62" t="s">
        <v>275</v>
      </c>
      <c r="C20" s="249" t="s">
        <v>603</v>
      </c>
      <c r="D20" s="62" t="s">
        <v>42</v>
      </c>
      <c r="E20" s="262">
        <v>400000000</v>
      </c>
      <c r="F20" s="262">
        <v>400000000</v>
      </c>
      <c r="G20" s="62" t="s">
        <v>43</v>
      </c>
      <c r="H20" s="62" t="s">
        <v>277</v>
      </c>
      <c r="I20" s="90" t="s">
        <v>278</v>
      </c>
    </row>
    <row r="21" spans="1:9" ht="20.25" customHeight="1" x14ac:dyDescent="0.25">
      <c r="A21" s="362" t="s">
        <v>9</v>
      </c>
      <c r="B21" s="362"/>
      <c r="C21" s="362"/>
      <c r="D21" s="361"/>
      <c r="E21" s="361"/>
      <c r="F21" s="263">
        <v>400000000</v>
      </c>
      <c r="G21" s="250"/>
      <c r="H21" s="361"/>
      <c r="I21" s="361"/>
    </row>
    <row r="22" spans="1:9" ht="20.25" customHeight="1" x14ac:dyDescent="0.25">
      <c r="A22" s="470"/>
      <c r="B22" s="470"/>
      <c r="C22" s="470"/>
      <c r="D22" s="470"/>
      <c r="E22" s="470"/>
      <c r="F22" s="470"/>
      <c r="G22" s="470"/>
      <c r="H22" s="470"/>
      <c r="I22" s="470"/>
    </row>
    <row r="23" spans="1:9" ht="20.25" customHeight="1" x14ac:dyDescent="0.25">
      <c r="A23" s="383"/>
      <c r="B23" s="383"/>
      <c r="C23" s="383"/>
      <c r="D23" s="383"/>
      <c r="E23" s="383"/>
      <c r="F23" s="383"/>
      <c r="G23" s="383"/>
      <c r="H23" s="383"/>
      <c r="I23" s="383"/>
    </row>
    <row r="24" spans="1:9" ht="20.25" customHeight="1" x14ac:dyDescent="0.25">
      <c r="A24" s="386"/>
      <c r="B24" s="386"/>
      <c r="C24" s="386"/>
      <c r="D24" s="386"/>
      <c r="E24" s="386"/>
      <c r="F24" s="386"/>
      <c r="G24" s="386"/>
      <c r="H24" s="386"/>
      <c r="I24" s="386"/>
    </row>
    <row r="25" spans="1:9" ht="20.25" customHeight="1" x14ac:dyDescent="0.25">
      <c r="A25" s="318" t="s">
        <v>34</v>
      </c>
      <c r="B25" s="318"/>
      <c r="C25" s="318"/>
      <c r="D25" s="318"/>
      <c r="E25" s="318"/>
      <c r="F25" s="318"/>
      <c r="G25" s="318"/>
      <c r="H25" s="318"/>
      <c r="I25" s="318"/>
    </row>
    <row r="26" spans="1:9" ht="20.25" customHeight="1" x14ac:dyDescent="0.25">
      <c r="A26" s="318" t="s">
        <v>37</v>
      </c>
      <c r="B26" s="318"/>
      <c r="C26" s="318"/>
      <c r="D26" s="318"/>
      <c r="E26" s="318"/>
      <c r="F26" s="318"/>
      <c r="G26" s="318"/>
      <c r="H26" s="318"/>
      <c r="I26" s="318"/>
    </row>
    <row r="27" spans="1:9" ht="20.25" customHeight="1" x14ac:dyDescent="0.25">
      <c r="A27" s="318" t="s">
        <v>726</v>
      </c>
      <c r="B27" s="318"/>
      <c r="C27" s="318"/>
      <c r="D27" s="318"/>
      <c r="E27" s="318"/>
      <c r="F27" s="318"/>
      <c r="G27" s="318"/>
      <c r="H27" s="318"/>
      <c r="I27" s="318"/>
    </row>
    <row r="28" spans="1:9" ht="20.25" customHeight="1" x14ac:dyDescent="0.25">
      <c r="A28" t="s">
        <v>160</v>
      </c>
      <c r="B28" s="118">
        <v>400000000</v>
      </c>
      <c r="C28" s="252"/>
      <c r="D28" s="253"/>
      <c r="E28" s="253"/>
      <c r="F28" s="253"/>
      <c r="G28" s="253"/>
      <c r="H28" s="253"/>
      <c r="I28" s="253"/>
    </row>
    <row r="29" spans="1:9" ht="20.25" customHeight="1" x14ac:dyDescent="0.25">
      <c r="A29" s="405" t="s">
        <v>26</v>
      </c>
      <c r="B29" s="405" t="s">
        <v>27</v>
      </c>
      <c r="C29" s="405" t="s">
        <v>28</v>
      </c>
      <c r="D29" s="406" t="s">
        <v>3</v>
      </c>
      <c r="E29" s="406"/>
      <c r="F29" s="406"/>
      <c r="G29" s="405" t="s">
        <v>38</v>
      </c>
      <c r="H29" s="405" t="s">
        <v>29</v>
      </c>
      <c r="I29" s="405" t="s">
        <v>30</v>
      </c>
    </row>
    <row r="30" spans="1:9" ht="20.25" customHeight="1" x14ac:dyDescent="0.25">
      <c r="A30" s="405" t="s">
        <v>26</v>
      </c>
      <c r="B30" s="405" t="s">
        <v>27</v>
      </c>
      <c r="C30" s="405" t="s">
        <v>28</v>
      </c>
      <c r="D30" s="251" t="s">
        <v>24</v>
      </c>
      <c r="E30" s="251" t="s">
        <v>8</v>
      </c>
      <c r="F30" s="251" t="s">
        <v>9</v>
      </c>
      <c r="G30" s="405" t="s">
        <v>38</v>
      </c>
      <c r="H30" s="405" t="s">
        <v>29</v>
      </c>
      <c r="I30" s="405" t="s">
        <v>30</v>
      </c>
    </row>
    <row r="31" spans="1:9" ht="31.5" customHeight="1" x14ac:dyDescent="0.25">
      <c r="A31" s="252">
        <v>303</v>
      </c>
      <c r="B31" s="129" t="s">
        <v>40</v>
      </c>
      <c r="C31" s="129" t="s">
        <v>719</v>
      </c>
      <c r="D31" s="253">
        <v>1</v>
      </c>
      <c r="E31" s="164">
        <v>400000000</v>
      </c>
      <c r="F31" s="164">
        <v>400000000</v>
      </c>
      <c r="G31" s="253" t="s">
        <v>43</v>
      </c>
      <c r="H31" s="253" t="s">
        <v>721</v>
      </c>
      <c r="I31" s="129" t="s">
        <v>722</v>
      </c>
    </row>
    <row r="32" spans="1:9" ht="20.25" customHeight="1" x14ac:dyDescent="0.25">
      <c r="A32" s="252"/>
      <c r="B32" s="252" t="s">
        <v>720</v>
      </c>
      <c r="C32" s="252"/>
      <c r="D32" s="253"/>
      <c r="E32" s="164"/>
      <c r="F32" s="164">
        <v>400000000</v>
      </c>
      <c r="G32" s="253"/>
      <c r="H32" s="253"/>
      <c r="I32" s="253"/>
    </row>
    <row r="33" spans="1:9" ht="20.25" customHeight="1" x14ac:dyDescent="0.25">
      <c r="A33" s="379"/>
      <c r="B33" s="380"/>
      <c r="C33" s="380"/>
      <c r="D33" s="380"/>
      <c r="E33" s="380"/>
      <c r="F33" s="380"/>
      <c r="G33" s="380"/>
      <c r="H33" s="380"/>
      <c r="I33" s="381"/>
    </row>
    <row r="34" spans="1:9" ht="20.25" customHeight="1" x14ac:dyDescent="0.25">
      <c r="A34" s="382"/>
      <c r="B34" s="383"/>
      <c r="C34" s="383"/>
      <c r="D34" s="383"/>
      <c r="E34" s="383"/>
      <c r="F34" s="383"/>
      <c r="G34" s="383"/>
      <c r="H34" s="383"/>
      <c r="I34" s="384"/>
    </row>
    <row r="35" spans="1:9" ht="20.25" customHeight="1" x14ac:dyDescent="0.25">
      <c r="A35" s="382"/>
      <c r="B35" s="383"/>
      <c r="C35" s="383"/>
      <c r="D35" s="383"/>
      <c r="E35" s="383"/>
      <c r="F35" s="383"/>
      <c r="G35" s="383"/>
      <c r="H35" s="383"/>
      <c r="I35" s="384"/>
    </row>
    <row r="36" spans="1:9" ht="20.25" customHeight="1" x14ac:dyDescent="0.25">
      <c r="A36" s="385"/>
      <c r="B36" s="386"/>
      <c r="C36" s="386"/>
      <c r="D36" s="386"/>
      <c r="E36" s="386"/>
      <c r="F36" s="386"/>
      <c r="G36" s="386"/>
      <c r="H36" s="386"/>
      <c r="I36" s="387"/>
    </row>
    <row r="37" spans="1:9" ht="20.25" customHeight="1" x14ac:dyDescent="0.25">
      <c r="A37" s="318" t="s">
        <v>34</v>
      </c>
      <c r="B37" s="318"/>
      <c r="C37" s="318"/>
      <c r="D37" s="318"/>
      <c r="E37" s="318"/>
      <c r="F37" s="318"/>
      <c r="G37" s="318"/>
      <c r="H37" s="318"/>
      <c r="I37" s="318"/>
    </row>
    <row r="38" spans="1:9" ht="20.25" customHeight="1" x14ac:dyDescent="0.25">
      <c r="A38" s="318" t="s">
        <v>37</v>
      </c>
      <c r="B38" s="318"/>
      <c r="C38" s="318"/>
      <c r="D38" s="318"/>
      <c r="E38" s="318"/>
      <c r="F38" s="318"/>
      <c r="G38" s="318"/>
      <c r="H38" s="318"/>
      <c r="I38" s="318"/>
    </row>
    <row r="39" spans="1:9" ht="20.25" customHeight="1" x14ac:dyDescent="0.25">
      <c r="A39" s="318" t="s">
        <v>723</v>
      </c>
      <c r="B39" s="318"/>
      <c r="C39" s="318"/>
      <c r="D39" s="318"/>
      <c r="E39" s="318"/>
      <c r="F39" s="318"/>
      <c r="G39" s="318"/>
      <c r="H39" s="318"/>
      <c r="I39" s="318"/>
    </row>
    <row r="40" spans="1:9" ht="20.25" customHeight="1" x14ac:dyDescent="0.25">
      <c r="A40" t="s">
        <v>160</v>
      </c>
      <c r="B40" s="118">
        <v>93374096</v>
      </c>
      <c r="C40" s="112"/>
      <c r="D40" s="113"/>
      <c r="E40" s="113"/>
      <c r="F40" s="113"/>
      <c r="G40" s="113"/>
      <c r="H40" s="113"/>
      <c r="I40" s="113"/>
    </row>
    <row r="41" spans="1:9" ht="18" customHeight="1" x14ac:dyDescent="0.25">
      <c r="A41" s="405" t="s">
        <v>26</v>
      </c>
      <c r="B41" s="405" t="s">
        <v>27</v>
      </c>
      <c r="C41" s="405" t="s">
        <v>28</v>
      </c>
      <c r="D41" s="406" t="s">
        <v>3</v>
      </c>
      <c r="E41" s="406"/>
      <c r="F41" s="406"/>
      <c r="G41" s="405" t="s">
        <v>38</v>
      </c>
      <c r="H41" s="405" t="s">
        <v>29</v>
      </c>
      <c r="I41" s="405" t="s">
        <v>30</v>
      </c>
    </row>
    <row r="42" spans="1:9" ht="20.25" customHeight="1" x14ac:dyDescent="0.25">
      <c r="A42" s="405" t="s">
        <v>26</v>
      </c>
      <c r="B42" s="405" t="s">
        <v>27</v>
      </c>
      <c r="C42" s="405" t="s">
        <v>28</v>
      </c>
      <c r="D42" s="182" t="s">
        <v>24</v>
      </c>
      <c r="E42" s="182" t="s">
        <v>8</v>
      </c>
      <c r="F42" s="182" t="s">
        <v>9</v>
      </c>
      <c r="G42" s="405" t="s">
        <v>38</v>
      </c>
      <c r="H42" s="405" t="s">
        <v>29</v>
      </c>
      <c r="I42" s="405" t="s">
        <v>30</v>
      </c>
    </row>
    <row r="43" spans="1:9" ht="63.95" customHeight="1" x14ac:dyDescent="0.25">
      <c r="A43" s="180" t="s">
        <v>604</v>
      </c>
      <c r="B43" s="180" t="s">
        <v>40</v>
      </c>
      <c r="C43" s="180" t="s">
        <v>605</v>
      </c>
      <c r="D43" s="180" t="s">
        <v>42</v>
      </c>
      <c r="E43" s="118">
        <v>93374096</v>
      </c>
      <c r="F43" s="118">
        <v>93374096</v>
      </c>
      <c r="G43" s="180" t="s">
        <v>43</v>
      </c>
      <c r="H43" s="180" t="s">
        <v>44</v>
      </c>
      <c r="I43" s="180" t="s">
        <v>45</v>
      </c>
    </row>
    <row r="44" spans="1:9" ht="19.5" customHeight="1" x14ac:dyDescent="0.25">
      <c r="A44" s="403" t="s">
        <v>9</v>
      </c>
      <c r="B44" s="403"/>
      <c r="C44" s="403"/>
      <c r="D44" s="404"/>
      <c r="E44" s="404"/>
      <c r="F44" s="118">
        <v>93374096</v>
      </c>
      <c r="G44" s="179"/>
      <c r="H44" s="404"/>
      <c r="I44" s="404"/>
    </row>
    <row r="45" spans="1:9" x14ac:dyDescent="0.25">
      <c r="A45" s="469"/>
      <c r="B45" s="469"/>
      <c r="C45" s="469"/>
      <c r="D45" s="469"/>
      <c r="E45" s="469"/>
      <c r="F45" s="469"/>
      <c r="G45" s="469"/>
      <c r="H45" s="469"/>
      <c r="I45" s="469"/>
    </row>
    <row r="46" spans="1:9" x14ac:dyDescent="0.25">
      <c r="A46" s="468"/>
      <c r="B46" s="468"/>
      <c r="C46" s="468"/>
      <c r="D46" s="468"/>
      <c r="E46" s="468"/>
      <c r="F46" s="468"/>
      <c r="G46" s="468"/>
      <c r="H46" s="468"/>
      <c r="I46" s="468"/>
    </row>
    <row r="47" spans="1:9" x14ac:dyDescent="0.25">
      <c r="A47" s="468"/>
      <c r="B47" s="468"/>
      <c r="C47" s="468"/>
      <c r="D47" s="468"/>
      <c r="E47" s="468"/>
      <c r="F47" s="468"/>
      <c r="G47" s="468"/>
      <c r="H47" s="468"/>
      <c r="I47" s="468"/>
    </row>
    <row r="48" spans="1:9" ht="15.75" x14ac:dyDescent="0.25">
      <c r="A48" s="318" t="s">
        <v>34</v>
      </c>
      <c r="B48" s="318"/>
      <c r="C48" s="318"/>
      <c r="D48" s="318"/>
      <c r="E48" s="318"/>
      <c r="F48" s="318"/>
      <c r="G48" s="318"/>
      <c r="H48" s="318"/>
      <c r="I48" s="318"/>
    </row>
    <row r="49" spans="1:9" ht="15.75" x14ac:dyDescent="0.25">
      <c r="A49" s="318" t="s">
        <v>37</v>
      </c>
      <c r="B49" s="318"/>
      <c r="C49" s="318"/>
      <c r="D49" s="318"/>
      <c r="E49" s="318"/>
      <c r="F49" s="318"/>
      <c r="G49" s="318"/>
      <c r="H49" s="318"/>
      <c r="I49" s="318"/>
    </row>
    <row r="50" spans="1:9" ht="15.75" x14ac:dyDescent="0.25">
      <c r="A50" s="318" t="s">
        <v>739</v>
      </c>
      <c r="B50" s="318"/>
      <c r="C50" s="318"/>
      <c r="D50" s="318"/>
      <c r="E50" s="318"/>
      <c r="F50" s="318"/>
      <c r="G50" s="318"/>
      <c r="H50" s="318"/>
      <c r="I50" s="318"/>
    </row>
    <row r="51" spans="1:9" x14ac:dyDescent="0.25">
      <c r="A51" t="s">
        <v>160</v>
      </c>
      <c r="B51" s="118">
        <v>50000000</v>
      </c>
      <c r="C51" s="275"/>
      <c r="D51" s="276"/>
      <c r="E51" s="276"/>
      <c r="F51" s="276"/>
      <c r="G51" s="276"/>
      <c r="H51" s="276"/>
      <c r="I51" s="276"/>
    </row>
    <row r="52" spans="1:9" x14ac:dyDescent="0.25">
      <c r="A52" s="405" t="s">
        <v>26</v>
      </c>
      <c r="B52" s="405" t="s">
        <v>27</v>
      </c>
      <c r="C52" s="405" t="s">
        <v>28</v>
      </c>
      <c r="D52" s="406" t="s">
        <v>3</v>
      </c>
      <c r="E52" s="406"/>
      <c r="F52" s="406"/>
      <c r="G52" s="405" t="s">
        <v>38</v>
      </c>
      <c r="H52" s="405" t="s">
        <v>29</v>
      </c>
      <c r="I52" s="405" t="s">
        <v>30</v>
      </c>
    </row>
    <row r="53" spans="1:9" x14ac:dyDescent="0.25">
      <c r="A53" s="405" t="s">
        <v>26</v>
      </c>
      <c r="B53" s="405" t="s">
        <v>27</v>
      </c>
      <c r="C53" s="405" t="s">
        <v>28</v>
      </c>
      <c r="D53" s="273" t="s">
        <v>24</v>
      </c>
      <c r="E53" s="273" t="s">
        <v>8</v>
      </c>
      <c r="F53" s="273" t="s">
        <v>9</v>
      </c>
      <c r="G53" s="405" t="s">
        <v>38</v>
      </c>
      <c r="H53" s="405" t="s">
        <v>29</v>
      </c>
      <c r="I53" s="405" t="s">
        <v>30</v>
      </c>
    </row>
    <row r="54" spans="1:9" ht="24" x14ac:dyDescent="0.25">
      <c r="A54" s="180">
        <v>304</v>
      </c>
      <c r="B54" s="180" t="s">
        <v>40</v>
      </c>
      <c r="C54" s="180" t="s">
        <v>740</v>
      </c>
      <c r="D54" s="180" t="s">
        <v>42</v>
      </c>
      <c r="E54" s="118">
        <v>50000000</v>
      </c>
      <c r="F54" s="118">
        <v>50000000</v>
      </c>
      <c r="G54" s="180" t="s">
        <v>43</v>
      </c>
      <c r="H54" s="180" t="s">
        <v>44</v>
      </c>
      <c r="I54" s="180" t="s">
        <v>45</v>
      </c>
    </row>
    <row r="55" spans="1:9" x14ac:dyDescent="0.25">
      <c r="A55" s="403" t="s">
        <v>9</v>
      </c>
      <c r="B55" s="403"/>
      <c r="C55" s="403"/>
      <c r="D55" s="404"/>
      <c r="E55" s="404"/>
      <c r="F55" s="118">
        <v>50000000</v>
      </c>
      <c r="G55" s="274"/>
      <c r="H55" s="404"/>
      <c r="I55" s="404"/>
    </row>
  </sheetData>
  <mergeCells count="66">
    <mergeCell ref="A45:I47"/>
    <mergeCell ref="A10:I13"/>
    <mergeCell ref="A22:I24"/>
    <mergeCell ref="A33:I36"/>
    <mergeCell ref="A37:I37"/>
    <mergeCell ref="A38:I38"/>
    <mergeCell ref="A39:I39"/>
    <mergeCell ref="A1:I1"/>
    <mergeCell ref="A2:I2"/>
    <mergeCell ref="A3:I3"/>
    <mergeCell ref="A14:I14"/>
    <mergeCell ref="A15:I15"/>
    <mergeCell ref="H6:H7"/>
    <mergeCell ref="I6:I7"/>
    <mergeCell ref="A9:C9"/>
    <mergeCell ref="D9:E9"/>
    <mergeCell ref="H9:I9"/>
    <mergeCell ref="A6:A7"/>
    <mergeCell ref="B6:B7"/>
    <mergeCell ref="C6:C7"/>
    <mergeCell ref="D6:F6"/>
    <mergeCell ref="G6:G7"/>
    <mergeCell ref="H18:H19"/>
    <mergeCell ref="I18:I19"/>
    <mergeCell ref="A16:I16"/>
    <mergeCell ref="A21:C21"/>
    <mergeCell ref="D21:E21"/>
    <mergeCell ref="H21:I21"/>
    <mergeCell ref="A18:A19"/>
    <mergeCell ref="B18:B19"/>
    <mergeCell ref="C18:C19"/>
    <mergeCell ref="D18:F18"/>
    <mergeCell ref="G18:G19"/>
    <mergeCell ref="H41:H42"/>
    <mergeCell ref="I41:I42"/>
    <mergeCell ref="A44:C44"/>
    <mergeCell ref="D44:E44"/>
    <mergeCell ref="H44:I44"/>
    <mergeCell ref="A41:A42"/>
    <mergeCell ref="B41:B42"/>
    <mergeCell ref="C41:C42"/>
    <mergeCell ref="D41:F41"/>
    <mergeCell ref="G41:G42"/>
    <mergeCell ref="A25:I25"/>
    <mergeCell ref="A26:I26"/>
    <mergeCell ref="A27:I27"/>
    <mergeCell ref="A29:A30"/>
    <mergeCell ref="B29:B30"/>
    <mergeCell ref="C29:C30"/>
    <mergeCell ref="D29:F29"/>
    <mergeCell ref="G29:G30"/>
    <mergeCell ref="H29:H30"/>
    <mergeCell ref="I29:I30"/>
    <mergeCell ref="A55:C55"/>
    <mergeCell ref="D55:E55"/>
    <mergeCell ref="H55:I55"/>
    <mergeCell ref="A48:I48"/>
    <mergeCell ref="A49:I49"/>
    <mergeCell ref="A50:I50"/>
    <mergeCell ref="A52:A53"/>
    <mergeCell ref="B52:B53"/>
    <mergeCell ref="C52:C53"/>
    <mergeCell ref="D52:F52"/>
    <mergeCell ref="G52:G53"/>
    <mergeCell ref="H52:H53"/>
    <mergeCell ref="I52:I53"/>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topLeftCell="A40" workbookViewId="0">
      <selection activeCell="B64" sqref="B64"/>
    </sheetView>
  </sheetViews>
  <sheetFormatPr baseColWidth="10" defaultColWidth="9.140625" defaultRowHeight="15" x14ac:dyDescent="0.25"/>
  <cols>
    <col min="1" max="1" width="7.42578125" customWidth="1"/>
    <col min="2" max="2" width="15.28515625" customWidth="1"/>
    <col min="3" max="3" width="17.85546875" customWidth="1"/>
    <col min="4" max="4" width="4.7109375" customWidth="1"/>
    <col min="5" max="5" width="11.42578125" customWidth="1"/>
    <col min="6" max="6" width="13.7109375" customWidth="1"/>
    <col min="7" max="7" width="15.5703125" customWidth="1"/>
    <col min="8" max="8" width="11.140625" customWidth="1"/>
    <col min="9" max="9" width="28"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618</v>
      </c>
      <c r="B3" s="318"/>
      <c r="C3" s="318"/>
      <c r="D3" s="318"/>
      <c r="E3" s="318"/>
      <c r="F3" s="318"/>
      <c r="G3" s="318"/>
      <c r="H3" s="318"/>
      <c r="I3" s="318"/>
    </row>
    <row r="4" spans="1:9" x14ac:dyDescent="0.25">
      <c r="A4" t="s">
        <v>160</v>
      </c>
      <c r="B4" s="51">
        <v>12000000</v>
      </c>
    </row>
    <row r="5" spans="1:9" x14ac:dyDescent="0.25">
      <c r="B5" t="s">
        <v>273</v>
      </c>
    </row>
    <row r="6" spans="1:9" ht="18" customHeight="1" x14ac:dyDescent="0.25">
      <c r="A6" s="409" t="s">
        <v>26</v>
      </c>
      <c r="B6" s="409" t="s">
        <v>27</v>
      </c>
      <c r="C6" s="409" t="s">
        <v>28</v>
      </c>
      <c r="D6" s="411" t="s">
        <v>3</v>
      </c>
      <c r="E6" s="411"/>
      <c r="F6" s="411"/>
      <c r="G6" s="409" t="s">
        <v>38</v>
      </c>
      <c r="H6" s="409" t="s">
        <v>29</v>
      </c>
      <c r="I6" s="409" t="s">
        <v>30</v>
      </c>
    </row>
    <row r="7" spans="1:9" ht="18.75" customHeight="1" x14ac:dyDescent="0.25">
      <c r="A7" s="409" t="s">
        <v>26</v>
      </c>
      <c r="B7" s="409" t="s">
        <v>27</v>
      </c>
      <c r="C7" s="409" t="s">
        <v>28</v>
      </c>
      <c r="D7" s="186" t="s">
        <v>24</v>
      </c>
      <c r="E7" s="186" t="s">
        <v>8</v>
      </c>
      <c r="F7" s="186" t="s">
        <v>9</v>
      </c>
      <c r="G7" s="409" t="s">
        <v>38</v>
      </c>
      <c r="H7" s="409" t="s">
        <v>29</v>
      </c>
      <c r="I7" s="409" t="s">
        <v>30</v>
      </c>
    </row>
    <row r="8" spans="1:9" ht="55.9" customHeight="1" x14ac:dyDescent="0.25">
      <c r="A8" s="185" t="s">
        <v>609</v>
      </c>
      <c r="B8" s="185" t="s">
        <v>530</v>
      </c>
      <c r="C8" s="185" t="s">
        <v>610</v>
      </c>
      <c r="D8" s="185" t="s">
        <v>42</v>
      </c>
      <c r="E8" s="185" t="s">
        <v>32</v>
      </c>
      <c r="F8" s="185" t="s">
        <v>32</v>
      </c>
      <c r="G8" s="185" t="s">
        <v>43</v>
      </c>
      <c r="H8" s="185" t="s">
        <v>44</v>
      </c>
      <c r="I8" s="185" t="s">
        <v>45</v>
      </c>
    </row>
    <row r="9" spans="1:9" ht="20.25" customHeight="1" x14ac:dyDescent="0.25">
      <c r="A9" s="412" t="s">
        <v>9</v>
      </c>
      <c r="B9" s="412"/>
      <c r="C9" s="412"/>
      <c r="D9" s="413"/>
      <c r="E9" s="413"/>
      <c r="F9" s="184" t="s">
        <v>32</v>
      </c>
      <c r="G9" s="184"/>
      <c r="H9" s="413"/>
      <c r="I9" s="413"/>
    </row>
    <row r="10" spans="1:9" ht="20.25" customHeight="1" x14ac:dyDescent="0.25">
      <c r="A10" s="380"/>
      <c r="B10" s="380"/>
      <c r="C10" s="380"/>
      <c r="D10" s="380"/>
      <c r="E10" s="380"/>
      <c r="F10" s="380"/>
      <c r="G10" s="380"/>
      <c r="H10" s="380"/>
      <c r="I10" s="380"/>
    </row>
    <row r="11" spans="1:9" ht="20.25" customHeight="1" x14ac:dyDescent="0.25">
      <c r="A11" s="383"/>
      <c r="B11" s="383"/>
      <c r="C11" s="383"/>
      <c r="D11" s="383"/>
      <c r="E11" s="383"/>
      <c r="F11" s="383"/>
      <c r="G11" s="383"/>
      <c r="H11" s="383"/>
      <c r="I11" s="383"/>
    </row>
    <row r="12" spans="1:9" ht="20.25" customHeight="1" x14ac:dyDescent="0.25">
      <c r="A12" s="383"/>
      <c r="B12" s="383"/>
      <c r="C12" s="383"/>
      <c r="D12" s="383"/>
      <c r="E12" s="383"/>
      <c r="F12" s="383"/>
      <c r="G12" s="383"/>
      <c r="H12" s="383"/>
      <c r="I12" s="383"/>
    </row>
    <row r="13" spans="1:9" ht="20.25" customHeight="1" x14ac:dyDescent="0.25">
      <c r="A13" s="318" t="s">
        <v>34</v>
      </c>
      <c r="B13" s="318"/>
      <c r="C13" s="318"/>
      <c r="D13" s="318"/>
      <c r="E13" s="318"/>
      <c r="F13" s="318"/>
      <c r="G13" s="318"/>
      <c r="H13" s="318"/>
      <c r="I13" s="318"/>
    </row>
    <row r="14" spans="1:9" ht="20.25" customHeight="1" x14ac:dyDescent="0.25">
      <c r="A14" s="318" t="s">
        <v>37</v>
      </c>
      <c r="B14" s="318"/>
      <c r="C14" s="318"/>
      <c r="D14" s="318"/>
      <c r="E14" s="318"/>
      <c r="F14" s="318"/>
      <c r="G14" s="318"/>
      <c r="H14" s="318"/>
      <c r="I14" s="318"/>
    </row>
    <row r="15" spans="1:9" ht="20.25" customHeight="1" x14ac:dyDescent="0.25">
      <c r="A15" s="318" t="s">
        <v>608</v>
      </c>
      <c r="B15" s="318"/>
      <c r="C15" s="318"/>
      <c r="D15" s="318"/>
      <c r="E15" s="318"/>
      <c r="F15" s="318"/>
      <c r="G15" s="318"/>
      <c r="H15" s="318"/>
      <c r="I15" s="318"/>
    </row>
    <row r="16" spans="1:9" ht="20.25" customHeight="1" x14ac:dyDescent="0.25">
      <c r="A16" t="s">
        <v>160</v>
      </c>
      <c r="B16" s="118">
        <v>77625000</v>
      </c>
      <c r="C16" s="112"/>
      <c r="D16" s="113"/>
      <c r="E16" s="113"/>
      <c r="F16" s="113"/>
      <c r="G16" s="113"/>
      <c r="H16" s="113"/>
      <c r="I16" s="113"/>
    </row>
    <row r="17" spans="1:9" ht="20.25" customHeight="1" x14ac:dyDescent="0.25">
      <c r="A17" s="112"/>
      <c r="B17" s="112"/>
      <c r="C17" s="112"/>
      <c r="D17" s="113"/>
      <c r="E17" s="113"/>
      <c r="F17" s="113"/>
      <c r="G17" s="113"/>
      <c r="H17" s="113"/>
      <c r="I17" s="113"/>
    </row>
    <row r="18" spans="1:9" ht="18.75" customHeight="1" x14ac:dyDescent="0.25">
      <c r="A18" s="409" t="s">
        <v>26</v>
      </c>
      <c r="B18" s="409" t="s">
        <v>27</v>
      </c>
      <c r="C18" s="409" t="s">
        <v>28</v>
      </c>
      <c r="D18" s="411" t="s">
        <v>3</v>
      </c>
      <c r="E18" s="411"/>
      <c r="F18" s="411"/>
      <c r="G18" s="409" t="s">
        <v>38</v>
      </c>
      <c r="H18" s="409" t="s">
        <v>29</v>
      </c>
      <c r="I18" s="409" t="s">
        <v>30</v>
      </c>
    </row>
    <row r="19" spans="1:9" ht="19.5" customHeight="1" x14ac:dyDescent="0.25">
      <c r="A19" s="409" t="s">
        <v>26</v>
      </c>
      <c r="B19" s="409" t="s">
        <v>27</v>
      </c>
      <c r="C19" s="409" t="s">
        <v>28</v>
      </c>
      <c r="D19" s="186" t="s">
        <v>24</v>
      </c>
      <c r="E19" s="186" t="s">
        <v>8</v>
      </c>
      <c r="F19" s="186" t="s">
        <v>9</v>
      </c>
      <c r="G19" s="409" t="s">
        <v>38</v>
      </c>
      <c r="H19" s="409" t="s">
        <v>29</v>
      </c>
      <c r="I19" s="409" t="s">
        <v>30</v>
      </c>
    </row>
    <row r="20" spans="1:9" ht="47.85" customHeight="1" x14ac:dyDescent="0.25">
      <c r="A20" s="185" t="s">
        <v>611</v>
      </c>
      <c r="B20" s="185" t="s">
        <v>612</v>
      </c>
      <c r="C20" s="185" t="s">
        <v>613</v>
      </c>
      <c r="D20" s="185" t="s">
        <v>42</v>
      </c>
      <c r="E20" s="118">
        <v>77625000</v>
      </c>
      <c r="F20" s="118">
        <v>77625000</v>
      </c>
      <c r="G20" s="185" t="s">
        <v>43</v>
      </c>
      <c r="H20" s="185" t="s">
        <v>614</v>
      </c>
      <c r="I20" s="185" t="s">
        <v>615</v>
      </c>
    </row>
    <row r="21" spans="1:9" ht="19.5" customHeight="1" x14ac:dyDescent="0.25">
      <c r="A21" s="411" t="s">
        <v>9</v>
      </c>
      <c r="B21" s="411"/>
      <c r="C21" s="411"/>
      <c r="D21" s="409"/>
      <c r="E21" s="409"/>
      <c r="F21" s="118">
        <v>77625000</v>
      </c>
      <c r="G21" s="186"/>
      <c r="H21" s="409"/>
      <c r="I21" s="409"/>
    </row>
    <row r="22" spans="1:9" ht="19.5" customHeight="1" x14ac:dyDescent="0.25">
      <c r="A22" s="471"/>
      <c r="B22" s="467"/>
      <c r="C22" s="467"/>
      <c r="D22" s="467"/>
      <c r="E22" s="467"/>
      <c r="F22" s="467"/>
      <c r="G22" s="467"/>
      <c r="H22" s="467"/>
      <c r="I22" s="472"/>
    </row>
    <row r="23" spans="1:9" ht="19.5" customHeight="1" x14ac:dyDescent="0.25">
      <c r="A23" s="473"/>
      <c r="B23" s="466"/>
      <c r="C23" s="466"/>
      <c r="D23" s="466"/>
      <c r="E23" s="466"/>
      <c r="F23" s="466"/>
      <c r="G23" s="466"/>
      <c r="H23" s="466"/>
      <c r="I23" s="474"/>
    </row>
    <row r="24" spans="1:9" ht="19.5" customHeight="1" x14ac:dyDescent="0.25">
      <c r="A24" s="475"/>
      <c r="B24" s="476"/>
      <c r="C24" s="476"/>
      <c r="D24" s="476"/>
      <c r="E24" s="476"/>
      <c r="F24" s="476"/>
      <c r="G24" s="476"/>
      <c r="H24" s="476"/>
      <c r="I24" s="477"/>
    </row>
    <row r="25" spans="1:9" ht="19.5" customHeight="1" x14ac:dyDescent="0.25">
      <c r="A25" s="255"/>
      <c r="B25" s="255"/>
      <c r="C25" s="255"/>
      <c r="D25" s="254"/>
      <c r="E25" s="254"/>
      <c r="F25" s="118"/>
      <c r="G25" s="254"/>
      <c r="H25" s="254"/>
      <c r="I25" s="254"/>
    </row>
    <row r="26" spans="1:9" ht="19.5" customHeight="1" x14ac:dyDescent="0.25">
      <c r="A26" s="318" t="s">
        <v>34</v>
      </c>
      <c r="B26" s="318"/>
      <c r="C26" s="318"/>
      <c r="D26" s="318"/>
      <c r="E26" s="318"/>
      <c r="F26" s="318"/>
      <c r="G26" s="318"/>
      <c r="H26" s="318"/>
      <c r="I26" s="318"/>
    </row>
    <row r="27" spans="1:9" ht="19.5" customHeight="1" x14ac:dyDescent="0.25">
      <c r="A27" s="318" t="s">
        <v>37</v>
      </c>
      <c r="B27" s="318"/>
      <c r="C27" s="318"/>
      <c r="D27" s="318"/>
      <c r="E27" s="318"/>
      <c r="F27" s="318"/>
      <c r="G27" s="318"/>
      <c r="H27" s="318"/>
      <c r="I27" s="318"/>
    </row>
    <row r="28" spans="1:9" ht="19.5" customHeight="1" x14ac:dyDescent="0.25">
      <c r="A28" s="318" t="s">
        <v>727</v>
      </c>
      <c r="B28" s="318"/>
      <c r="C28" s="318"/>
      <c r="D28" s="318"/>
      <c r="E28" s="318"/>
      <c r="F28" s="318"/>
      <c r="G28" s="318"/>
      <c r="H28" s="318"/>
      <c r="I28" s="318"/>
    </row>
    <row r="29" spans="1:9" ht="19.5" customHeight="1" x14ac:dyDescent="0.25">
      <c r="A29" t="s">
        <v>160</v>
      </c>
      <c r="B29" s="118">
        <v>102540000</v>
      </c>
      <c r="C29" s="252"/>
      <c r="D29" s="253"/>
      <c r="E29" s="253"/>
      <c r="F29" s="253"/>
      <c r="G29" s="253"/>
      <c r="H29" s="253"/>
      <c r="I29" s="253"/>
    </row>
    <row r="30" spans="1:9" ht="19.5" customHeight="1" x14ac:dyDescent="0.25">
      <c r="A30" s="252"/>
      <c r="B30" s="252"/>
      <c r="C30" s="252"/>
      <c r="D30" s="253"/>
      <c r="E30" s="253"/>
      <c r="F30" s="253"/>
      <c r="G30" s="253"/>
      <c r="H30" s="253"/>
      <c r="I30" s="253"/>
    </row>
    <row r="31" spans="1:9" ht="19.5" customHeight="1" x14ac:dyDescent="0.25">
      <c r="A31" s="409" t="s">
        <v>26</v>
      </c>
      <c r="B31" s="409" t="s">
        <v>27</v>
      </c>
      <c r="C31" s="409" t="s">
        <v>28</v>
      </c>
      <c r="D31" s="411" t="s">
        <v>3</v>
      </c>
      <c r="E31" s="411"/>
      <c r="F31" s="411"/>
      <c r="G31" s="409" t="s">
        <v>38</v>
      </c>
      <c r="H31" s="409" t="s">
        <v>29</v>
      </c>
      <c r="I31" s="409" t="s">
        <v>30</v>
      </c>
    </row>
    <row r="32" spans="1:9" ht="19.5" customHeight="1" x14ac:dyDescent="0.25">
      <c r="A32" s="410" t="s">
        <v>26</v>
      </c>
      <c r="B32" s="410" t="s">
        <v>27</v>
      </c>
      <c r="C32" s="410" t="s">
        <v>28</v>
      </c>
      <c r="D32" s="264" t="s">
        <v>24</v>
      </c>
      <c r="E32" s="264" t="s">
        <v>8</v>
      </c>
      <c r="F32" s="264" t="s">
        <v>9</v>
      </c>
      <c r="G32" s="410" t="s">
        <v>38</v>
      </c>
      <c r="H32" s="410" t="s">
        <v>29</v>
      </c>
      <c r="I32" s="410" t="s">
        <v>30</v>
      </c>
    </row>
    <row r="33" spans="1:9" ht="37.5" customHeight="1" x14ac:dyDescent="0.25">
      <c r="A33" s="265">
        <v>301</v>
      </c>
      <c r="B33" s="267" t="s">
        <v>724</v>
      </c>
      <c r="C33" s="267" t="s">
        <v>725</v>
      </c>
      <c r="D33" s="266">
        <v>1</v>
      </c>
      <c r="E33" s="268">
        <v>102540000</v>
      </c>
      <c r="F33" s="268">
        <v>102540000</v>
      </c>
      <c r="G33" s="266" t="s">
        <v>43</v>
      </c>
      <c r="H33" s="266"/>
      <c r="I33" s="267" t="s">
        <v>734</v>
      </c>
    </row>
    <row r="34" spans="1:9" ht="19.5" customHeight="1" x14ac:dyDescent="0.25">
      <c r="A34" s="265"/>
      <c r="B34" s="265"/>
      <c r="C34" s="265"/>
      <c r="D34" s="266"/>
      <c r="E34" s="266"/>
      <c r="F34" s="268">
        <v>102540000</v>
      </c>
      <c r="G34" s="266"/>
      <c r="H34" s="266"/>
      <c r="I34" s="266"/>
    </row>
    <row r="35" spans="1:9" ht="19.5" customHeight="1" x14ac:dyDescent="0.25">
      <c r="A35" s="478"/>
      <c r="B35" s="478"/>
      <c r="C35" s="478"/>
      <c r="D35" s="478"/>
      <c r="E35" s="478"/>
      <c r="F35" s="478"/>
      <c r="G35" s="478"/>
      <c r="H35" s="478"/>
      <c r="I35" s="478"/>
    </row>
    <row r="36" spans="1:9" ht="19.5" customHeight="1" x14ac:dyDescent="0.25">
      <c r="A36" s="466"/>
      <c r="B36" s="466"/>
      <c r="C36" s="466"/>
      <c r="D36" s="466"/>
      <c r="E36" s="466"/>
      <c r="F36" s="466"/>
      <c r="G36" s="466"/>
      <c r="H36" s="466"/>
      <c r="I36" s="466"/>
    </row>
    <row r="37" spans="1:9" ht="19.5" customHeight="1" x14ac:dyDescent="0.25">
      <c r="A37" s="466"/>
      <c r="B37" s="466"/>
      <c r="C37" s="466"/>
      <c r="D37" s="466"/>
      <c r="E37" s="466"/>
      <c r="F37" s="466"/>
      <c r="G37" s="466"/>
      <c r="H37" s="466"/>
      <c r="I37" s="466"/>
    </row>
    <row r="38" spans="1:9" ht="19.5" customHeight="1" x14ac:dyDescent="0.25">
      <c r="A38" s="318" t="s">
        <v>34</v>
      </c>
      <c r="B38" s="318"/>
      <c r="C38" s="318"/>
      <c r="D38" s="318"/>
      <c r="E38" s="318"/>
      <c r="F38" s="318"/>
      <c r="G38" s="318"/>
      <c r="H38" s="318"/>
      <c r="I38" s="318"/>
    </row>
    <row r="39" spans="1:9" ht="19.5" customHeight="1" x14ac:dyDescent="0.25">
      <c r="A39" s="318" t="s">
        <v>37</v>
      </c>
      <c r="B39" s="318"/>
      <c r="C39" s="318"/>
      <c r="D39" s="318"/>
      <c r="E39" s="318"/>
      <c r="F39" s="318"/>
      <c r="G39" s="318"/>
      <c r="H39" s="318"/>
      <c r="I39" s="318"/>
    </row>
    <row r="40" spans="1:9" ht="19.5" customHeight="1" x14ac:dyDescent="0.25">
      <c r="A40" s="318" t="s">
        <v>729</v>
      </c>
      <c r="B40" s="318"/>
      <c r="C40" s="318"/>
      <c r="D40" s="318"/>
      <c r="E40" s="318"/>
      <c r="F40" s="318"/>
      <c r="G40" s="318"/>
      <c r="H40" s="318"/>
      <c r="I40" s="318"/>
    </row>
    <row r="41" spans="1:9" ht="19.5" customHeight="1" x14ac:dyDescent="0.25">
      <c r="A41" t="s">
        <v>160</v>
      </c>
      <c r="B41" s="118">
        <v>80150000</v>
      </c>
      <c r="C41" s="252"/>
      <c r="D41" s="253"/>
      <c r="E41" s="253"/>
      <c r="F41" s="253"/>
      <c r="G41" s="253"/>
      <c r="H41" s="253"/>
      <c r="I41" s="253"/>
    </row>
    <row r="42" spans="1:9" ht="19.5" customHeight="1" x14ac:dyDescent="0.25">
      <c r="A42" s="252"/>
      <c r="B42" s="252"/>
      <c r="C42" s="252"/>
      <c r="D42" s="253"/>
      <c r="E42" s="253"/>
      <c r="F42" s="253"/>
      <c r="G42" s="253"/>
      <c r="H42" s="253"/>
      <c r="I42" s="253"/>
    </row>
    <row r="43" spans="1:9" ht="19.5" customHeight="1" x14ac:dyDescent="0.25">
      <c r="A43" s="409" t="s">
        <v>26</v>
      </c>
      <c r="B43" s="409" t="s">
        <v>27</v>
      </c>
      <c r="C43" s="409" t="s">
        <v>28</v>
      </c>
      <c r="D43" s="411" t="s">
        <v>3</v>
      </c>
      <c r="E43" s="411"/>
      <c r="F43" s="411"/>
      <c r="G43" s="409" t="s">
        <v>38</v>
      </c>
      <c r="H43" s="409" t="s">
        <v>29</v>
      </c>
      <c r="I43" s="409" t="s">
        <v>30</v>
      </c>
    </row>
    <row r="44" spans="1:9" ht="19.5" customHeight="1" x14ac:dyDescent="0.25">
      <c r="A44" s="410" t="s">
        <v>26</v>
      </c>
      <c r="B44" s="410" t="s">
        <v>27</v>
      </c>
      <c r="C44" s="410" t="s">
        <v>28</v>
      </c>
      <c r="D44" s="264" t="s">
        <v>24</v>
      </c>
      <c r="E44" s="264" t="s">
        <v>8</v>
      </c>
      <c r="F44" s="264" t="s">
        <v>9</v>
      </c>
      <c r="G44" s="410" t="s">
        <v>38</v>
      </c>
      <c r="H44" s="410" t="s">
        <v>29</v>
      </c>
      <c r="I44" s="410" t="s">
        <v>30</v>
      </c>
    </row>
    <row r="45" spans="1:9" ht="33.75" customHeight="1" x14ac:dyDescent="0.25">
      <c r="A45" s="265">
        <v>304</v>
      </c>
      <c r="B45" s="267" t="s">
        <v>724</v>
      </c>
      <c r="C45" s="265" t="s">
        <v>728</v>
      </c>
      <c r="D45" s="266">
        <v>1</v>
      </c>
      <c r="E45" s="268">
        <v>80150000</v>
      </c>
      <c r="F45" s="268">
        <v>80150000</v>
      </c>
      <c r="G45" s="266" t="s">
        <v>43</v>
      </c>
      <c r="H45" s="266"/>
      <c r="I45" s="267" t="s">
        <v>734</v>
      </c>
    </row>
    <row r="46" spans="1:9" ht="19.5" customHeight="1" x14ac:dyDescent="0.25">
      <c r="A46" s="265"/>
      <c r="B46" s="265" t="s">
        <v>9</v>
      </c>
      <c r="C46" s="265"/>
      <c r="D46" s="266"/>
      <c r="E46" s="266"/>
      <c r="F46" s="268">
        <v>80150000</v>
      </c>
      <c r="G46" s="266"/>
      <c r="H46" s="266"/>
      <c r="I46" s="266"/>
    </row>
    <row r="47" spans="1:9" ht="19.5" customHeight="1" x14ac:dyDescent="0.25">
      <c r="A47" s="478"/>
      <c r="B47" s="478"/>
      <c r="C47" s="478"/>
      <c r="D47" s="478"/>
      <c r="E47" s="478"/>
      <c r="F47" s="478"/>
      <c r="G47" s="478"/>
      <c r="H47" s="478"/>
      <c r="I47" s="478"/>
    </row>
    <row r="48" spans="1:9" ht="19.5" customHeight="1" x14ac:dyDescent="0.25">
      <c r="A48" s="466"/>
      <c r="B48" s="466"/>
      <c r="C48" s="466"/>
      <c r="D48" s="466"/>
      <c r="E48" s="466"/>
      <c r="F48" s="466"/>
      <c r="G48" s="466"/>
      <c r="H48" s="466"/>
      <c r="I48" s="466"/>
    </row>
    <row r="49" spans="1:9" ht="19.5" customHeight="1" x14ac:dyDescent="0.25">
      <c r="A49" s="318" t="s">
        <v>34</v>
      </c>
      <c r="B49" s="318"/>
      <c r="C49" s="318"/>
      <c r="D49" s="318"/>
      <c r="E49" s="318"/>
      <c r="F49" s="318"/>
      <c r="G49" s="318"/>
      <c r="H49" s="318"/>
      <c r="I49" s="318"/>
    </row>
    <row r="50" spans="1:9" ht="19.5" customHeight="1" x14ac:dyDescent="0.25">
      <c r="A50" s="318" t="s">
        <v>37</v>
      </c>
      <c r="B50" s="318"/>
      <c r="C50" s="318"/>
      <c r="D50" s="318"/>
      <c r="E50" s="318"/>
      <c r="F50" s="318"/>
      <c r="G50" s="318"/>
      <c r="H50" s="318"/>
      <c r="I50" s="318"/>
    </row>
    <row r="51" spans="1:9" ht="19.5" customHeight="1" x14ac:dyDescent="0.25">
      <c r="A51" s="318" t="s">
        <v>730</v>
      </c>
      <c r="B51" s="318"/>
      <c r="C51" s="318"/>
      <c r="D51" s="318"/>
      <c r="E51" s="318"/>
      <c r="F51" s="318"/>
      <c r="G51" s="318"/>
      <c r="H51" s="318"/>
      <c r="I51" s="318"/>
    </row>
    <row r="52" spans="1:9" ht="19.5" customHeight="1" x14ac:dyDescent="0.25">
      <c r="A52" t="s">
        <v>160</v>
      </c>
      <c r="B52" s="118">
        <v>35127267</v>
      </c>
      <c r="C52" s="252"/>
      <c r="D52" s="253"/>
      <c r="E52" s="253"/>
      <c r="F52" s="253"/>
      <c r="G52" s="253"/>
      <c r="H52" s="253"/>
      <c r="I52" s="253"/>
    </row>
    <row r="53" spans="1:9" ht="19.5" customHeight="1" x14ac:dyDescent="0.25">
      <c r="A53" s="269"/>
      <c r="B53" s="269"/>
      <c r="C53" s="269"/>
      <c r="D53" s="249"/>
      <c r="E53" s="249"/>
      <c r="F53" s="249"/>
      <c r="G53" s="249"/>
      <c r="H53" s="249"/>
      <c r="I53" s="249"/>
    </row>
    <row r="54" spans="1:9" ht="19.5" customHeight="1" x14ac:dyDescent="0.25">
      <c r="A54" s="407" t="s">
        <v>26</v>
      </c>
      <c r="B54" s="407" t="s">
        <v>27</v>
      </c>
      <c r="C54" s="407" t="s">
        <v>28</v>
      </c>
      <c r="D54" s="408" t="s">
        <v>3</v>
      </c>
      <c r="E54" s="408"/>
      <c r="F54" s="408"/>
      <c r="G54" s="407" t="s">
        <v>38</v>
      </c>
      <c r="H54" s="407" t="s">
        <v>29</v>
      </c>
      <c r="I54" s="407" t="s">
        <v>30</v>
      </c>
    </row>
    <row r="55" spans="1:9" ht="19.5" customHeight="1" x14ac:dyDescent="0.25">
      <c r="A55" s="407" t="s">
        <v>26</v>
      </c>
      <c r="B55" s="407" t="s">
        <v>27</v>
      </c>
      <c r="C55" s="407" t="s">
        <v>28</v>
      </c>
      <c r="D55" s="266" t="s">
        <v>24</v>
      </c>
      <c r="E55" s="266" t="s">
        <v>8</v>
      </c>
      <c r="F55" s="266" t="s">
        <v>9</v>
      </c>
      <c r="G55" s="407" t="s">
        <v>38</v>
      </c>
      <c r="H55" s="407" t="s">
        <v>29</v>
      </c>
      <c r="I55" s="407" t="s">
        <v>30</v>
      </c>
    </row>
    <row r="56" spans="1:9" ht="30" customHeight="1" x14ac:dyDescent="0.25">
      <c r="A56" s="265">
        <v>304</v>
      </c>
      <c r="B56" s="267" t="s">
        <v>731</v>
      </c>
      <c r="C56" s="267" t="s">
        <v>732</v>
      </c>
      <c r="D56" s="266">
        <v>1</v>
      </c>
      <c r="E56" s="118">
        <v>35127267</v>
      </c>
      <c r="F56" s="118">
        <v>35127267</v>
      </c>
      <c r="G56" s="266" t="s">
        <v>733</v>
      </c>
      <c r="H56" s="266"/>
      <c r="I56" s="266"/>
    </row>
    <row r="57" spans="1:9" ht="19.5" customHeight="1" x14ac:dyDescent="0.25">
      <c r="A57" s="265"/>
      <c r="B57" s="265"/>
      <c r="C57" s="265"/>
      <c r="D57" s="266"/>
      <c r="E57" s="266"/>
      <c r="F57" s="118">
        <v>35127267</v>
      </c>
      <c r="G57" s="266"/>
      <c r="H57" s="266"/>
      <c r="I57" s="266"/>
    </row>
    <row r="58" spans="1:9" ht="19.5" customHeight="1" x14ac:dyDescent="0.25">
      <c r="A58" s="466"/>
      <c r="B58" s="466"/>
      <c r="C58" s="466"/>
      <c r="D58" s="466"/>
      <c r="E58" s="466"/>
      <c r="F58" s="466"/>
      <c r="G58" s="466"/>
      <c r="H58" s="466"/>
      <c r="I58" s="466"/>
    </row>
    <row r="59" spans="1:9" ht="19.5" customHeight="1" x14ac:dyDescent="0.25">
      <c r="A59" s="466"/>
      <c r="B59" s="466"/>
      <c r="C59" s="466"/>
      <c r="D59" s="466"/>
      <c r="E59" s="466"/>
      <c r="F59" s="466"/>
      <c r="G59" s="466"/>
      <c r="H59" s="466"/>
      <c r="I59" s="466"/>
    </row>
    <row r="60" spans="1:9" ht="19.5" customHeight="1" x14ac:dyDescent="0.25">
      <c r="A60" s="476"/>
      <c r="B60" s="476"/>
      <c r="C60" s="476"/>
      <c r="D60" s="476"/>
      <c r="E60" s="476"/>
      <c r="F60" s="476"/>
      <c r="G60" s="476"/>
      <c r="H60" s="476"/>
      <c r="I60" s="476"/>
    </row>
    <row r="61" spans="1:9" ht="19.5" customHeight="1" x14ac:dyDescent="0.25">
      <c r="A61" s="318" t="s">
        <v>34</v>
      </c>
      <c r="B61" s="318"/>
      <c r="C61" s="318"/>
      <c r="D61" s="318"/>
      <c r="E61" s="318"/>
      <c r="F61" s="318"/>
      <c r="G61" s="318"/>
      <c r="H61" s="318"/>
      <c r="I61" s="318"/>
    </row>
    <row r="62" spans="1:9" ht="19.5" customHeight="1" x14ac:dyDescent="0.25">
      <c r="A62" s="318" t="s">
        <v>37</v>
      </c>
      <c r="B62" s="318"/>
      <c r="C62" s="318"/>
      <c r="D62" s="318"/>
      <c r="E62" s="318"/>
      <c r="F62" s="318"/>
      <c r="G62" s="318"/>
      <c r="H62" s="318"/>
      <c r="I62" s="318"/>
    </row>
    <row r="63" spans="1:9" ht="19.5" customHeight="1" x14ac:dyDescent="0.25">
      <c r="A63" s="318" t="s">
        <v>619</v>
      </c>
      <c r="B63" s="318"/>
      <c r="C63" s="318"/>
      <c r="D63" s="318"/>
      <c r="E63" s="318"/>
      <c r="F63" s="318"/>
      <c r="G63" s="318"/>
      <c r="H63" s="318"/>
      <c r="I63" s="318"/>
    </row>
    <row r="64" spans="1:9" ht="19.5" customHeight="1" x14ac:dyDescent="0.25">
      <c r="A64" t="s">
        <v>160</v>
      </c>
      <c r="B64" s="479">
        <v>206000000</v>
      </c>
      <c r="C64" s="187"/>
      <c r="D64" s="188"/>
      <c r="E64" s="188"/>
      <c r="F64" s="188"/>
      <c r="G64" s="188"/>
      <c r="H64" s="188"/>
      <c r="I64" s="188"/>
    </row>
    <row r="65" spans="1:9" ht="18" customHeight="1" x14ac:dyDescent="0.25">
      <c r="A65" s="409" t="s">
        <v>26</v>
      </c>
      <c r="B65" s="409" t="s">
        <v>27</v>
      </c>
      <c r="C65" s="409" t="s">
        <v>28</v>
      </c>
      <c r="D65" s="411" t="s">
        <v>3</v>
      </c>
      <c r="E65" s="411"/>
      <c r="F65" s="411"/>
      <c r="G65" s="409" t="s">
        <v>38</v>
      </c>
      <c r="H65" s="409" t="s">
        <v>29</v>
      </c>
      <c r="I65" s="409" t="s">
        <v>30</v>
      </c>
    </row>
    <row r="66" spans="1:9" ht="21.75" customHeight="1" x14ac:dyDescent="0.25">
      <c r="A66" s="409" t="s">
        <v>26</v>
      </c>
      <c r="B66" s="409" t="s">
        <v>27</v>
      </c>
      <c r="C66" s="409" t="s">
        <v>28</v>
      </c>
      <c r="D66" s="186" t="s">
        <v>24</v>
      </c>
      <c r="E66" s="186" t="s">
        <v>8</v>
      </c>
      <c r="F66" s="186" t="s">
        <v>9</v>
      </c>
      <c r="G66" s="409" t="s">
        <v>38</v>
      </c>
      <c r="H66" s="409" t="s">
        <v>29</v>
      </c>
      <c r="I66" s="409" t="s">
        <v>30</v>
      </c>
    </row>
    <row r="67" spans="1:9" ht="55.9" customHeight="1" x14ac:dyDescent="0.25">
      <c r="A67" s="185" t="s">
        <v>616</v>
      </c>
      <c r="B67" s="185" t="s">
        <v>40</v>
      </c>
      <c r="C67" s="185" t="s">
        <v>617</v>
      </c>
      <c r="D67" s="185" t="s">
        <v>42</v>
      </c>
      <c r="E67" s="185" t="s">
        <v>33</v>
      </c>
      <c r="F67" s="185" t="s">
        <v>33</v>
      </c>
      <c r="G67" s="185" t="s">
        <v>43</v>
      </c>
      <c r="H67" s="185" t="s">
        <v>44</v>
      </c>
      <c r="I67" s="185" t="s">
        <v>45</v>
      </c>
    </row>
    <row r="68" spans="1:9" ht="15.75" customHeight="1" x14ac:dyDescent="0.25">
      <c r="A68" s="412" t="s">
        <v>9</v>
      </c>
      <c r="B68" s="412"/>
      <c r="C68" s="412"/>
      <c r="D68" s="413"/>
      <c r="E68" s="413"/>
      <c r="F68" s="184" t="s">
        <v>33</v>
      </c>
      <c r="G68" s="184"/>
      <c r="H68" s="413"/>
      <c r="I68" s="413"/>
    </row>
  </sheetData>
  <mergeCells count="74">
    <mergeCell ref="A22:I24"/>
    <mergeCell ref="A35:I37"/>
    <mergeCell ref="A47:I48"/>
    <mergeCell ref="A58:I60"/>
    <mergeCell ref="A61:I61"/>
    <mergeCell ref="A62:I62"/>
    <mergeCell ref="A63:I63"/>
    <mergeCell ref="A1:I1"/>
    <mergeCell ref="A2:I2"/>
    <mergeCell ref="A3:I3"/>
    <mergeCell ref="A13:I13"/>
    <mergeCell ref="A14:I14"/>
    <mergeCell ref="H6:H7"/>
    <mergeCell ref="I6:I7"/>
    <mergeCell ref="A9:C9"/>
    <mergeCell ref="D9:E9"/>
    <mergeCell ref="H9:I9"/>
    <mergeCell ref="A6:A7"/>
    <mergeCell ref="B6:B7"/>
    <mergeCell ref="C6:C7"/>
    <mergeCell ref="D6:F6"/>
    <mergeCell ref="G6:G7"/>
    <mergeCell ref="H18:H19"/>
    <mergeCell ref="I18:I19"/>
    <mergeCell ref="A15:I15"/>
    <mergeCell ref="A10:I12"/>
    <mergeCell ref="A21:C21"/>
    <mergeCell ref="D21:E21"/>
    <mergeCell ref="H21:I21"/>
    <mergeCell ref="A18:A19"/>
    <mergeCell ref="B18:B19"/>
    <mergeCell ref="C18:C19"/>
    <mergeCell ref="D18:F18"/>
    <mergeCell ref="G18:G19"/>
    <mergeCell ref="H65:H66"/>
    <mergeCell ref="I65:I66"/>
    <mergeCell ref="A68:C68"/>
    <mergeCell ref="D68:E68"/>
    <mergeCell ref="H68:I68"/>
    <mergeCell ref="A65:A66"/>
    <mergeCell ref="B65:B66"/>
    <mergeCell ref="C65:C66"/>
    <mergeCell ref="D65:F65"/>
    <mergeCell ref="G65:G66"/>
    <mergeCell ref="A26:I26"/>
    <mergeCell ref="A27:I27"/>
    <mergeCell ref="A28:I28"/>
    <mergeCell ref="A31:A32"/>
    <mergeCell ref="B31:B32"/>
    <mergeCell ref="C31:C32"/>
    <mergeCell ref="D31:F31"/>
    <mergeCell ref="G31:G32"/>
    <mergeCell ref="H31:H32"/>
    <mergeCell ref="I31:I32"/>
    <mergeCell ref="A38:I38"/>
    <mergeCell ref="A39:I39"/>
    <mergeCell ref="A40:I40"/>
    <mergeCell ref="A43:A44"/>
    <mergeCell ref="B43:B44"/>
    <mergeCell ref="C43:C44"/>
    <mergeCell ref="D43:F43"/>
    <mergeCell ref="G43:G44"/>
    <mergeCell ref="H43:H44"/>
    <mergeCell ref="I43:I44"/>
    <mergeCell ref="A49:I49"/>
    <mergeCell ref="A50:I50"/>
    <mergeCell ref="A51:I51"/>
    <mergeCell ref="A54:A55"/>
    <mergeCell ref="B54:B55"/>
    <mergeCell ref="C54:C55"/>
    <mergeCell ref="D54:F54"/>
    <mergeCell ref="G54:G55"/>
    <mergeCell ref="H54:H55"/>
    <mergeCell ref="I54:I5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G23" sqref="G23"/>
    </sheetView>
  </sheetViews>
  <sheetFormatPr baseColWidth="10" defaultColWidth="9.140625" defaultRowHeight="15" x14ac:dyDescent="0.25"/>
  <cols>
    <col min="1" max="1" width="6.5703125" customWidth="1"/>
    <col min="2" max="2" width="22.85546875" customWidth="1"/>
    <col min="3" max="3" width="20.7109375" customWidth="1"/>
    <col min="4" max="4" width="5.28515625" customWidth="1"/>
    <col min="5" max="5" width="13.28515625" customWidth="1"/>
    <col min="6" max="6" width="13.140625" customWidth="1"/>
    <col min="7" max="7" width="15.5703125" customWidth="1"/>
    <col min="8" max="8" width="11" customWidth="1"/>
    <col min="9" max="9" width="27.7109375" customWidth="1"/>
  </cols>
  <sheetData>
    <row r="1" spans="1:11" ht="15.75" x14ac:dyDescent="0.25">
      <c r="A1" s="318" t="s">
        <v>34</v>
      </c>
      <c r="B1" s="318"/>
      <c r="C1" s="318"/>
      <c r="D1" s="318"/>
      <c r="E1" s="318"/>
      <c r="F1" s="318"/>
      <c r="G1" s="318"/>
      <c r="H1" s="318"/>
      <c r="I1" s="318"/>
    </row>
    <row r="2" spans="1:11" ht="15.75" x14ac:dyDescent="0.25">
      <c r="A2" s="318" t="s">
        <v>37</v>
      </c>
      <c r="B2" s="318"/>
      <c r="C2" s="318"/>
      <c r="D2" s="318"/>
      <c r="E2" s="318"/>
      <c r="F2" s="318"/>
      <c r="G2" s="318"/>
      <c r="H2" s="318"/>
      <c r="I2" s="318"/>
    </row>
    <row r="3" spans="1:11" ht="15.75" x14ac:dyDescent="0.25">
      <c r="A3" s="318" t="s">
        <v>741</v>
      </c>
      <c r="B3" s="318"/>
      <c r="C3" s="318"/>
      <c r="D3" s="318"/>
      <c r="E3" s="318"/>
      <c r="F3" s="318"/>
      <c r="G3" s="318"/>
      <c r="H3" s="318"/>
      <c r="I3" s="318"/>
    </row>
    <row r="4" spans="1:11" x14ac:dyDescent="0.25">
      <c r="A4" t="s">
        <v>160</v>
      </c>
    </row>
    <row r="5" spans="1:11" x14ac:dyDescent="0.25">
      <c r="B5" s="194">
        <f>4145661688</f>
        <v>4145661688</v>
      </c>
    </row>
    <row r="6" spans="1:11" ht="16.5" customHeight="1" x14ac:dyDescent="0.25">
      <c r="A6" s="414" t="s">
        <v>26</v>
      </c>
      <c r="B6" s="414" t="s">
        <v>27</v>
      </c>
      <c r="C6" s="414" t="s">
        <v>28</v>
      </c>
      <c r="D6" s="416" t="s">
        <v>3</v>
      </c>
      <c r="E6" s="416"/>
      <c r="F6" s="416"/>
      <c r="G6" s="414" t="s">
        <v>38</v>
      </c>
      <c r="H6" s="414" t="s">
        <v>29</v>
      </c>
      <c r="I6" s="415" t="s">
        <v>30</v>
      </c>
    </row>
    <row r="7" spans="1:11" ht="20.25" customHeight="1" x14ac:dyDescent="0.25">
      <c r="A7" s="414" t="s">
        <v>26</v>
      </c>
      <c r="B7" s="414" t="s">
        <v>27</v>
      </c>
      <c r="C7" s="414" t="s">
        <v>28</v>
      </c>
      <c r="D7" s="193" t="s">
        <v>24</v>
      </c>
      <c r="E7" s="193" t="s">
        <v>8</v>
      </c>
      <c r="F7" s="193" t="s">
        <v>9</v>
      </c>
      <c r="G7" s="414" t="s">
        <v>38</v>
      </c>
      <c r="H7" s="414" t="s">
        <v>29</v>
      </c>
      <c r="I7" s="415" t="s">
        <v>30</v>
      </c>
    </row>
    <row r="8" spans="1:11" ht="48" x14ac:dyDescent="0.25">
      <c r="A8" s="190" t="s">
        <v>620</v>
      </c>
      <c r="B8" s="190" t="s">
        <v>621</v>
      </c>
      <c r="C8" s="190" t="s">
        <v>790</v>
      </c>
      <c r="D8" s="190" t="s">
        <v>42</v>
      </c>
      <c r="E8" s="305">
        <v>2300000000</v>
      </c>
      <c r="F8" s="305">
        <f>D8*E8</f>
        <v>2300000000</v>
      </c>
      <c r="G8" s="190" t="s">
        <v>43</v>
      </c>
      <c r="H8" s="190" t="s">
        <v>622</v>
      </c>
      <c r="I8" s="191" t="s">
        <v>623</v>
      </c>
    </row>
    <row r="9" spans="1:11" ht="36" x14ac:dyDescent="0.25">
      <c r="A9" s="190" t="s">
        <v>620</v>
      </c>
      <c r="B9" s="190" t="s">
        <v>621</v>
      </c>
      <c r="C9" s="190" t="s">
        <v>791</v>
      </c>
      <c r="D9" s="190" t="s">
        <v>42</v>
      </c>
      <c r="E9" s="305">
        <v>300000000</v>
      </c>
      <c r="F9" s="305">
        <f t="shared" ref="F9:F16" si="0">D9*E9</f>
        <v>300000000</v>
      </c>
      <c r="G9" s="190" t="s">
        <v>43</v>
      </c>
      <c r="H9" s="190" t="s">
        <v>622</v>
      </c>
      <c r="I9" s="192" t="s">
        <v>624</v>
      </c>
    </row>
    <row r="10" spans="1:11" ht="36" x14ac:dyDescent="0.25">
      <c r="A10" s="190" t="s">
        <v>620</v>
      </c>
      <c r="B10" s="190" t="s">
        <v>612</v>
      </c>
      <c r="C10" s="190" t="s">
        <v>792</v>
      </c>
      <c r="D10" s="190" t="s">
        <v>42</v>
      </c>
      <c r="E10" s="305">
        <v>469000000</v>
      </c>
      <c r="F10" s="305">
        <f t="shared" si="0"/>
        <v>469000000</v>
      </c>
      <c r="G10" s="190" t="s">
        <v>43</v>
      </c>
      <c r="H10" s="190" t="s">
        <v>614</v>
      </c>
      <c r="I10" s="191" t="s">
        <v>615</v>
      </c>
    </row>
    <row r="11" spans="1:11" ht="36" x14ac:dyDescent="0.25">
      <c r="A11" s="190" t="s">
        <v>620</v>
      </c>
      <c r="B11" s="190" t="s">
        <v>612</v>
      </c>
      <c r="C11" s="190" t="s">
        <v>793</v>
      </c>
      <c r="D11" s="190" t="s">
        <v>42</v>
      </c>
      <c r="E11" s="305">
        <f>390043217-4000000</f>
        <v>386043217</v>
      </c>
      <c r="F11" s="305">
        <f t="shared" si="0"/>
        <v>386043217</v>
      </c>
      <c r="G11" s="190" t="s">
        <v>43</v>
      </c>
      <c r="H11" s="190" t="s">
        <v>614</v>
      </c>
      <c r="I11" s="191" t="s">
        <v>615</v>
      </c>
    </row>
    <row r="12" spans="1:11" ht="24" x14ac:dyDescent="0.25">
      <c r="A12" s="190" t="s">
        <v>620</v>
      </c>
      <c r="B12" s="190" t="s">
        <v>530</v>
      </c>
      <c r="C12" s="190" t="s">
        <v>794</v>
      </c>
      <c r="D12" s="190" t="s">
        <v>42</v>
      </c>
      <c r="E12" s="305">
        <f>112883282-5264811</f>
        <v>107618471</v>
      </c>
      <c r="F12" s="305">
        <f t="shared" si="0"/>
        <v>107618471</v>
      </c>
      <c r="G12" s="190" t="s">
        <v>43</v>
      </c>
      <c r="H12" s="190" t="s">
        <v>44</v>
      </c>
      <c r="I12" s="191" t="s">
        <v>45</v>
      </c>
    </row>
    <row r="13" spans="1:11" ht="24" x14ac:dyDescent="0.25">
      <c r="A13" s="190" t="s">
        <v>620</v>
      </c>
      <c r="B13" s="189" t="s">
        <v>625</v>
      </c>
      <c r="C13" s="190" t="s">
        <v>795</v>
      </c>
      <c r="D13" s="190" t="s">
        <v>42</v>
      </c>
      <c r="E13" s="305">
        <v>3000000</v>
      </c>
      <c r="F13" s="305">
        <f t="shared" si="0"/>
        <v>3000000</v>
      </c>
      <c r="G13" s="190" t="s">
        <v>43</v>
      </c>
      <c r="H13" s="190" t="s">
        <v>626</v>
      </c>
      <c r="I13" s="191" t="s">
        <v>627</v>
      </c>
    </row>
    <row r="14" spans="1:11" ht="60" x14ac:dyDescent="0.25">
      <c r="A14" s="190" t="s">
        <v>620</v>
      </c>
      <c r="B14" s="190" t="s">
        <v>40</v>
      </c>
      <c r="C14" s="190" t="s">
        <v>796</v>
      </c>
      <c r="D14" s="190" t="s">
        <v>42</v>
      </c>
      <c r="E14" s="305">
        <v>5000000</v>
      </c>
      <c r="F14" s="305">
        <f t="shared" si="0"/>
        <v>5000000</v>
      </c>
      <c r="G14" s="190" t="s">
        <v>43</v>
      </c>
      <c r="H14" s="190" t="s">
        <v>44</v>
      </c>
      <c r="I14" s="191" t="s">
        <v>628</v>
      </c>
      <c r="K14" t="s">
        <v>273</v>
      </c>
    </row>
    <row r="15" spans="1:11" ht="36" x14ac:dyDescent="0.25">
      <c r="A15" s="190" t="s">
        <v>620</v>
      </c>
      <c r="B15" s="190" t="s">
        <v>629</v>
      </c>
      <c r="C15" s="190" t="s">
        <v>797</v>
      </c>
      <c r="D15" s="190" t="s">
        <v>42</v>
      </c>
      <c r="E15" s="305">
        <v>325000000</v>
      </c>
      <c r="F15" s="305">
        <f t="shared" si="0"/>
        <v>325000000</v>
      </c>
      <c r="G15" s="190" t="s">
        <v>43</v>
      </c>
      <c r="H15" s="190" t="s">
        <v>630</v>
      </c>
      <c r="I15" s="191" t="s">
        <v>631</v>
      </c>
    </row>
    <row r="16" spans="1:11" ht="36" x14ac:dyDescent="0.25">
      <c r="A16" s="190" t="s">
        <v>620</v>
      </c>
      <c r="B16" s="190" t="s">
        <v>632</v>
      </c>
      <c r="C16" s="190" t="s">
        <v>798</v>
      </c>
      <c r="D16" s="190" t="s">
        <v>42</v>
      </c>
      <c r="E16" s="305">
        <v>250000000</v>
      </c>
      <c r="F16" s="305">
        <f t="shared" si="0"/>
        <v>250000000</v>
      </c>
      <c r="G16" s="190" t="s">
        <v>43</v>
      </c>
      <c r="H16" s="190" t="s">
        <v>633</v>
      </c>
      <c r="I16" s="192" t="s">
        <v>634</v>
      </c>
    </row>
    <row r="17" spans="1:9" x14ac:dyDescent="0.25">
      <c r="A17" s="190" t="s">
        <v>620</v>
      </c>
      <c r="B17" s="190" t="s">
        <v>273</v>
      </c>
      <c r="C17" s="190" t="s">
        <v>273</v>
      </c>
      <c r="D17" s="190" t="s">
        <v>42</v>
      </c>
      <c r="E17" s="190" t="s">
        <v>273</v>
      </c>
      <c r="F17" s="301">
        <f>SUM(F8:F16)</f>
        <v>4145661688</v>
      </c>
      <c r="G17" s="190" t="s">
        <v>273</v>
      </c>
      <c r="H17" s="190" t="s">
        <v>273</v>
      </c>
      <c r="I17" s="192" t="s">
        <v>273</v>
      </c>
    </row>
    <row r="18" spans="1:9" x14ac:dyDescent="0.25">
      <c r="A18" s="306" t="s">
        <v>273</v>
      </c>
      <c r="B18" s="306"/>
      <c r="C18" s="306"/>
      <c r="D18" s="306"/>
      <c r="E18" s="306"/>
      <c r="F18" s="306"/>
      <c r="G18" s="306"/>
      <c r="H18" s="306"/>
      <c r="I18" s="306"/>
    </row>
    <row r="19" spans="1:9" x14ac:dyDescent="0.25">
      <c r="A19" s="307"/>
      <c r="B19" s="307"/>
      <c r="C19" s="307"/>
      <c r="D19" s="307"/>
      <c r="E19" s="307"/>
      <c r="F19" s="307"/>
      <c r="G19" s="307"/>
      <c r="H19" s="307"/>
      <c r="I19" s="307"/>
    </row>
    <row r="20" spans="1:9" x14ac:dyDescent="0.25">
      <c r="A20" s="307"/>
      <c r="B20" s="307"/>
      <c r="C20" s="307"/>
      <c r="D20" s="307"/>
      <c r="E20" s="307"/>
      <c r="F20" s="307"/>
      <c r="G20" s="307"/>
      <c r="H20" s="307"/>
      <c r="I20" s="307"/>
    </row>
    <row r="21" spans="1:9" x14ac:dyDescent="0.25">
      <c r="A21" s="307"/>
      <c r="B21" s="307"/>
      <c r="C21" s="307"/>
      <c r="D21" s="307"/>
      <c r="E21" s="307"/>
      <c r="F21" s="307"/>
      <c r="G21" s="307"/>
      <c r="H21" s="307"/>
      <c r="I21" s="307"/>
    </row>
    <row r="22" spans="1:9" x14ac:dyDescent="0.25">
      <c r="A22" s="307"/>
      <c r="B22" s="307"/>
      <c r="C22" s="307"/>
      <c r="D22" s="307"/>
      <c r="E22" s="307"/>
      <c r="F22" s="307"/>
      <c r="G22" s="307"/>
      <c r="H22" s="307"/>
      <c r="I22" s="307"/>
    </row>
    <row r="23" spans="1:9" x14ac:dyDescent="0.25">
      <c r="A23" s="307"/>
      <c r="B23" s="307"/>
      <c r="C23" s="307"/>
      <c r="D23" s="307"/>
      <c r="E23" s="307"/>
      <c r="F23" s="307"/>
      <c r="G23" s="307"/>
      <c r="H23" s="307"/>
      <c r="I23" s="307"/>
    </row>
    <row r="24" spans="1:9" x14ac:dyDescent="0.25">
      <c r="A24" s="307"/>
      <c r="B24" s="307"/>
      <c r="C24" s="307"/>
      <c r="D24" s="307"/>
      <c r="E24" s="307"/>
      <c r="F24" s="307"/>
      <c r="G24" s="307"/>
      <c r="H24" s="307"/>
      <c r="I24" s="307"/>
    </row>
    <row r="25" spans="1:9" x14ac:dyDescent="0.25">
      <c r="A25" s="307"/>
      <c r="B25" s="307"/>
      <c r="C25" s="307"/>
      <c r="D25" s="307"/>
      <c r="E25" s="307"/>
      <c r="F25" s="307"/>
      <c r="G25" s="307"/>
      <c r="H25" s="307"/>
      <c r="I25" s="307"/>
    </row>
    <row r="26" spans="1:9" x14ac:dyDescent="0.25">
      <c r="A26" s="307"/>
      <c r="B26" s="307"/>
      <c r="C26" s="307"/>
      <c r="D26" s="307"/>
      <c r="E26" s="307"/>
      <c r="F26" s="307"/>
      <c r="G26" s="307"/>
      <c r="H26" s="307"/>
      <c r="I26" s="307"/>
    </row>
    <row r="27" spans="1:9" x14ac:dyDescent="0.25">
      <c r="A27" s="307"/>
      <c r="B27" s="307"/>
      <c r="C27" s="307"/>
      <c r="D27" s="307"/>
      <c r="E27" s="307"/>
      <c r="F27" s="307"/>
      <c r="G27" s="307"/>
      <c r="H27" s="307"/>
      <c r="I27" s="307"/>
    </row>
    <row r="28" spans="1:9" x14ac:dyDescent="0.25">
      <c r="A28" s="307"/>
      <c r="B28" s="307"/>
      <c r="C28" s="307"/>
      <c r="D28" s="307"/>
      <c r="E28" s="307"/>
      <c r="F28" s="307"/>
      <c r="G28" s="307"/>
      <c r="H28" s="307"/>
      <c r="I28" s="307"/>
    </row>
    <row r="29" spans="1:9" x14ac:dyDescent="0.25">
      <c r="A29" s="307"/>
      <c r="B29" s="307"/>
      <c r="C29" s="307"/>
      <c r="D29" s="307"/>
      <c r="E29" s="307"/>
      <c r="F29" s="307"/>
      <c r="G29" s="307"/>
      <c r="H29" s="307"/>
      <c r="I29" s="307"/>
    </row>
  </sheetData>
  <mergeCells count="10">
    <mergeCell ref="A1:I1"/>
    <mergeCell ref="A2:I2"/>
    <mergeCell ref="A3:I3"/>
    <mergeCell ref="H6:H7"/>
    <mergeCell ref="I6:I7"/>
    <mergeCell ref="A6:A7"/>
    <mergeCell ref="B6:B7"/>
    <mergeCell ref="C6:C7"/>
    <mergeCell ref="D6:F6"/>
    <mergeCell ref="G6:G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9"/>
  <sheetViews>
    <sheetView zoomScale="80" zoomScaleNormal="80" workbookViewId="0">
      <selection activeCell="B26" sqref="B26"/>
    </sheetView>
  </sheetViews>
  <sheetFormatPr baseColWidth="10" defaultColWidth="9.140625" defaultRowHeight="15" x14ac:dyDescent="0.25"/>
  <cols>
    <col min="1" max="1" width="11" customWidth="1"/>
    <col min="2" max="2" width="22.42578125" customWidth="1"/>
    <col min="3" max="3" width="29" customWidth="1"/>
    <col min="4" max="4" width="4.7109375" customWidth="1"/>
    <col min="5" max="5" width="15.5703125" customWidth="1"/>
    <col min="6" max="6" width="15.7109375" customWidth="1"/>
    <col min="7" max="7" width="16.42578125" customWidth="1"/>
    <col min="8" max="8" width="14" customWidth="1"/>
    <col min="9" max="9" width="36.42578125" customWidth="1"/>
  </cols>
  <sheetData>
    <row r="2" spans="1:9" ht="15.75" x14ac:dyDescent="0.25">
      <c r="A2" s="318" t="s">
        <v>34</v>
      </c>
      <c r="B2" s="318"/>
      <c r="C2" s="318"/>
      <c r="D2" s="318"/>
      <c r="E2" s="318"/>
      <c r="F2" s="318"/>
      <c r="G2" s="318"/>
      <c r="H2" s="318"/>
      <c r="I2" s="318"/>
    </row>
    <row r="3" spans="1:9" ht="15.75" x14ac:dyDescent="0.25">
      <c r="A3" s="318" t="s">
        <v>37</v>
      </c>
      <c r="B3" s="318"/>
      <c r="C3" s="318"/>
      <c r="D3" s="318"/>
      <c r="E3" s="318"/>
      <c r="F3" s="318"/>
      <c r="G3" s="318"/>
      <c r="H3" s="318"/>
      <c r="I3" s="318"/>
    </row>
    <row r="4" spans="1:9" ht="15.75" x14ac:dyDescent="0.25">
      <c r="A4" s="318" t="s">
        <v>742</v>
      </c>
      <c r="B4" s="318"/>
      <c r="C4" s="318"/>
      <c r="D4" s="318"/>
      <c r="E4" s="318"/>
      <c r="F4" s="318"/>
      <c r="G4" s="318"/>
      <c r="H4" s="318"/>
      <c r="I4" s="318"/>
    </row>
    <row r="6" spans="1:9" x14ac:dyDescent="0.25">
      <c r="A6" t="s">
        <v>160</v>
      </c>
      <c r="B6" s="195">
        <v>3514066034</v>
      </c>
    </row>
    <row r="7" spans="1:9" ht="25.5" customHeight="1" x14ac:dyDescent="0.25">
      <c r="A7" s="419" t="s">
        <v>26</v>
      </c>
      <c r="B7" s="419" t="s">
        <v>27</v>
      </c>
      <c r="C7" s="419" t="s">
        <v>28</v>
      </c>
      <c r="D7" s="420" t="s">
        <v>3</v>
      </c>
      <c r="E7" s="420"/>
      <c r="F7" s="420"/>
      <c r="G7" s="419" t="s">
        <v>38</v>
      </c>
      <c r="H7" s="419" t="s">
        <v>29</v>
      </c>
      <c r="I7" s="419" t="s">
        <v>30</v>
      </c>
    </row>
    <row r="8" spans="1:9" ht="36" customHeight="1" x14ac:dyDescent="0.25">
      <c r="A8" s="419" t="s">
        <v>26</v>
      </c>
      <c r="B8" s="419" t="s">
        <v>27</v>
      </c>
      <c r="C8" s="419" t="s">
        <v>28</v>
      </c>
      <c r="D8" s="188" t="s">
        <v>24</v>
      </c>
      <c r="E8" s="188" t="s">
        <v>8</v>
      </c>
      <c r="F8" s="188" t="s">
        <v>9</v>
      </c>
      <c r="G8" s="419" t="s">
        <v>38</v>
      </c>
      <c r="H8" s="419" t="s">
        <v>29</v>
      </c>
      <c r="I8" s="419" t="s">
        <v>30</v>
      </c>
    </row>
    <row r="9" spans="1:9" ht="70.5" customHeight="1" x14ac:dyDescent="0.25">
      <c r="A9" s="190" t="s">
        <v>620</v>
      </c>
      <c r="B9" s="190" t="s">
        <v>789</v>
      </c>
      <c r="C9" s="190" t="s">
        <v>786</v>
      </c>
      <c r="D9" s="190" t="s">
        <v>42</v>
      </c>
      <c r="E9" s="300">
        <v>2292025000</v>
      </c>
      <c r="F9" s="301">
        <f>D9*E9</f>
        <v>2292025000</v>
      </c>
      <c r="G9" s="190" t="s">
        <v>43</v>
      </c>
      <c r="H9" s="190" t="s">
        <v>622</v>
      </c>
      <c r="I9" s="191" t="s">
        <v>623</v>
      </c>
    </row>
    <row r="10" spans="1:9" ht="61.5" customHeight="1" x14ac:dyDescent="0.25">
      <c r="A10" s="190" t="s">
        <v>620</v>
      </c>
      <c r="B10" s="190" t="s">
        <v>731</v>
      </c>
      <c r="C10" s="190" t="s">
        <v>787</v>
      </c>
      <c r="D10" s="190" t="s">
        <v>42</v>
      </c>
      <c r="E10" s="300">
        <v>1022041034</v>
      </c>
      <c r="F10" s="301">
        <f>D10*E10</f>
        <v>1022041034</v>
      </c>
      <c r="G10" s="190" t="s">
        <v>43</v>
      </c>
      <c r="H10" s="190" t="s">
        <v>622</v>
      </c>
      <c r="I10" s="192" t="s">
        <v>624</v>
      </c>
    </row>
    <row r="11" spans="1:9" ht="30.75" customHeight="1" x14ac:dyDescent="0.25">
      <c r="A11" s="62" t="s">
        <v>620</v>
      </c>
      <c r="B11" s="62" t="s">
        <v>612</v>
      </c>
      <c r="C11" s="62" t="s">
        <v>788</v>
      </c>
      <c r="D11" s="62" t="s">
        <v>42</v>
      </c>
      <c r="E11" s="149">
        <v>200000000</v>
      </c>
      <c r="F11" s="302">
        <f>D11*E11</f>
        <v>200000000</v>
      </c>
      <c r="G11" s="62" t="s">
        <v>43</v>
      </c>
      <c r="H11" s="62" t="s">
        <v>614</v>
      </c>
      <c r="I11" s="303" t="s">
        <v>615</v>
      </c>
    </row>
    <row r="12" spans="1:9" x14ac:dyDescent="0.25">
      <c r="A12" s="65"/>
      <c r="B12" s="417" t="s">
        <v>9</v>
      </c>
      <c r="C12" s="418"/>
      <c r="D12" s="65"/>
      <c r="E12" s="65"/>
      <c r="F12" s="304">
        <f>SUM(F9:F11)</f>
        <v>3514066034</v>
      </c>
      <c r="G12" s="65"/>
      <c r="H12" s="65"/>
      <c r="I12" s="65"/>
    </row>
    <row r="19" spans="6:6" x14ac:dyDescent="0.25">
      <c r="F19" s="117" t="s">
        <v>738</v>
      </c>
    </row>
  </sheetData>
  <mergeCells count="11">
    <mergeCell ref="G7:G8"/>
    <mergeCell ref="A2:I2"/>
    <mergeCell ref="A3:I3"/>
    <mergeCell ref="A4:I4"/>
    <mergeCell ref="H7:H8"/>
    <mergeCell ref="I7:I8"/>
    <mergeCell ref="B12:C12"/>
    <mergeCell ref="A7:A8"/>
    <mergeCell ref="B7:B8"/>
    <mergeCell ref="C7:C8"/>
    <mergeCell ref="D7:F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topLeftCell="A19" workbookViewId="0">
      <selection activeCell="F25" sqref="F25"/>
    </sheetView>
  </sheetViews>
  <sheetFormatPr baseColWidth="10" defaultColWidth="9.140625" defaultRowHeight="15" x14ac:dyDescent="0.25"/>
  <cols>
    <col min="1" max="1" width="10.28515625" customWidth="1"/>
    <col min="2" max="2" width="26.7109375" customWidth="1"/>
    <col min="3" max="3" width="25.28515625" customWidth="1"/>
    <col min="4" max="4" width="4.7109375" customWidth="1"/>
    <col min="5" max="5" width="10.5703125" customWidth="1"/>
    <col min="6" max="6" width="11.28515625" customWidth="1"/>
    <col min="7" max="7" width="12.7109375" customWidth="1"/>
    <col min="8" max="8" width="14.42578125" customWidth="1"/>
    <col min="9" max="9" width="31.5703125" customWidth="1"/>
  </cols>
  <sheetData>
    <row r="1" spans="1:13" ht="15.75" x14ac:dyDescent="0.25">
      <c r="A1" s="318" t="s">
        <v>34</v>
      </c>
      <c r="B1" s="318"/>
      <c r="C1" s="318"/>
      <c r="D1" s="318"/>
      <c r="E1" s="318"/>
      <c r="F1" s="318"/>
      <c r="G1" s="318"/>
      <c r="H1" s="318"/>
      <c r="I1" s="318"/>
    </row>
    <row r="2" spans="1:13" ht="15.75" x14ac:dyDescent="0.25">
      <c r="A2" s="318" t="s">
        <v>37</v>
      </c>
      <c r="B2" s="318"/>
      <c r="C2" s="318"/>
      <c r="D2" s="318"/>
      <c r="E2" s="318"/>
      <c r="F2" s="318"/>
      <c r="G2" s="318"/>
      <c r="H2" s="318"/>
      <c r="I2" s="318"/>
    </row>
    <row r="3" spans="1:13" ht="15.75" x14ac:dyDescent="0.25">
      <c r="A3" s="318" t="s">
        <v>635</v>
      </c>
      <c r="B3" s="318"/>
      <c r="C3" s="318"/>
      <c r="D3" s="318"/>
      <c r="E3" s="318"/>
      <c r="F3" s="318"/>
      <c r="G3" s="318"/>
      <c r="H3" s="318"/>
      <c r="I3" s="318"/>
    </row>
    <row r="4" spans="1:13" ht="15.75" x14ac:dyDescent="0.25">
      <c r="A4" s="17" t="s">
        <v>51</v>
      </c>
      <c r="B4" s="17">
        <v>30000000</v>
      </c>
      <c r="C4" s="17"/>
      <c r="D4" s="17"/>
      <c r="E4" s="18"/>
      <c r="F4" s="18"/>
      <c r="G4" s="18"/>
      <c r="H4" s="18"/>
      <c r="I4" s="18"/>
    </row>
    <row r="5" spans="1:13" ht="14.25" customHeight="1" x14ac:dyDescent="0.25">
      <c r="A5" s="317" t="s">
        <v>26</v>
      </c>
      <c r="B5" s="317" t="s">
        <v>27</v>
      </c>
      <c r="C5" s="321" t="s">
        <v>28</v>
      </c>
      <c r="D5" s="322" t="s">
        <v>3</v>
      </c>
      <c r="E5" s="322"/>
      <c r="F5" s="322"/>
      <c r="G5" s="317" t="s">
        <v>38</v>
      </c>
      <c r="H5" s="319" t="s">
        <v>29</v>
      </c>
      <c r="I5" s="320" t="s">
        <v>30</v>
      </c>
      <c r="J5" s="12"/>
      <c r="K5" s="12"/>
      <c r="L5" s="12"/>
      <c r="M5" s="12"/>
    </row>
    <row r="6" spans="1:13" ht="20.85" customHeight="1" x14ac:dyDescent="0.25">
      <c r="A6" s="317" t="s">
        <v>26</v>
      </c>
      <c r="B6" s="317" t="s">
        <v>27</v>
      </c>
      <c r="C6" s="321" t="s">
        <v>28</v>
      </c>
      <c r="D6" s="13" t="s">
        <v>24</v>
      </c>
      <c r="E6" s="13" t="s">
        <v>8</v>
      </c>
      <c r="F6" s="13" t="s">
        <v>9</v>
      </c>
      <c r="G6" s="317" t="s">
        <v>38</v>
      </c>
      <c r="H6" s="319" t="s">
        <v>29</v>
      </c>
      <c r="I6" s="320" t="s">
        <v>30</v>
      </c>
      <c r="J6" s="12"/>
      <c r="K6" s="12"/>
      <c r="L6" s="12"/>
      <c r="M6" s="12"/>
    </row>
    <row r="7" spans="1:13" ht="76.5" customHeight="1" x14ac:dyDescent="0.25">
      <c r="A7" s="13" t="s">
        <v>52</v>
      </c>
      <c r="B7" s="21" t="s">
        <v>69</v>
      </c>
      <c r="C7" s="22" t="s">
        <v>57</v>
      </c>
      <c r="D7" s="13">
        <v>2</v>
      </c>
      <c r="E7" s="279">
        <v>535000</v>
      </c>
      <c r="F7" s="279">
        <f t="shared" ref="F7:F24" si="0">D7*E7</f>
        <v>1070000</v>
      </c>
      <c r="G7" s="13" t="s">
        <v>43</v>
      </c>
      <c r="H7" s="14" t="s">
        <v>48</v>
      </c>
      <c r="I7" s="15" t="s">
        <v>53</v>
      </c>
      <c r="J7" s="12"/>
      <c r="K7" s="12"/>
      <c r="L7" s="12"/>
      <c r="M7" s="12"/>
    </row>
    <row r="8" spans="1:13" ht="45" x14ac:dyDescent="0.25">
      <c r="A8" s="13" t="s">
        <v>52</v>
      </c>
      <c r="B8" s="20" t="s">
        <v>70</v>
      </c>
      <c r="C8" s="22" t="s">
        <v>58</v>
      </c>
      <c r="D8" s="13">
        <v>2</v>
      </c>
      <c r="E8" s="279">
        <v>957000</v>
      </c>
      <c r="F8" s="279">
        <f t="shared" si="0"/>
        <v>1914000</v>
      </c>
      <c r="G8" s="13" t="s">
        <v>43</v>
      </c>
      <c r="H8" s="14" t="s">
        <v>44</v>
      </c>
      <c r="I8" s="16" t="s">
        <v>54</v>
      </c>
      <c r="J8" s="12"/>
      <c r="K8" s="12"/>
      <c r="L8" s="12"/>
      <c r="M8" s="12"/>
    </row>
    <row r="9" spans="1:13" ht="56.25" x14ac:dyDescent="0.25">
      <c r="A9" s="65"/>
      <c r="B9" s="21" t="s">
        <v>71</v>
      </c>
      <c r="C9" s="22" t="s">
        <v>59</v>
      </c>
      <c r="D9" s="200">
        <v>4</v>
      </c>
      <c r="E9" s="281">
        <v>150000</v>
      </c>
      <c r="F9" s="280">
        <f t="shared" si="0"/>
        <v>600000</v>
      </c>
      <c r="G9" s="199" t="s">
        <v>43</v>
      </c>
      <c r="H9" s="199" t="s">
        <v>48</v>
      </c>
      <c r="I9" s="15" t="s">
        <v>53</v>
      </c>
    </row>
    <row r="10" spans="1:13" ht="78.75" x14ac:dyDescent="0.25">
      <c r="A10" s="65"/>
      <c r="B10" s="21" t="s">
        <v>72</v>
      </c>
      <c r="C10" s="22" t="s">
        <v>60</v>
      </c>
      <c r="D10" s="200">
        <v>8</v>
      </c>
      <c r="E10" s="281">
        <f>350000</f>
        <v>350000</v>
      </c>
      <c r="F10" s="280">
        <f t="shared" si="0"/>
        <v>2800000</v>
      </c>
      <c r="G10" s="199" t="s">
        <v>43</v>
      </c>
      <c r="H10" s="199" t="s">
        <v>48</v>
      </c>
      <c r="I10" s="15" t="s">
        <v>53</v>
      </c>
    </row>
    <row r="11" spans="1:13" ht="105" x14ac:dyDescent="0.25">
      <c r="A11" s="65"/>
      <c r="B11" s="19" t="s">
        <v>73</v>
      </c>
      <c r="C11" s="22" t="s">
        <v>61</v>
      </c>
      <c r="D11" s="200">
        <v>4</v>
      </c>
      <c r="E11" s="281">
        <v>450000</v>
      </c>
      <c r="F11" s="280">
        <f t="shared" si="0"/>
        <v>1800000</v>
      </c>
      <c r="G11" s="199" t="s">
        <v>43</v>
      </c>
      <c r="H11" s="199" t="s">
        <v>48</v>
      </c>
      <c r="I11" s="15" t="s">
        <v>53</v>
      </c>
    </row>
    <row r="12" spans="1:13" ht="168.75" x14ac:dyDescent="0.25">
      <c r="A12" s="65"/>
      <c r="B12" s="21" t="s">
        <v>74</v>
      </c>
      <c r="C12" s="22" t="s">
        <v>62</v>
      </c>
      <c r="D12" s="200">
        <v>5</v>
      </c>
      <c r="E12" s="281">
        <f>315000</f>
        <v>315000</v>
      </c>
      <c r="F12" s="280">
        <f t="shared" si="0"/>
        <v>1575000</v>
      </c>
      <c r="G12" s="199" t="s">
        <v>43</v>
      </c>
      <c r="H12" s="199" t="s">
        <v>48</v>
      </c>
      <c r="I12" s="15" t="s">
        <v>53</v>
      </c>
    </row>
    <row r="13" spans="1:13" ht="90" x14ac:dyDescent="0.25">
      <c r="A13" s="65"/>
      <c r="B13" s="20" t="s">
        <v>75</v>
      </c>
      <c r="C13" s="22" t="s">
        <v>63</v>
      </c>
      <c r="D13" s="200">
        <v>10</v>
      </c>
      <c r="E13" s="281">
        <v>85000</v>
      </c>
      <c r="F13" s="280">
        <f t="shared" si="0"/>
        <v>850000</v>
      </c>
      <c r="G13" s="199" t="s">
        <v>43</v>
      </c>
      <c r="H13" s="199" t="s">
        <v>48</v>
      </c>
      <c r="I13" s="15" t="s">
        <v>53</v>
      </c>
    </row>
    <row r="14" spans="1:13" ht="56.25" x14ac:dyDescent="0.25">
      <c r="A14" s="65"/>
      <c r="B14" s="21" t="s">
        <v>76</v>
      </c>
      <c r="C14" s="22" t="s">
        <v>64</v>
      </c>
      <c r="D14" s="200">
        <v>5</v>
      </c>
      <c r="E14" s="281">
        <v>425000</v>
      </c>
      <c r="F14" s="280">
        <f t="shared" si="0"/>
        <v>2125000</v>
      </c>
      <c r="G14" s="199" t="s">
        <v>43</v>
      </c>
      <c r="H14" s="199" t="s">
        <v>48</v>
      </c>
      <c r="I14" s="15" t="s">
        <v>53</v>
      </c>
    </row>
    <row r="15" spans="1:13" ht="45" x14ac:dyDescent="0.25">
      <c r="A15" s="65"/>
      <c r="B15" s="21" t="s">
        <v>78</v>
      </c>
      <c r="C15" s="22" t="s">
        <v>77</v>
      </c>
      <c r="D15" s="200">
        <v>2</v>
      </c>
      <c r="E15" s="281">
        <f>325000-30500</f>
        <v>294500</v>
      </c>
      <c r="F15" s="280">
        <f t="shared" si="0"/>
        <v>589000</v>
      </c>
      <c r="G15" s="199" t="s">
        <v>43</v>
      </c>
      <c r="H15" s="199" t="s">
        <v>48</v>
      </c>
      <c r="I15" s="15" t="s">
        <v>53</v>
      </c>
    </row>
    <row r="16" spans="1:13" ht="30" x14ac:dyDescent="0.25">
      <c r="A16" s="65"/>
      <c r="B16" s="21" t="s">
        <v>79</v>
      </c>
      <c r="C16" s="22" t="s">
        <v>65</v>
      </c>
      <c r="D16" s="200">
        <v>50</v>
      </c>
      <c r="E16" s="281">
        <v>52000</v>
      </c>
      <c r="F16" s="280">
        <f t="shared" si="0"/>
        <v>2600000</v>
      </c>
      <c r="G16" s="199" t="s">
        <v>43</v>
      </c>
      <c r="H16" s="199" t="s">
        <v>48</v>
      </c>
      <c r="I16" s="15" t="s">
        <v>53</v>
      </c>
    </row>
    <row r="17" spans="1:9" ht="67.5" x14ac:dyDescent="0.25">
      <c r="A17" s="65"/>
      <c r="B17" s="21" t="s">
        <v>80</v>
      </c>
      <c r="C17" s="35" t="s">
        <v>66</v>
      </c>
      <c r="D17" s="200">
        <v>4</v>
      </c>
      <c r="E17" s="281">
        <v>516000</v>
      </c>
      <c r="F17" s="280">
        <f t="shared" si="0"/>
        <v>2064000</v>
      </c>
      <c r="G17" s="199" t="s">
        <v>43</v>
      </c>
      <c r="H17" s="199" t="s">
        <v>48</v>
      </c>
      <c r="I17" s="15" t="s">
        <v>53</v>
      </c>
    </row>
    <row r="18" spans="1:9" ht="56.25" x14ac:dyDescent="0.25">
      <c r="A18" s="65"/>
      <c r="B18" s="21" t="s">
        <v>81</v>
      </c>
      <c r="C18" s="22" t="s">
        <v>67</v>
      </c>
      <c r="D18" s="200">
        <v>1</v>
      </c>
      <c r="E18" s="281">
        <v>650000</v>
      </c>
      <c r="F18" s="280">
        <f t="shared" si="0"/>
        <v>650000</v>
      </c>
      <c r="G18" s="199" t="s">
        <v>43</v>
      </c>
      <c r="H18" s="199" t="s">
        <v>48</v>
      </c>
      <c r="I18" s="15" t="s">
        <v>53</v>
      </c>
    </row>
    <row r="19" spans="1:9" ht="123.75" x14ac:dyDescent="0.25">
      <c r="A19" s="65"/>
      <c r="B19" s="21" t="s">
        <v>83</v>
      </c>
      <c r="C19" s="22" t="s">
        <v>82</v>
      </c>
      <c r="D19" s="200">
        <v>2</v>
      </c>
      <c r="E19" s="281">
        <v>560000</v>
      </c>
      <c r="F19" s="280">
        <f t="shared" si="0"/>
        <v>1120000</v>
      </c>
      <c r="G19" s="199" t="s">
        <v>43</v>
      </c>
      <c r="H19" s="199" t="s">
        <v>48</v>
      </c>
      <c r="I19" s="15" t="s">
        <v>53</v>
      </c>
    </row>
    <row r="20" spans="1:9" ht="30" x14ac:dyDescent="0.25">
      <c r="A20" s="65"/>
      <c r="B20" s="21" t="s">
        <v>85</v>
      </c>
      <c r="C20" s="22" t="s">
        <v>84</v>
      </c>
      <c r="D20" s="200">
        <v>1</v>
      </c>
      <c r="E20" s="281">
        <v>529000</v>
      </c>
      <c r="F20" s="280">
        <f t="shared" si="0"/>
        <v>529000</v>
      </c>
      <c r="G20" s="199" t="s">
        <v>43</v>
      </c>
      <c r="H20" s="199" t="s">
        <v>48</v>
      </c>
      <c r="I20" s="15" t="s">
        <v>53</v>
      </c>
    </row>
    <row r="21" spans="1:9" ht="56.25" x14ac:dyDescent="0.25">
      <c r="A21" s="65"/>
      <c r="B21" s="21" t="s">
        <v>87</v>
      </c>
      <c r="C21" s="22" t="s">
        <v>86</v>
      </c>
      <c r="D21" s="200">
        <v>2</v>
      </c>
      <c r="E21" s="281">
        <v>222000</v>
      </c>
      <c r="F21" s="280">
        <f t="shared" si="0"/>
        <v>444000</v>
      </c>
      <c r="G21" s="199" t="s">
        <v>43</v>
      </c>
      <c r="H21" s="199" t="s">
        <v>48</v>
      </c>
      <c r="I21" s="15" t="s">
        <v>53</v>
      </c>
    </row>
    <row r="22" spans="1:9" ht="30" x14ac:dyDescent="0.25">
      <c r="A22" s="65"/>
      <c r="B22" s="34" t="s">
        <v>88</v>
      </c>
      <c r="C22" s="22" t="s">
        <v>68</v>
      </c>
      <c r="D22" s="200">
        <v>50</v>
      </c>
      <c r="E22" s="281">
        <v>120000</v>
      </c>
      <c r="F22" s="280">
        <f t="shared" si="0"/>
        <v>6000000</v>
      </c>
      <c r="G22" s="199" t="s">
        <v>43</v>
      </c>
      <c r="H22" s="199" t="s">
        <v>48</v>
      </c>
      <c r="I22" s="15" t="s">
        <v>53</v>
      </c>
    </row>
    <row r="23" spans="1:9" ht="45" x14ac:dyDescent="0.25">
      <c r="A23" s="65"/>
      <c r="B23" s="34" t="s">
        <v>89</v>
      </c>
      <c r="C23" s="22" t="s">
        <v>56</v>
      </c>
      <c r="D23" s="200">
        <v>10</v>
      </c>
      <c r="E23" s="281">
        <v>305000</v>
      </c>
      <c r="F23" s="280">
        <f t="shared" si="0"/>
        <v>3050000</v>
      </c>
      <c r="G23" s="199" t="s">
        <v>43</v>
      </c>
      <c r="H23" s="199" t="s">
        <v>48</v>
      </c>
      <c r="I23" s="15" t="s">
        <v>53</v>
      </c>
    </row>
    <row r="24" spans="1:9" ht="30" x14ac:dyDescent="0.25">
      <c r="A24" s="65"/>
      <c r="B24" s="34" t="s">
        <v>91</v>
      </c>
      <c r="C24" s="22" t="s">
        <v>90</v>
      </c>
      <c r="D24" s="200">
        <v>1</v>
      </c>
      <c r="E24" s="281">
        <v>220000</v>
      </c>
      <c r="F24" s="280">
        <f t="shared" si="0"/>
        <v>220000</v>
      </c>
      <c r="G24" s="199" t="s">
        <v>43</v>
      </c>
      <c r="H24" s="199" t="s">
        <v>48</v>
      </c>
      <c r="I24" s="15" t="s">
        <v>53</v>
      </c>
    </row>
    <row r="25" spans="1:9" x14ac:dyDescent="0.25">
      <c r="F25" s="304">
        <f>SUM(F7:F24)</f>
        <v>30000000</v>
      </c>
    </row>
  </sheetData>
  <mergeCells count="10">
    <mergeCell ref="G5:G6"/>
    <mergeCell ref="A1:I1"/>
    <mergeCell ref="A2:I2"/>
    <mergeCell ref="A3:I3"/>
    <mergeCell ref="H5:H6"/>
    <mergeCell ref="I5:I6"/>
    <mergeCell ref="A5:A6"/>
    <mergeCell ref="B5:B6"/>
    <mergeCell ref="C5:C6"/>
    <mergeCell ref="D5:F5"/>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topLeftCell="A16" workbookViewId="0">
      <selection activeCell="F22" sqref="F22"/>
    </sheetView>
  </sheetViews>
  <sheetFormatPr baseColWidth="10" defaultColWidth="9.140625" defaultRowHeight="15" x14ac:dyDescent="0.25"/>
  <cols>
    <col min="1" max="1" width="10.7109375" customWidth="1"/>
    <col min="2" max="2" width="26.5703125" customWidth="1"/>
    <col min="3" max="3" width="22.85546875" customWidth="1"/>
    <col min="4" max="4" width="4.7109375" customWidth="1"/>
    <col min="5" max="5" width="9.7109375" customWidth="1"/>
    <col min="6" max="6" width="11.28515625" customWidth="1"/>
    <col min="7" max="7" width="12.5703125" customWidth="1"/>
    <col min="8" max="8" width="12.85546875" customWidth="1"/>
    <col min="9" max="9" width="35.5703125" customWidth="1"/>
  </cols>
  <sheetData>
    <row r="1" spans="1:10" ht="15.75" x14ac:dyDescent="0.25">
      <c r="A1" s="318" t="s">
        <v>34</v>
      </c>
      <c r="B1" s="318"/>
      <c r="C1" s="318"/>
      <c r="D1" s="318"/>
      <c r="E1" s="318"/>
      <c r="F1" s="318"/>
      <c r="G1" s="318"/>
      <c r="H1" s="318"/>
      <c r="I1" s="318"/>
    </row>
    <row r="2" spans="1:10" ht="15.75" x14ac:dyDescent="0.25">
      <c r="A2" s="318" t="s">
        <v>37</v>
      </c>
      <c r="B2" s="318"/>
      <c r="C2" s="318"/>
      <c r="D2" s="318"/>
      <c r="E2" s="318"/>
      <c r="F2" s="318"/>
      <c r="G2" s="318"/>
      <c r="H2" s="318"/>
      <c r="I2" s="318"/>
    </row>
    <row r="3" spans="1:10" ht="15.75" x14ac:dyDescent="0.25">
      <c r="A3" s="318" t="s">
        <v>102</v>
      </c>
      <c r="B3" s="318"/>
      <c r="C3" s="318"/>
      <c r="D3" s="318"/>
      <c r="E3" s="318"/>
      <c r="F3" s="318"/>
      <c r="G3" s="318"/>
      <c r="H3" s="318"/>
      <c r="I3" s="318"/>
    </row>
    <row r="4" spans="1:10" ht="15.75" x14ac:dyDescent="0.25">
      <c r="A4" s="17" t="s">
        <v>51</v>
      </c>
      <c r="B4" s="17">
        <v>6000000</v>
      </c>
      <c r="C4" s="17"/>
      <c r="D4" s="17"/>
      <c r="E4" s="18"/>
      <c r="F4" s="18"/>
      <c r="G4" s="18"/>
      <c r="H4" s="18"/>
      <c r="I4" s="18"/>
    </row>
    <row r="5" spans="1:10" ht="17.25" customHeight="1" x14ac:dyDescent="0.25">
      <c r="A5" s="323" t="s">
        <v>26</v>
      </c>
      <c r="B5" s="323" t="s">
        <v>27</v>
      </c>
      <c r="C5" s="323" t="s">
        <v>28</v>
      </c>
      <c r="D5" s="324" t="s">
        <v>3</v>
      </c>
      <c r="E5" s="324"/>
      <c r="F5" s="324"/>
      <c r="G5" s="325" t="s">
        <v>38</v>
      </c>
      <c r="H5" s="323" t="s">
        <v>29</v>
      </c>
      <c r="I5" s="323" t="s">
        <v>30</v>
      </c>
      <c r="J5" s="12"/>
    </row>
    <row r="6" spans="1:10" ht="21.75" customHeight="1" x14ac:dyDescent="0.25">
      <c r="A6" s="323" t="s">
        <v>26</v>
      </c>
      <c r="B6" s="323" t="s">
        <v>27</v>
      </c>
      <c r="C6" s="323" t="s">
        <v>28</v>
      </c>
      <c r="D6" s="23" t="s">
        <v>24</v>
      </c>
      <c r="E6" s="23" t="s">
        <v>8</v>
      </c>
      <c r="F6" s="23" t="s">
        <v>9</v>
      </c>
      <c r="G6" s="325" t="s">
        <v>38</v>
      </c>
      <c r="H6" s="323" t="s">
        <v>29</v>
      </c>
      <c r="I6" s="323" t="s">
        <v>30</v>
      </c>
      <c r="J6" s="12"/>
    </row>
    <row r="7" spans="1:10" ht="31.9" customHeight="1" x14ac:dyDescent="0.25">
      <c r="A7" s="24" t="s">
        <v>92</v>
      </c>
      <c r="B7" s="24" t="s">
        <v>93</v>
      </c>
      <c r="C7" s="24" t="s">
        <v>94</v>
      </c>
      <c r="D7" s="24">
        <v>1</v>
      </c>
      <c r="E7" s="282">
        <v>300000</v>
      </c>
      <c r="F7" s="282">
        <f>D7*E7</f>
        <v>300000</v>
      </c>
      <c r="G7" s="24" t="s">
        <v>43</v>
      </c>
      <c r="H7" s="24" t="s">
        <v>95</v>
      </c>
      <c r="I7" s="23" t="s">
        <v>96</v>
      </c>
      <c r="J7" s="12"/>
    </row>
    <row r="8" spans="1:10" ht="88.5" customHeight="1" x14ac:dyDescent="0.25">
      <c r="A8" s="24" t="s">
        <v>92</v>
      </c>
      <c r="B8" s="19" t="s">
        <v>129</v>
      </c>
      <c r="C8" s="25" t="s">
        <v>103</v>
      </c>
      <c r="D8" s="24">
        <v>1</v>
      </c>
      <c r="E8" s="282">
        <v>410000</v>
      </c>
      <c r="F8" s="282">
        <f t="shared" ref="F8:F21" si="0">D8*E8</f>
        <v>410000</v>
      </c>
      <c r="G8" s="24" t="s">
        <v>43</v>
      </c>
      <c r="H8" s="24" t="s">
        <v>98</v>
      </c>
      <c r="I8" s="24" t="s">
        <v>99</v>
      </c>
      <c r="J8" s="12"/>
    </row>
    <row r="9" spans="1:10" ht="156" customHeight="1" x14ac:dyDescent="0.25">
      <c r="A9" s="24" t="s">
        <v>92</v>
      </c>
      <c r="B9" s="19" t="s">
        <v>116</v>
      </c>
      <c r="C9" s="25" t="s">
        <v>104</v>
      </c>
      <c r="D9" s="24">
        <v>8</v>
      </c>
      <c r="E9" s="282">
        <v>70000</v>
      </c>
      <c r="F9" s="282">
        <f t="shared" si="0"/>
        <v>560000</v>
      </c>
      <c r="G9" s="24" t="s">
        <v>43</v>
      </c>
      <c r="H9" s="24" t="s">
        <v>98</v>
      </c>
      <c r="I9" s="24" t="s">
        <v>99</v>
      </c>
      <c r="J9" s="12"/>
    </row>
    <row r="10" spans="1:10" ht="71.849999999999994" customHeight="1" x14ac:dyDescent="0.25">
      <c r="A10" s="24" t="s">
        <v>92</v>
      </c>
      <c r="B10" s="19" t="s">
        <v>117</v>
      </c>
      <c r="C10" s="25" t="s">
        <v>105</v>
      </c>
      <c r="D10" s="24">
        <v>1</v>
      </c>
      <c r="E10" s="282">
        <v>80000</v>
      </c>
      <c r="F10" s="282">
        <f t="shared" si="0"/>
        <v>80000</v>
      </c>
      <c r="G10" s="24" t="s">
        <v>43</v>
      </c>
      <c r="H10" s="24" t="s">
        <v>98</v>
      </c>
      <c r="I10" s="24" t="s">
        <v>99</v>
      </c>
      <c r="J10" s="12"/>
    </row>
    <row r="11" spans="1:10" ht="47.25" customHeight="1" x14ac:dyDescent="0.25">
      <c r="A11" s="24" t="s">
        <v>92</v>
      </c>
      <c r="B11" s="19" t="s">
        <v>118</v>
      </c>
      <c r="C11" s="25" t="s">
        <v>106</v>
      </c>
      <c r="D11" s="30">
        <v>1</v>
      </c>
      <c r="E11" s="283">
        <v>110000</v>
      </c>
      <c r="F11" s="282">
        <f t="shared" si="0"/>
        <v>110000</v>
      </c>
      <c r="G11" s="24" t="s">
        <v>43</v>
      </c>
      <c r="H11" s="24" t="s">
        <v>98</v>
      </c>
      <c r="I11" s="24" t="s">
        <v>99</v>
      </c>
      <c r="J11" s="12"/>
    </row>
    <row r="12" spans="1:10" ht="75" x14ac:dyDescent="0.25">
      <c r="A12" s="31"/>
      <c r="B12" s="32" t="s">
        <v>119</v>
      </c>
      <c r="C12" s="25" t="s">
        <v>100</v>
      </c>
      <c r="D12" s="31">
        <v>4</v>
      </c>
      <c r="E12" s="284">
        <v>150000</v>
      </c>
      <c r="F12" s="282">
        <f t="shared" si="0"/>
        <v>600000</v>
      </c>
      <c r="G12" s="24" t="s">
        <v>43</v>
      </c>
      <c r="H12" s="24" t="s">
        <v>98</v>
      </c>
      <c r="I12" s="24" t="s">
        <v>99</v>
      </c>
    </row>
    <row r="13" spans="1:10" ht="38.25" x14ac:dyDescent="0.25">
      <c r="A13" s="31"/>
      <c r="B13" s="31" t="s">
        <v>120</v>
      </c>
      <c r="C13" s="25" t="s">
        <v>107</v>
      </c>
      <c r="D13" s="31">
        <v>1</v>
      </c>
      <c r="E13" s="284">
        <v>160000</v>
      </c>
      <c r="F13" s="282">
        <f t="shared" si="0"/>
        <v>160000</v>
      </c>
      <c r="G13" s="24" t="s">
        <v>43</v>
      </c>
      <c r="H13" s="24" t="s">
        <v>98</v>
      </c>
      <c r="I13" s="24" t="s">
        <v>99</v>
      </c>
    </row>
    <row r="14" spans="1:10" ht="38.25" x14ac:dyDescent="0.25">
      <c r="A14" s="31"/>
      <c r="B14" s="31" t="s">
        <v>121</v>
      </c>
      <c r="C14" s="25" t="s">
        <v>108</v>
      </c>
      <c r="D14" s="31">
        <v>1</v>
      </c>
      <c r="E14" s="284">
        <v>160000</v>
      </c>
      <c r="F14" s="282">
        <f t="shared" si="0"/>
        <v>160000</v>
      </c>
      <c r="G14" s="24" t="s">
        <v>43</v>
      </c>
      <c r="H14" s="24" t="s">
        <v>98</v>
      </c>
      <c r="I14" s="24" t="s">
        <v>99</v>
      </c>
    </row>
    <row r="15" spans="1:10" ht="38.25" x14ac:dyDescent="0.25">
      <c r="A15" s="31"/>
      <c r="B15" s="31" t="s">
        <v>122</v>
      </c>
      <c r="C15" s="25" t="s">
        <v>109</v>
      </c>
      <c r="D15" s="31">
        <v>1</v>
      </c>
      <c r="E15" s="284">
        <v>579000</v>
      </c>
      <c r="F15" s="282">
        <f t="shared" si="0"/>
        <v>579000</v>
      </c>
      <c r="G15" s="24" t="s">
        <v>43</v>
      </c>
      <c r="H15" s="24" t="s">
        <v>98</v>
      </c>
      <c r="I15" s="24" t="s">
        <v>99</v>
      </c>
    </row>
    <row r="16" spans="1:10" ht="150" x14ac:dyDescent="0.25">
      <c r="A16" s="31"/>
      <c r="B16" s="32" t="s">
        <v>128</v>
      </c>
      <c r="C16" s="25" t="s">
        <v>110</v>
      </c>
      <c r="D16" s="31">
        <v>1</v>
      </c>
      <c r="E16" s="284">
        <v>197000</v>
      </c>
      <c r="F16" s="282">
        <f t="shared" si="0"/>
        <v>197000</v>
      </c>
      <c r="G16" s="24" t="s">
        <v>43</v>
      </c>
      <c r="H16" s="24" t="s">
        <v>98</v>
      </c>
      <c r="I16" s="24" t="s">
        <v>99</v>
      </c>
    </row>
    <row r="17" spans="1:9" ht="75" x14ac:dyDescent="0.25">
      <c r="A17" s="31"/>
      <c r="B17" s="32" t="s">
        <v>123</v>
      </c>
      <c r="C17" s="25" t="s">
        <v>111</v>
      </c>
      <c r="D17" s="31">
        <v>1</v>
      </c>
      <c r="E17" s="284">
        <v>1050000</v>
      </c>
      <c r="F17" s="282">
        <f t="shared" si="0"/>
        <v>1050000</v>
      </c>
      <c r="G17" s="24" t="s">
        <v>43</v>
      </c>
      <c r="H17" s="24" t="s">
        <v>98</v>
      </c>
      <c r="I17" s="24" t="s">
        <v>99</v>
      </c>
    </row>
    <row r="18" spans="1:9" ht="38.25" x14ac:dyDescent="0.25">
      <c r="A18" s="31"/>
      <c r="B18" s="25" t="s">
        <v>124</v>
      </c>
      <c r="C18" s="27" t="s">
        <v>112</v>
      </c>
      <c r="D18" s="31">
        <v>1</v>
      </c>
      <c r="E18" s="284"/>
      <c r="F18" s="282">
        <f t="shared" si="0"/>
        <v>0</v>
      </c>
      <c r="G18" s="24" t="s">
        <v>43</v>
      </c>
      <c r="H18" s="24" t="s">
        <v>98</v>
      </c>
      <c r="I18" s="24" t="s">
        <v>99</v>
      </c>
    </row>
    <row r="19" spans="1:9" ht="45" x14ac:dyDescent="0.25">
      <c r="A19" s="31"/>
      <c r="B19" s="33" t="s">
        <v>125</v>
      </c>
      <c r="C19" s="28" t="s">
        <v>113</v>
      </c>
      <c r="D19" s="31">
        <v>3</v>
      </c>
      <c r="E19" s="284">
        <v>198000</v>
      </c>
      <c r="F19" s="282">
        <f t="shared" si="0"/>
        <v>594000</v>
      </c>
      <c r="G19" s="24" t="s">
        <v>43</v>
      </c>
      <c r="H19" s="24" t="s">
        <v>98</v>
      </c>
      <c r="I19" s="24" t="s">
        <v>99</v>
      </c>
    </row>
    <row r="20" spans="1:9" ht="38.25" x14ac:dyDescent="0.25">
      <c r="A20" s="31"/>
      <c r="B20" s="29" t="s">
        <v>126</v>
      </c>
      <c r="C20" s="25" t="s">
        <v>114</v>
      </c>
      <c r="D20" s="31">
        <v>1</v>
      </c>
      <c r="E20" s="284"/>
      <c r="F20" s="282">
        <f t="shared" si="0"/>
        <v>0</v>
      </c>
      <c r="G20" s="24" t="s">
        <v>43</v>
      </c>
      <c r="H20" s="24" t="s">
        <v>98</v>
      </c>
      <c r="I20" s="24" t="s">
        <v>99</v>
      </c>
    </row>
    <row r="21" spans="1:9" ht="38.25" x14ac:dyDescent="0.25">
      <c r="A21" s="31"/>
      <c r="B21" s="31" t="s">
        <v>127</v>
      </c>
      <c r="C21" s="25" t="s">
        <v>115</v>
      </c>
      <c r="D21" s="31">
        <v>1</v>
      </c>
      <c r="E21" s="284">
        <v>1200000</v>
      </c>
      <c r="F21" s="283">
        <f t="shared" si="0"/>
        <v>1200000</v>
      </c>
      <c r="G21" s="24" t="s">
        <v>43</v>
      </c>
      <c r="H21" s="24" t="s">
        <v>98</v>
      </c>
      <c r="I21" s="24" t="s">
        <v>99</v>
      </c>
    </row>
    <row r="22" spans="1:9" x14ac:dyDescent="0.25">
      <c r="A22" s="26"/>
      <c r="B22" s="26"/>
      <c r="C22" s="26"/>
      <c r="D22" s="26"/>
      <c r="E22" s="285"/>
      <c r="F22" s="435">
        <f>SUM(F7:F21)</f>
        <v>6000000</v>
      </c>
      <c r="G22" s="26"/>
      <c r="H22" s="26"/>
      <c r="I22" s="26"/>
    </row>
    <row r="23" spans="1:9" x14ac:dyDescent="0.25">
      <c r="A23" s="26"/>
      <c r="B23" s="26"/>
      <c r="C23" s="26"/>
      <c r="D23" s="26"/>
      <c r="E23" s="26"/>
      <c r="F23" s="26"/>
      <c r="G23" s="26"/>
      <c r="H23" s="26"/>
      <c r="I23" s="26"/>
    </row>
  </sheetData>
  <mergeCells count="10">
    <mergeCell ref="A5:A6"/>
    <mergeCell ref="B5:B6"/>
    <mergeCell ref="C5:C6"/>
    <mergeCell ref="D5:F5"/>
    <mergeCell ref="A1:I1"/>
    <mergeCell ref="A2:I2"/>
    <mergeCell ref="A3:I3"/>
    <mergeCell ref="H5:H6"/>
    <mergeCell ref="I5:I6"/>
    <mergeCell ref="G5:G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topLeftCell="A13" workbookViewId="0">
      <selection activeCell="B11" sqref="B11"/>
    </sheetView>
  </sheetViews>
  <sheetFormatPr baseColWidth="10" defaultColWidth="9.140625" defaultRowHeight="15" x14ac:dyDescent="0.25"/>
  <cols>
    <col min="1" max="1" width="7.5703125" customWidth="1"/>
    <col min="2" max="2" width="16.7109375" customWidth="1"/>
    <col min="3" max="3" width="28.85546875" customWidth="1"/>
    <col min="4" max="4" width="4.85546875" customWidth="1"/>
    <col min="5" max="5" width="9.7109375" customWidth="1"/>
    <col min="6" max="6" width="9.85546875" customWidth="1"/>
    <col min="7" max="7" width="13" customWidth="1"/>
    <col min="8" max="8" width="9.42578125" customWidth="1"/>
    <col min="9" max="9" width="28" customWidth="1"/>
  </cols>
  <sheetData>
    <row r="1" spans="1:14" ht="15.75" x14ac:dyDescent="0.25">
      <c r="A1" s="318" t="s">
        <v>34</v>
      </c>
      <c r="B1" s="318"/>
      <c r="C1" s="318"/>
      <c r="D1" s="318"/>
      <c r="E1" s="318"/>
      <c r="F1" s="318"/>
      <c r="G1" s="318"/>
      <c r="H1" s="318"/>
      <c r="I1" s="318"/>
    </row>
    <row r="2" spans="1:14" ht="15.75" x14ac:dyDescent="0.25">
      <c r="A2" s="318" t="s">
        <v>37</v>
      </c>
      <c r="B2" s="318"/>
      <c r="C2" s="318"/>
      <c r="D2" s="318"/>
      <c r="E2" s="318"/>
      <c r="F2" s="318"/>
      <c r="G2" s="318"/>
      <c r="H2" s="318"/>
      <c r="I2" s="318"/>
    </row>
    <row r="3" spans="1:14" ht="15.75" x14ac:dyDescent="0.25">
      <c r="A3" s="318" t="s">
        <v>143</v>
      </c>
      <c r="B3" s="318"/>
      <c r="C3" s="318"/>
      <c r="D3" s="318"/>
      <c r="E3" s="318"/>
      <c r="F3" s="318"/>
      <c r="G3" s="318"/>
      <c r="H3" s="318"/>
      <c r="I3" s="318"/>
    </row>
    <row r="4" spans="1:14" x14ac:dyDescent="0.25">
      <c r="A4" t="s">
        <v>160</v>
      </c>
      <c r="B4" s="51">
        <v>20000000</v>
      </c>
    </row>
    <row r="5" spans="1:14" ht="19.5" customHeight="1" x14ac:dyDescent="0.25">
      <c r="A5" s="327" t="s">
        <v>26</v>
      </c>
      <c r="B5" s="328" t="s">
        <v>27</v>
      </c>
      <c r="C5" s="327" t="s">
        <v>28</v>
      </c>
      <c r="D5" s="326" t="s">
        <v>3</v>
      </c>
      <c r="E5" s="326"/>
      <c r="F5" s="326"/>
      <c r="G5" s="327" t="s">
        <v>38</v>
      </c>
      <c r="H5" s="327" t="s">
        <v>29</v>
      </c>
      <c r="I5" s="327" t="s">
        <v>30</v>
      </c>
      <c r="J5" s="36"/>
      <c r="K5" s="36"/>
      <c r="L5" s="36"/>
      <c r="M5" s="36"/>
      <c r="N5" s="36"/>
    </row>
    <row r="6" spans="1:14" ht="15" customHeight="1" x14ac:dyDescent="0.25">
      <c r="A6" s="327" t="s">
        <v>26</v>
      </c>
      <c r="B6" s="329"/>
      <c r="C6" s="327" t="s">
        <v>28</v>
      </c>
      <c r="D6" s="37" t="s">
        <v>24</v>
      </c>
      <c r="E6" s="37" t="s">
        <v>8</v>
      </c>
      <c r="F6" s="37" t="s">
        <v>9</v>
      </c>
      <c r="G6" s="327" t="s">
        <v>38</v>
      </c>
      <c r="H6" s="327" t="s">
        <v>29</v>
      </c>
      <c r="I6" s="327" t="s">
        <v>30</v>
      </c>
      <c r="J6" s="36"/>
      <c r="K6" s="36"/>
      <c r="L6" s="36"/>
      <c r="M6" s="36"/>
      <c r="N6" s="36"/>
    </row>
    <row r="7" spans="1:14" ht="55.5" customHeight="1" x14ac:dyDescent="0.25">
      <c r="A7" s="38" t="s">
        <v>130</v>
      </c>
      <c r="B7" s="42" t="s">
        <v>149</v>
      </c>
      <c r="C7" s="42" t="s">
        <v>144</v>
      </c>
      <c r="D7" s="38" t="s">
        <v>131</v>
      </c>
      <c r="E7" s="38">
        <v>0</v>
      </c>
      <c r="F7" s="38" t="s">
        <v>132</v>
      </c>
      <c r="G7" s="38" t="s">
        <v>43</v>
      </c>
      <c r="H7" s="38" t="s">
        <v>48</v>
      </c>
      <c r="I7" s="39" t="s">
        <v>53</v>
      </c>
      <c r="J7" s="36"/>
      <c r="K7" s="36"/>
      <c r="L7" s="36"/>
      <c r="M7" s="36"/>
      <c r="N7" s="36"/>
    </row>
    <row r="8" spans="1:14" ht="33.75" x14ac:dyDescent="0.25">
      <c r="A8" s="38" t="s">
        <v>130</v>
      </c>
      <c r="B8" s="42" t="s">
        <v>150</v>
      </c>
      <c r="C8" s="42" t="s">
        <v>145</v>
      </c>
      <c r="D8" s="38" t="s">
        <v>97</v>
      </c>
      <c r="E8" s="38">
        <v>0</v>
      </c>
      <c r="F8" s="38" t="s">
        <v>133</v>
      </c>
      <c r="G8" s="38" t="s">
        <v>43</v>
      </c>
      <c r="H8" s="38" t="s">
        <v>134</v>
      </c>
      <c r="I8" s="40" t="s">
        <v>135</v>
      </c>
      <c r="J8" s="36"/>
      <c r="K8" s="36"/>
      <c r="L8" s="36"/>
      <c r="M8" s="36"/>
      <c r="N8" s="36"/>
    </row>
    <row r="9" spans="1:14" ht="51" customHeight="1" x14ac:dyDescent="0.25">
      <c r="A9" s="38" t="s">
        <v>130</v>
      </c>
      <c r="B9" s="42" t="s">
        <v>151</v>
      </c>
      <c r="C9" s="43" t="s">
        <v>146</v>
      </c>
      <c r="D9" s="38" t="s">
        <v>55</v>
      </c>
      <c r="E9" s="38">
        <v>0</v>
      </c>
      <c r="F9" s="38" t="s">
        <v>136</v>
      </c>
      <c r="G9" s="38" t="s">
        <v>43</v>
      </c>
      <c r="H9" s="38" t="s">
        <v>134</v>
      </c>
      <c r="I9" s="40" t="s">
        <v>135</v>
      </c>
      <c r="J9" s="36"/>
      <c r="K9" s="36"/>
      <c r="L9" s="36"/>
      <c r="M9" s="36"/>
      <c r="N9" s="36"/>
    </row>
    <row r="10" spans="1:14" ht="225" x14ac:dyDescent="0.25">
      <c r="A10" s="38" t="s">
        <v>130</v>
      </c>
      <c r="B10" s="44" t="s">
        <v>152</v>
      </c>
      <c r="C10" s="42" t="s">
        <v>147</v>
      </c>
      <c r="D10" s="38" t="s">
        <v>42</v>
      </c>
      <c r="E10" s="38">
        <v>0</v>
      </c>
      <c r="F10" s="38" t="s">
        <v>137</v>
      </c>
      <c r="G10" s="38" t="s">
        <v>43</v>
      </c>
      <c r="H10" s="38" t="s">
        <v>134</v>
      </c>
      <c r="I10" s="41" t="s">
        <v>135</v>
      </c>
      <c r="J10" s="36"/>
      <c r="K10" s="36"/>
      <c r="L10" s="36"/>
      <c r="M10" s="36"/>
      <c r="N10" s="36"/>
    </row>
    <row r="11" spans="1:14" ht="236.25" x14ac:dyDescent="0.25">
      <c r="A11" s="38" t="s">
        <v>130</v>
      </c>
      <c r="B11" s="44" t="s">
        <v>152</v>
      </c>
      <c r="C11" s="45" t="s">
        <v>148</v>
      </c>
      <c r="D11" s="38" t="s">
        <v>138</v>
      </c>
      <c r="E11" s="38" t="s">
        <v>139</v>
      </c>
      <c r="F11" s="38" t="s">
        <v>140</v>
      </c>
      <c r="G11" s="38" t="s">
        <v>43</v>
      </c>
      <c r="H11" s="38" t="s">
        <v>134</v>
      </c>
      <c r="I11" s="41" t="s">
        <v>135</v>
      </c>
      <c r="J11" s="36"/>
      <c r="K11" s="36"/>
      <c r="L11" s="36"/>
      <c r="M11" s="36"/>
      <c r="N11" s="36"/>
    </row>
    <row r="12" spans="1:14" ht="292.5" x14ac:dyDescent="0.25">
      <c r="A12" s="38" t="s">
        <v>130</v>
      </c>
      <c r="B12" s="46" t="s">
        <v>153</v>
      </c>
      <c r="C12" s="43" t="s">
        <v>154</v>
      </c>
      <c r="D12" s="38" t="s">
        <v>50</v>
      </c>
      <c r="E12" s="38">
        <v>0</v>
      </c>
      <c r="F12" s="38" t="s">
        <v>141</v>
      </c>
      <c r="G12" s="38" t="s">
        <v>43</v>
      </c>
      <c r="H12" s="38" t="s">
        <v>134</v>
      </c>
      <c r="I12" s="41" t="s">
        <v>135</v>
      </c>
      <c r="J12" s="36"/>
      <c r="K12" s="36"/>
      <c r="L12" s="36"/>
      <c r="M12" s="36"/>
      <c r="N12" s="36"/>
    </row>
    <row r="13" spans="1:14" ht="30" customHeight="1" x14ac:dyDescent="0.25">
      <c r="A13" s="38" t="s">
        <v>130</v>
      </c>
      <c r="B13" s="38" t="s">
        <v>46</v>
      </c>
      <c r="C13" s="38" t="s">
        <v>142</v>
      </c>
      <c r="D13" s="38" t="s">
        <v>97</v>
      </c>
      <c r="E13" s="38">
        <v>0</v>
      </c>
      <c r="F13" s="38" t="s">
        <v>101</v>
      </c>
      <c r="G13" s="38" t="s">
        <v>43</v>
      </c>
      <c r="H13" s="38" t="s">
        <v>134</v>
      </c>
      <c r="I13" s="40" t="s">
        <v>135</v>
      </c>
      <c r="J13" s="36"/>
      <c r="K13" s="36"/>
      <c r="L13" s="36"/>
      <c r="M13" s="36"/>
      <c r="N13" s="36"/>
    </row>
    <row r="14" spans="1:14" ht="16.5" customHeight="1" x14ac:dyDescent="0.25">
      <c r="A14" s="326" t="s">
        <v>9</v>
      </c>
      <c r="B14" s="326"/>
      <c r="C14" s="326"/>
      <c r="D14" s="327"/>
      <c r="E14" s="327"/>
      <c r="F14" s="37" t="s">
        <v>25</v>
      </c>
      <c r="G14" s="37"/>
      <c r="H14" s="327"/>
      <c r="I14" s="327"/>
      <c r="J14" s="36"/>
      <c r="K14" s="36"/>
      <c r="L14" s="36"/>
      <c r="M14" s="36"/>
      <c r="N14" s="36"/>
    </row>
    <row r="15" spans="1:14" x14ac:dyDescent="0.25">
      <c r="A15" s="36"/>
      <c r="B15" s="36"/>
      <c r="C15" s="36"/>
      <c r="D15" s="36"/>
      <c r="E15" s="36"/>
      <c r="F15" s="36"/>
      <c r="G15" s="36"/>
      <c r="H15" s="36"/>
      <c r="I15" s="36"/>
      <c r="J15" s="36"/>
      <c r="K15" s="36"/>
      <c r="L15" s="36"/>
      <c r="M15" s="36"/>
      <c r="N15" s="36"/>
    </row>
    <row r="16" spans="1:14" x14ac:dyDescent="0.25">
      <c r="A16" s="36"/>
      <c r="B16" s="36"/>
      <c r="C16" s="36"/>
      <c r="D16" s="36"/>
      <c r="E16" s="36"/>
      <c r="F16" s="36"/>
      <c r="G16" s="36"/>
      <c r="H16" s="36"/>
      <c r="I16" s="36"/>
      <c r="J16" s="36"/>
      <c r="K16" s="36"/>
      <c r="L16" s="36"/>
      <c r="M16" s="36"/>
      <c r="N16" s="36"/>
    </row>
  </sheetData>
  <mergeCells count="13">
    <mergeCell ref="A1:I1"/>
    <mergeCell ref="A2:I2"/>
    <mergeCell ref="A3:I3"/>
    <mergeCell ref="H5:H6"/>
    <mergeCell ref="I5:I6"/>
    <mergeCell ref="A14:C14"/>
    <mergeCell ref="D14:E14"/>
    <mergeCell ref="H14:I14"/>
    <mergeCell ref="A5:A6"/>
    <mergeCell ref="B5:B6"/>
    <mergeCell ref="C5:C6"/>
    <mergeCell ref="D5:F5"/>
    <mergeCell ref="G5:G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workbookViewId="0">
      <selection activeCell="D12" sqref="D12"/>
    </sheetView>
  </sheetViews>
  <sheetFormatPr baseColWidth="10" defaultColWidth="9.140625" defaultRowHeight="15" x14ac:dyDescent="0.25"/>
  <cols>
    <col min="1" max="1" width="7.5703125" customWidth="1"/>
    <col min="2" max="2" width="18.140625" customWidth="1"/>
    <col min="3" max="3" width="28.42578125" customWidth="1"/>
    <col min="4" max="4" width="4.7109375" customWidth="1"/>
    <col min="5" max="5" width="9.7109375" customWidth="1"/>
    <col min="6" max="6" width="9.85546875" customWidth="1"/>
    <col min="7" max="7" width="16.140625" customWidth="1"/>
    <col min="8" max="8" width="9.7109375" customWidth="1"/>
    <col min="9" max="9" width="25.285156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164</v>
      </c>
      <c r="B3" s="318"/>
      <c r="C3" s="318"/>
      <c r="D3" s="318"/>
      <c r="E3" s="318"/>
      <c r="F3" s="318"/>
      <c r="G3" s="318"/>
      <c r="H3" s="318"/>
      <c r="I3" s="318"/>
    </row>
    <row r="4" spans="1:9" x14ac:dyDescent="0.25">
      <c r="A4" t="s">
        <v>160</v>
      </c>
      <c r="B4" s="52">
        <v>44000000</v>
      </c>
    </row>
    <row r="6" spans="1:9" ht="14.25" customHeight="1" x14ac:dyDescent="0.25">
      <c r="A6" s="330" t="s">
        <v>26</v>
      </c>
      <c r="B6" s="330" t="s">
        <v>27</v>
      </c>
      <c r="C6" s="330" t="s">
        <v>28</v>
      </c>
      <c r="D6" s="331" t="s">
        <v>3</v>
      </c>
      <c r="E6" s="331"/>
      <c r="F6" s="331"/>
      <c r="G6" s="330" t="s">
        <v>38</v>
      </c>
      <c r="H6" s="330" t="s">
        <v>29</v>
      </c>
      <c r="I6" s="330" t="s">
        <v>30</v>
      </c>
    </row>
    <row r="7" spans="1:9" ht="13.5" customHeight="1" x14ac:dyDescent="0.25">
      <c r="A7" s="330" t="s">
        <v>26</v>
      </c>
      <c r="B7" s="330" t="s">
        <v>27</v>
      </c>
      <c r="C7" s="330" t="s">
        <v>28</v>
      </c>
      <c r="D7" s="47" t="s">
        <v>24</v>
      </c>
      <c r="E7" s="47" t="s">
        <v>8</v>
      </c>
      <c r="F7" s="47" t="s">
        <v>9</v>
      </c>
      <c r="G7" s="330" t="s">
        <v>38</v>
      </c>
      <c r="H7" s="330" t="s">
        <v>29</v>
      </c>
      <c r="I7" s="330" t="s">
        <v>30</v>
      </c>
    </row>
    <row r="8" spans="1:9" ht="55.9" customHeight="1" x14ac:dyDescent="0.25">
      <c r="A8" s="48" t="s">
        <v>155</v>
      </c>
      <c r="B8" s="48" t="s">
        <v>156</v>
      </c>
      <c r="C8" s="48" t="s">
        <v>799</v>
      </c>
      <c r="D8" s="49" t="s">
        <v>42</v>
      </c>
      <c r="E8" s="49">
        <v>18000000</v>
      </c>
      <c r="F8" s="49">
        <f>E8</f>
        <v>18000000</v>
      </c>
      <c r="G8" s="48" t="s">
        <v>43</v>
      </c>
      <c r="H8" s="48" t="s">
        <v>157</v>
      </c>
      <c r="I8" s="48" t="s">
        <v>158</v>
      </c>
    </row>
    <row r="9" spans="1:9" ht="55.9" customHeight="1" x14ac:dyDescent="0.25">
      <c r="A9" s="48" t="s">
        <v>155</v>
      </c>
      <c r="B9" s="48" t="s">
        <v>156</v>
      </c>
      <c r="C9" s="48" t="s">
        <v>159</v>
      </c>
      <c r="D9" s="49" t="s">
        <v>42</v>
      </c>
      <c r="E9" s="49">
        <v>26000000</v>
      </c>
      <c r="F9" s="49">
        <f>E9</f>
        <v>26000000</v>
      </c>
      <c r="G9" s="48" t="s">
        <v>43</v>
      </c>
      <c r="H9" s="48" t="s">
        <v>157</v>
      </c>
      <c r="I9" s="48" t="s">
        <v>158</v>
      </c>
    </row>
    <row r="10" spans="1:9" ht="21" customHeight="1" x14ac:dyDescent="0.25">
      <c r="A10" s="331" t="s">
        <v>9</v>
      </c>
      <c r="B10" s="331"/>
      <c r="C10" s="331"/>
      <c r="D10" s="332"/>
      <c r="E10" s="332"/>
      <c r="F10" s="50">
        <f>SUM(F8:F9)</f>
        <v>44000000</v>
      </c>
      <c r="G10" s="47"/>
      <c r="H10" s="330"/>
      <c r="I10" s="330"/>
    </row>
  </sheetData>
  <mergeCells count="13">
    <mergeCell ref="A10:C10"/>
    <mergeCell ref="D10:E10"/>
    <mergeCell ref="H10:I10"/>
    <mergeCell ref="A6:A7"/>
    <mergeCell ref="B6:B7"/>
    <mergeCell ref="C6:C7"/>
    <mergeCell ref="D6:F6"/>
    <mergeCell ref="G6:G7"/>
    <mergeCell ref="A1:I1"/>
    <mergeCell ref="A2:I2"/>
    <mergeCell ref="A3:I3"/>
    <mergeCell ref="H6:H7"/>
    <mergeCell ref="I6:I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4"/>
  <sheetViews>
    <sheetView workbookViewId="0">
      <selection activeCell="F120" sqref="F120"/>
    </sheetView>
  </sheetViews>
  <sheetFormatPr baseColWidth="10" defaultColWidth="9.140625" defaultRowHeight="15" x14ac:dyDescent="0.25"/>
  <cols>
    <col min="1" max="1" width="8.85546875" customWidth="1"/>
    <col min="2" max="2" width="22.7109375" customWidth="1"/>
    <col min="3" max="3" width="27" customWidth="1"/>
    <col min="4" max="4" width="5.7109375" customWidth="1"/>
    <col min="5" max="5" width="11.140625" customWidth="1"/>
    <col min="6" max="6" width="13.140625" customWidth="1"/>
    <col min="7" max="7" width="18.7109375" customWidth="1"/>
    <col min="8" max="8" width="11.28515625" customWidth="1"/>
    <col min="9" max="9" width="38.8554687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165</v>
      </c>
      <c r="B3" s="318"/>
      <c r="C3" s="318"/>
      <c r="D3" s="318"/>
      <c r="E3" s="318"/>
      <c r="F3" s="318"/>
      <c r="G3" s="318"/>
      <c r="H3" s="318"/>
      <c r="I3" s="318"/>
    </row>
    <row r="4" spans="1:9" x14ac:dyDescent="0.25">
      <c r="A4" t="s">
        <v>160</v>
      </c>
      <c r="B4" s="51">
        <v>30000000</v>
      </c>
    </row>
    <row r="5" spans="1:9" ht="16.5" customHeight="1" x14ac:dyDescent="0.25">
      <c r="A5" s="333" t="s">
        <v>26</v>
      </c>
      <c r="B5" s="333" t="s">
        <v>27</v>
      </c>
      <c r="C5" s="333" t="s">
        <v>28</v>
      </c>
      <c r="D5" s="334" t="s">
        <v>3</v>
      </c>
      <c r="E5" s="334"/>
      <c r="F5" s="334"/>
      <c r="G5" s="333" t="s">
        <v>38</v>
      </c>
      <c r="H5" s="333" t="s">
        <v>29</v>
      </c>
      <c r="I5" s="333" t="s">
        <v>30</v>
      </c>
    </row>
    <row r="6" spans="1:9" ht="18.75" customHeight="1" x14ac:dyDescent="0.25">
      <c r="A6" s="333" t="s">
        <v>26</v>
      </c>
      <c r="B6" s="333" t="s">
        <v>27</v>
      </c>
      <c r="C6" s="333" t="s">
        <v>28</v>
      </c>
      <c r="D6" s="56" t="s">
        <v>24</v>
      </c>
      <c r="E6" s="56" t="s">
        <v>8</v>
      </c>
      <c r="F6" s="56" t="s">
        <v>9</v>
      </c>
      <c r="G6" s="333" t="s">
        <v>38</v>
      </c>
      <c r="H6" s="333" t="s">
        <v>29</v>
      </c>
      <c r="I6" s="333" t="s">
        <v>30</v>
      </c>
    </row>
    <row r="7" spans="1:9" ht="37.5" customHeight="1" thickBot="1" x14ac:dyDescent="0.3">
      <c r="A7" s="54" t="s">
        <v>161</v>
      </c>
      <c r="B7" s="54" t="s">
        <v>156</v>
      </c>
      <c r="C7" s="58" t="s">
        <v>166</v>
      </c>
      <c r="D7" s="72">
        <v>2</v>
      </c>
      <c r="E7" s="227">
        <v>600</v>
      </c>
      <c r="F7" s="228">
        <f>D7*E7</f>
        <v>1200</v>
      </c>
      <c r="G7" s="54" t="s">
        <v>43</v>
      </c>
      <c r="H7" s="54" t="s">
        <v>157</v>
      </c>
      <c r="I7" s="54" t="s">
        <v>158</v>
      </c>
    </row>
    <row r="8" spans="1:9" ht="27" customHeight="1" thickBot="1" x14ac:dyDescent="0.3">
      <c r="A8" s="54" t="s">
        <v>161</v>
      </c>
      <c r="B8" s="54" t="s">
        <v>156</v>
      </c>
      <c r="C8" s="58" t="s">
        <v>167</v>
      </c>
      <c r="D8" s="72">
        <v>2</v>
      </c>
      <c r="E8" s="227">
        <v>170000</v>
      </c>
      <c r="F8" s="228">
        <f t="shared" ref="F8:F71" si="0">D8*E8</f>
        <v>340000</v>
      </c>
      <c r="G8" s="54" t="s">
        <v>43</v>
      </c>
      <c r="H8" s="54" t="s">
        <v>157</v>
      </c>
      <c r="I8" s="54" t="s">
        <v>158</v>
      </c>
    </row>
    <row r="9" spans="1:9" ht="25.5" customHeight="1" thickBot="1" x14ac:dyDescent="0.3">
      <c r="A9" s="54" t="s">
        <v>161</v>
      </c>
      <c r="B9" s="54" t="s">
        <v>156</v>
      </c>
      <c r="C9" s="58" t="s">
        <v>168</v>
      </c>
      <c r="D9" s="72">
        <v>2</v>
      </c>
      <c r="E9" s="227">
        <v>9000</v>
      </c>
      <c r="F9" s="228">
        <f t="shared" si="0"/>
        <v>18000</v>
      </c>
      <c r="G9" s="54" t="s">
        <v>43</v>
      </c>
      <c r="H9" s="54" t="s">
        <v>157</v>
      </c>
      <c r="I9" s="53" t="s">
        <v>162</v>
      </c>
    </row>
    <row r="10" spans="1:9" ht="27" customHeight="1" thickBot="1" x14ac:dyDescent="0.3">
      <c r="A10" s="54" t="s">
        <v>161</v>
      </c>
      <c r="B10" s="54" t="s">
        <v>156</v>
      </c>
      <c r="C10" s="58" t="s">
        <v>163</v>
      </c>
      <c r="D10" s="72">
        <v>10</v>
      </c>
      <c r="E10" s="227">
        <v>9000</v>
      </c>
      <c r="F10" s="228">
        <f t="shared" si="0"/>
        <v>90000</v>
      </c>
      <c r="G10" s="54" t="s">
        <v>43</v>
      </c>
      <c r="H10" s="54" t="s">
        <v>157</v>
      </c>
      <c r="I10" s="54" t="s">
        <v>158</v>
      </c>
    </row>
    <row r="11" spans="1:9" ht="21" customHeight="1" thickBot="1" x14ac:dyDescent="0.3">
      <c r="A11" s="54" t="s">
        <v>161</v>
      </c>
      <c r="B11" s="54" t="s">
        <v>156</v>
      </c>
      <c r="C11" s="59" t="s">
        <v>169</v>
      </c>
      <c r="D11" s="72">
        <v>2</v>
      </c>
      <c r="E11" s="227">
        <v>180000</v>
      </c>
      <c r="F11" s="228">
        <f t="shared" si="0"/>
        <v>360000</v>
      </c>
      <c r="G11" s="54" t="s">
        <v>43</v>
      </c>
      <c r="H11" s="54" t="s">
        <v>157</v>
      </c>
      <c r="I11" s="53" t="s">
        <v>162</v>
      </c>
    </row>
    <row r="12" spans="1:9" ht="27" customHeight="1" thickBot="1" x14ac:dyDescent="0.3">
      <c r="A12" s="54" t="s">
        <v>161</v>
      </c>
      <c r="B12" s="54" t="s">
        <v>156</v>
      </c>
      <c r="C12" s="59" t="s">
        <v>170</v>
      </c>
      <c r="D12" s="72">
        <v>2</v>
      </c>
      <c r="E12" s="227">
        <v>20000</v>
      </c>
      <c r="F12" s="228">
        <f t="shared" si="0"/>
        <v>40000</v>
      </c>
      <c r="G12" s="54" t="s">
        <v>43</v>
      </c>
      <c r="H12" s="54" t="s">
        <v>157</v>
      </c>
      <c r="I12" s="53" t="s">
        <v>162</v>
      </c>
    </row>
    <row r="13" spans="1:9" ht="24.75" customHeight="1" x14ac:dyDescent="0.25">
      <c r="A13" s="54" t="s">
        <v>161</v>
      </c>
      <c r="B13" s="54" t="s">
        <v>156</v>
      </c>
      <c r="C13" s="60" t="s">
        <v>171</v>
      </c>
      <c r="D13" s="72">
        <v>2</v>
      </c>
      <c r="E13" s="227">
        <v>39000</v>
      </c>
      <c r="F13" s="228">
        <f t="shared" si="0"/>
        <v>78000</v>
      </c>
      <c r="G13" s="54" t="s">
        <v>43</v>
      </c>
      <c r="H13" s="54" t="s">
        <v>157</v>
      </c>
      <c r="I13" s="54" t="s">
        <v>158</v>
      </c>
    </row>
    <row r="14" spans="1:9" x14ac:dyDescent="0.25">
      <c r="A14" s="54" t="s">
        <v>161</v>
      </c>
      <c r="B14" s="54" t="s">
        <v>156</v>
      </c>
      <c r="C14" s="60" t="s">
        <v>172</v>
      </c>
      <c r="D14" s="72">
        <v>5</v>
      </c>
      <c r="E14" s="227">
        <v>49000</v>
      </c>
      <c r="F14" s="228">
        <f t="shared" si="0"/>
        <v>245000</v>
      </c>
      <c r="G14" s="54" t="s">
        <v>43</v>
      </c>
      <c r="H14" s="54" t="s">
        <v>157</v>
      </c>
      <c r="I14" s="53" t="s">
        <v>162</v>
      </c>
    </row>
    <row r="15" spans="1:9" ht="24" x14ac:dyDescent="0.25">
      <c r="A15" s="54" t="s">
        <v>161</v>
      </c>
      <c r="B15" s="54" t="s">
        <v>156</v>
      </c>
      <c r="C15" s="61" t="s">
        <v>173</v>
      </c>
      <c r="D15" s="72">
        <v>5</v>
      </c>
      <c r="E15" s="227">
        <v>35000</v>
      </c>
      <c r="F15" s="228">
        <f t="shared" si="0"/>
        <v>175000</v>
      </c>
      <c r="G15" s="54" t="s">
        <v>43</v>
      </c>
      <c r="H15" s="54" t="s">
        <v>157</v>
      </c>
      <c r="I15" s="54" t="s">
        <v>158</v>
      </c>
    </row>
    <row r="16" spans="1:9" ht="31.9" customHeight="1" x14ac:dyDescent="0.25">
      <c r="A16" s="54" t="s">
        <v>161</v>
      </c>
      <c r="B16" s="54" t="s">
        <v>156</v>
      </c>
      <c r="C16" s="60" t="s">
        <v>174</v>
      </c>
      <c r="D16" s="72">
        <v>5</v>
      </c>
      <c r="E16" s="227">
        <v>45000</v>
      </c>
      <c r="F16" s="228">
        <f t="shared" si="0"/>
        <v>225000</v>
      </c>
      <c r="G16" s="54" t="s">
        <v>43</v>
      </c>
      <c r="H16" s="54" t="s">
        <v>157</v>
      </c>
      <c r="I16" s="53" t="s">
        <v>162</v>
      </c>
    </row>
    <row r="17" spans="1:11" ht="24.75" thickBot="1" x14ac:dyDescent="0.3">
      <c r="A17" s="54" t="s">
        <v>161</v>
      </c>
      <c r="B17" s="54" t="s">
        <v>156</v>
      </c>
      <c r="C17" s="58" t="s">
        <v>175</v>
      </c>
      <c r="D17" s="72">
        <v>2</v>
      </c>
      <c r="E17" s="227">
        <v>4000</v>
      </c>
      <c r="F17" s="228">
        <f t="shared" si="0"/>
        <v>8000</v>
      </c>
      <c r="G17" s="54" t="s">
        <v>43</v>
      </c>
      <c r="H17" s="54" t="s">
        <v>157</v>
      </c>
      <c r="I17" s="54" t="s">
        <v>158</v>
      </c>
      <c r="K17" s="67" t="s">
        <v>273</v>
      </c>
    </row>
    <row r="18" spans="1:11" ht="24" x14ac:dyDescent="0.25">
      <c r="A18" s="62" t="s">
        <v>161</v>
      </c>
      <c r="B18" s="62" t="s">
        <v>156</v>
      </c>
      <c r="C18" s="63" t="s">
        <v>176</v>
      </c>
      <c r="D18" s="72">
        <v>10</v>
      </c>
      <c r="E18" s="227">
        <v>7000</v>
      </c>
      <c r="F18" s="228">
        <f t="shared" si="0"/>
        <v>70000</v>
      </c>
      <c r="G18" s="54" t="s">
        <v>43</v>
      </c>
      <c r="H18" s="54" t="s">
        <v>157</v>
      </c>
      <c r="I18" s="54" t="s">
        <v>158</v>
      </c>
    </row>
    <row r="19" spans="1:11" ht="24" x14ac:dyDescent="0.25">
      <c r="A19" s="64" t="s">
        <v>161</v>
      </c>
      <c r="B19" s="64" t="s">
        <v>156</v>
      </c>
      <c r="C19" s="60" t="s">
        <v>177</v>
      </c>
      <c r="D19" s="72">
        <v>10</v>
      </c>
      <c r="E19" s="149">
        <v>9000</v>
      </c>
      <c r="F19" s="228">
        <f t="shared" si="0"/>
        <v>90000</v>
      </c>
      <c r="G19" s="62" t="s">
        <v>43</v>
      </c>
      <c r="H19" s="62" t="s">
        <v>157</v>
      </c>
      <c r="I19" s="62" t="s">
        <v>158</v>
      </c>
    </row>
    <row r="20" spans="1:11" ht="24" x14ac:dyDescent="0.25">
      <c r="A20" s="64" t="s">
        <v>161</v>
      </c>
      <c r="B20" s="64" t="s">
        <v>156</v>
      </c>
      <c r="C20" s="60" t="s">
        <v>178</v>
      </c>
      <c r="D20" s="72">
        <v>10</v>
      </c>
      <c r="E20" s="230">
        <v>18000</v>
      </c>
      <c r="F20" s="228">
        <f t="shared" si="0"/>
        <v>180000</v>
      </c>
      <c r="G20" s="62" t="s">
        <v>43</v>
      </c>
      <c r="H20" s="62" t="s">
        <v>157</v>
      </c>
      <c r="I20" s="62" t="s">
        <v>158</v>
      </c>
    </row>
    <row r="21" spans="1:11" ht="25.5" x14ac:dyDescent="0.25">
      <c r="A21" s="64" t="s">
        <v>161</v>
      </c>
      <c r="B21" s="64" t="s">
        <v>156</v>
      </c>
      <c r="C21" s="60" t="s">
        <v>179</v>
      </c>
      <c r="D21" s="72">
        <v>10</v>
      </c>
      <c r="E21" s="231">
        <v>17000</v>
      </c>
      <c r="F21" s="228">
        <f t="shared" si="0"/>
        <v>170000</v>
      </c>
      <c r="G21" s="62" t="s">
        <v>43</v>
      </c>
      <c r="H21" s="62" t="s">
        <v>157</v>
      </c>
      <c r="I21" s="62" t="s">
        <v>158</v>
      </c>
    </row>
    <row r="22" spans="1:11" ht="25.5" x14ac:dyDescent="0.25">
      <c r="A22" s="64" t="s">
        <v>161</v>
      </c>
      <c r="B22" s="64" t="s">
        <v>156</v>
      </c>
      <c r="C22" s="60" t="s">
        <v>180</v>
      </c>
      <c r="D22" s="72">
        <v>10</v>
      </c>
      <c r="E22" s="231">
        <v>30000</v>
      </c>
      <c r="F22" s="228">
        <f t="shared" si="0"/>
        <v>300000</v>
      </c>
      <c r="G22" s="62" t="s">
        <v>43</v>
      </c>
      <c r="H22" s="62" t="s">
        <v>157</v>
      </c>
      <c r="I22" s="62" t="s">
        <v>158</v>
      </c>
    </row>
    <row r="23" spans="1:11" ht="24" x14ac:dyDescent="0.25">
      <c r="A23" s="64" t="s">
        <v>161</v>
      </c>
      <c r="B23" s="64" t="s">
        <v>156</v>
      </c>
      <c r="C23" s="60" t="s">
        <v>181</v>
      </c>
      <c r="D23" s="72">
        <v>2</v>
      </c>
      <c r="E23" s="231">
        <v>15000</v>
      </c>
      <c r="F23" s="228">
        <f t="shared" si="0"/>
        <v>30000</v>
      </c>
      <c r="G23" s="62" t="s">
        <v>43</v>
      </c>
      <c r="H23" s="62" t="s">
        <v>157</v>
      </c>
      <c r="I23" s="62" t="s">
        <v>158</v>
      </c>
    </row>
    <row r="24" spans="1:11" ht="24" x14ac:dyDescent="0.25">
      <c r="A24" s="64" t="s">
        <v>161</v>
      </c>
      <c r="B24" s="64" t="s">
        <v>156</v>
      </c>
      <c r="C24" s="61" t="s">
        <v>182</v>
      </c>
      <c r="D24" s="72">
        <v>2</v>
      </c>
      <c r="E24" s="231">
        <v>1900</v>
      </c>
      <c r="F24" s="228">
        <f t="shared" si="0"/>
        <v>3800</v>
      </c>
      <c r="G24" s="62" t="s">
        <v>43</v>
      </c>
      <c r="H24" s="62" t="s">
        <v>157</v>
      </c>
      <c r="I24" s="62" t="s">
        <v>158</v>
      </c>
    </row>
    <row r="25" spans="1:11" ht="25.5" x14ac:dyDescent="0.25">
      <c r="A25" s="64" t="s">
        <v>161</v>
      </c>
      <c r="B25" s="64" t="s">
        <v>156</v>
      </c>
      <c r="C25" s="60" t="s">
        <v>183</v>
      </c>
      <c r="D25" s="72">
        <v>5</v>
      </c>
      <c r="E25" s="231">
        <v>8000</v>
      </c>
      <c r="F25" s="228">
        <f t="shared" si="0"/>
        <v>40000</v>
      </c>
      <c r="G25" s="62" t="s">
        <v>43</v>
      </c>
      <c r="H25" s="62" t="s">
        <v>157</v>
      </c>
      <c r="I25" s="62" t="s">
        <v>158</v>
      </c>
    </row>
    <row r="26" spans="1:11" ht="25.5" x14ac:dyDescent="0.25">
      <c r="A26" s="64" t="s">
        <v>161</v>
      </c>
      <c r="B26" s="64" t="s">
        <v>156</v>
      </c>
      <c r="C26" s="60" t="s">
        <v>184</v>
      </c>
      <c r="D26" s="72">
        <v>5</v>
      </c>
      <c r="E26" s="231">
        <v>8000</v>
      </c>
      <c r="F26" s="228">
        <f t="shared" si="0"/>
        <v>40000</v>
      </c>
      <c r="G26" s="62" t="s">
        <v>43</v>
      </c>
      <c r="H26" s="62" t="s">
        <v>157</v>
      </c>
      <c r="I26" s="62" t="s">
        <v>158</v>
      </c>
    </row>
    <row r="27" spans="1:11" ht="25.5" x14ac:dyDescent="0.25">
      <c r="A27" s="64" t="s">
        <v>161</v>
      </c>
      <c r="B27" s="64" t="s">
        <v>156</v>
      </c>
      <c r="C27" s="60" t="s">
        <v>185</v>
      </c>
      <c r="D27" s="72">
        <v>5</v>
      </c>
      <c r="E27" s="231">
        <v>15000</v>
      </c>
      <c r="F27" s="228">
        <f t="shared" si="0"/>
        <v>75000</v>
      </c>
      <c r="G27" s="62" t="s">
        <v>43</v>
      </c>
      <c r="H27" s="62" t="s">
        <v>157</v>
      </c>
      <c r="I27" s="62" t="s">
        <v>158</v>
      </c>
    </row>
    <row r="28" spans="1:11" ht="25.5" x14ac:dyDescent="0.25">
      <c r="A28" s="64" t="s">
        <v>161</v>
      </c>
      <c r="B28" s="64" t="s">
        <v>156</v>
      </c>
      <c r="C28" s="60" t="s">
        <v>186</v>
      </c>
      <c r="D28" s="72">
        <v>4</v>
      </c>
      <c r="E28" s="231">
        <v>58000</v>
      </c>
      <c r="F28" s="228">
        <f t="shared" si="0"/>
        <v>232000</v>
      </c>
      <c r="G28" s="62" t="s">
        <v>43</v>
      </c>
      <c r="H28" s="62" t="s">
        <v>157</v>
      </c>
      <c r="I28" s="62" t="s">
        <v>158</v>
      </c>
    </row>
    <row r="29" spans="1:11" ht="25.5" x14ac:dyDescent="0.25">
      <c r="A29" s="64" t="s">
        <v>161</v>
      </c>
      <c r="B29" s="64" t="s">
        <v>156</v>
      </c>
      <c r="C29" s="60" t="s">
        <v>187</v>
      </c>
      <c r="D29" s="72">
        <v>5</v>
      </c>
      <c r="E29" s="231">
        <v>58000</v>
      </c>
      <c r="F29" s="228">
        <f t="shared" si="0"/>
        <v>290000</v>
      </c>
      <c r="G29" s="62" t="s">
        <v>43</v>
      </c>
      <c r="H29" s="62" t="s">
        <v>157</v>
      </c>
      <c r="I29" s="62" t="s">
        <v>158</v>
      </c>
    </row>
    <row r="30" spans="1:11" ht="25.5" x14ac:dyDescent="0.25">
      <c r="A30" s="64" t="s">
        <v>161</v>
      </c>
      <c r="B30" s="64" t="s">
        <v>156</v>
      </c>
      <c r="C30" s="60" t="s">
        <v>188</v>
      </c>
      <c r="D30" s="72">
        <v>5</v>
      </c>
      <c r="E30" s="231">
        <v>58000</v>
      </c>
      <c r="F30" s="228">
        <f t="shared" si="0"/>
        <v>290000</v>
      </c>
      <c r="G30" s="62" t="s">
        <v>43</v>
      </c>
      <c r="H30" s="62" t="s">
        <v>157</v>
      </c>
      <c r="I30" s="62" t="s">
        <v>158</v>
      </c>
    </row>
    <row r="31" spans="1:11" ht="25.5" x14ac:dyDescent="0.25">
      <c r="A31" s="64" t="s">
        <v>161</v>
      </c>
      <c r="B31" s="64" t="s">
        <v>156</v>
      </c>
      <c r="C31" s="60" t="s">
        <v>189</v>
      </c>
      <c r="D31" s="72">
        <v>5</v>
      </c>
      <c r="E31" s="231">
        <v>58000</v>
      </c>
      <c r="F31" s="228">
        <f t="shared" si="0"/>
        <v>290000</v>
      </c>
      <c r="G31" s="62" t="s">
        <v>43</v>
      </c>
      <c r="H31" s="62" t="s">
        <v>157</v>
      </c>
      <c r="I31" s="62" t="s">
        <v>158</v>
      </c>
    </row>
    <row r="32" spans="1:11" ht="25.5" x14ac:dyDescent="0.25">
      <c r="A32" s="64" t="s">
        <v>161</v>
      </c>
      <c r="B32" s="64" t="s">
        <v>156</v>
      </c>
      <c r="C32" s="60" t="s">
        <v>190</v>
      </c>
      <c r="D32" s="72">
        <v>5</v>
      </c>
      <c r="E32" s="231">
        <v>68000</v>
      </c>
      <c r="F32" s="228">
        <f t="shared" si="0"/>
        <v>340000</v>
      </c>
      <c r="G32" s="62" t="s">
        <v>43</v>
      </c>
      <c r="H32" s="62" t="s">
        <v>157</v>
      </c>
      <c r="I32" s="62" t="s">
        <v>158</v>
      </c>
    </row>
    <row r="33" spans="1:9" ht="25.5" x14ac:dyDescent="0.25">
      <c r="A33" s="64" t="s">
        <v>161</v>
      </c>
      <c r="B33" s="64" t="s">
        <v>156</v>
      </c>
      <c r="C33" s="60" t="s">
        <v>191</v>
      </c>
      <c r="D33" s="72">
        <v>5</v>
      </c>
      <c r="E33" s="231">
        <v>68000</v>
      </c>
      <c r="F33" s="228">
        <f t="shared" si="0"/>
        <v>340000</v>
      </c>
      <c r="G33" s="62" t="s">
        <v>43</v>
      </c>
      <c r="H33" s="62" t="s">
        <v>157</v>
      </c>
      <c r="I33" s="62" t="s">
        <v>158</v>
      </c>
    </row>
    <row r="34" spans="1:9" ht="25.5" x14ac:dyDescent="0.25">
      <c r="A34" s="64" t="s">
        <v>161</v>
      </c>
      <c r="B34" s="64" t="s">
        <v>156</v>
      </c>
      <c r="C34" s="60" t="s">
        <v>192</v>
      </c>
      <c r="D34" s="72">
        <v>5</v>
      </c>
      <c r="E34" s="231">
        <v>68000</v>
      </c>
      <c r="F34" s="228">
        <f t="shared" si="0"/>
        <v>340000</v>
      </c>
      <c r="G34" s="62" t="s">
        <v>43</v>
      </c>
      <c r="H34" s="62" t="s">
        <v>157</v>
      </c>
      <c r="I34" s="62" t="s">
        <v>158</v>
      </c>
    </row>
    <row r="35" spans="1:9" ht="25.5" x14ac:dyDescent="0.25">
      <c r="A35" s="64" t="s">
        <v>161</v>
      </c>
      <c r="B35" s="64" t="s">
        <v>156</v>
      </c>
      <c r="C35" s="60" t="s">
        <v>193</v>
      </c>
      <c r="D35" s="72">
        <v>5</v>
      </c>
      <c r="E35" s="231">
        <v>72000</v>
      </c>
      <c r="F35" s="228">
        <f t="shared" si="0"/>
        <v>360000</v>
      </c>
      <c r="G35" s="62" t="s">
        <v>43</v>
      </c>
      <c r="H35" s="62" t="s">
        <v>157</v>
      </c>
      <c r="I35" s="62" t="s">
        <v>158</v>
      </c>
    </row>
    <row r="36" spans="1:9" ht="25.5" x14ac:dyDescent="0.25">
      <c r="A36" s="64" t="s">
        <v>161</v>
      </c>
      <c r="B36" s="64" t="s">
        <v>156</v>
      </c>
      <c r="C36" s="60" t="s">
        <v>194</v>
      </c>
      <c r="D36" s="72">
        <v>5</v>
      </c>
      <c r="E36" s="231">
        <v>7200</v>
      </c>
      <c r="F36" s="228">
        <f t="shared" si="0"/>
        <v>36000</v>
      </c>
      <c r="G36" s="62" t="s">
        <v>43</v>
      </c>
      <c r="H36" s="62" t="s">
        <v>157</v>
      </c>
      <c r="I36" s="62" t="s">
        <v>158</v>
      </c>
    </row>
    <row r="37" spans="1:9" ht="25.5" x14ac:dyDescent="0.25">
      <c r="A37" s="64" t="s">
        <v>161</v>
      </c>
      <c r="B37" s="64" t="s">
        <v>156</v>
      </c>
      <c r="C37" s="60" t="s">
        <v>195</v>
      </c>
      <c r="D37" s="72">
        <v>5</v>
      </c>
      <c r="E37" s="231">
        <v>80000</v>
      </c>
      <c r="F37" s="228">
        <f t="shared" si="0"/>
        <v>400000</v>
      </c>
      <c r="G37" s="62" t="s">
        <v>43</v>
      </c>
      <c r="H37" s="62" t="s">
        <v>157</v>
      </c>
      <c r="I37" s="62" t="s">
        <v>158</v>
      </c>
    </row>
    <row r="38" spans="1:9" ht="24" x14ac:dyDescent="0.25">
      <c r="A38" s="64" t="s">
        <v>161</v>
      </c>
      <c r="B38" s="64" t="s">
        <v>156</v>
      </c>
      <c r="C38" s="60" t="s">
        <v>196</v>
      </c>
      <c r="D38" s="72">
        <v>5</v>
      </c>
      <c r="E38" s="231">
        <v>216000</v>
      </c>
      <c r="F38" s="228">
        <f t="shared" si="0"/>
        <v>1080000</v>
      </c>
      <c r="G38" s="62" t="s">
        <v>43</v>
      </c>
      <c r="H38" s="62" t="s">
        <v>157</v>
      </c>
      <c r="I38" s="62" t="s">
        <v>158</v>
      </c>
    </row>
    <row r="39" spans="1:9" ht="25.5" x14ac:dyDescent="0.25">
      <c r="A39" s="64" t="s">
        <v>161</v>
      </c>
      <c r="B39" s="64" t="s">
        <v>156</v>
      </c>
      <c r="C39" s="60" t="s">
        <v>197</v>
      </c>
      <c r="D39" s="72">
        <v>2</v>
      </c>
      <c r="E39" s="231">
        <v>250000</v>
      </c>
      <c r="F39" s="228">
        <f t="shared" si="0"/>
        <v>500000</v>
      </c>
      <c r="G39" s="62" t="s">
        <v>43</v>
      </c>
      <c r="H39" s="62" t="s">
        <v>157</v>
      </c>
      <c r="I39" s="62" t="s">
        <v>158</v>
      </c>
    </row>
    <row r="40" spans="1:9" ht="25.5" x14ac:dyDescent="0.25">
      <c r="A40" s="64" t="s">
        <v>161</v>
      </c>
      <c r="B40" s="64" t="s">
        <v>156</v>
      </c>
      <c r="C40" s="60" t="s">
        <v>198</v>
      </c>
      <c r="D40" s="72">
        <v>2</v>
      </c>
      <c r="E40" s="231">
        <v>295000</v>
      </c>
      <c r="F40" s="228">
        <f t="shared" si="0"/>
        <v>590000</v>
      </c>
      <c r="G40" s="62" t="s">
        <v>43</v>
      </c>
      <c r="H40" s="62" t="s">
        <v>157</v>
      </c>
      <c r="I40" s="62" t="s">
        <v>158</v>
      </c>
    </row>
    <row r="41" spans="1:9" ht="25.5" x14ac:dyDescent="0.25">
      <c r="A41" s="64" t="s">
        <v>161</v>
      </c>
      <c r="B41" s="64" t="s">
        <v>156</v>
      </c>
      <c r="C41" s="60" t="s">
        <v>184</v>
      </c>
      <c r="D41" s="72">
        <v>2</v>
      </c>
      <c r="E41" s="231">
        <v>8000</v>
      </c>
      <c r="F41" s="228">
        <f t="shared" si="0"/>
        <v>16000</v>
      </c>
      <c r="G41" s="62" t="s">
        <v>43</v>
      </c>
      <c r="H41" s="62" t="s">
        <v>157</v>
      </c>
      <c r="I41" s="62" t="s">
        <v>158</v>
      </c>
    </row>
    <row r="42" spans="1:9" ht="25.5" x14ac:dyDescent="0.25">
      <c r="A42" s="64" t="s">
        <v>161</v>
      </c>
      <c r="B42" s="64" t="s">
        <v>156</v>
      </c>
      <c r="C42" s="60" t="s">
        <v>197</v>
      </c>
      <c r="D42" s="72">
        <v>2</v>
      </c>
      <c r="E42" s="231">
        <v>250000</v>
      </c>
      <c r="F42" s="228">
        <f t="shared" si="0"/>
        <v>500000</v>
      </c>
      <c r="G42" s="62" t="s">
        <v>43</v>
      </c>
      <c r="H42" s="62" t="s">
        <v>157</v>
      </c>
      <c r="I42" s="62" t="s">
        <v>158</v>
      </c>
    </row>
    <row r="43" spans="1:9" ht="25.5" x14ac:dyDescent="0.25">
      <c r="A43" s="64" t="s">
        <v>161</v>
      </c>
      <c r="B43" s="64" t="s">
        <v>156</v>
      </c>
      <c r="C43" s="60" t="s">
        <v>198</v>
      </c>
      <c r="D43" s="72">
        <v>2</v>
      </c>
      <c r="E43" s="231">
        <v>295000</v>
      </c>
      <c r="F43" s="228">
        <f t="shared" si="0"/>
        <v>590000</v>
      </c>
      <c r="G43" s="62" t="s">
        <v>43</v>
      </c>
      <c r="H43" s="62" t="s">
        <v>157</v>
      </c>
      <c r="I43" s="62" t="s">
        <v>158</v>
      </c>
    </row>
    <row r="44" spans="1:9" ht="24" x14ac:dyDescent="0.25">
      <c r="A44" s="64" t="s">
        <v>161</v>
      </c>
      <c r="B44" s="64" t="s">
        <v>156</v>
      </c>
      <c r="C44" s="60" t="s">
        <v>199</v>
      </c>
      <c r="D44" s="72">
        <v>2</v>
      </c>
      <c r="E44" s="231">
        <v>52000</v>
      </c>
      <c r="F44" s="228">
        <f t="shared" si="0"/>
        <v>104000</v>
      </c>
      <c r="G44" s="62" t="s">
        <v>43</v>
      </c>
      <c r="H44" s="62" t="s">
        <v>157</v>
      </c>
      <c r="I44" s="62" t="s">
        <v>158</v>
      </c>
    </row>
    <row r="45" spans="1:9" ht="24" x14ac:dyDescent="0.25">
      <c r="A45" s="64" t="s">
        <v>161</v>
      </c>
      <c r="B45" s="64" t="s">
        <v>156</v>
      </c>
      <c r="C45" s="66" t="s">
        <v>200</v>
      </c>
      <c r="D45" s="72">
        <v>2</v>
      </c>
      <c r="E45" s="231">
        <v>700</v>
      </c>
      <c r="F45" s="228">
        <f t="shared" si="0"/>
        <v>1400</v>
      </c>
      <c r="G45" s="62" t="s">
        <v>43</v>
      </c>
      <c r="H45" s="62" t="s">
        <v>157</v>
      </c>
      <c r="I45" s="62" t="s">
        <v>158</v>
      </c>
    </row>
    <row r="46" spans="1:9" ht="24" x14ac:dyDescent="0.25">
      <c r="A46" s="64" t="s">
        <v>161</v>
      </c>
      <c r="B46" s="64" t="s">
        <v>156</v>
      </c>
      <c r="C46" s="60" t="s">
        <v>201</v>
      </c>
      <c r="D46" s="72">
        <v>2</v>
      </c>
      <c r="E46" s="231">
        <v>7000</v>
      </c>
      <c r="F46" s="228">
        <f t="shared" si="0"/>
        <v>14000</v>
      </c>
      <c r="G46" s="62" t="s">
        <v>43</v>
      </c>
      <c r="H46" s="62" t="s">
        <v>157</v>
      </c>
      <c r="I46" s="62" t="s">
        <v>158</v>
      </c>
    </row>
    <row r="47" spans="1:9" ht="24" x14ac:dyDescent="0.25">
      <c r="A47" s="64" t="s">
        <v>161</v>
      </c>
      <c r="B47" s="64" t="s">
        <v>156</v>
      </c>
      <c r="C47" s="60" t="s">
        <v>202</v>
      </c>
      <c r="D47" s="72">
        <v>2</v>
      </c>
      <c r="E47" s="231">
        <v>3500</v>
      </c>
      <c r="F47" s="228">
        <f t="shared" si="0"/>
        <v>7000</v>
      </c>
      <c r="G47" s="62" t="s">
        <v>43</v>
      </c>
      <c r="H47" s="62" t="s">
        <v>157</v>
      </c>
      <c r="I47" s="62" t="s">
        <v>158</v>
      </c>
    </row>
    <row r="48" spans="1:9" ht="24" x14ac:dyDescent="0.25">
      <c r="A48" s="64" t="s">
        <v>161</v>
      </c>
      <c r="B48" s="64" t="s">
        <v>156</v>
      </c>
      <c r="C48" s="60" t="s">
        <v>203</v>
      </c>
      <c r="D48" s="72">
        <v>2</v>
      </c>
      <c r="E48" s="231">
        <v>2500</v>
      </c>
      <c r="F48" s="228">
        <f t="shared" si="0"/>
        <v>5000</v>
      </c>
      <c r="G48" s="62" t="s">
        <v>43</v>
      </c>
      <c r="H48" s="62" t="s">
        <v>157</v>
      </c>
      <c r="I48" s="62" t="s">
        <v>158</v>
      </c>
    </row>
    <row r="49" spans="1:9" ht="25.5" x14ac:dyDescent="0.25">
      <c r="A49" s="64" t="s">
        <v>161</v>
      </c>
      <c r="B49" s="64" t="s">
        <v>156</v>
      </c>
      <c r="C49" s="60" t="s">
        <v>204</v>
      </c>
      <c r="D49" s="72">
        <v>2</v>
      </c>
      <c r="E49" s="231">
        <v>1800</v>
      </c>
      <c r="F49" s="228">
        <f t="shared" si="0"/>
        <v>3600</v>
      </c>
      <c r="G49" s="62" t="s">
        <v>43</v>
      </c>
      <c r="H49" s="62" t="s">
        <v>157</v>
      </c>
      <c r="I49" s="62" t="s">
        <v>158</v>
      </c>
    </row>
    <row r="50" spans="1:9" ht="25.5" x14ac:dyDescent="0.25">
      <c r="A50" s="64" t="s">
        <v>161</v>
      </c>
      <c r="B50" s="64" t="s">
        <v>156</v>
      </c>
      <c r="C50" s="60" t="s">
        <v>205</v>
      </c>
      <c r="D50" s="72">
        <v>2</v>
      </c>
      <c r="E50" s="231">
        <v>1000</v>
      </c>
      <c r="F50" s="228">
        <f t="shared" si="0"/>
        <v>2000</v>
      </c>
      <c r="G50" s="62" t="s">
        <v>43</v>
      </c>
      <c r="H50" s="62" t="s">
        <v>157</v>
      </c>
      <c r="I50" s="62" t="s">
        <v>158</v>
      </c>
    </row>
    <row r="51" spans="1:9" ht="25.5" x14ac:dyDescent="0.25">
      <c r="A51" s="64" t="s">
        <v>161</v>
      </c>
      <c r="B51" s="64" t="s">
        <v>156</v>
      </c>
      <c r="C51" s="60" t="s">
        <v>206</v>
      </c>
      <c r="D51" s="72">
        <v>2</v>
      </c>
      <c r="E51" s="231">
        <v>3500</v>
      </c>
      <c r="F51" s="228">
        <f t="shared" si="0"/>
        <v>7000</v>
      </c>
      <c r="G51" s="62" t="s">
        <v>43</v>
      </c>
      <c r="H51" s="62" t="s">
        <v>157</v>
      </c>
      <c r="I51" s="62" t="s">
        <v>158</v>
      </c>
    </row>
    <row r="52" spans="1:9" ht="25.5" x14ac:dyDescent="0.25">
      <c r="A52" s="64" t="s">
        <v>161</v>
      </c>
      <c r="B52" s="64" t="s">
        <v>156</v>
      </c>
      <c r="C52" s="60" t="s">
        <v>207</v>
      </c>
      <c r="D52" s="72">
        <v>2</v>
      </c>
      <c r="E52" s="231">
        <v>3000</v>
      </c>
      <c r="F52" s="228">
        <f t="shared" si="0"/>
        <v>6000</v>
      </c>
      <c r="G52" s="62" t="s">
        <v>43</v>
      </c>
      <c r="H52" s="62" t="s">
        <v>157</v>
      </c>
      <c r="I52" s="62" t="s">
        <v>158</v>
      </c>
    </row>
    <row r="53" spans="1:9" ht="38.25" x14ac:dyDescent="0.25">
      <c r="A53" s="64" t="s">
        <v>161</v>
      </c>
      <c r="B53" s="64" t="s">
        <v>156</v>
      </c>
      <c r="C53" s="60" t="s">
        <v>208</v>
      </c>
      <c r="D53" s="72">
        <v>2</v>
      </c>
      <c r="E53" s="231">
        <v>1800</v>
      </c>
      <c r="F53" s="228">
        <f t="shared" si="0"/>
        <v>3600</v>
      </c>
      <c r="G53" s="62" t="s">
        <v>43</v>
      </c>
      <c r="H53" s="62" t="s">
        <v>157</v>
      </c>
      <c r="I53" s="62" t="s">
        <v>158</v>
      </c>
    </row>
    <row r="54" spans="1:9" ht="38.25" x14ac:dyDescent="0.25">
      <c r="A54" s="64" t="s">
        <v>161</v>
      </c>
      <c r="B54" s="64" t="s">
        <v>156</v>
      </c>
      <c r="C54" s="60" t="s">
        <v>209</v>
      </c>
      <c r="D54" s="72">
        <v>2</v>
      </c>
      <c r="E54" s="231">
        <v>1400</v>
      </c>
      <c r="F54" s="228">
        <f t="shared" si="0"/>
        <v>2800</v>
      </c>
      <c r="G54" s="62" t="s">
        <v>43</v>
      </c>
      <c r="H54" s="62" t="s">
        <v>157</v>
      </c>
      <c r="I54" s="62" t="s">
        <v>158</v>
      </c>
    </row>
    <row r="55" spans="1:9" ht="25.5" x14ac:dyDescent="0.25">
      <c r="A55" s="64" t="s">
        <v>161</v>
      </c>
      <c r="B55" s="64" t="s">
        <v>156</v>
      </c>
      <c r="C55" s="60" t="s">
        <v>210</v>
      </c>
      <c r="D55" s="72">
        <v>2</v>
      </c>
      <c r="E55" s="231">
        <v>1000</v>
      </c>
      <c r="F55" s="228">
        <f t="shared" si="0"/>
        <v>2000</v>
      </c>
      <c r="G55" s="62" t="s">
        <v>43</v>
      </c>
      <c r="H55" s="62" t="s">
        <v>157</v>
      </c>
      <c r="I55" s="62" t="s">
        <v>158</v>
      </c>
    </row>
    <row r="56" spans="1:9" ht="24" x14ac:dyDescent="0.25">
      <c r="A56" s="64" t="s">
        <v>161</v>
      </c>
      <c r="B56" s="64" t="s">
        <v>156</v>
      </c>
      <c r="C56" s="60" t="s">
        <v>211</v>
      </c>
      <c r="D56" s="72">
        <v>2</v>
      </c>
      <c r="E56" s="231">
        <v>8000</v>
      </c>
      <c r="F56" s="228">
        <f t="shared" si="0"/>
        <v>16000</v>
      </c>
      <c r="G56" s="62" t="s">
        <v>43</v>
      </c>
      <c r="H56" s="62" t="s">
        <v>157</v>
      </c>
      <c r="I56" s="62" t="s">
        <v>158</v>
      </c>
    </row>
    <row r="57" spans="1:9" ht="24" x14ac:dyDescent="0.25">
      <c r="A57" s="64" t="s">
        <v>161</v>
      </c>
      <c r="B57" s="64" t="s">
        <v>156</v>
      </c>
      <c r="C57" s="60" t="s">
        <v>212</v>
      </c>
      <c r="D57" s="72">
        <v>2</v>
      </c>
      <c r="E57" s="231">
        <v>45000</v>
      </c>
      <c r="F57" s="228">
        <f t="shared" si="0"/>
        <v>90000</v>
      </c>
      <c r="G57" s="62" t="s">
        <v>43</v>
      </c>
      <c r="H57" s="62" t="s">
        <v>157</v>
      </c>
      <c r="I57" s="62" t="s">
        <v>158</v>
      </c>
    </row>
    <row r="58" spans="1:9" ht="24" x14ac:dyDescent="0.25">
      <c r="A58" s="64" t="s">
        <v>161</v>
      </c>
      <c r="B58" s="64" t="s">
        <v>156</v>
      </c>
      <c r="C58" s="60" t="s">
        <v>213</v>
      </c>
      <c r="D58" s="72">
        <v>2</v>
      </c>
      <c r="E58" s="231">
        <v>10000</v>
      </c>
      <c r="F58" s="228">
        <f t="shared" si="0"/>
        <v>20000</v>
      </c>
      <c r="G58" s="62" t="s">
        <v>43</v>
      </c>
      <c r="H58" s="62" t="s">
        <v>157</v>
      </c>
      <c r="I58" s="62" t="s">
        <v>158</v>
      </c>
    </row>
    <row r="59" spans="1:9" ht="25.5" x14ac:dyDescent="0.25">
      <c r="A59" s="64" t="s">
        <v>161</v>
      </c>
      <c r="B59" s="64" t="s">
        <v>156</v>
      </c>
      <c r="C59" s="60" t="s">
        <v>214</v>
      </c>
      <c r="D59" s="72">
        <v>2</v>
      </c>
      <c r="E59" s="231">
        <v>3000</v>
      </c>
      <c r="F59" s="228">
        <f t="shared" si="0"/>
        <v>6000</v>
      </c>
      <c r="G59" s="62" t="s">
        <v>43</v>
      </c>
      <c r="H59" s="62" t="s">
        <v>157</v>
      </c>
      <c r="I59" s="62" t="s">
        <v>158</v>
      </c>
    </row>
    <row r="60" spans="1:9" ht="24" x14ac:dyDescent="0.25">
      <c r="A60" s="64" t="s">
        <v>161</v>
      </c>
      <c r="B60" s="64" t="s">
        <v>156</v>
      </c>
      <c r="C60" s="60" t="s">
        <v>215</v>
      </c>
      <c r="D60" s="72">
        <v>2</v>
      </c>
      <c r="E60" s="231">
        <v>7500</v>
      </c>
      <c r="F60" s="228">
        <f t="shared" si="0"/>
        <v>15000</v>
      </c>
      <c r="G60" s="62" t="s">
        <v>43</v>
      </c>
      <c r="H60" s="62" t="s">
        <v>157</v>
      </c>
      <c r="I60" s="62" t="s">
        <v>158</v>
      </c>
    </row>
    <row r="61" spans="1:9" ht="24" x14ac:dyDescent="0.25">
      <c r="A61" s="64" t="s">
        <v>161</v>
      </c>
      <c r="B61" s="64" t="s">
        <v>156</v>
      </c>
      <c r="C61" s="60" t="s">
        <v>216</v>
      </c>
      <c r="D61" s="72">
        <v>2</v>
      </c>
      <c r="E61" s="231">
        <v>300</v>
      </c>
      <c r="F61" s="228">
        <f t="shared" si="0"/>
        <v>600</v>
      </c>
      <c r="G61" s="62" t="s">
        <v>43</v>
      </c>
      <c r="H61" s="62" t="s">
        <v>157</v>
      </c>
      <c r="I61" s="62" t="s">
        <v>158</v>
      </c>
    </row>
    <row r="62" spans="1:9" ht="24" x14ac:dyDescent="0.25">
      <c r="A62" s="64" t="s">
        <v>161</v>
      </c>
      <c r="B62" s="64" t="s">
        <v>156</v>
      </c>
      <c r="C62" s="60" t="s">
        <v>217</v>
      </c>
      <c r="D62" s="72">
        <v>2</v>
      </c>
      <c r="E62" s="231">
        <v>3000</v>
      </c>
      <c r="F62" s="228">
        <f t="shared" si="0"/>
        <v>6000</v>
      </c>
      <c r="G62" s="62" t="s">
        <v>43</v>
      </c>
      <c r="H62" s="62" t="s">
        <v>157</v>
      </c>
      <c r="I62" s="62" t="s">
        <v>158</v>
      </c>
    </row>
    <row r="63" spans="1:9" ht="24" x14ac:dyDescent="0.25">
      <c r="A63" s="64" t="s">
        <v>161</v>
      </c>
      <c r="B63" s="64" t="s">
        <v>156</v>
      </c>
      <c r="C63" s="60" t="s">
        <v>218</v>
      </c>
      <c r="D63" s="72">
        <v>2</v>
      </c>
      <c r="E63" s="231">
        <v>1800</v>
      </c>
      <c r="F63" s="228">
        <f t="shared" si="0"/>
        <v>3600</v>
      </c>
      <c r="G63" s="62" t="s">
        <v>43</v>
      </c>
      <c r="H63" s="62" t="s">
        <v>157</v>
      </c>
      <c r="I63" s="62" t="s">
        <v>158</v>
      </c>
    </row>
    <row r="64" spans="1:9" ht="24" x14ac:dyDescent="0.25">
      <c r="A64" s="64" t="s">
        <v>161</v>
      </c>
      <c r="B64" s="64" t="s">
        <v>156</v>
      </c>
      <c r="C64" s="60" t="s">
        <v>216</v>
      </c>
      <c r="D64" s="72">
        <v>2</v>
      </c>
      <c r="E64" s="231">
        <v>300</v>
      </c>
      <c r="F64" s="228">
        <f t="shared" si="0"/>
        <v>600</v>
      </c>
      <c r="G64" s="62" t="s">
        <v>43</v>
      </c>
      <c r="H64" s="62" t="s">
        <v>157</v>
      </c>
      <c r="I64" s="62" t="s">
        <v>158</v>
      </c>
    </row>
    <row r="65" spans="1:9" ht="24" x14ac:dyDescent="0.25">
      <c r="A65" s="64" t="s">
        <v>161</v>
      </c>
      <c r="B65" s="64" t="s">
        <v>156</v>
      </c>
      <c r="C65" s="60" t="s">
        <v>219</v>
      </c>
      <c r="D65" s="72">
        <v>2</v>
      </c>
      <c r="E65" s="231">
        <v>1000</v>
      </c>
      <c r="F65" s="228">
        <f t="shared" si="0"/>
        <v>2000</v>
      </c>
      <c r="G65" s="62" t="s">
        <v>43</v>
      </c>
      <c r="H65" s="62" t="s">
        <v>157</v>
      </c>
      <c r="I65" s="62" t="s">
        <v>158</v>
      </c>
    </row>
    <row r="66" spans="1:9" ht="25.5" x14ac:dyDescent="0.25">
      <c r="A66" s="64" t="s">
        <v>161</v>
      </c>
      <c r="B66" s="64" t="s">
        <v>156</v>
      </c>
      <c r="C66" s="60" t="s">
        <v>220</v>
      </c>
      <c r="D66" s="72">
        <v>2</v>
      </c>
      <c r="E66" s="231">
        <v>8600</v>
      </c>
      <c r="F66" s="228">
        <f t="shared" si="0"/>
        <v>17200</v>
      </c>
      <c r="G66" s="62" t="s">
        <v>43</v>
      </c>
      <c r="H66" s="62" t="s">
        <v>157</v>
      </c>
      <c r="I66" s="62" t="s">
        <v>158</v>
      </c>
    </row>
    <row r="67" spans="1:9" ht="25.5" x14ac:dyDescent="0.25">
      <c r="A67" s="64" t="s">
        <v>161</v>
      </c>
      <c r="B67" s="64" t="s">
        <v>156</v>
      </c>
      <c r="C67" s="60" t="s">
        <v>221</v>
      </c>
      <c r="D67" s="72">
        <v>2</v>
      </c>
      <c r="E67" s="231">
        <v>3000</v>
      </c>
      <c r="F67" s="228">
        <f t="shared" si="0"/>
        <v>6000</v>
      </c>
      <c r="G67" s="62" t="s">
        <v>43</v>
      </c>
      <c r="H67" s="62" t="s">
        <v>157</v>
      </c>
      <c r="I67" s="62" t="s">
        <v>158</v>
      </c>
    </row>
    <row r="68" spans="1:9" ht="25.5" x14ac:dyDescent="0.25">
      <c r="A68" s="64" t="s">
        <v>161</v>
      </c>
      <c r="B68" s="64" t="s">
        <v>156</v>
      </c>
      <c r="C68" s="60" t="s">
        <v>222</v>
      </c>
      <c r="D68" s="72">
        <v>2</v>
      </c>
      <c r="E68" s="231">
        <v>7000</v>
      </c>
      <c r="F68" s="228">
        <f t="shared" si="0"/>
        <v>14000</v>
      </c>
      <c r="G68" s="62" t="s">
        <v>43</v>
      </c>
      <c r="H68" s="62" t="s">
        <v>157</v>
      </c>
      <c r="I68" s="62" t="s">
        <v>158</v>
      </c>
    </row>
    <row r="69" spans="1:9" ht="24" x14ac:dyDescent="0.25">
      <c r="A69" s="64" t="s">
        <v>161</v>
      </c>
      <c r="B69" s="64" t="s">
        <v>156</v>
      </c>
      <c r="C69" s="60" t="s">
        <v>223</v>
      </c>
      <c r="D69" s="72">
        <v>2</v>
      </c>
      <c r="E69" s="231">
        <v>9000</v>
      </c>
      <c r="F69" s="228">
        <f t="shared" si="0"/>
        <v>18000</v>
      </c>
      <c r="G69" s="62" t="s">
        <v>43</v>
      </c>
      <c r="H69" s="62" t="s">
        <v>157</v>
      </c>
      <c r="I69" s="62" t="s">
        <v>158</v>
      </c>
    </row>
    <row r="70" spans="1:9" ht="25.5" x14ac:dyDescent="0.25">
      <c r="A70" s="64" t="s">
        <v>161</v>
      </c>
      <c r="B70" s="64" t="s">
        <v>156</v>
      </c>
      <c r="C70" s="60" t="s">
        <v>224</v>
      </c>
      <c r="D70" s="72">
        <v>2</v>
      </c>
      <c r="E70" s="231">
        <v>5000</v>
      </c>
      <c r="F70" s="228">
        <f t="shared" si="0"/>
        <v>10000</v>
      </c>
      <c r="G70" s="62" t="s">
        <v>43</v>
      </c>
      <c r="H70" s="62" t="s">
        <v>157</v>
      </c>
      <c r="I70" s="62" t="s">
        <v>158</v>
      </c>
    </row>
    <row r="71" spans="1:9" ht="24" x14ac:dyDescent="0.25">
      <c r="A71" s="64" t="s">
        <v>161</v>
      </c>
      <c r="B71" s="64" t="s">
        <v>156</v>
      </c>
      <c r="C71" s="60" t="s">
        <v>225</v>
      </c>
      <c r="D71" s="72">
        <v>2</v>
      </c>
      <c r="E71" s="231">
        <v>39000</v>
      </c>
      <c r="F71" s="228">
        <f t="shared" si="0"/>
        <v>78000</v>
      </c>
      <c r="G71" s="62" t="s">
        <v>43</v>
      </c>
      <c r="H71" s="62" t="s">
        <v>157</v>
      </c>
      <c r="I71" s="62" t="s">
        <v>158</v>
      </c>
    </row>
    <row r="72" spans="1:9" ht="24" x14ac:dyDescent="0.25">
      <c r="A72" s="64" t="s">
        <v>161</v>
      </c>
      <c r="B72" s="64" t="s">
        <v>156</v>
      </c>
      <c r="C72" s="60" t="s">
        <v>226</v>
      </c>
      <c r="D72" s="72">
        <v>2</v>
      </c>
      <c r="E72" s="231">
        <v>320000</v>
      </c>
      <c r="F72" s="228">
        <f t="shared" ref="F72:F119" si="1">D72*E72</f>
        <v>640000</v>
      </c>
      <c r="G72" s="62" t="s">
        <v>43</v>
      </c>
      <c r="H72" s="62" t="s">
        <v>157</v>
      </c>
      <c r="I72" s="62" t="s">
        <v>158</v>
      </c>
    </row>
    <row r="73" spans="1:9" ht="24" x14ac:dyDescent="0.25">
      <c r="A73" s="64" t="s">
        <v>161</v>
      </c>
      <c r="B73" s="64" t="s">
        <v>156</v>
      </c>
      <c r="C73" s="60" t="s">
        <v>227</v>
      </c>
      <c r="D73" s="72">
        <v>2</v>
      </c>
      <c r="E73" s="231">
        <v>7000</v>
      </c>
      <c r="F73" s="228">
        <f t="shared" si="1"/>
        <v>14000</v>
      </c>
      <c r="G73" s="62" t="s">
        <v>43</v>
      </c>
      <c r="H73" s="62" t="s">
        <v>157</v>
      </c>
      <c r="I73" s="62" t="s">
        <v>158</v>
      </c>
    </row>
    <row r="74" spans="1:9" ht="24" x14ac:dyDescent="0.25">
      <c r="A74" s="64" t="s">
        <v>161</v>
      </c>
      <c r="B74" s="64" t="s">
        <v>156</v>
      </c>
      <c r="C74" s="60" t="s">
        <v>228</v>
      </c>
      <c r="D74" s="72">
        <v>2</v>
      </c>
      <c r="E74" s="231">
        <v>5500</v>
      </c>
      <c r="F74" s="228">
        <f t="shared" si="1"/>
        <v>11000</v>
      </c>
      <c r="G74" s="62" t="s">
        <v>43</v>
      </c>
      <c r="H74" s="62" t="s">
        <v>157</v>
      </c>
      <c r="I74" s="62" t="s">
        <v>158</v>
      </c>
    </row>
    <row r="75" spans="1:9" ht="24" x14ac:dyDescent="0.25">
      <c r="A75" s="64" t="s">
        <v>161</v>
      </c>
      <c r="B75" s="64" t="s">
        <v>156</v>
      </c>
      <c r="C75" s="60" t="s">
        <v>229</v>
      </c>
      <c r="D75" s="72">
        <v>3</v>
      </c>
      <c r="E75" s="231">
        <v>9000</v>
      </c>
      <c r="F75" s="228">
        <f t="shared" si="1"/>
        <v>27000</v>
      </c>
      <c r="G75" s="62" t="s">
        <v>43</v>
      </c>
      <c r="H75" s="62" t="s">
        <v>157</v>
      </c>
      <c r="I75" s="62" t="s">
        <v>158</v>
      </c>
    </row>
    <row r="76" spans="1:9" ht="24" x14ac:dyDescent="0.25">
      <c r="A76" s="64" t="s">
        <v>161</v>
      </c>
      <c r="B76" s="64" t="s">
        <v>156</v>
      </c>
      <c r="C76" s="60" t="s">
        <v>230</v>
      </c>
      <c r="D76" s="72">
        <v>3</v>
      </c>
      <c r="E76" s="231">
        <v>49000</v>
      </c>
      <c r="F76" s="228">
        <f t="shared" si="1"/>
        <v>147000</v>
      </c>
      <c r="G76" s="62" t="s">
        <v>43</v>
      </c>
      <c r="H76" s="62" t="s">
        <v>157</v>
      </c>
      <c r="I76" s="62" t="s">
        <v>158</v>
      </c>
    </row>
    <row r="77" spans="1:9" ht="24" x14ac:dyDescent="0.25">
      <c r="A77" s="64" t="s">
        <v>161</v>
      </c>
      <c r="B77" s="64" t="s">
        <v>156</v>
      </c>
      <c r="C77" s="60" t="s">
        <v>231</v>
      </c>
      <c r="D77" s="72">
        <v>2</v>
      </c>
      <c r="E77" s="231">
        <v>3200000</v>
      </c>
      <c r="F77" s="228">
        <f t="shared" si="1"/>
        <v>6400000</v>
      </c>
      <c r="G77" s="62" t="s">
        <v>43</v>
      </c>
      <c r="H77" s="62" t="s">
        <v>157</v>
      </c>
      <c r="I77" s="62" t="s">
        <v>158</v>
      </c>
    </row>
    <row r="78" spans="1:9" ht="24" x14ac:dyDescent="0.25">
      <c r="A78" s="64" t="s">
        <v>161</v>
      </c>
      <c r="B78" s="64" t="s">
        <v>156</v>
      </c>
      <c r="C78" s="60" t="s">
        <v>232</v>
      </c>
      <c r="D78" s="72">
        <v>3</v>
      </c>
      <c r="E78" s="231">
        <v>720000</v>
      </c>
      <c r="F78" s="228">
        <f t="shared" si="1"/>
        <v>2160000</v>
      </c>
      <c r="G78" s="62" t="s">
        <v>43</v>
      </c>
      <c r="H78" s="62" t="s">
        <v>157</v>
      </c>
      <c r="I78" s="62" t="s">
        <v>158</v>
      </c>
    </row>
    <row r="79" spans="1:9" ht="24" x14ac:dyDescent="0.25">
      <c r="A79" s="64" t="s">
        <v>161</v>
      </c>
      <c r="B79" s="64" t="s">
        <v>156</v>
      </c>
      <c r="C79" s="60" t="s">
        <v>233</v>
      </c>
      <c r="D79" s="72">
        <v>3</v>
      </c>
      <c r="E79" s="231">
        <v>1000</v>
      </c>
      <c r="F79" s="228">
        <f t="shared" si="1"/>
        <v>3000</v>
      </c>
      <c r="G79" s="62" t="s">
        <v>43</v>
      </c>
      <c r="H79" s="62" t="s">
        <v>157</v>
      </c>
      <c r="I79" s="62" t="s">
        <v>158</v>
      </c>
    </row>
    <row r="80" spans="1:9" ht="25.5" x14ac:dyDescent="0.25">
      <c r="A80" s="64" t="s">
        <v>161</v>
      </c>
      <c r="B80" s="64" t="s">
        <v>156</v>
      </c>
      <c r="C80" s="60" t="s">
        <v>234</v>
      </c>
      <c r="D80" s="72">
        <v>3</v>
      </c>
      <c r="E80" s="231">
        <v>690000</v>
      </c>
      <c r="F80" s="228">
        <f t="shared" si="1"/>
        <v>2070000</v>
      </c>
      <c r="G80" s="62" t="s">
        <v>43</v>
      </c>
      <c r="H80" s="62" t="s">
        <v>157</v>
      </c>
      <c r="I80" s="62" t="s">
        <v>158</v>
      </c>
    </row>
    <row r="81" spans="1:9" ht="25.5" x14ac:dyDescent="0.25">
      <c r="A81" s="64" t="s">
        <v>161</v>
      </c>
      <c r="B81" s="64" t="s">
        <v>156</v>
      </c>
      <c r="C81" s="60" t="s">
        <v>235</v>
      </c>
      <c r="D81" s="72">
        <v>3</v>
      </c>
      <c r="E81" s="231">
        <v>690000</v>
      </c>
      <c r="F81" s="228">
        <f t="shared" si="1"/>
        <v>2070000</v>
      </c>
      <c r="G81" s="62" t="s">
        <v>43</v>
      </c>
      <c r="H81" s="62" t="s">
        <v>157</v>
      </c>
      <c r="I81" s="62" t="s">
        <v>158</v>
      </c>
    </row>
    <row r="82" spans="1:9" ht="24" x14ac:dyDescent="0.25">
      <c r="A82" s="64" t="s">
        <v>161</v>
      </c>
      <c r="B82" s="64" t="s">
        <v>156</v>
      </c>
      <c r="C82" s="60" t="s">
        <v>236</v>
      </c>
      <c r="D82" s="72">
        <v>1</v>
      </c>
      <c r="E82" s="231">
        <f>220000-184</f>
        <v>219816</v>
      </c>
      <c r="F82" s="228">
        <f t="shared" si="1"/>
        <v>219816</v>
      </c>
      <c r="G82" s="62" t="s">
        <v>43</v>
      </c>
      <c r="H82" s="62" t="s">
        <v>157</v>
      </c>
      <c r="I82" s="62" t="s">
        <v>158</v>
      </c>
    </row>
    <row r="83" spans="1:9" ht="25.5" x14ac:dyDescent="0.25">
      <c r="A83" s="64" t="s">
        <v>161</v>
      </c>
      <c r="B83" s="64" t="s">
        <v>156</v>
      </c>
      <c r="C83" s="60" t="s">
        <v>237</v>
      </c>
      <c r="D83" s="72">
        <v>3</v>
      </c>
      <c r="E83" s="231">
        <v>280000</v>
      </c>
      <c r="F83" s="228">
        <f t="shared" si="1"/>
        <v>840000</v>
      </c>
      <c r="G83" s="62" t="s">
        <v>43</v>
      </c>
      <c r="H83" s="62" t="s">
        <v>157</v>
      </c>
      <c r="I83" s="62" t="s">
        <v>158</v>
      </c>
    </row>
    <row r="84" spans="1:9" ht="25.5" x14ac:dyDescent="0.25">
      <c r="A84" s="64" t="s">
        <v>161</v>
      </c>
      <c r="B84" s="64" t="s">
        <v>156</v>
      </c>
      <c r="C84" s="60" t="s">
        <v>238</v>
      </c>
      <c r="D84" s="72">
        <v>3</v>
      </c>
      <c r="E84" s="231">
        <v>48000</v>
      </c>
      <c r="F84" s="228">
        <f t="shared" si="1"/>
        <v>144000</v>
      </c>
      <c r="G84" s="62" t="s">
        <v>43</v>
      </c>
      <c r="H84" s="62" t="s">
        <v>157</v>
      </c>
      <c r="I84" s="62" t="s">
        <v>158</v>
      </c>
    </row>
    <row r="85" spans="1:9" ht="25.5" x14ac:dyDescent="0.25">
      <c r="A85" s="64" t="s">
        <v>161</v>
      </c>
      <c r="B85" s="64" t="s">
        <v>156</v>
      </c>
      <c r="C85" s="60" t="s">
        <v>239</v>
      </c>
      <c r="D85" s="72">
        <v>3</v>
      </c>
      <c r="E85" s="231">
        <v>65000</v>
      </c>
      <c r="F85" s="228">
        <f t="shared" si="1"/>
        <v>195000</v>
      </c>
      <c r="G85" s="62" t="s">
        <v>43</v>
      </c>
      <c r="H85" s="62" t="s">
        <v>157</v>
      </c>
      <c r="I85" s="62" t="s">
        <v>158</v>
      </c>
    </row>
    <row r="86" spans="1:9" ht="24" x14ac:dyDescent="0.25">
      <c r="A86" s="64" t="s">
        <v>161</v>
      </c>
      <c r="B86" s="64" t="s">
        <v>156</v>
      </c>
      <c r="C86" s="60" t="s">
        <v>240</v>
      </c>
      <c r="D86" s="72">
        <v>3</v>
      </c>
      <c r="E86" s="231">
        <v>198000</v>
      </c>
      <c r="F86" s="228">
        <f t="shared" si="1"/>
        <v>594000</v>
      </c>
      <c r="G86" s="62" t="s">
        <v>43</v>
      </c>
      <c r="H86" s="62" t="s">
        <v>157</v>
      </c>
      <c r="I86" s="62" t="s">
        <v>158</v>
      </c>
    </row>
    <row r="87" spans="1:9" ht="24" x14ac:dyDescent="0.25">
      <c r="A87" s="64" t="s">
        <v>161</v>
      </c>
      <c r="B87" s="64" t="s">
        <v>156</v>
      </c>
      <c r="C87" s="60" t="s">
        <v>241</v>
      </c>
      <c r="D87" s="72">
        <v>3</v>
      </c>
      <c r="E87" s="231">
        <v>55000</v>
      </c>
      <c r="F87" s="228">
        <f t="shared" si="1"/>
        <v>165000</v>
      </c>
      <c r="G87" s="62" t="s">
        <v>43</v>
      </c>
      <c r="H87" s="62" t="s">
        <v>157</v>
      </c>
      <c r="I87" s="62" t="s">
        <v>158</v>
      </c>
    </row>
    <row r="88" spans="1:9" ht="25.5" x14ac:dyDescent="0.25">
      <c r="A88" s="64" t="s">
        <v>161</v>
      </c>
      <c r="B88" s="64" t="s">
        <v>156</v>
      </c>
      <c r="C88" s="60" t="s">
        <v>242</v>
      </c>
      <c r="D88" s="72">
        <v>3</v>
      </c>
      <c r="E88" s="231">
        <v>86000</v>
      </c>
      <c r="F88" s="228">
        <f t="shared" si="1"/>
        <v>258000</v>
      </c>
      <c r="G88" s="62" t="s">
        <v>43</v>
      </c>
      <c r="H88" s="62" t="s">
        <v>157</v>
      </c>
      <c r="I88" s="62" t="s">
        <v>158</v>
      </c>
    </row>
    <row r="89" spans="1:9" ht="24" x14ac:dyDescent="0.25">
      <c r="A89" s="64" t="s">
        <v>161</v>
      </c>
      <c r="B89" s="64" t="s">
        <v>156</v>
      </c>
      <c r="C89" s="60" t="s">
        <v>243</v>
      </c>
      <c r="D89" s="72">
        <v>3</v>
      </c>
      <c r="E89" s="231">
        <v>28000</v>
      </c>
      <c r="F89" s="228">
        <f t="shared" si="1"/>
        <v>84000</v>
      </c>
      <c r="G89" s="62" t="s">
        <v>43</v>
      </c>
      <c r="H89" s="62" t="s">
        <v>157</v>
      </c>
      <c r="I89" s="62" t="s">
        <v>158</v>
      </c>
    </row>
    <row r="90" spans="1:9" ht="24" x14ac:dyDescent="0.25">
      <c r="A90" s="64" t="s">
        <v>161</v>
      </c>
      <c r="B90" s="64" t="s">
        <v>156</v>
      </c>
      <c r="C90" s="60" t="s">
        <v>244</v>
      </c>
      <c r="D90" s="72">
        <v>3</v>
      </c>
      <c r="E90" s="231">
        <v>430000</v>
      </c>
      <c r="F90" s="228">
        <f t="shared" si="1"/>
        <v>1290000</v>
      </c>
      <c r="G90" s="62" t="s">
        <v>43</v>
      </c>
      <c r="H90" s="62" t="s">
        <v>157</v>
      </c>
      <c r="I90" s="62" t="s">
        <v>158</v>
      </c>
    </row>
    <row r="91" spans="1:9" ht="24" x14ac:dyDescent="0.25">
      <c r="A91" s="64" t="s">
        <v>161</v>
      </c>
      <c r="B91" s="64" t="s">
        <v>156</v>
      </c>
      <c r="C91" s="60" t="s">
        <v>245</v>
      </c>
      <c r="D91" s="72">
        <v>3</v>
      </c>
      <c r="E91" s="231">
        <v>400000</v>
      </c>
      <c r="F91" s="228">
        <f t="shared" si="1"/>
        <v>1200000</v>
      </c>
      <c r="G91" s="62" t="s">
        <v>43</v>
      </c>
      <c r="H91" s="62" t="s">
        <v>157</v>
      </c>
      <c r="I91" s="62" t="s">
        <v>158</v>
      </c>
    </row>
    <row r="92" spans="1:9" ht="38.25" x14ac:dyDescent="0.25">
      <c r="A92" s="64" t="s">
        <v>161</v>
      </c>
      <c r="B92" s="64" t="s">
        <v>156</v>
      </c>
      <c r="C92" s="60" t="s">
        <v>246</v>
      </c>
      <c r="D92" s="72">
        <v>6</v>
      </c>
      <c r="E92" s="231">
        <v>42000</v>
      </c>
      <c r="F92" s="228">
        <f t="shared" si="1"/>
        <v>252000</v>
      </c>
      <c r="G92" s="62" t="s">
        <v>43</v>
      </c>
      <c r="H92" s="62" t="s">
        <v>157</v>
      </c>
      <c r="I92" s="62" t="s">
        <v>158</v>
      </c>
    </row>
    <row r="93" spans="1:9" ht="25.5" x14ac:dyDescent="0.25">
      <c r="A93" s="64" t="s">
        <v>161</v>
      </c>
      <c r="B93" s="64" t="s">
        <v>156</v>
      </c>
      <c r="C93" s="60" t="s">
        <v>247</v>
      </c>
      <c r="D93" s="72">
        <v>3</v>
      </c>
      <c r="E93" s="231">
        <v>38000</v>
      </c>
      <c r="F93" s="228">
        <f t="shared" si="1"/>
        <v>114000</v>
      </c>
      <c r="G93" s="62" t="s">
        <v>43</v>
      </c>
      <c r="H93" s="62" t="s">
        <v>157</v>
      </c>
      <c r="I93" s="62" t="s">
        <v>158</v>
      </c>
    </row>
    <row r="94" spans="1:9" ht="38.25" x14ac:dyDescent="0.25">
      <c r="A94" s="64" t="s">
        <v>161</v>
      </c>
      <c r="B94" s="64" t="s">
        <v>156</v>
      </c>
      <c r="C94" s="60" t="s">
        <v>248</v>
      </c>
      <c r="D94" s="72">
        <v>3</v>
      </c>
      <c r="E94" s="231">
        <v>40000</v>
      </c>
      <c r="F94" s="228">
        <f t="shared" si="1"/>
        <v>120000</v>
      </c>
      <c r="G94" s="62" t="s">
        <v>43</v>
      </c>
      <c r="H94" s="62" t="s">
        <v>157</v>
      </c>
      <c r="I94" s="62" t="s">
        <v>158</v>
      </c>
    </row>
    <row r="95" spans="1:9" ht="38.25" x14ac:dyDescent="0.25">
      <c r="A95" s="64" t="s">
        <v>161</v>
      </c>
      <c r="B95" s="64" t="s">
        <v>156</v>
      </c>
      <c r="C95" s="60" t="s">
        <v>246</v>
      </c>
      <c r="D95" s="72">
        <v>3</v>
      </c>
      <c r="E95" s="231">
        <v>42000</v>
      </c>
      <c r="F95" s="228">
        <f t="shared" si="1"/>
        <v>126000</v>
      </c>
      <c r="G95" s="62" t="s">
        <v>43</v>
      </c>
      <c r="H95" s="62" t="s">
        <v>157</v>
      </c>
      <c r="I95" s="62" t="s">
        <v>158</v>
      </c>
    </row>
    <row r="96" spans="1:9" ht="25.5" x14ac:dyDescent="0.25">
      <c r="A96" s="64" t="s">
        <v>161</v>
      </c>
      <c r="B96" s="64" t="s">
        <v>156</v>
      </c>
      <c r="C96" s="60" t="s">
        <v>249</v>
      </c>
      <c r="D96" s="72">
        <v>3</v>
      </c>
      <c r="E96" s="231">
        <v>39000</v>
      </c>
      <c r="F96" s="228">
        <f t="shared" si="1"/>
        <v>117000</v>
      </c>
      <c r="G96" s="62" t="s">
        <v>43</v>
      </c>
      <c r="H96" s="62" t="s">
        <v>157</v>
      </c>
      <c r="I96" s="62" t="s">
        <v>158</v>
      </c>
    </row>
    <row r="97" spans="1:9" ht="24" x14ac:dyDescent="0.25">
      <c r="A97" s="64" t="s">
        <v>161</v>
      </c>
      <c r="B97" s="64" t="s">
        <v>156</v>
      </c>
      <c r="C97" s="60" t="s">
        <v>250</v>
      </c>
      <c r="D97" s="72">
        <v>3</v>
      </c>
      <c r="E97" s="231">
        <f>1000</f>
        <v>1000</v>
      </c>
      <c r="F97" s="228">
        <f t="shared" si="1"/>
        <v>3000</v>
      </c>
      <c r="G97" s="62" t="s">
        <v>43</v>
      </c>
      <c r="H97" s="62" t="s">
        <v>157</v>
      </c>
      <c r="I97" s="62" t="s">
        <v>158</v>
      </c>
    </row>
    <row r="98" spans="1:9" ht="24" x14ac:dyDescent="0.25">
      <c r="A98" s="64" t="s">
        <v>161</v>
      </c>
      <c r="B98" s="64" t="s">
        <v>156</v>
      </c>
      <c r="C98" s="60" t="s">
        <v>251</v>
      </c>
      <c r="D98" s="72">
        <v>2</v>
      </c>
      <c r="E98" s="231">
        <v>100000</v>
      </c>
      <c r="F98" s="228">
        <f t="shared" si="1"/>
        <v>200000</v>
      </c>
      <c r="G98" s="62" t="s">
        <v>43</v>
      </c>
      <c r="H98" s="62" t="s">
        <v>157</v>
      </c>
      <c r="I98" s="62" t="s">
        <v>158</v>
      </c>
    </row>
    <row r="99" spans="1:9" ht="24" x14ac:dyDescent="0.25">
      <c r="A99" s="64" t="s">
        <v>161</v>
      </c>
      <c r="B99" s="64" t="s">
        <v>156</v>
      </c>
      <c r="C99" s="60" t="s">
        <v>252</v>
      </c>
      <c r="D99" s="72">
        <v>6</v>
      </c>
      <c r="E99" s="231">
        <v>13000</v>
      </c>
      <c r="F99" s="228">
        <f t="shared" si="1"/>
        <v>78000</v>
      </c>
      <c r="G99" s="62" t="s">
        <v>43</v>
      </c>
      <c r="H99" s="62" t="s">
        <v>157</v>
      </c>
      <c r="I99" s="62" t="s">
        <v>158</v>
      </c>
    </row>
    <row r="100" spans="1:9" ht="24" x14ac:dyDescent="0.25">
      <c r="A100" s="64" t="s">
        <v>161</v>
      </c>
      <c r="B100" s="64" t="s">
        <v>156</v>
      </c>
      <c r="C100" s="60" t="s">
        <v>253</v>
      </c>
      <c r="D100" s="72">
        <v>2</v>
      </c>
      <c r="E100" s="231">
        <v>17000</v>
      </c>
      <c r="F100" s="228">
        <f t="shared" si="1"/>
        <v>34000</v>
      </c>
      <c r="G100" s="62" t="s">
        <v>43</v>
      </c>
      <c r="H100" s="62" t="s">
        <v>157</v>
      </c>
      <c r="I100" s="62" t="s">
        <v>158</v>
      </c>
    </row>
    <row r="101" spans="1:9" ht="24" x14ac:dyDescent="0.25">
      <c r="A101" s="64" t="s">
        <v>161</v>
      </c>
      <c r="B101" s="64" t="s">
        <v>156</v>
      </c>
      <c r="C101" s="60" t="s">
        <v>254</v>
      </c>
      <c r="D101" s="72">
        <v>3</v>
      </c>
      <c r="E101" s="231">
        <v>400</v>
      </c>
      <c r="F101" s="228">
        <f t="shared" si="1"/>
        <v>1200</v>
      </c>
      <c r="G101" s="62" t="s">
        <v>43</v>
      </c>
      <c r="H101" s="62" t="s">
        <v>157</v>
      </c>
      <c r="I101" s="62" t="s">
        <v>158</v>
      </c>
    </row>
    <row r="102" spans="1:9" ht="25.5" x14ac:dyDescent="0.25">
      <c r="A102" s="64" t="s">
        <v>161</v>
      </c>
      <c r="B102" s="64" t="s">
        <v>156</v>
      </c>
      <c r="C102" s="60" t="s">
        <v>255</v>
      </c>
      <c r="D102" s="72">
        <v>3</v>
      </c>
      <c r="E102" s="231">
        <v>300</v>
      </c>
      <c r="F102" s="228">
        <f t="shared" si="1"/>
        <v>900</v>
      </c>
      <c r="G102" s="62" t="s">
        <v>43</v>
      </c>
      <c r="H102" s="62" t="s">
        <v>157</v>
      </c>
      <c r="I102" s="62" t="s">
        <v>158</v>
      </c>
    </row>
    <row r="103" spans="1:9" ht="25.5" x14ac:dyDescent="0.25">
      <c r="A103" s="64" t="s">
        <v>161</v>
      </c>
      <c r="B103" s="64" t="s">
        <v>156</v>
      </c>
      <c r="C103" s="60" t="s">
        <v>256</v>
      </c>
      <c r="D103" s="72">
        <v>2</v>
      </c>
      <c r="E103" s="231">
        <v>400</v>
      </c>
      <c r="F103" s="228">
        <f t="shared" si="1"/>
        <v>800</v>
      </c>
      <c r="G103" s="62" t="s">
        <v>43</v>
      </c>
      <c r="H103" s="62" t="s">
        <v>157</v>
      </c>
      <c r="I103" s="62" t="s">
        <v>158</v>
      </c>
    </row>
    <row r="104" spans="1:9" ht="25.5" x14ac:dyDescent="0.25">
      <c r="A104" s="64" t="s">
        <v>161</v>
      </c>
      <c r="B104" s="64" t="s">
        <v>156</v>
      </c>
      <c r="C104" s="60" t="s">
        <v>257</v>
      </c>
      <c r="D104" s="72">
        <v>2</v>
      </c>
      <c r="E104" s="231">
        <v>400</v>
      </c>
      <c r="F104" s="228">
        <f t="shared" si="1"/>
        <v>800</v>
      </c>
      <c r="G104" s="62" t="s">
        <v>43</v>
      </c>
      <c r="H104" s="62" t="s">
        <v>157</v>
      </c>
      <c r="I104" s="62" t="s">
        <v>158</v>
      </c>
    </row>
    <row r="105" spans="1:9" ht="25.5" x14ac:dyDescent="0.25">
      <c r="A105" s="64" t="s">
        <v>161</v>
      </c>
      <c r="B105" s="64" t="s">
        <v>156</v>
      </c>
      <c r="C105" s="60" t="s">
        <v>258</v>
      </c>
      <c r="D105" s="72">
        <v>3</v>
      </c>
      <c r="E105" s="231">
        <v>3000</v>
      </c>
      <c r="F105" s="228">
        <f t="shared" si="1"/>
        <v>9000</v>
      </c>
      <c r="G105" s="62" t="s">
        <v>43</v>
      </c>
      <c r="H105" s="62" t="s">
        <v>157</v>
      </c>
      <c r="I105" s="62" t="s">
        <v>158</v>
      </c>
    </row>
    <row r="106" spans="1:9" ht="24" x14ac:dyDescent="0.25">
      <c r="A106" s="64" t="s">
        <v>161</v>
      </c>
      <c r="B106" s="64" t="s">
        <v>156</v>
      </c>
      <c r="C106" s="60" t="s">
        <v>259</v>
      </c>
      <c r="D106" s="72">
        <v>3</v>
      </c>
      <c r="E106" s="231">
        <v>4000</v>
      </c>
      <c r="F106" s="228">
        <f t="shared" si="1"/>
        <v>12000</v>
      </c>
      <c r="G106" s="62" t="s">
        <v>43</v>
      </c>
      <c r="H106" s="62" t="s">
        <v>157</v>
      </c>
      <c r="I106" s="62" t="s">
        <v>158</v>
      </c>
    </row>
    <row r="107" spans="1:9" ht="24" x14ac:dyDescent="0.25">
      <c r="A107" s="64" t="s">
        <v>161</v>
      </c>
      <c r="B107" s="64" t="s">
        <v>156</v>
      </c>
      <c r="C107" s="60" t="s">
        <v>260</v>
      </c>
      <c r="D107" s="72">
        <v>2</v>
      </c>
      <c r="E107" s="231">
        <v>9000</v>
      </c>
      <c r="F107" s="228">
        <f t="shared" si="1"/>
        <v>18000</v>
      </c>
      <c r="G107" s="62" t="s">
        <v>43</v>
      </c>
      <c r="H107" s="62" t="s">
        <v>157</v>
      </c>
      <c r="I107" s="62" t="s">
        <v>158</v>
      </c>
    </row>
    <row r="108" spans="1:9" ht="25.5" x14ac:dyDescent="0.25">
      <c r="A108" s="64" t="s">
        <v>161</v>
      </c>
      <c r="B108" s="64" t="s">
        <v>156</v>
      </c>
      <c r="C108" s="60" t="s">
        <v>261</v>
      </c>
      <c r="D108" s="72">
        <v>3</v>
      </c>
      <c r="E108" s="231">
        <v>1520</v>
      </c>
      <c r="F108" s="228">
        <f t="shared" si="1"/>
        <v>4560</v>
      </c>
      <c r="G108" s="62" t="s">
        <v>43</v>
      </c>
      <c r="H108" s="62" t="s">
        <v>157</v>
      </c>
      <c r="I108" s="62" t="s">
        <v>158</v>
      </c>
    </row>
    <row r="109" spans="1:9" ht="24" x14ac:dyDescent="0.25">
      <c r="A109" s="64" t="s">
        <v>161</v>
      </c>
      <c r="B109" s="64" t="s">
        <v>156</v>
      </c>
      <c r="C109" s="60" t="s">
        <v>262</v>
      </c>
      <c r="D109" s="72">
        <v>3</v>
      </c>
      <c r="E109" s="231">
        <v>5000</v>
      </c>
      <c r="F109" s="228">
        <f t="shared" si="1"/>
        <v>15000</v>
      </c>
      <c r="G109" s="62" t="s">
        <v>43</v>
      </c>
      <c r="H109" s="62" t="s">
        <v>157</v>
      </c>
      <c r="I109" s="62" t="s">
        <v>158</v>
      </c>
    </row>
    <row r="110" spans="1:9" ht="24" x14ac:dyDescent="0.25">
      <c r="A110" s="64" t="s">
        <v>161</v>
      </c>
      <c r="B110" s="64" t="s">
        <v>156</v>
      </c>
      <c r="C110" s="60" t="s">
        <v>263</v>
      </c>
      <c r="D110" s="72">
        <v>3</v>
      </c>
      <c r="E110" s="231">
        <v>6000</v>
      </c>
      <c r="F110" s="228">
        <f t="shared" si="1"/>
        <v>18000</v>
      </c>
      <c r="G110" s="62" t="s">
        <v>43</v>
      </c>
      <c r="H110" s="62" t="s">
        <v>157</v>
      </c>
      <c r="I110" s="62" t="s">
        <v>158</v>
      </c>
    </row>
    <row r="111" spans="1:9" ht="24" x14ac:dyDescent="0.25">
      <c r="A111" s="64" t="s">
        <v>161</v>
      </c>
      <c r="B111" s="64" t="s">
        <v>156</v>
      </c>
      <c r="C111" s="60" t="s">
        <v>264</v>
      </c>
      <c r="D111" s="72">
        <v>3</v>
      </c>
      <c r="E111" s="231">
        <v>8500</v>
      </c>
      <c r="F111" s="228">
        <f t="shared" si="1"/>
        <v>25500</v>
      </c>
      <c r="G111" s="62" t="s">
        <v>43</v>
      </c>
      <c r="H111" s="62" t="s">
        <v>157</v>
      </c>
      <c r="I111" s="62" t="s">
        <v>158</v>
      </c>
    </row>
    <row r="112" spans="1:9" ht="24" x14ac:dyDescent="0.25">
      <c r="A112" s="64" t="s">
        <v>161</v>
      </c>
      <c r="B112" s="64" t="s">
        <v>156</v>
      </c>
      <c r="C112" s="60" t="s">
        <v>265</v>
      </c>
      <c r="D112" s="72">
        <v>3</v>
      </c>
      <c r="E112" s="231">
        <v>12000</v>
      </c>
      <c r="F112" s="228">
        <f t="shared" si="1"/>
        <v>36000</v>
      </c>
      <c r="G112" s="62" t="s">
        <v>43</v>
      </c>
      <c r="H112" s="62" t="s">
        <v>157</v>
      </c>
      <c r="I112" s="62" t="s">
        <v>158</v>
      </c>
    </row>
    <row r="113" spans="1:9" ht="24" x14ac:dyDescent="0.25">
      <c r="A113" s="64" t="s">
        <v>161</v>
      </c>
      <c r="B113" s="64" t="s">
        <v>156</v>
      </c>
      <c r="C113" s="61" t="s">
        <v>266</v>
      </c>
      <c r="D113" s="72">
        <v>3</v>
      </c>
      <c r="E113" s="231">
        <v>49000</v>
      </c>
      <c r="F113" s="228">
        <f t="shared" si="1"/>
        <v>147000</v>
      </c>
      <c r="G113" s="62" t="s">
        <v>43</v>
      </c>
      <c r="H113" s="62" t="s">
        <v>157</v>
      </c>
      <c r="I113" s="62" t="s">
        <v>158</v>
      </c>
    </row>
    <row r="114" spans="1:9" ht="24" x14ac:dyDescent="0.25">
      <c r="A114" s="64" t="s">
        <v>161</v>
      </c>
      <c r="B114" s="64" t="s">
        <v>156</v>
      </c>
      <c r="C114" s="60" t="s">
        <v>267</v>
      </c>
      <c r="D114" s="72">
        <v>2</v>
      </c>
      <c r="E114" s="231">
        <v>7000</v>
      </c>
      <c r="F114" s="228">
        <f t="shared" si="1"/>
        <v>14000</v>
      </c>
      <c r="G114" s="62" t="s">
        <v>43</v>
      </c>
      <c r="H114" s="62" t="s">
        <v>157</v>
      </c>
      <c r="I114" s="62" t="s">
        <v>158</v>
      </c>
    </row>
    <row r="115" spans="1:9" ht="24" x14ac:dyDescent="0.25">
      <c r="A115" s="64" t="s">
        <v>161</v>
      </c>
      <c r="B115" s="64" t="s">
        <v>156</v>
      </c>
      <c r="C115" s="60" t="s">
        <v>268</v>
      </c>
      <c r="D115" s="72">
        <v>3</v>
      </c>
      <c r="E115" s="231">
        <v>5500</v>
      </c>
      <c r="F115" s="228">
        <f t="shared" si="1"/>
        <v>16500</v>
      </c>
      <c r="G115" s="62" t="s">
        <v>43</v>
      </c>
      <c r="H115" s="62" t="s">
        <v>157</v>
      </c>
      <c r="I115" s="62" t="s">
        <v>158</v>
      </c>
    </row>
    <row r="116" spans="1:9" ht="24" x14ac:dyDescent="0.25">
      <c r="A116" s="64" t="s">
        <v>161</v>
      </c>
      <c r="B116" s="64" t="s">
        <v>156</v>
      </c>
      <c r="C116" s="60" t="s">
        <v>269</v>
      </c>
      <c r="D116" s="72">
        <v>3</v>
      </c>
      <c r="E116" s="231">
        <v>4500</v>
      </c>
      <c r="F116" s="228">
        <f t="shared" si="1"/>
        <v>13500</v>
      </c>
      <c r="G116" s="62" t="s">
        <v>43</v>
      </c>
      <c r="H116" s="62" t="s">
        <v>157</v>
      </c>
      <c r="I116" s="62" t="s">
        <v>158</v>
      </c>
    </row>
    <row r="117" spans="1:9" ht="25.5" x14ac:dyDescent="0.25">
      <c r="A117" s="64" t="s">
        <v>161</v>
      </c>
      <c r="B117" s="64" t="s">
        <v>156</v>
      </c>
      <c r="C117" s="60" t="s">
        <v>270</v>
      </c>
      <c r="D117" s="72">
        <v>3</v>
      </c>
      <c r="E117" s="231">
        <f>8008</f>
        <v>8008</v>
      </c>
      <c r="F117" s="228">
        <f t="shared" si="1"/>
        <v>24024</v>
      </c>
      <c r="G117" s="62" t="s">
        <v>43</v>
      </c>
      <c r="H117" s="62" t="s">
        <v>157</v>
      </c>
      <c r="I117" s="62" t="s">
        <v>158</v>
      </c>
    </row>
    <row r="118" spans="1:9" ht="25.5" x14ac:dyDescent="0.25">
      <c r="A118" s="64" t="s">
        <v>161</v>
      </c>
      <c r="B118" s="64" t="s">
        <v>156</v>
      </c>
      <c r="C118" s="60" t="s">
        <v>271</v>
      </c>
      <c r="D118" s="72">
        <v>6</v>
      </c>
      <c r="E118" s="231">
        <v>68000</v>
      </c>
      <c r="F118" s="229">
        <f t="shared" si="1"/>
        <v>408000</v>
      </c>
      <c r="G118" s="62" t="s">
        <v>43</v>
      </c>
      <c r="H118" s="62" t="s">
        <v>157</v>
      </c>
      <c r="I118" s="62" t="s">
        <v>158</v>
      </c>
    </row>
    <row r="119" spans="1:9" ht="25.5" x14ac:dyDescent="0.25">
      <c r="A119" s="64" t="s">
        <v>161</v>
      </c>
      <c r="B119" s="64" t="s">
        <v>156</v>
      </c>
      <c r="C119" s="60" t="s">
        <v>272</v>
      </c>
      <c r="D119" s="72">
        <v>5</v>
      </c>
      <c r="E119" s="231">
        <v>85000</v>
      </c>
      <c r="F119" s="436">
        <f t="shared" si="1"/>
        <v>425000</v>
      </c>
      <c r="G119" s="64" t="s">
        <v>43</v>
      </c>
      <c r="H119" s="64" t="s">
        <v>157</v>
      </c>
      <c r="I119" s="64" t="s">
        <v>158</v>
      </c>
    </row>
    <row r="120" spans="1:9" x14ac:dyDescent="0.25">
      <c r="F120" s="304">
        <f>SUM(F7:G119)</f>
        <v>30000000</v>
      </c>
    </row>
    <row r="122" spans="1:9" x14ac:dyDescent="0.25">
      <c r="F122" s="51" t="s">
        <v>273</v>
      </c>
    </row>
    <row r="124" spans="1:9" x14ac:dyDescent="0.25">
      <c r="F124" t="s">
        <v>273</v>
      </c>
    </row>
  </sheetData>
  <mergeCells count="10">
    <mergeCell ref="A1:I1"/>
    <mergeCell ref="A2:I2"/>
    <mergeCell ref="A3:I3"/>
    <mergeCell ref="H5:H6"/>
    <mergeCell ref="I5:I6"/>
    <mergeCell ref="A5:A6"/>
    <mergeCell ref="B5:B6"/>
    <mergeCell ref="C5:C6"/>
    <mergeCell ref="D5:F5"/>
    <mergeCell ref="G5:G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workbookViewId="0">
      <selection activeCell="F13" sqref="F13"/>
    </sheetView>
  </sheetViews>
  <sheetFormatPr baseColWidth="10" defaultColWidth="9.140625" defaultRowHeight="15" x14ac:dyDescent="0.25"/>
  <cols>
    <col min="1" max="1" width="7.140625" customWidth="1"/>
    <col min="2" max="2" width="18.140625" customWidth="1"/>
    <col min="3" max="3" width="28.28515625" customWidth="1"/>
    <col min="4" max="4" width="6.7109375" customWidth="1"/>
    <col min="5" max="5" width="11.140625" customWidth="1"/>
    <col min="6" max="6" width="9.85546875" customWidth="1"/>
    <col min="7" max="7" width="11.28515625" customWidth="1"/>
    <col min="8" max="8" width="12" customWidth="1"/>
    <col min="9" max="9" width="36.5703125" customWidth="1"/>
    <col min="11" max="11" width="27.5703125"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280</v>
      </c>
      <c r="B3" s="318"/>
      <c r="C3" s="318"/>
      <c r="D3" s="318"/>
      <c r="E3" s="318"/>
      <c r="F3" s="318"/>
      <c r="G3" s="318"/>
      <c r="H3" s="318"/>
      <c r="I3" s="318"/>
    </row>
    <row r="4" spans="1:9" x14ac:dyDescent="0.25">
      <c r="A4" s="68" t="s">
        <v>160</v>
      </c>
      <c r="B4" s="73">
        <v>30000000</v>
      </c>
      <c r="C4" s="68"/>
      <c r="D4" s="68"/>
      <c r="E4" s="68"/>
      <c r="F4" s="68"/>
      <c r="G4" s="68"/>
      <c r="H4" s="68"/>
      <c r="I4" s="68"/>
    </row>
    <row r="5" spans="1:9" x14ac:dyDescent="0.25">
      <c r="A5" s="337" t="s">
        <v>26</v>
      </c>
      <c r="B5" s="337" t="s">
        <v>27</v>
      </c>
      <c r="C5" s="337" t="s">
        <v>28</v>
      </c>
      <c r="D5" s="338" t="s">
        <v>3</v>
      </c>
      <c r="E5" s="338"/>
      <c r="F5" s="338"/>
      <c r="G5" s="337" t="s">
        <v>38</v>
      </c>
      <c r="H5" s="337" t="s">
        <v>29</v>
      </c>
      <c r="I5" s="337" t="s">
        <v>30</v>
      </c>
    </row>
    <row r="6" spans="1:9" x14ac:dyDescent="0.25">
      <c r="A6" s="337" t="s">
        <v>26</v>
      </c>
      <c r="B6" s="337" t="s">
        <v>27</v>
      </c>
      <c r="C6" s="337" t="s">
        <v>28</v>
      </c>
      <c r="D6" s="201" t="s">
        <v>24</v>
      </c>
      <c r="E6" s="201" t="s">
        <v>8</v>
      </c>
      <c r="F6" s="201" t="s">
        <v>9</v>
      </c>
      <c r="G6" s="337" t="s">
        <v>38</v>
      </c>
      <c r="H6" s="337" t="s">
        <v>29</v>
      </c>
      <c r="I6" s="337" t="s">
        <v>30</v>
      </c>
    </row>
    <row r="7" spans="1:9" ht="31.9" customHeight="1" x14ac:dyDescent="0.25">
      <c r="A7" s="70" t="s">
        <v>274</v>
      </c>
      <c r="B7" s="70" t="s">
        <v>275</v>
      </c>
      <c r="C7" s="71" t="s">
        <v>276</v>
      </c>
      <c r="D7" s="70" t="s">
        <v>42</v>
      </c>
      <c r="E7" s="74">
        <v>15000000</v>
      </c>
      <c r="F7" s="74">
        <f>E7</f>
        <v>15000000</v>
      </c>
      <c r="G7" s="70" t="s">
        <v>43</v>
      </c>
      <c r="H7" s="70" t="s">
        <v>277</v>
      </c>
      <c r="I7" s="69" t="s">
        <v>278</v>
      </c>
    </row>
    <row r="8" spans="1:9" ht="31.9" customHeight="1" x14ac:dyDescent="0.25">
      <c r="A8" s="100" t="s">
        <v>274</v>
      </c>
      <c r="B8" s="100" t="s">
        <v>275</v>
      </c>
      <c r="C8" s="437" t="s">
        <v>279</v>
      </c>
      <c r="D8" s="100" t="s">
        <v>42</v>
      </c>
      <c r="E8" s="101">
        <v>15000000</v>
      </c>
      <c r="F8" s="74">
        <f>E8</f>
        <v>15000000</v>
      </c>
      <c r="G8" s="100" t="s">
        <v>43</v>
      </c>
      <c r="H8" s="100" t="s">
        <v>277</v>
      </c>
      <c r="I8" s="97" t="s">
        <v>278</v>
      </c>
    </row>
    <row r="9" spans="1:9" ht="31.9" customHeight="1" x14ac:dyDescent="0.25">
      <c r="A9" s="335" t="s">
        <v>9</v>
      </c>
      <c r="B9" s="335"/>
      <c r="C9" s="335"/>
      <c r="D9" s="336"/>
      <c r="E9" s="336"/>
      <c r="F9" s="102">
        <f>SUM(F7:F8)</f>
        <v>30000000</v>
      </c>
      <c r="G9" s="103"/>
      <c r="H9" s="336"/>
      <c r="I9" s="336"/>
    </row>
    <row r="10" spans="1:9" ht="31.9" customHeight="1" x14ac:dyDescent="0.25">
      <c r="A10" s="98"/>
      <c r="B10" s="98"/>
      <c r="C10" s="99"/>
      <c r="D10" s="98"/>
      <c r="E10" s="98"/>
      <c r="F10" s="98"/>
      <c r="G10" s="98"/>
      <c r="H10" s="98"/>
      <c r="I10" s="99"/>
    </row>
    <row r="11" spans="1:9" ht="31.9" customHeight="1" x14ac:dyDescent="0.25">
      <c r="A11" s="98"/>
      <c r="B11" s="98"/>
      <c r="C11" s="99"/>
      <c r="D11" s="98"/>
      <c r="E11" s="98"/>
      <c r="F11" s="98"/>
      <c r="G11" s="98"/>
      <c r="H11" s="98"/>
      <c r="I11" s="99"/>
    </row>
    <row r="12" spans="1:9" ht="31.9" customHeight="1" x14ac:dyDescent="0.25">
      <c r="A12" s="98"/>
      <c r="B12" s="98"/>
      <c r="C12" s="98"/>
      <c r="D12" s="98"/>
      <c r="E12" s="98"/>
      <c r="F12" s="98"/>
      <c r="G12" s="98"/>
      <c r="H12" s="98"/>
      <c r="I12" s="99"/>
    </row>
    <row r="13" spans="1:9" ht="31.9" customHeight="1" x14ac:dyDescent="0.25">
      <c r="A13" s="98"/>
      <c r="B13" s="98"/>
      <c r="C13" s="98"/>
      <c r="D13" s="98"/>
      <c r="E13" s="98"/>
      <c r="F13" s="98"/>
      <c r="G13" s="98"/>
      <c r="H13" s="98"/>
      <c r="I13" s="99"/>
    </row>
    <row r="14" spans="1:9" ht="31.9" customHeight="1" x14ac:dyDescent="0.25">
      <c r="A14" s="98"/>
      <c r="B14" s="98"/>
      <c r="C14" s="98"/>
      <c r="D14" s="98"/>
      <c r="E14" s="98"/>
      <c r="F14" s="98"/>
      <c r="G14" s="98"/>
      <c r="H14" s="98"/>
      <c r="I14" s="99"/>
    </row>
    <row r="15" spans="1:9" ht="31.9" customHeight="1" x14ac:dyDescent="0.25">
      <c r="A15" s="98"/>
      <c r="B15" s="98"/>
      <c r="C15" s="98"/>
      <c r="D15" s="98"/>
      <c r="E15" s="98"/>
      <c r="F15" s="98"/>
      <c r="G15" s="98"/>
      <c r="H15" s="98"/>
      <c r="I15" s="99"/>
    </row>
    <row r="16" spans="1:9" ht="55.9" customHeight="1" x14ac:dyDescent="0.25">
      <c r="A16" s="98"/>
      <c r="B16" s="98"/>
      <c r="C16" s="98"/>
      <c r="D16" s="98"/>
      <c r="E16" s="98"/>
      <c r="F16" s="98"/>
      <c r="G16" s="98"/>
      <c r="H16" s="98"/>
      <c r="I16" s="98"/>
    </row>
  </sheetData>
  <mergeCells count="13">
    <mergeCell ref="A9:C9"/>
    <mergeCell ref="D9:E9"/>
    <mergeCell ref="H9:I9"/>
    <mergeCell ref="A1:I1"/>
    <mergeCell ref="A2:I2"/>
    <mergeCell ref="A3:I3"/>
    <mergeCell ref="A5:A6"/>
    <mergeCell ref="B5:B6"/>
    <mergeCell ref="C5:C6"/>
    <mergeCell ref="D5:F5"/>
    <mergeCell ref="G5:G6"/>
    <mergeCell ref="H5:H6"/>
    <mergeCell ref="I5:I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workbookViewId="0">
      <selection activeCell="E36" sqref="E36"/>
    </sheetView>
  </sheetViews>
  <sheetFormatPr baseColWidth="10" defaultRowHeight="15" x14ac:dyDescent="0.25"/>
  <cols>
    <col min="1" max="1" width="8.85546875" customWidth="1"/>
    <col min="2" max="2" width="17" customWidth="1"/>
    <col min="3" max="3" width="35.7109375" customWidth="1"/>
    <col min="4" max="4" width="8.42578125" customWidth="1"/>
    <col min="5" max="5" width="13.140625" bestFit="1" customWidth="1"/>
    <col min="6" max="6" width="12.5703125" bestFit="1" customWidth="1"/>
    <col min="7" max="7" width="15.85546875" customWidth="1"/>
    <col min="9" max="9" width="24" customWidth="1"/>
  </cols>
  <sheetData>
    <row r="1" spans="1:9" ht="15.75" x14ac:dyDescent="0.25">
      <c r="A1" s="318" t="s">
        <v>34</v>
      </c>
      <c r="B1" s="318"/>
      <c r="C1" s="318"/>
      <c r="D1" s="318"/>
      <c r="E1" s="318"/>
      <c r="F1" s="318"/>
      <c r="G1" s="318"/>
      <c r="H1" s="318"/>
      <c r="I1" s="318"/>
    </row>
    <row r="2" spans="1:9" ht="15.75" x14ac:dyDescent="0.25">
      <c r="A2" s="318" t="s">
        <v>37</v>
      </c>
      <c r="B2" s="318"/>
      <c r="C2" s="318"/>
      <c r="D2" s="318"/>
      <c r="E2" s="318"/>
      <c r="F2" s="318"/>
      <c r="G2" s="318"/>
      <c r="H2" s="318"/>
      <c r="I2" s="318"/>
    </row>
    <row r="3" spans="1:9" ht="15.75" x14ac:dyDescent="0.25">
      <c r="A3" s="318" t="s">
        <v>698</v>
      </c>
      <c r="B3" s="318"/>
      <c r="C3" s="318"/>
      <c r="D3" s="318"/>
      <c r="E3" s="318"/>
      <c r="F3" s="318"/>
      <c r="G3" s="318"/>
      <c r="H3" s="318"/>
      <c r="I3" s="318"/>
    </row>
    <row r="4" spans="1:9" x14ac:dyDescent="0.25">
      <c r="A4" s="216" t="s">
        <v>160</v>
      </c>
      <c r="B4" s="217">
        <v>50000000</v>
      </c>
      <c r="C4" s="216"/>
      <c r="D4" s="216"/>
      <c r="E4" s="216"/>
      <c r="F4" s="216"/>
      <c r="G4" s="216"/>
      <c r="H4" s="216"/>
      <c r="I4" s="216"/>
    </row>
    <row r="5" spans="1:9" x14ac:dyDescent="0.25">
      <c r="A5" s="339" t="s">
        <v>26</v>
      </c>
      <c r="B5" s="339" t="s">
        <v>27</v>
      </c>
      <c r="C5" s="339" t="s">
        <v>28</v>
      </c>
      <c r="D5" s="339" t="s">
        <v>3</v>
      </c>
      <c r="E5" s="339"/>
      <c r="F5" s="339"/>
      <c r="G5" s="339" t="s">
        <v>38</v>
      </c>
      <c r="H5" s="339" t="s">
        <v>29</v>
      </c>
      <c r="I5" s="339" t="s">
        <v>30</v>
      </c>
    </row>
    <row r="6" spans="1:9" x14ac:dyDescent="0.25">
      <c r="A6" s="340" t="s">
        <v>26</v>
      </c>
      <c r="B6" s="340" t="s">
        <v>27</v>
      </c>
      <c r="C6" s="340" t="s">
        <v>28</v>
      </c>
      <c r="D6" s="218" t="s">
        <v>24</v>
      </c>
      <c r="E6" s="218" t="s">
        <v>8</v>
      </c>
      <c r="F6" s="218" t="s">
        <v>9</v>
      </c>
      <c r="G6" s="340" t="s">
        <v>38</v>
      </c>
      <c r="H6" s="340" t="s">
        <v>29</v>
      </c>
      <c r="I6" s="340" t="s">
        <v>30</v>
      </c>
    </row>
    <row r="7" spans="1:9" x14ac:dyDescent="0.25">
      <c r="A7" s="219">
        <v>2011490</v>
      </c>
      <c r="B7" s="219"/>
      <c r="C7" s="220" t="s">
        <v>697</v>
      </c>
      <c r="D7" s="221">
        <v>1</v>
      </c>
      <c r="E7" s="286">
        <v>550000</v>
      </c>
      <c r="F7" s="438">
        <f>D7*E7</f>
        <v>550000</v>
      </c>
      <c r="G7" s="219" t="s">
        <v>43</v>
      </c>
      <c r="H7" s="219" t="s">
        <v>48</v>
      </c>
      <c r="I7" s="219"/>
    </row>
    <row r="8" spans="1:9" x14ac:dyDescent="0.25">
      <c r="A8" s="219">
        <v>2011490</v>
      </c>
      <c r="B8" s="223" t="s">
        <v>682</v>
      </c>
      <c r="C8" s="224" t="s">
        <v>684</v>
      </c>
      <c r="D8" s="225">
        <v>7</v>
      </c>
      <c r="E8" s="287">
        <v>2500000</v>
      </c>
      <c r="F8" s="438">
        <f t="shared" ref="F8:F22" si="0">D8*E8</f>
        <v>17500000</v>
      </c>
      <c r="G8" s="226" t="s">
        <v>43</v>
      </c>
      <c r="H8" s="226" t="s">
        <v>48</v>
      </c>
      <c r="I8" s="222"/>
    </row>
    <row r="9" spans="1:9" x14ac:dyDescent="0.25">
      <c r="A9" s="219">
        <v>2011490</v>
      </c>
      <c r="B9" s="223" t="s">
        <v>682</v>
      </c>
      <c r="C9" s="224" t="s">
        <v>685</v>
      </c>
      <c r="D9" s="225">
        <v>2</v>
      </c>
      <c r="E9" s="287">
        <v>2350000</v>
      </c>
      <c r="F9" s="438">
        <f t="shared" si="0"/>
        <v>4700000</v>
      </c>
      <c r="G9" s="226" t="s">
        <v>43</v>
      </c>
      <c r="H9" s="226" t="s">
        <v>48</v>
      </c>
      <c r="I9" s="222"/>
    </row>
    <row r="10" spans="1:9" x14ac:dyDescent="0.25">
      <c r="A10" s="219">
        <v>2011490</v>
      </c>
      <c r="B10" s="223" t="s">
        <v>682</v>
      </c>
      <c r="C10" s="224" t="s">
        <v>686</v>
      </c>
      <c r="D10" s="225">
        <v>2</v>
      </c>
      <c r="E10" s="287">
        <v>1800000</v>
      </c>
      <c r="F10" s="438">
        <f t="shared" si="0"/>
        <v>3600000</v>
      </c>
      <c r="G10" s="226" t="s">
        <v>43</v>
      </c>
      <c r="H10" s="226" t="s">
        <v>48</v>
      </c>
      <c r="I10" s="222"/>
    </row>
    <row r="11" spans="1:9" x14ac:dyDescent="0.25">
      <c r="A11" s="219">
        <v>2011490</v>
      </c>
      <c r="B11" s="223" t="s">
        <v>682</v>
      </c>
      <c r="C11" s="224" t="s">
        <v>687</v>
      </c>
      <c r="D11" s="225">
        <v>1</v>
      </c>
      <c r="E11" s="287">
        <v>450000</v>
      </c>
      <c r="F11" s="438">
        <f t="shared" si="0"/>
        <v>450000</v>
      </c>
      <c r="G11" s="226" t="s">
        <v>43</v>
      </c>
      <c r="H11" s="226" t="s">
        <v>48</v>
      </c>
      <c r="I11" s="222"/>
    </row>
    <row r="12" spans="1:9" x14ac:dyDescent="0.25">
      <c r="A12" s="219">
        <v>2011490</v>
      </c>
      <c r="B12" s="223" t="s">
        <v>682</v>
      </c>
      <c r="C12" s="224" t="s">
        <v>688</v>
      </c>
      <c r="D12" s="225">
        <v>1</v>
      </c>
      <c r="E12" s="287">
        <v>2800000</v>
      </c>
      <c r="F12" s="438">
        <f t="shared" si="0"/>
        <v>2800000</v>
      </c>
      <c r="G12" s="226" t="s">
        <v>43</v>
      </c>
      <c r="H12" s="226" t="s">
        <v>48</v>
      </c>
      <c r="I12" s="222"/>
    </row>
    <row r="13" spans="1:9" x14ac:dyDescent="0.25">
      <c r="A13" s="219">
        <v>2011490</v>
      </c>
      <c r="B13" s="223" t="s">
        <v>682</v>
      </c>
      <c r="C13" s="224" t="s">
        <v>736</v>
      </c>
      <c r="D13" s="225">
        <v>1</v>
      </c>
      <c r="E13" s="287">
        <v>4750000</v>
      </c>
      <c r="F13" s="438">
        <f t="shared" si="0"/>
        <v>4750000</v>
      </c>
      <c r="G13" s="226" t="s">
        <v>43</v>
      </c>
      <c r="H13" s="226" t="s">
        <v>48</v>
      </c>
      <c r="I13" s="222"/>
    </row>
    <row r="14" spans="1:9" x14ac:dyDescent="0.25">
      <c r="A14" s="219">
        <v>2011490</v>
      </c>
      <c r="B14" s="223" t="s">
        <v>682</v>
      </c>
      <c r="C14" s="224" t="s">
        <v>689</v>
      </c>
      <c r="D14" s="225">
        <v>1</v>
      </c>
      <c r="E14" s="287">
        <v>519000</v>
      </c>
      <c r="F14" s="438">
        <f t="shared" si="0"/>
        <v>519000</v>
      </c>
      <c r="G14" s="226" t="s">
        <v>43</v>
      </c>
      <c r="H14" s="226" t="s">
        <v>48</v>
      </c>
      <c r="I14" s="222"/>
    </row>
    <row r="15" spans="1:9" x14ac:dyDescent="0.25">
      <c r="A15" s="219">
        <v>2011490</v>
      </c>
      <c r="B15" s="223" t="s">
        <v>682</v>
      </c>
      <c r="C15" s="224" t="s">
        <v>690</v>
      </c>
      <c r="D15" s="225">
        <v>1</v>
      </c>
      <c r="E15" s="287">
        <v>430000</v>
      </c>
      <c r="F15" s="438">
        <f t="shared" si="0"/>
        <v>430000</v>
      </c>
      <c r="G15" s="226" t="s">
        <v>43</v>
      </c>
      <c r="H15" s="226" t="s">
        <v>48</v>
      </c>
      <c r="I15" s="222"/>
    </row>
    <row r="16" spans="1:9" x14ac:dyDescent="0.25">
      <c r="A16" s="219">
        <v>2011490</v>
      </c>
      <c r="B16" s="223" t="s">
        <v>682</v>
      </c>
      <c r="C16" s="224" t="s">
        <v>691</v>
      </c>
      <c r="D16" s="225">
        <v>3</v>
      </c>
      <c r="E16" s="287">
        <v>1350000</v>
      </c>
      <c r="F16" s="438">
        <f t="shared" si="0"/>
        <v>4050000</v>
      </c>
      <c r="G16" s="226" t="s">
        <v>43</v>
      </c>
      <c r="H16" s="226" t="s">
        <v>48</v>
      </c>
      <c r="I16" s="222"/>
    </row>
    <row r="17" spans="1:9" x14ac:dyDescent="0.25">
      <c r="A17" s="219">
        <v>2011490</v>
      </c>
      <c r="B17" s="223" t="s">
        <v>682</v>
      </c>
      <c r="C17" s="224" t="s">
        <v>735</v>
      </c>
      <c r="D17" s="225">
        <v>1</v>
      </c>
      <c r="E17" s="287">
        <v>2900000</v>
      </c>
      <c r="F17" s="438">
        <f t="shared" si="0"/>
        <v>2900000</v>
      </c>
      <c r="G17" s="226" t="s">
        <v>43</v>
      </c>
      <c r="H17" s="226" t="s">
        <v>48</v>
      </c>
      <c r="I17" s="222"/>
    </row>
    <row r="18" spans="1:9" x14ac:dyDescent="0.25">
      <c r="A18" s="219">
        <v>2011490</v>
      </c>
      <c r="B18" s="223" t="s">
        <v>682</v>
      </c>
      <c r="C18" s="224" t="s">
        <v>692</v>
      </c>
      <c r="D18" s="225">
        <v>1</v>
      </c>
      <c r="E18" s="287">
        <v>1680000</v>
      </c>
      <c r="F18" s="438">
        <f t="shared" si="0"/>
        <v>1680000</v>
      </c>
      <c r="G18" s="226" t="s">
        <v>43</v>
      </c>
      <c r="H18" s="226" t="s">
        <v>48</v>
      </c>
      <c r="I18" s="222"/>
    </row>
    <row r="19" spans="1:9" x14ac:dyDescent="0.25">
      <c r="A19" s="219">
        <v>2011490</v>
      </c>
      <c r="B19" s="223" t="s">
        <v>682</v>
      </c>
      <c r="C19" s="224" t="s">
        <v>693</v>
      </c>
      <c r="D19" s="225">
        <v>2</v>
      </c>
      <c r="E19" s="287">
        <v>650000</v>
      </c>
      <c r="F19" s="438">
        <f t="shared" si="0"/>
        <v>1300000</v>
      </c>
      <c r="G19" s="226" t="s">
        <v>43</v>
      </c>
      <c r="H19" s="226" t="s">
        <v>48</v>
      </c>
      <c r="I19" s="222"/>
    </row>
    <row r="20" spans="1:9" x14ac:dyDescent="0.25">
      <c r="A20" s="219">
        <v>2011490</v>
      </c>
      <c r="B20" s="223" t="s">
        <v>682</v>
      </c>
      <c r="C20" s="224" t="s">
        <v>694</v>
      </c>
      <c r="D20" s="225">
        <v>2</v>
      </c>
      <c r="E20" s="287">
        <v>1300000</v>
      </c>
      <c r="F20" s="438">
        <f t="shared" si="0"/>
        <v>2600000</v>
      </c>
      <c r="G20" s="226" t="s">
        <v>43</v>
      </c>
      <c r="H20" s="226" t="s">
        <v>48</v>
      </c>
      <c r="I20" s="222"/>
    </row>
    <row r="21" spans="1:9" x14ac:dyDescent="0.25">
      <c r="A21" s="219">
        <v>2011490</v>
      </c>
      <c r="B21" s="223" t="s">
        <v>682</v>
      </c>
      <c r="C21" s="224" t="s">
        <v>695</v>
      </c>
      <c r="D21" s="225">
        <v>3</v>
      </c>
      <c r="E21" s="287">
        <v>550000</v>
      </c>
      <c r="F21" s="438">
        <f t="shared" si="0"/>
        <v>1650000</v>
      </c>
      <c r="G21" s="226" t="s">
        <v>43</v>
      </c>
      <c r="H21" s="226" t="s">
        <v>48</v>
      </c>
      <c r="I21" s="222"/>
    </row>
    <row r="22" spans="1:9" x14ac:dyDescent="0.25">
      <c r="A22" s="219">
        <v>2011490</v>
      </c>
      <c r="B22" s="223" t="s">
        <v>682</v>
      </c>
      <c r="C22" s="224" t="s">
        <v>696</v>
      </c>
      <c r="D22" s="225">
        <v>1</v>
      </c>
      <c r="E22" s="287">
        <v>521000</v>
      </c>
      <c r="F22" s="438">
        <f t="shared" si="0"/>
        <v>521000</v>
      </c>
      <c r="G22" s="226" t="s">
        <v>43</v>
      </c>
      <c r="H22" s="226" t="s">
        <v>48</v>
      </c>
      <c r="I22" s="222"/>
    </row>
    <row r="23" spans="1:9" x14ac:dyDescent="0.25">
      <c r="C23" s="439" t="s">
        <v>273</v>
      </c>
      <c r="D23" s="439"/>
      <c r="E23" s="439"/>
      <c r="F23" s="304">
        <f>SUM(F7:F22)</f>
        <v>50000000</v>
      </c>
    </row>
    <row r="24" spans="1:9" x14ac:dyDescent="0.25">
      <c r="C24" s="52"/>
      <c r="D24" s="52"/>
      <c r="E24" s="52"/>
    </row>
  </sheetData>
  <mergeCells count="10">
    <mergeCell ref="A1:I1"/>
    <mergeCell ref="A2:I2"/>
    <mergeCell ref="A3:I3"/>
    <mergeCell ref="A5:A6"/>
    <mergeCell ref="B5:B6"/>
    <mergeCell ref="C5:C6"/>
    <mergeCell ref="D5:F5"/>
    <mergeCell ref="G5:G6"/>
    <mergeCell ref="H5:H6"/>
    <mergeCell ref="I5:I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30</vt:i4>
      </vt:variant>
    </vt:vector>
  </HeadingPairs>
  <TitlesOfParts>
    <vt:vector size="30" baseType="lpstr">
      <vt:lpstr>page 1</vt:lpstr>
      <vt:lpstr>page 2</vt:lpstr>
      <vt:lpstr>page 3</vt:lpstr>
      <vt:lpstr>page 4</vt:lpstr>
      <vt:lpstr>page 5</vt:lpstr>
      <vt:lpstr>page 6</vt:lpstr>
      <vt:lpstr>page 7</vt:lpstr>
      <vt:lpstr>page 8</vt:lpstr>
      <vt:lpstr>Hoja3</vt:lpstr>
      <vt:lpstr>page 10</vt:lpstr>
      <vt:lpstr>page 13</vt:lpstr>
      <vt:lpstr>page 16</vt:lpstr>
      <vt:lpstr>page 18</vt:lpstr>
      <vt:lpstr>page 21</vt:lpstr>
      <vt:lpstr>page 24</vt:lpstr>
      <vt:lpstr>page 34</vt:lpstr>
      <vt:lpstr>page 35</vt:lpstr>
      <vt:lpstr>page 36</vt:lpstr>
      <vt:lpstr>page 37</vt:lpstr>
      <vt:lpstr>page 38</vt:lpstr>
      <vt:lpstr>page 39</vt:lpstr>
      <vt:lpstr>page 40</vt:lpstr>
      <vt:lpstr>page 41</vt:lpstr>
      <vt:lpstr>page 42</vt:lpstr>
      <vt:lpstr>page 43</vt:lpstr>
      <vt:lpstr>page 44</vt:lpstr>
      <vt:lpstr>page 45</vt:lpstr>
      <vt:lpstr>page 47</vt:lpstr>
      <vt:lpstr>Hoja1</vt:lpstr>
      <vt:lpstr>Hoja2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Ernestor</dc:creator>
  <cp:lastModifiedBy>Maria</cp:lastModifiedBy>
  <cp:lastPrinted>2016-01-08T13:54:33Z</cp:lastPrinted>
  <dcterms:created xsi:type="dcterms:W3CDTF">2016-01-05T16:32:46Z</dcterms:created>
  <dcterms:modified xsi:type="dcterms:W3CDTF">2016-01-14T15:04:45Z</dcterms:modified>
</cp:coreProperties>
</file>