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D116" i="2" l="1"/>
  <c r="D138" i="2"/>
  <c r="D63" i="2" l="1"/>
  <c r="E12" i="1" l="1"/>
  <c r="D38" i="1"/>
  <c r="D54" i="1" l="1"/>
  <c r="D43" i="1"/>
  <c r="D42" i="1"/>
  <c r="D41" i="1"/>
  <c r="D40" i="1"/>
  <c r="D28" i="1"/>
  <c r="D19" i="1"/>
  <c r="C19" i="1"/>
  <c r="D27" i="1"/>
  <c r="D26" i="1"/>
  <c r="D21" i="1"/>
  <c r="D20" i="1"/>
  <c r="D108" i="2"/>
  <c r="D66" i="2"/>
  <c r="D31" i="2"/>
  <c r="D12" i="1" l="1"/>
  <c r="D119" i="2" l="1"/>
  <c r="D87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5" i="2"/>
  <c r="D122" i="2"/>
  <c r="D111" i="2"/>
  <c r="D137" i="2"/>
  <c r="D133" i="2"/>
  <c r="D128" i="2"/>
  <c r="G31" i="1"/>
  <c r="F31" i="1"/>
  <c r="E30" i="1"/>
  <c r="G30" i="1" s="1"/>
  <c r="D30" i="1"/>
  <c r="C30" i="1"/>
  <c r="G63" i="1"/>
  <c r="D64" i="1"/>
  <c r="D62" i="1"/>
  <c r="E62" i="1"/>
  <c r="F65" i="1"/>
  <c r="F63" i="1"/>
  <c r="E64" i="1"/>
  <c r="D58" i="1"/>
  <c r="F51" i="1"/>
  <c r="D52" i="1"/>
  <c r="D33" i="1"/>
  <c r="D11" i="1" s="1"/>
  <c r="G27" i="1"/>
  <c r="F27" i="1"/>
  <c r="F30" i="1" l="1"/>
  <c r="D12" i="2"/>
  <c r="G64" i="1"/>
  <c r="G62" i="1"/>
  <c r="D61" i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1" i="1"/>
  <c r="C10" i="1"/>
  <c r="C66" i="1" s="1"/>
  <c r="F58" i="1"/>
  <c r="G52" i="1"/>
  <c r="G51" i="1"/>
  <c r="F33" i="1"/>
  <c r="D10" i="1" l="1"/>
  <c r="D66" i="1" s="1"/>
  <c r="D62" i="2" l="1"/>
  <c r="D11" i="2" s="1"/>
  <c r="D115" i="2"/>
  <c r="D114" i="2" s="1"/>
  <c r="F28" i="1"/>
  <c r="G28" i="1"/>
  <c r="E11" i="1"/>
  <c r="D10" i="2" l="1"/>
  <c r="E10" i="1"/>
  <c r="G11" i="1"/>
  <c r="F11" i="1"/>
  <c r="G12" i="1"/>
  <c r="F12" i="1"/>
  <c r="F10" i="1" l="1"/>
  <c r="E66" i="1"/>
  <c r="G10" i="1"/>
  <c r="F66" i="1" l="1"/>
  <c r="G66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<sst xmlns="http://schemas.openxmlformats.org/spreadsheetml/2006/main" count="254" uniqueCount="97">
  <si>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</si>
  <si>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</si>
  <si>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</si>
  <si>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</si>
  <si>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</si>
  <si>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</si>
  <si>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</si>
  <si>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</si>
  <si>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</si>
  <si>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</si>
  <si>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</si>
  <si>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</si>
  <si>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</si>
  <si>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</si>
  <si>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</si>
  <si>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</si>
  <si>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</si>
  <si>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</si>
  <si>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</si>
  <si>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</si>
  <si>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</si>
  <si>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</si>
  <si>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</si>
  <si>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</si>
  <si>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</si>
  <si>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</si>
  <si>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</si>
  <si>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</si>
  <si>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</si>
  <si>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</si>
  <si>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</si>
  <si>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</si>
  <si>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</si>
  <si>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</si>
  <si>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</si>
  <si>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</si>
  <si>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</si>
  <si>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</si>
  <si>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</si>
  <si>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</si>
  <si>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</si>
  <si>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</si>
  <si>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</si>
  <si>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</si>
  <si>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</si>
  <si>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</si>
  <si>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</si>
  <si>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</si>
  <si>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</si>
  <si>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</si>
  <si>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</si>
  <si>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</si>
  <si>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</si>
  <si>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</si>
  <si>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</si>
  <si>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</si>
  <si>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</si>
  <si>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</si>
  <si>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</si>
  <si>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</si>
  <si>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</si>
  <si>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</si>
  <si>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</si>
  <si>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</si>
  <si>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</si>
  <si>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</si>
  <si>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</si>
  <si>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</si>
  <si>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</si>
  <si>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</si>
  <si>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</si>
  <si>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</si>
  <si>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</si>
  <si>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</si>
  <si>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</si>
  <si>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</si>
  <si>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</si>
  <si>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</si>
  <si>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</si>
  <si>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</si>
  <si>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</si>
  <si>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</si>
  <si>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</si>
  <si>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</si>
  <si>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</si>
  <si>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</si>
  <si>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</si>
  <si>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</si>
  <si>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</si>
  <si>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Compromisos mes abril de 2018</t>
  </si>
  <si>
    <t>,</t>
  </si>
  <si>
    <t>JUNIO 2018</t>
  </si>
  <si>
    <t>compromisos mes Junio de 2018</t>
  </si>
  <si>
    <t xml:space="preserve">  </t>
  </si>
  <si>
    <t>MODALIDAD SIMPLIFICADA</t>
  </si>
  <si>
    <t>JUNIO DE 2018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</si>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</sst>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1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workbookViewId="0">
      <selection activeCell="I69" sqref="I69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37" t="s">
        <v>0</v>
      </c>
      <c r="B1" s="138"/>
      <c r="C1" s="138"/>
      <c r="D1" s="138"/>
      <c r="E1" s="138"/>
      <c r="F1" s="139"/>
      <c r="G1" s="139"/>
      <c r="H1" s="57"/>
    </row>
    <row r="2" spans="1:9" ht="15.75" x14ac:dyDescent="0.25">
      <c r="A2" s="135" t="s">
        <v>1</v>
      </c>
      <c r="B2" s="136"/>
      <c r="C2" s="136"/>
      <c r="D2" s="136"/>
      <c r="E2" s="136"/>
      <c r="F2" s="140"/>
      <c r="G2" s="140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1" t="s">
        <v>96</v>
      </c>
      <c r="G5" s="141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4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4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C11+C51</f>
        <v>10896424245</v>
      </c>
      <c r="D10" s="15">
        <f>D11+D51</f>
        <v>11979867062</v>
      </c>
      <c r="E10" s="15">
        <f>E11+E51</f>
        <v>9370228624</v>
      </c>
      <c r="F10" s="15">
        <f t="shared" ref="F10:F31" si="0">D10-E10</f>
        <v>2609638438</v>
      </c>
      <c r="G10" s="19">
        <f>E10/D10</f>
        <v>0.78216465804718793</v>
      </c>
      <c r="H10" s="130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8727389119</v>
      </c>
      <c r="E11" s="15">
        <f>E12+E33+E30</f>
        <v>7942664406</v>
      </c>
      <c r="F11" s="21">
        <f t="shared" si="0"/>
        <v>784724713</v>
      </c>
      <c r="G11" s="19">
        <f>E11/D11</f>
        <v>0.91008482579382055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835152994</v>
      </c>
      <c r="E12" s="15">
        <f>SUM(E13:E28)</f>
        <v>612808892</v>
      </c>
      <c r="F12" s="21">
        <f t="shared" si="0"/>
        <v>222344102</v>
      </c>
      <c r="G12" s="19">
        <f>E12/D12</f>
        <v>0.73376841896348399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07">
        <v>11000000</v>
      </c>
      <c r="E13" s="108">
        <v>0</v>
      </c>
      <c r="F13" s="118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8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07">
        <v>20700000</v>
      </c>
      <c r="E15" s="108">
        <v>0</v>
      </c>
      <c r="F15" s="118">
        <f t="shared" si="0"/>
        <v>20700000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07">
        <v>30000000</v>
      </c>
      <c r="E16" s="108">
        <v>0</v>
      </c>
      <c r="F16" s="118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6210000</v>
      </c>
      <c r="E17" s="108">
        <v>0</v>
      </c>
      <c r="F17" s="118">
        <f t="shared" si="0"/>
        <v>6210000</v>
      </c>
      <c r="G17" s="22">
        <f t="shared" si="1"/>
        <v>0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60000000</v>
      </c>
      <c r="E18" s="108">
        <v>58728316</v>
      </c>
      <c r="F18" s="118">
        <f t="shared" si="0"/>
        <v>1271684</v>
      </c>
      <c r="G18" s="22">
        <f t="shared" si="1"/>
        <v>0.97880526666666667</v>
      </c>
    </row>
    <row r="19" spans="1:7" x14ac:dyDescent="0.25">
      <c r="A19" s="43">
        <v>2011590</v>
      </c>
      <c r="B19" s="42" t="s">
        <v>40</v>
      </c>
      <c r="C19" s="107">
        <f>15365796</f>
        <v>15365796</v>
      </c>
      <c r="D19" s="107">
        <f>15365796+10000000</f>
        <v>25365796</v>
      </c>
      <c r="E19" s="108">
        <v>10000000</v>
      </c>
      <c r="F19" s="118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07">
        <v>79283582</v>
      </c>
      <c r="D20" s="107">
        <f>54282582+25001000</f>
        <v>79283582</v>
      </c>
      <c r="E20" s="108">
        <v>75000000</v>
      </c>
      <c r="F20" s="118">
        <f t="shared" si="0"/>
        <v>4283582</v>
      </c>
      <c r="G20" s="22">
        <f t="shared" si="1"/>
        <v>0.94597138661066049</v>
      </c>
    </row>
    <row r="21" spans="1:7" x14ac:dyDescent="0.25">
      <c r="A21" s="43">
        <v>2012290</v>
      </c>
      <c r="B21" s="42" t="s">
        <v>42</v>
      </c>
      <c r="C21" s="107">
        <v>40000000</v>
      </c>
      <c r="D21" s="107">
        <f>40000000+20000000</f>
        <v>60000000</v>
      </c>
      <c r="E21" s="108">
        <v>41800000</v>
      </c>
      <c r="F21" s="118">
        <f>D21-E21</f>
        <v>18200000</v>
      </c>
      <c r="G21" s="22">
        <f>E21/D21</f>
        <v>0.69666666666666666</v>
      </c>
    </row>
    <row r="22" spans="1:7" ht="26.25" customHeight="1" x14ac:dyDescent="0.25">
      <c r="A22" s="43">
        <v>2012390</v>
      </c>
      <c r="B22" s="42" t="s">
        <v>43</v>
      </c>
      <c r="C22" s="107">
        <v>84000000</v>
      </c>
      <c r="D22" s="107">
        <v>84000000</v>
      </c>
      <c r="E22" s="108">
        <v>84000000</v>
      </c>
      <c r="F22" s="118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7">
        <v>60000000</v>
      </c>
      <c r="D23" s="107">
        <v>60000000</v>
      </c>
      <c r="E23" s="108">
        <v>59887524</v>
      </c>
      <c r="F23" s="118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07">
        <v>30000000</v>
      </c>
      <c r="D24" s="107">
        <v>30000000</v>
      </c>
      <c r="E24" s="119">
        <v>30000000</v>
      </c>
      <c r="F24" s="118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7">
        <v>0</v>
      </c>
      <c r="D25" s="108">
        <v>85000000</v>
      </c>
      <c r="E25" s="108">
        <v>0</v>
      </c>
      <c r="F25" s="118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7">
        <v>100000000</v>
      </c>
      <c r="D26" s="107">
        <f>100000000+10000000</f>
        <v>110000000</v>
      </c>
      <c r="E26" s="108">
        <v>110000000</v>
      </c>
      <c r="F26" s="118">
        <f t="shared" si="0"/>
        <v>0</v>
      </c>
      <c r="G26" s="22">
        <f t="shared" si="1"/>
        <v>1</v>
      </c>
    </row>
    <row r="27" spans="1:7" x14ac:dyDescent="0.25">
      <c r="A27" s="43">
        <v>2013190</v>
      </c>
      <c r="B27" s="42" t="s">
        <v>48</v>
      </c>
      <c r="C27" s="107">
        <v>60000000</v>
      </c>
      <c r="D27" s="107">
        <f>60000000+10000000</f>
        <v>70000000</v>
      </c>
      <c r="E27" s="108">
        <v>59800000</v>
      </c>
      <c r="F27" s="118">
        <f t="shared" si="0"/>
        <v>10200000</v>
      </c>
      <c r="G27" s="22">
        <f t="shared" si="1"/>
        <v>0.85428571428571431</v>
      </c>
    </row>
    <row r="28" spans="1:7" x14ac:dyDescent="0.25">
      <c r="A28" s="61">
        <v>2013290</v>
      </c>
      <c r="B28" s="62" t="s">
        <v>49</v>
      </c>
      <c r="C28" s="109">
        <v>77343116</v>
      </c>
      <c r="D28" s="109">
        <f>77343116+20000000</f>
        <v>97343116</v>
      </c>
      <c r="E28" s="120">
        <v>77343116</v>
      </c>
      <c r="F28" s="121">
        <f t="shared" si="0"/>
        <v>20000000</v>
      </c>
      <c r="G28" s="22">
        <f t="shared" si="1"/>
        <v>0.79454119796206235</v>
      </c>
    </row>
    <row r="29" spans="1:7" x14ac:dyDescent="0.25">
      <c r="A29" s="43"/>
      <c r="B29" s="42"/>
      <c r="C29" s="107"/>
      <c r="D29" s="107"/>
      <c r="E29" s="122"/>
      <c r="F29" s="123"/>
      <c r="G29" s="60"/>
    </row>
    <row r="30" spans="1:7" x14ac:dyDescent="0.25">
      <c r="A30" s="43">
        <v>203</v>
      </c>
      <c r="B30" s="42" t="s">
        <v>77</v>
      </c>
      <c r="C30" s="107">
        <f>C31</f>
        <v>100000000</v>
      </c>
      <c r="D30" s="107">
        <f t="shared" ref="D30:E30" si="2">D31</f>
        <v>100000000</v>
      </c>
      <c r="E30" s="107">
        <f t="shared" si="2"/>
        <v>54397470</v>
      </c>
      <c r="F30" s="121">
        <f t="shared" si="0"/>
        <v>45602530</v>
      </c>
      <c r="G30" s="22">
        <f t="shared" si="1"/>
        <v>0.54397470000000003</v>
      </c>
    </row>
    <row r="31" spans="1:7" x14ac:dyDescent="0.25">
      <c r="A31" s="43">
        <v>20390</v>
      </c>
      <c r="B31" s="42" t="s">
        <v>78</v>
      </c>
      <c r="C31" s="107">
        <v>100000000</v>
      </c>
      <c r="D31" s="107">
        <v>100000000</v>
      </c>
      <c r="E31" s="122">
        <v>54397470</v>
      </c>
      <c r="F31" s="121">
        <f t="shared" si="0"/>
        <v>45602530</v>
      </c>
      <c r="G31" s="22">
        <f t="shared" si="1"/>
        <v>0.54397470000000003</v>
      </c>
    </row>
    <row r="32" spans="1:7" x14ac:dyDescent="0.25">
      <c r="A32" s="63"/>
      <c r="B32" s="64"/>
      <c r="C32" s="128"/>
      <c r="D32" s="110" t="s">
        <v>27</v>
      </c>
      <c r="E32" s="110"/>
      <c r="F32" s="124"/>
      <c r="G32" s="19"/>
    </row>
    <row r="33" spans="1:8" x14ac:dyDescent="0.25">
      <c r="A33" s="24">
        <v>202</v>
      </c>
      <c r="B33" s="39" t="s">
        <v>23</v>
      </c>
      <c r="C33" s="111">
        <f>SUM(C34:C49)</f>
        <v>7670236125</v>
      </c>
      <c r="D33" s="111">
        <f>SUM(D34:D49)</f>
        <v>7792236125</v>
      </c>
      <c r="E33" s="114">
        <f>SUM(E34:E49)</f>
        <v>7275458044</v>
      </c>
      <c r="F33" s="125">
        <f t="shared" ref="F33:F51" si="3">D33-E33</f>
        <v>516778081</v>
      </c>
      <c r="G33" s="22">
        <f t="shared" si="1"/>
        <v>0.93368038741254133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7">
        <v>80000000</v>
      </c>
      <c r="D34" s="107">
        <v>132032120</v>
      </c>
      <c r="E34" s="108">
        <v>122189530</v>
      </c>
      <c r="F34" s="118">
        <f t="shared" si="3"/>
        <v>9842590</v>
      </c>
      <c r="G34" s="22">
        <f>E34/D34</f>
        <v>0.92545306399685168</v>
      </c>
    </row>
    <row r="35" spans="1:8" ht="23.25" customHeight="1" x14ac:dyDescent="0.25">
      <c r="A35" s="43">
        <v>2021190</v>
      </c>
      <c r="B35" s="42" t="s">
        <v>51</v>
      </c>
      <c r="C35" s="107">
        <v>919225051</v>
      </c>
      <c r="D35" s="107">
        <v>999192931</v>
      </c>
      <c r="E35" s="108">
        <v>725616192</v>
      </c>
      <c r="F35" s="118">
        <f>D35-E35</f>
        <v>273576739</v>
      </c>
      <c r="G35" s="22">
        <f>E35/D35</f>
        <v>0.72620228735385239</v>
      </c>
    </row>
    <row r="36" spans="1:8" x14ac:dyDescent="0.25">
      <c r="A36" s="43">
        <v>202390</v>
      </c>
      <c r="B36" s="42" t="s">
        <v>52</v>
      </c>
      <c r="C36" s="107">
        <v>8000000</v>
      </c>
      <c r="D36" s="107">
        <v>8000000</v>
      </c>
      <c r="E36" s="108">
        <v>6792549</v>
      </c>
      <c r="F36" s="118">
        <f t="shared" si="3"/>
        <v>1207451</v>
      </c>
      <c r="G36" s="22">
        <f>E36/D36</f>
        <v>0.84906862500000002</v>
      </c>
    </row>
    <row r="37" spans="1:8" x14ac:dyDescent="0.25">
      <c r="A37" s="43">
        <v>202690</v>
      </c>
      <c r="B37" s="42" t="s">
        <v>53</v>
      </c>
      <c r="C37" s="107">
        <v>35000000</v>
      </c>
      <c r="D37" s="107">
        <v>35000000</v>
      </c>
      <c r="E37" s="108">
        <v>30000000</v>
      </c>
      <c r="F37" s="118">
        <f t="shared" si="3"/>
        <v>5000000</v>
      </c>
      <c r="G37" s="22">
        <f>E37/D37</f>
        <v>0.8571428571428571</v>
      </c>
    </row>
    <row r="38" spans="1:8" x14ac:dyDescent="0.25">
      <c r="A38" s="43">
        <v>202790</v>
      </c>
      <c r="B38" s="42" t="s">
        <v>54</v>
      </c>
      <c r="C38" s="107">
        <v>360774949</v>
      </c>
      <c r="D38" s="107">
        <f>360774949+16000000-100000000</f>
        <v>276774949</v>
      </c>
      <c r="E38" s="108">
        <v>236471979</v>
      </c>
      <c r="F38" s="118">
        <f t="shared" si="3"/>
        <v>40302970</v>
      </c>
      <c r="G38" s="22">
        <f t="shared" ref="G38:G49" si="4">E38/D38</f>
        <v>0.85438360608278896</v>
      </c>
    </row>
    <row r="39" spans="1:8" x14ac:dyDescent="0.25">
      <c r="A39" s="43">
        <v>202890</v>
      </c>
      <c r="B39" s="42" t="s">
        <v>55</v>
      </c>
      <c r="C39" s="107">
        <v>100000000</v>
      </c>
      <c r="D39" s="107">
        <v>114924124</v>
      </c>
      <c r="E39" s="108">
        <v>109455174</v>
      </c>
      <c r="F39" s="118">
        <f t="shared" si="3"/>
        <v>5468950</v>
      </c>
      <c r="G39" s="22">
        <f t="shared" si="4"/>
        <v>0.95241251523483439</v>
      </c>
    </row>
    <row r="40" spans="1:8" x14ac:dyDescent="0.25">
      <c r="A40" s="43">
        <v>2021390</v>
      </c>
      <c r="B40" s="42" t="s">
        <v>56</v>
      </c>
      <c r="C40" s="107">
        <v>40000000</v>
      </c>
      <c r="D40" s="107">
        <f>40000000+20000000</f>
        <v>60000000</v>
      </c>
      <c r="E40" s="108">
        <v>39238100</v>
      </c>
      <c r="F40" s="118">
        <f t="shared" si="3"/>
        <v>20761900</v>
      </c>
      <c r="G40" s="22">
        <f t="shared" si="4"/>
        <v>0.65396833333333337</v>
      </c>
    </row>
    <row r="41" spans="1:8" x14ac:dyDescent="0.25">
      <c r="A41" s="43">
        <v>2021690</v>
      </c>
      <c r="B41" s="42" t="s">
        <v>57</v>
      </c>
      <c r="C41" s="107">
        <v>170000000</v>
      </c>
      <c r="D41" s="107">
        <f>170000000+70000000</f>
        <v>240000000</v>
      </c>
      <c r="E41" s="108">
        <v>175917652</v>
      </c>
      <c r="F41" s="118">
        <f t="shared" si="3"/>
        <v>64082348</v>
      </c>
      <c r="G41" s="22">
        <f t="shared" si="4"/>
        <v>0.73299021666666664</v>
      </c>
    </row>
    <row r="42" spans="1:8" ht="24" customHeight="1" x14ac:dyDescent="0.25">
      <c r="A42" s="43">
        <v>2021790</v>
      </c>
      <c r="B42" s="42" t="s">
        <v>58</v>
      </c>
      <c r="C42" s="107">
        <v>3488000000</v>
      </c>
      <c r="D42" s="107">
        <f>3488000000-5000000</f>
        <v>3483000000</v>
      </c>
      <c r="E42" s="108">
        <v>3475005870</v>
      </c>
      <c r="F42" s="118">
        <f t="shared" si="3"/>
        <v>7994130</v>
      </c>
      <c r="G42" s="22">
        <f t="shared" si="4"/>
        <v>0.99770481481481477</v>
      </c>
    </row>
    <row r="43" spans="1:8" x14ac:dyDescent="0.25">
      <c r="A43" s="43">
        <v>2022190</v>
      </c>
      <c r="B43" s="42" t="s">
        <v>59</v>
      </c>
      <c r="C43" s="107">
        <v>1600000000</v>
      </c>
      <c r="D43" s="107">
        <f>1600000000</f>
        <v>1600000000</v>
      </c>
      <c r="E43" s="108">
        <v>1597320000</v>
      </c>
      <c r="F43" s="118">
        <f t="shared" si="3"/>
        <v>2680000</v>
      </c>
      <c r="G43" s="22">
        <f t="shared" si="4"/>
        <v>0.99832500000000002</v>
      </c>
    </row>
    <row r="44" spans="1:8" x14ac:dyDescent="0.25">
      <c r="A44" s="43">
        <v>2022290</v>
      </c>
      <c r="B44" s="42" t="s">
        <v>60</v>
      </c>
      <c r="C44" s="107">
        <v>577500000</v>
      </c>
      <c r="D44" s="107">
        <v>561575876</v>
      </c>
      <c r="E44" s="108">
        <v>557488337</v>
      </c>
      <c r="F44" s="118">
        <f t="shared" si="3"/>
        <v>4087539</v>
      </c>
      <c r="G44" s="22">
        <f t="shared" si="4"/>
        <v>0.99272130592732233</v>
      </c>
    </row>
    <row r="45" spans="1:8" x14ac:dyDescent="0.25">
      <c r="A45" s="43">
        <v>2024190</v>
      </c>
      <c r="B45" s="42" t="s">
        <v>61</v>
      </c>
      <c r="C45" s="107">
        <v>72589073</v>
      </c>
      <c r="D45" s="132">
        <v>89124605</v>
      </c>
      <c r="E45" s="108">
        <v>74940776</v>
      </c>
      <c r="F45" s="118">
        <f t="shared" si="3"/>
        <v>14183829</v>
      </c>
      <c r="G45" s="22">
        <f t="shared" si="4"/>
        <v>0.84085394824470749</v>
      </c>
    </row>
    <row r="46" spans="1:8" x14ac:dyDescent="0.25">
      <c r="A46" s="43">
        <v>2024290</v>
      </c>
      <c r="B46" s="42" t="s">
        <v>62</v>
      </c>
      <c r="C46" s="107">
        <v>69147052</v>
      </c>
      <c r="D46" s="132">
        <v>52611520</v>
      </c>
      <c r="E46" s="108">
        <v>43049198</v>
      </c>
      <c r="F46" s="118">
        <f t="shared" si="3"/>
        <v>9562322</v>
      </c>
      <c r="G46" s="22">
        <f t="shared" si="4"/>
        <v>0.81824661214882211</v>
      </c>
    </row>
    <row r="47" spans="1:8" x14ac:dyDescent="0.25">
      <c r="A47" s="43">
        <v>2025190</v>
      </c>
      <c r="B47" s="42" t="s">
        <v>63</v>
      </c>
      <c r="C47" s="107">
        <v>70000000</v>
      </c>
      <c r="D47" s="107">
        <v>60000000</v>
      </c>
      <c r="E47" s="108">
        <v>30000000</v>
      </c>
      <c r="F47" s="118">
        <f t="shared" si="3"/>
        <v>30000000</v>
      </c>
      <c r="G47" s="22">
        <f t="shared" si="4"/>
        <v>0.5</v>
      </c>
    </row>
    <row r="48" spans="1:8" x14ac:dyDescent="0.25">
      <c r="A48" s="43">
        <v>2025290</v>
      </c>
      <c r="B48" s="42" t="s">
        <v>64</v>
      </c>
      <c r="C48" s="107">
        <v>40000000</v>
      </c>
      <c r="D48" s="107">
        <v>40000000</v>
      </c>
      <c r="E48" s="108">
        <v>37988738</v>
      </c>
      <c r="F48" s="118">
        <f t="shared" si="3"/>
        <v>2011262</v>
      </c>
      <c r="G48" s="22">
        <f t="shared" si="4"/>
        <v>0.94971844999999999</v>
      </c>
    </row>
    <row r="49" spans="1:7" x14ac:dyDescent="0.25">
      <c r="A49" s="43">
        <v>2025490</v>
      </c>
      <c r="B49" s="42" t="s">
        <v>65</v>
      </c>
      <c r="C49" s="107">
        <v>40000000</v>
      </c>
      <c r="D49" s="107">
        <v>40000000</v>
      </c>
      <c r="E49" s="108">
        <v>13983949</v>
      </c>
      <c r="F49" s="118">
        <f t="shared" si="3"/>
        <v>26016051</v>
      </c>
      <c r="G49" s="22">
        <f t="shared" si="4"/>
        <v>0.349598725</v>
      </c>
    </row>
    <row r="50" spans="1:7" x14ac:dyDescent="0.25">
      <c r="A50" s="23"/>
      <c r="B50" s="38"/>
      <c r="C50" s="113"/>
      <c r="D50" s="108" t="s">
        <v>27</v>
      </c>
      <c r="E50" s="108"/>
      <c r="F50" s="118"/>
      <c r="G50" s="19"/>
    </row>
    <row r="51" spans="1:7" x14ac:dyDescent="0.25">
      <c r="A51" s="48">
        <v>3</v>
      </c>
      <c r="B51" s="46" t="s">
        <v>75</v>
      </c>
      <c r="C51" s="112">
        <v>2446035126</v>
      </c>
      <c r="D51" s="112">
        <v>3252477943</v>
      </c>
      <c r="E51" s="114">
        <v>1427564218</v>
      </c>
      <c r="F51" s="125">
        <f t="shared" si="3"/>
        <v>1824913725</v>
      </c>
      <c r="G51" s="19">
        <f t="shared" ref="G51:G56" si="5">E51/D51</f>
        <v>0.43891587983629871</v>
      </c>
    </row>
    <row r="52" spans="1:7" x14ac:dyDescent="0.25">
      <c r="A52" s="24">
        <v>301</v>
      </c>
      <c r="B52" s="39" t="s">
        <v>24</v>
      </c>
      <c r="C52" s="113">
        <f>SUM(C53:C56)</f>
        <v>600000000</v>
      </c>
      <c r="D52" s="113">
        <f>SUM(D53:D56)</f>
        <v>780000000</v>
      </c>
      <c r="E52" s="108">
        <f>SUM(E53:E56)</f>
        <v>489796535</v>
      </c>
      <c r="F52" s="118">
        <f t="shared" ref="F52:F56" si="6">D52-E52</f>
        <v>290203465</v>
      </c>
      <c r="G52" s="22">
        <f t="shared" si="5"/>
        <v>0.62794427564102562</v>
      </c>
    </row>
    <row r="53" spans="1:7" ht="22.5" customHeight="1" x14ac:dyDescent="0.25">
      <c r="A53" s="43">
        <v>301590</v>
      </c>
      <c r="B53" s="42" t="s">
        <v>66</v>
      </c>
      <c r="C53" s="107">
        <v>100000000</v>
      </c>
      <c r="D53" s="107">
        <v>100000000</v>
      </c>
      <c r="E53" s="108">
        <v>27948261</v>
      </c>
      <c r="F53" s="118">
        <f t="shared" si="6"/>
        <v>72051739</v>
      </c>
      <c r="G53" s="22">
        <f t="shared" si="5"/>
        <v>0.27948261000000002</v>
      </c>
    </row>
    <row r="54" spans="1:7" x14ac:dyDescent="0.25">
      <c r="A54" s="43">
        <v>301990</v>
      </c>
      <c r="B54" s="42" t="s">
        <v>67</v>
      </c>
      <c r="C54" s="107">
        <v>180000000</v>
      </c>
      <c r="D54" s="107">
        <f>180000000+180000000</f>
        <v>360000000</v>
      </c>
      <c r="E54" s="108">
        <v>183414629</v>
      </c>
      <c r="F54" s="118">
        <f t="shared" si="6"/>
        <v>176585371</v>
      </c>
      <c r="G54" s="22">
        <f t="shared" si="5"/>
        <v>0.50948508055555553</v>
      </c>
    </row>
    <row r="55" spans="1:7" x14ac:dyDescent="0.25">
      <c r="A55" s="43">
        <v>3012290</v>
      </c>
      <c r="B55" s="42" t="s">
        <v>76</v>
      </c>
      <c r="C55" s="107">
        <v>140000000</v>
      </c>
      <c r="D55" s="107">
        <v>140000000</v>
      </c>
      <c r="E55" s="108">
        <v>122144374</v>
      </c>
      <c r="F55" s="118">
        <f t="shared" si="6"/>
        <v>17855626</v>
      </c>
      <c r="G55" s="22">
        <f t="shared" si="5"/>
        <v>0.87245981428571429</v>
      </c>
    </row>
    <row r="56" spans="1:7" x14ac:dyDescent="0.25">
      <c r="A56" s="43">
        <v>301490</v>
      </c>
      <c r="B56" s="42" t="s">
        <v>68</v>
      </c>
      <c r="C56" s="107">
        <v>180000000</v>
      </c>
      <c r="D56" s="107">
        <v>180000000</v>
      </c>
      <c r="E56" s="108">
        <v>156289271</v>
      </c>
      <c r="F56" s="118">
        <f t="shared" si="6"/>
        <v>23710729</v>
      </c>
      <c r="G56" s="22">
        <f t="shared" si="5"/>
        <v>0.86827372777777778</v>
      </c>
    </row>
    <row r="57" spans="1:7" x14ac:dyDescent="0.25">
      <c r="A57" s="23"/>
      <c r="B57" s="38"/>
      <c r="C57" s="113"/>
      <c r="D57" s="108" t="s">
        <v>27</v>
      </c>
      <c r="E57" s="108"/>
      <c r="F57" s="118"/>
      <c r="G57" s="25"/>
    </row>
    <row r="58" spans="1:7" ht="22.5" x14ac:dyDescent="0.25">
      <c r="A58" s="20" t="s">
        <v>25</v>
      </c>
      <c r="B58" s="37" t="s">
        <v>26</v>
      </c>
      <c r="C58" s="114">
        <f>C59</f>
        <v>230000000</v>
      </c>
      <c r="D58" s="114">
        <f>D59</f>
        <v>230000000</v>
      </c>
      <c r="E58" s="108">
        <f>E59</f>
        <v>218679756</v>
      </c>
      <c r="F58" s="118">
        <f>D58-E58</f>
        <v>11320244</v>
      </c>
      <c r="G58" s="22">
        <f t="shared" ref="G58:G65" si="7">E58/D58</f>
        <v>0.95078154782608693</v>
      </c>
    </row>
    <row r="59" spans="1:7" ht="36" x14ac:dyDescent="0.25">
      <c r="A59" s="43">
        <v>40190</v>
      </c>
      <c r="B59" s="42" t="s">
        <v>71</v>
      </c>
      <c r="C59" s="107">
        <v>230000000</v>
      </c>
      <c r="D59" s="107">
        <v>230000000</v>
      </c>
      <c r="E59" s="108">
        <v>218679756</v>
      </c>
      <c r="F59" s="118">
        <f>D59-E59</f>
        <v>11320244</v>
      </c>
      <c r="G59" s="22">
        <f t="shared" si="7"/>
        <v>0.95078154782608693</v>
      </c>
    </row>
    <row r="60" spans="1:7" x14ac:dyDescent="0.25">
      <c r="A60" s="26"/>
      <c r="B60" s="40" t="s">
        <v>27</v>
      </c>
      <c r="C60" s="126"/>
      <c r="D60" s="108" t="s">
        <v>27</v>
      </c>
      <c r="E60" s="108" t="s">
        <v>27</v>
      </c>
      <c r="F60" s="117"/>
      <c r="G60" s="22" t="s">
        <v>27</v>
      </c>
    </row>
    <row r="61" spans="1:7" x14ac:dyDescent="0.25">
      <c r="A61" s="20" t="s">
        <v>28</v>
      </c>
      <c r="B61" s="46" t="s">
        <v>72</v>
      </c>
      <c r="C61" s="112">
        <f>C62+C64</f>
        <v>14668447316</v>
      </c>
      <c r="D61" s="112">
        <f t="shared" ref="D61:E61" si="8">D62+D64</f>
        <v>16084515168</v>
      </c>
      <c r="E61" s="115">
        <f t="shared" si="8"/>
        <v>1615639017</v>
      </c>
      <c r="F61" s="126">
        <f>SUM(F63:F65)</f>
        <v>16380173858</v>
      </c>
      <c r="G61" s="22">
        <f t="shared" si="7"/>
        <v>0.10044685836812163</v>
      </c>
    </row>
    <row r="62" spans="1:7" ht="24" x14ac:dyDescent="0.25">
      <c r="A62" s="44">
        <v>111</v>
      </c>
      <c r="B62" s="45" t="s">
        <v>73</v>
      </c>
      <c r="C62" s="129">
        <f>C63</f>
        <v>13090715315</v>
      </c>
      <c r="D62" s="129">
        <f>D63</f>
        <v>13726784071</v>
      </c>
      <c r="E62" s="116">
        <f t="shared" ref="E62" si="9">E63</f>
        <v>1169205627</v>
      </c>
      <c r="F62" s="127">
        <f>D62-E62</f>
        <v>12557578444</v>
      </c>
      <c r="G62" s="65">
        <f t="shared" si="7"/>
        <v>8.5176951932254233E-2</v>
      </c>
    </row>
    <row r="63" spans="1:7" ht="24" x14ac:dyDescent="0.25">
      <c r="A63" s="43">
        <v>1117051</v>
      </c>
      <c r="B63" s="42" t="s">
        <v>69</v>
      </c>
      <c r="C63" s="107">
        <v>13090715315</v>
      </c>
      <c r="D63" s="132">
        <v>13726784071</v>
      </c>
      <c r="E63" s="108">
        <v>1169205627</v>
      </c>
      <c r="F63" s="118">
        <f>D63-E63</f>
        <v>12557578444</v>
      </c>
      <c r="G63" s="22">
        <f t="shared" si="7"/>
        <v>8.5176951932254233E-2</v>
      </c>
    </row>
    <row r="64" spans="1:7" ht="24" x14ac:dyDescent="0.25">
      <c r="A64" s="44">
        <v>211</v>
      </c>
      <c r="B64" s="45" t="s">
        <v>74</v>
      </c>
      <c r="C64" s="129">
        <f>C65</f>
        <v>1577732001</v>
      </c>
      <c r="D64" s="129">
        <f>D65</f>
        <v>2357731097</v>
      </c>
      <c r="E64" s="116">
        <f t="shared" ref="E64" si="10">E65</f>
        <v>446433390</v>
      </c>
      <c r="F64" s="127">
        <f t="shared" ref="F64:F65" si="11">D64-E64</f>
        <v>1911297707</v>
      </c>
      <c r="G64" s="65">
        <f t="shared" si="7"/>
        <v>0.18934873046720477</v>
      </c>
    </row>
    <row r="65" spans="1:8" ht="24" x14ac:dyDescent="0.25">
      <c r="A65" s="43">
        <v>2117051</v>
      </c>
      <c r="B65" s="42" t="s">
        <v>70</v>
      </c>
      <c r="C65" s="107">
        <v>1577732001</v>
      </c>
      <c r="D65" s="107">
        <v>2357731097</v>
      </c>
      <c r="E65" s="108">
        <v>446433390</v>
      </c>
      <c r="F65" s="118">
        <f t="shared" si="11"/>
        <v>1911297707</v>
      </c>
      <c r="G65" s="22">
        <f t="shared" si="7"/>
        <v>0.18934873046720477</v>
      </c>
    </row>
    <row r="66" spans="1:8" ht="24" customHeight="1" x14ac:dyDescent="0.25">
      <c r="A66" s="27"/>
      <c r="B66" s="41" t="s">
        <v>29</v>
      </c>
      <c r="C66" s="117">
        <f>C10+C58+C61</f>
        <v>25794871561</v>
      </c>
      <c r="D66" s="117">
        <f>D10+D58+D61</f>
        <v>28294382230</v>
      </c>
      <c r="E66" s="126">
        <f>E10+E58+E61</f>
        <v>11204547397</v>
      </c>
      <c r="F66" s="118">
        <f>D66-E66</f>
        <v>17089834833</v>
      </c>
      <c r="G66" s="22">
        <f>E66/D66</f>
        <v>0.39599901160308881</v>
      </c>
    </row>
    <row r="67" spans="1:8" x14ac:dyDescent="0.25">
      <c r="A67" s="28"/>
      <c r="B67" s="29"/>
      <c r="C67" s="29"/>
      <c r="D67" s="108"/>
      <c r="E67" s="29"/>
      <c r="F67" s="29"/>
      <c r="G67" s="29"/>
    </row>
    <row r="68" spans="1:8" x14ac:dyDescent="0.25">
      <c r="B68" s="30" t="s">
        <v>27</v>
      </c>
    </row>
    <row r="69" spans="1:8" x14ac:dyDescent="0.25">
      <c r="D69" s="31" t="s">
        <v>27</v>
      </c>
      <c r="E69" s="32" t="s">
        <v>27</v>
      </c>
    </row>
    <row r="70" spans="1:8" x14ac:dyDescent="0.25">
      <c r="A70" s="33" t="s">
        <v>30</v>
      </c>
      <c r="B70" s="34" t="s">
        <v>31</v>
      </c>
      <c r="E70" s="35" t="s">
        <v>27</v>
      </c>
      <c r="F70" s="35" t="s">
        <v>27</v>
      </c>
    </row>
    <row r="71" spans="1:8" ht="45" x14ac:dyDescent="0.25">
      <c r="A71" s="33"/>
      <c r="B71" s="36" t="s">
        <v>32</v>
      </c>
      <c r="D71" s="8"/>
    </row>
    <row r="72" spans="1:8" x14ac:dyDescent="0.25">
      <c r="D72" s="8"/>
    </row>
    <row r="73" spans="1:8" x14ac:dyDescent="0.25">
      <c r="A73" s="133"/>
      <c r="B73" s="133"/>
      <c r="C73" s="133"/>
      <c r="D73" s="133"/>
      <c r="E73" s="133"/>
      <c r="F73" s="133"/>
      <c r="G73" s="133"/>
      <c r="H73" s="133"/>
    </row>
    <row r="79" spans="1:8" x14ac:dyDescent="0.25">
      <c r="B79" t="s">
        <v>27</v>
      </c>
      <c r="D79" s="31" t="s">
        <v>27</v>
      </c>
    </row>
    <row r="80" spans="1:8" x14ac:dyDescent="0.25">
      <c r="B80" t="s">
        <v>27</v>
      </c>
      <c r="D80" s="31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48"/>
  <sheetViews>
    <sheetView topLeftCell="A4" zoomScaleNormal="100" workbookViewId="0">
      <selection activeCell="J135" sqref="J135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6"/>
      <c r="B1" s="137" t="s">
        <v>0</v>
      </c>
      <c r="C1" s="138"/>
      <c r="D1" s="138"/>
      <c r="E1" s="142"/>
      <c r="F1" s="143"/>
      <c r="G1" s="147"/>
      <c r="H1" s="147"/>
      <c r="I1" s="66"/>
    </row>
    <row r="2" spans="1:9" ht="15.75" x14ac:dyDescent="0.25">
      <c r="A2" s="146"/>
      <c r="B2" s="135" t="s">
        <v>79</v>
      </c>
      <c r="C2" s="136"/>
      <c r="D2" s="136"/>
      <c r="E2" s="144"/>
      <c r="F2" s="145"/>
      <c r="G2" s="147"/>
      <c r="H2" s="147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8" t="s">
        <v>81</v>
      </c>
      <c r="C7" s="149" t="s">
        <v>82</v>
      </c>
      <c r="D7" s="149" t="s">
        <v>83</v>
      </c>
      <c r="E7" s="149" t="s">
        <v>84</v>
      </c>
      <c r="F7" s="149" t="s">
        <v>85</v>
      </c>
      <c r="G7" s="11"/>
      <c r="I7" s="71"/>
    </row>
    <row r="8" spans="1:9" x14ac:dyDescent="0.25">
      <c r="B8" s="148"/>
      <c r="C8" s="149"/>
      <c r="D8" s="149"/>
      <c r="E8" s="149"/>
      <c r="F8" s="149"/>
      <c r="G8" s="11"/>
      <c r="H8" s="150"/>
      <c r="I8" s="150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SUM(D11+D111+D114)</f>
        <v>153288614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D12+D62+D111</f>
        <v>69198949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20000000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 t="s">
        <v>27</v>
      </c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/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27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0</v>
      </c>
      <c r="E37" s="82"/>
      <c r="F37" s="82"/>
      <c r="G37" s="11"/>
      <c r="I37" s="71"/>
    </row>
    <row r="38" spans="1:9" x14ac:dyDescent="0.25">
      <c r="A38" s="79"/>
      <c r="B38" s="43"/>
      <c r="C38" s="42" t="s">
        <v>89</v>
      </c>
      <c r="D38" s="81">
        <v>0</v>
      </c>
      <c r="E38" s="82"/>
      <c r="F38" s="82"/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20000000</v>
      </c>
      <c r="E59" s="82" t="s">
        <v>94</v>
      </c>
      <c r="F59" s="82" t="s">
        <v>95</v>
      </c>
      <c r="G59" s="11"/>
      <c r="I59" s="71"/>
    </row>
    <row r="60" spans="1:9" x14ac:dyDescent="0.25">
      <c r="A60" s="79"/>
      <c r="B60" s="80"/>
      <c r="C60" s="42" t="s">
        <v>92</v>
      </c>
      <c r="D60" s="81">
        <v>20000000</v>
      </c>
      <c r="E60" s="82" t="s">
        <v>94</v>
      </c>
      <c r="F60" s="82" t="s">
        <v>95</v>
      </c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D63+D66+D69+D72+D75+D78+D81+D84+D87+D90+D93+D96+D99+D102+D105+D108</f>
        <v>39185165</v>
      </c>
      <c r="E62" s="82" t="s">
        <v>94</v>
      </c>
      <c r="F62" s="82" t="s">
        <v>95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8790184</v>
      </c>
      <c r="E63" s="82" t="s">
        <v>94</v>
      </c>
      <c r="F63" s="82" t="s">
        <v>95</v>
      </c>
      <c r="G63" s="11"/>
      <c r="I63" s="103" t="s">
        <v>27</v>
      </c>
    </row>
    <row r="64" spans="1:9" x14ac:dyDescent="0.25">
      <c r="A64" s="79"/>
      <c r="B64" s="43"/>
      <c r="C64" s="42" t="s">
        <v>92</v>
      </c>
      <c r="D64" s="105">
        <v>8790184</v>
      </c>
      <c r="E64" s="82"/>
      <c r="F64" s="82"/>
      <c r="G64" s="11"/>
      <c r="I64" s="71"/>
    </row>
    <row r="65" spans="1:9" x14ac:dyDescent="0.25">
      <c r="A65" s="79"/>
      <c r="B65" s="43"/>
      <c r="C65" s="42"/>
      <c r="D65" s="105" t="s">
        <v>27</v>
      </c>
      <c r="E65" s="82"/>
      <c r="F65" s="82"/>
      <c r="G65" s="11"/>
      <c r="I65" s="71"/>
    </row>
    <row r="66" spans="1:9" x14ac:dyDescent="0.25">
      <c r="A66" s="79"/>
      <c r="B66" s="43">
        <v>2021190</v>
      </c>
      <c r="C66" s="42" t="s">
        <v>51</v>
      </c>
      <c r="D66" s="105">
        <f>D67</f>
        <v>-1256983</v>
      </c>
      <c r="E66" s="82" t="s">
        <v>94</v>
      </c>
      <c r="F66" s="82" t="s">
        <v>95</v>
      </c>
      <c r="G66" s="11"/>
      <c r="I66" s="71"/>
    </row>
    <row r="67" spans="1:9" x14ac:dyDescent="0.25">
      <c r="A67" s="79"/>
      <c r="B67" s="43"/>
      <c r="C67" s="42" t="s">
        <v>92</v>
      </c>
      <c r="D67" s="105">
        <v>-1256983</v>
      </c>
      <c r="E67" s="82" t="s">
        <v>94</v>
      </c>
      <c r="F67" s="82" t="s">
        <v>95</v>
      </c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202390</v>
      </c>
      <c r="C69" s="42" t="s">
        <v>52</v>
      </c>
      <c r="D69" s="105">
        <f>D70</f>
        <v>-20000</v>
      </c>
      <c r="E69" s="82" t="s">
        <v>94</v>
      </c>
      <c r="F69" s="82" t="s">
        <v>95</v>
      </c>
      <c r="G69" s="11"/>
      <c r="I69" s="71"/>
    </row>
    <row r="70" spans="1:9" x14ac:dyDescent="0.25">
      <c r="A70" s="79"/>
      <c r="B70" s="43"/>
      <c r="C70" s="42" t="s">
        <v>92</v>
      </c>
      <c r="D70" s="105">
        <v>-20000</v>
      </c>
      <c r="E70" s="82" t="s">
        <v>94</v>
      </c>
      <c r="F70" s="82" t="s">
        <v>95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202690</v>
      </c>
      <c r="C72" s="42" t="s">
        <v>53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/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202790</v>
      </c>
      <c r="C75" s="42" t="s">
        <v>54</v>
      </c>
      <c r="D75" s="105">
        <f>D76</f>
        <v>4366496</v>
      </c>
      <c r="E75" s="82" t="s">
        <v>94</v>
      </c>
      <c r="F75" s="82" t="s">
        <v>95</v>
      </c>
      <c r="G75" s="11"/>
      <c r="I75" s="71"/>
    </row>
    <row r="76" spans="1:9" x14ac:dyDescent="0.25">
      <c r="A76" s="79"/>
      <c r="B76" s="43"/>
      <c r="C76" s="42" t="s">
        <v>92</v>
      </c>
      <c r="D76" s="105">
        <v>4366496</v>
      </c>
      <c r="E76" s="82" t="s">
        <v>94</v>
      </c>
      <c r="F76" s="82" t="s">
        <v>95</v>
      </c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202890</v>
      </c>
      <c r="C78" s="42" t="s">
        <v>55</v>
      </c>
      <c r="D78" s="105">
        <f>D79</f>
        <v>0</v>
      </c>
      <c r="E78" s="82"/>
      <c r="F78" s="82"/>
      <c r="G78" s="11"/>
      <c r="I78" s="71"/>
    </row>
    <row r="79" spans="1:9" x14ac:dyDescent="0.25">
      <c r="A79" s="79"/>
      <c r="B79" s="43"/>
      <c r="C79" s="42" t="s">
        <v>27</v>
      </c>
      <c r="D79" s="105">
        <v>0</v>
      </c>
      <c r="E79" s="82"/>
      <c r="F79" s="82"/>
      <c r="G79" s="11"/>
      <c r="I79" s="71"/>
    </row>
    <row r="80" spans="1:9" x14ac:dyDescent="0.25">
      <c r="A80" s="79"/>
      <c r="B80" s="43"/>
      <c r="C80" s="42"/>
      <c r="D80" s="105" t="s">
        <v>90</v>
      </c>
      <c r="E80" s="82"/>
      <c r="F80" s="82"/>
      <c r="G80" s="11"/>
      <c r="I80" s="71"/>
    </row>
    <row r="81" spans="1:9" x14ac:dyDescent="0.25">
      <c r="A81" s="79"/>
      <c r="B81" s="43">
        <v>2021390</v>
      </c>
      <c r="C81" s="42" t="s">
        <v>56</v>
      </c>
      <c r="D81" s="105">
        <f>D82</f>
        <v>20000000</v>
      </c>
      <c r="E81" s="82" t="s">
        <v>94</v>
      </c>
      <c r="F81" s="82" t="s">
        <v>95</v>
      </c>
      <c r="G81" s="11"/>
      <c r="I81" s="71"/>
    </row>
    <row r="82" spans="1:9" x14ac:dyDescent="0.25">
      <c r="A82" s="79"/>
      <c r="B82" s="43"/>
      <c r="C82" s="42" t="s">
        <v>92</v>
      </c>
      <c r="D82" s="105">
        <v>20000000</v>
      </c>
      <c r="E82" s="82" t="s">
        <v>94</v>
      </c>
      <c r="F82" s="82" t="s">
        <v>95</v>
      </c>
      <c r="G82" s="11"/>
      <c r="I82" s="71"/>
    </row>
    <row r="83" spans="1:9" x14ac:dyDescent="0.25">
      <c r="A83" s="79"/>
      <c r="B83" s="43"/>
      <c r="C83" s="42"/>
      <c r="D83" s="105"/>
      <c r="E83" s="82"/>
      <c r="F83" s="82"/>
      <c r="G83" s="11"/>
      <c r="I83" s="71"/>
    </row>
    <row r="84" spans="1:9" x14ac:dyDescent="0.25">
      <c r="A84" s="79"/>
      <c r="B84" s="43">
        <v>2021690</v>
      </c>
      <c r="C84" s="42" t="s">
        <v>57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2021790</v>
      </c>
      <c r="C87" s="42" t="s">
        <v>58</v>
      </c>
      <c r="D87" s="105">
        <f>D88</f>
        <v>0</v>
      </c>
      <c r="E87" s="82"/>
      <c r="F87" s="82"/>
      <c r="G87" s="11"/>
      <c r="I87" s="71"/>
    </row>
    <row r="88" spans="1:9" x14ac:dyDescent="0.25">
      <c r="A88" s="79"/>
      <c r="B88" s="43"/>
      <c r="C88" s="42"/>
      <c r="D88" s="105">
        <v>0</v>
      </c>
      <c r="E88" s="82"/>
      <c r="F88" s="82"/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2022190</v>
      </c>
      <c r="C90" s="42" t="s">
        <v>59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2022290</v>
      </c>
      <c r="C93" s="42" t="s">
        <v>60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/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2024190</v>
      </c>
      <c r="C96" s="42" t="s">
        <v>61</v>
      </c>
      <c r="D96" s="105">
        <f>D97</f>
        <v>5959468</v>
      </c>
      <c r="E96" s="82" t="s">
        <v>94</v>
      </c>
      <c r="F96" s="82" t="s">
        <v>95</v>
      </c>
      <c r="G96" s="11"/>
      <c r="I96" s="71"/>
    </row>
    <row r="97" spans="1:9" x14ac:dyDescent="0.25">
      <c r="A97" s="79"/>
      <c r="B97" s="43"/>
      <c r="C97" s="42" t="s">
        <v>92</v>
      </c>
      <c r="D97" s="105">
        <v>5959468</v>
      </c>
      <c r="E97" s="82" t="s">
        <v>94</v>
      </c>
      <c r="F97" s="82" t="s">
        <v>95</v>
      </c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2024290</v>
      </c>
      <c r="C99" s="42" t="s">
        <v>62</v>
      </c>
      <c r="D99" s="105">
        <f>D100</f>
        <v>1346000</v>
      </c>
      <c r="E99" s="82" t="s">
        <v>94</v>
      </c>
      <c r="F99" s="82" t="s">
        <v>95</v>
      </c>
      <c r="G99" s="11"/>
      <c r="I99" s="71"/>
    </row>
    <row r="100" spans="1:9" x14ac:dyDescent="0.25">
      <c r="A100" s="79"/>
      <c r="B100" s="43"/>
      <c r="C100" s="42" t="s">
        <v>92</v>
      </c>
      <c r="D100" s="105">
        <v>1346000</v>
      </c>
      <c r="E100" s="82" t="s">
        <v>94</v>
      </c>
      <c r="F100" s="82" t="s">
        <v>95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2025190</v>
      </c>
      <c r="C102" s="42" t="s">
        <v>63</v>
      </c>
      <c r="D102" s="105">
        <f>D103</f>
        <v>0</v>
      </c>
      <c r="E102" s="82"/>
      <c r="F102" s="82"/>
      <c r="G102" s="11"/>
      <c r="I102" s="71"/>
    </row>
    <row r="103" spans="1:9" x14ac:dyDescent="0.25">
      <c r="A103" s="79"/>
      <c r="B103" s="43"/>
      <c r="C103" s="42"/>
      <c r="D103" s="105">
        <v>0</v>
      </c>
      <c r="E103" s="82"/>
      <c r="F103" s="82"/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2025290</v>
      </c>
      <c r="C105" s="42" t="s">
        <v>64</v>
      </c>
      <c r="D105" s="105">
        <f>D106</f>
        <v>0</v>
      </c>
      <c r="E105" s="82"/>
      <c r="F105" s="82"/>
      <c r="G105" s="11"/>
      <c r="I105" s="71"/>
    </row>
    <row r="106" spans="1:9" x14ac:dyDescent="0.25">
      <c r="A106" s="79"/>
      <c r="B106" s="43"/>
      <c r="C106" s="42" t="s">
        <v>27</v>
      </c>
      <c r="D106" s="105">
        <v>0</v>
      </c>
      <c r="E106" s="82"/>
      <c r="F106" s="82"/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2025490</v>
      </c>
      <c r="C108" s="42" t="s">
        <v>65</v>
      </c>
      <c r="D108" s="105">
        <f>D109</f>
        <v>0</v>
      </c>
      <c r="E108" s="82"/>
      <c r="F108" s="82"/>
      <c r="G108" s="11"/>
      <c r="I108" s="71"/>
    </row>
    <row r="109" spans="1:9" x14ac:dyDescent="0.25">
      <c r="A109" s="79"/>
      <c r="B109" s="43"/>
      <c r="C109" s="42" t="s">
        <v>27</v>
      </c>
      <c r="D109" s="105">
        <v>0</v>
      </c>
      <c r="E109" s="82"/>
      <c r="F109" s="82"/>
      <c r="G109" s="11"/>
      <c r="I109" s="71"/>
    </row>
    <row r="110" spans="1:9" x14ac:dyDescent="0.25">
      <c r="A110" s="79"/>
      <c r="B110" s="43"/>
      <c r="C110" s="42"/>
      <c r="D110" s="81"/>
      <c r="E110" s="82"/>
      <c r="F110" s="82"/>
      <c r="G110" s="11"/>
      <c r="I110" s="71"/>
    </row>
    <row r="111" spans="1:9" x14ac:dyDescent="0.25">
      <c r="A111" s="79"/>
      <c r="B111" s="99">
        <v>203</v>
      </c>
      <c r="C111" s="100" t="s">
        <v>77</v>
      </c>
      <c r="D111" s="88">
        <f>D112</f>
        <v>10013784</v>
      </c>
      <c r="E111" s="82" t="s">
        <v>94</v>
      </c>
      <c r="F111" s="82" t="s">
        <v>95</v>
      </c>
      <c r="G111" s="11"/>
      <c r="I111" s="71"/>
    </row>
    <row r="112" spans="1:9" x14ac:dyDescent="0.25">
      <c r="A112" s="79"/>
      <c r="B112" s="43">
        <v>20390</v>
      </c>
      <c r="C112" s="42" t="s">
        <v>92</v>
      </c>
      <c r="D112" s="81">
        <v>10013784</v>
      </c>
      <c r="E112" s="82" t="s">
        <v>94</v>
      </c>
      <c r="F112" s="82" t="s">
        <v>95</v>
      </c>
      <c r="G112" s="11"/>
      <c r="I112" s="71"/>
    </row>
    <row r="113" spans="1:9" x14ac:dyDescent="0.25">
      <c r="A113" s="79"/>
      <c r="B113" s="80"/>
      <c r="C113" s="80"/>
      <c r="D113" s="81"/>
      <c r="E113" s="82"/>
      <c r="F113" s="82"/>
      <c r="G113" s="11"/>
      <c r="I113" s="71"/>
    </row>
    <row r="114" spans="1:9" x14ac:dyDescent="0.25">
      <c r="A114" s="79"/>
      <c r="B114" s="48">
        <v>3</v>
      </c>
      <c r="C114" s="46" t="s">
        <v>75</v>
      </c>
      <c r="D114" s="81">
        <f>D115</f>
        <v>74075881</v>
      </c>
      <c r="E114" s="82"/>
      <c r="F114" s="82" t="s">
        <v>95</v>
      </c>
      <c r="G114" s="11"/>
      <c r="I114" s="71"/>
    </row>
    <row r="115" spans="1:9" x14ac:dyDescent="0.25">
      <c r="A115" s="79"/>
      <c r="B115" s="86">
        <v>301</v>
      </c>
      <c r="C115" s="87" t="s">
        <v>24</v>
      </c>
      <c r="D115" s="81">
        <f>D116+D119+D122+D125</f>
        <v>74075881</v>
      </c>
      <c r="E115" s="82"/>
      <c r="F115" s="82" t="s">
        <v>95</v>
      </c>
      <c r="G115" s="11"/>
      <c r="I115" s="71"/>
    </row>
    <row r="116" spans="1:9" x14ac:dyDescent="0.25">
      <c r="A116" s="79"/>
      <c r="B116" s="43">
        <v>301590</v>
      </c>
      <c r="C116" s="42" t="s">
        <v>66</v>
      </c>
      <c r="D116" s="81">
        <f>D117</f>
        <v>0</v>
      </c>
      <c r="E116" s="82"/>
      <c r="F116" s="82"/>
      <c r="G116" s="11"/>
      <c r="I116" s="71"/>
    </row>
    <row r="117" spans="1:9" x14ac:dyDescent="0.25">
      <c r="A117" s="79"/>
      <c r="B117" s="43"/>
      <c r="C117" s="42" t="s">
        <v>93</v>
      </c>
      <c r="D117" s="81">
        <v>0</v>
      </c>
      <c r="E117" s="82"/>
      <c r="F117" s="82"/>
      <c r="G117" s="11"/>
      <c r="I117" s="71"/>
    </row>
    <row r="118" spans="1:9" x14ac:dyDescent="0.25">
      <c r="A118" s="79"/>
      <c r="B118" s="43"/>
      <c r="C118" s="42"/>
      <c r="D118" s="81"/>
      <c r="E118" s="82"/>
      <c r="F118" s="82"/>
      <c r="G118" s="11"/>
      <c r="I118" s="71"/>
    </row>
    <row r="119" spans="1:9" x14ac:dyDescent="0.25">
      <c r="A119" s="79"/>
      <c r="B119" s="43">
        <v>301990</v>
      </c>
      <c r="C119" s="42" t="s">
        <v>67</v>
      </c>
      <c r="D119" s="81">
        <f>D120</f>
        <v>74075881</v>
      </c>
      <c r="E119" s="82" t="s">
        <v>94</v>
      </c>
      <c r="F119" s="82" t="s">
        <v>95</v>
      </c>
      <c r="G119" s="11"/>
      <c r="I119" s="71"/>
    </row>
    <row r="120" spans="1:9" x14ac:dyDescent="0.25">
      <c r="A120" s="79"/>
      <c r="B120" s="43"/>
      <c r="C120" s="42" t="s">
        <v>92</v>
      </c>
      <c r="D120" s="81">
        <v>74075881</v>
      </c>
      <c r="E120" s="82" t="s">
        <v>94</v>
      </c>
      <c r="F120" s="82" t="s">
        <v>95</v>
      </c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3012290</v>
      </c>
      <c r="C122" s="42" t="s">
        <v>76</v>
      </c>
      <c r="D122" s="81">
        <f>D123</f>
        <v>0</v>
      </c>
      <c r="E122" s="82"/>
      <c r="F122" s="82"/>
      <c r="G122" s="11"/>
      <c r="I122" s="71"/>
    </row>
    <row r="123" spans="1:9" x14ac:dyDescent="0.25">
      <c r="A123" s="79"/>
      <c r="B123" s="43"/>
      <c r="C123" s="42" t="s">
        <v>27</v>
      </c>
      <c r="D123" s="81">
        <v>0</v>
      </c>
      <c r="E123" s="82"/>
      <c r="F123" s="82"/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301490</v>
      </c>
      <c r="C125" s="42" t="s">
        <v>68</v>
      </c>
      <c r="D125" s="81">
        <f>D126</f>
        <v>0</v>
      </c>
      <c r="E125" s="82"/>
      <c r="F125" s="82"/>
      <c r="G125" s="11"/>
      <c r="I125" s="71"/>
    </row>
    <row r="126" spans="1:9" x14ac:dyDescent="0.25">
      <c r="A126" s="79"/>
      <c r="B126" s="80"/>
      <c r="C126" s="42" t="s">
        <v>27</v>
      </c>
      <c r="D126" s="81">
        <v>0</v>
      </c>
      <c r="E126" s="82"/>
      <c r="F126" s="82"/>
      <c r="G126" s="11"/>
      <c r="I126" s="71"/>
    </row>
    <row r="127" spans="1:9" x14ac:dyDescent="0.25">
      <c r="A127" s="79"/>
      <c r="B127" s="80"/>
      <c r="C127" s="80"/>
      <c r="D127" s="81"/>
      <c r="E127" s="82"/>
      <c r="F127" s="82"/>
      <c r="G127" s="11"/>
      <c r="I127" s="71"/>
    </row>
    <row r="128" spans="1:9" ht="22.5" x14ac:dyDescent="0.25">
      <c r="A128" s="79"/>
      <c r="B128" s="20" t="s">
        <v>25</v>
      </c>
      <c r="C128" s="37" t="s">
        <v>26</v>
      </c>
      <c r="D128" s="81">
        <f>D129</f>
        <v>0</v>
      </c>
      <c r="E128" s="82"/>
      <c r="F128" s="82"/>
      <c r="G128" s="11"/>
      <c r="I128" s="71"/>
    </row>
    <row r="129" spans="1:9" ht="24" x14ac:dyDescent="0.25">
      <c r="A129" s="79"/>
      <c r="B129" s="43">
        <v>40190</v>
      </c>
      <c r="C129" s="42" t="s">
        <v>71</v>
      </c>
      <c r="D129" s="81">
        <v>0</v>
      </c>
      <c r="E129" s="82"/>
      <c r="F129" s="82"/>
      <c r="G129" s="11"/>
      <c r="I129" s="71"/>
    </row>
    <row r="130" spans="1:9" x14ac:dyDescent="0.25">
      <c r="A130" s="79"/>
      <c r="B130" s="58"/>
      <c r="C130" s="59"/>
      <c r="D130" s="81"/>
      <c r="E130" s="82"/>
      <c r="F130" s="82"/>
      <c r="G130" s="11"/>
      <c r="I130" s="71"/>
    </row>
    <row r="131" spans="1:9" x14ac:dyDescent="0.25">
      <c r="A131" s="79"/>
      <c r="B131" s="26"/>
      <c r="C131" s="40" t="s">
        <v>27</v>
      </c>
      <c r="D131" s="81"/>
      <c r="E131" s="82"/>
      <c r="F131" s="82"/>
      <c r="G131" s="11"/>
      <c r="I131" s="71"/>
    </row>
    <row r="132" spans="1:9" x14ac:dyDescent="0.25">
      <c r="A132" s="79"/>
      <c r="B132" s="20" t="s">
        <v>28</v>
      </c>
      <c r="C132" s="46" t="s">
        <v>72</v>
      </c>
      <c r="D132" s="81">
        <f>D133+D137</f>
        <v>41483400</v>
      </c>
      <c r="E132" s="82"/>
      <c r="F132" s="82" t="s">
        <v>95</v>
      </c>
      <c r="G132" s="11"/>
      <c r="I132" s="71"/>
    </row>
    <row r="133" spans="1:9" x14ac:dyDescent="0.25">
      <c r="A133" s="79"/>
      <c r="B133" s="101">
        <v>111</v>
      </c>
      <c r="C133" s="102" t="s">
        <v>73</v>
      </c>
      <c r="D133" s="88">
        <f>D134</f>
        <v>0</v>
      </c>
      <c r="E133" s="82"/>
      <c r="F133" s="82" t="s">
        <v>95</v>
      </c>
      <c r="G133" s="11"/>
      <c r="I133" s="71"/>
    </row>
    <row r="134" spans="1:9" x14ac:dyDescent="0.25">
      <c r="A134" s="79"/>
      <c r="B134" s="43">
        <v>111</v>
      </c>
      <c r="C134" s="102" t="s">
        <v>73</v>
      </c>
      <c r="D134" s="81">
        <v>0</v>
      </c>
      <c r="E134" s="82"/>
      <c r="F134" s="82" t="s">
        <v>95</v>
      </c>
      <c r="G134" s="11"/>
      <c r="I134" s="71"/>
    </row>
    <row r="135" spans="1:9" x14ac:dyDescent="0.25">
      <c r="A135" s="79"/>
      <c r="B135" s="43"/>
      <c r="C135" s="42"/>
      <c r="D135" s="81"/>
      <c r="E135" s="82"/>
      <c r="F135" s="82"/>
      <c r="G135" s="11"/>
      <c r="I135" s="71"/>
    </row>
    <row r="136" spans="1:9" x14ac:dyDescent="0.25">
      <c r="A136" s="79"/>
      <c r="B136" s="43"/>
      <c r="C136" s="42"/>
      <c r="D136" s="81" t="s">
        <v>27</v>
      </c>
      <c r="E136" s="82"/>
      <c r="F136" s="82"/>
      <c r="G136" s="11"/>
      <c r="I136" s="71"/>
    </row>
    <row r="137" spans="1:9" ht="24" x14ac:dyDescent="0.25">
      <c r="A137" s="79"/>
      <c r="B137" s="101">
        <v>211</v>
      </c>
      <c r="C137" s="102" t="s">
        <v>74</v>
      </c>
      <c r="D137" s="88">
        <f>D138</f>
        <v>41483400</v>
      </c>
      <c r="E137" s="82" t="s">
        <v>94</v>
      </c>
      <c r="F137" s="82" t="s">
        <v>95</v>
      </c>
      <c r="G137" s="11"/>
      <c r="I137" s="71"/>
    </row>
    <row r="138" spans="1:9" ht="24" x14ac:dyDescent="0.25">
      <c r="A138" s="79"/>
      <c r="B138" s="43">
        <v>2117051</v>
      </c>
      <c r="C138" s="131" t="s">
        <v>74</v>
      </c>
      <c r="D138" s="81">
        <f>D139</f>
        <v>41483400</v>
      </c>
      <c r="E138" s="82" t="s">
        <v>94</v>
      </c>
      <c r="F138" s="82" t="s">
        <v>95</v>
      </c>
      <c r="G138" s="11"/>
      <c r="I138" s="71"/>
    </row>
    <row r="139" spans="1:9" x14ac:dyDescent="0.25">
      <c r="A139" s="79"/>
      <c r="B139" s="80"/>
      <c r="C139" s="42" t="s">
        <v>92</v>
      </c>
      <c r="D139" s="81">
        <v>41483400</v>
      </c>
      <c r="E139" s="82"/>
      <c r="F139" s="82" t="s">
        <v>95</v>
      </c>
      <c r="G139" s="11"/>
      <c r="I139" s="71"/>
    </row>
    <row r="140" spans="1:9" x14ac:dyDescent="0.25">
      <c r="A140" s="79"/>
      <c r="B140" s="80"/>
      <c r="C140" s="80"/>
      <c r="D140" s="81"/>
      <c r="E140" s="82"/>
      <c r="F140" s="82"/>
      <c r="G140" s="11"/>
      <c r="I140" s="71"/>
    </row>
    <row r="141" spans="1:9" x14ac:dyDescent="0.25">
      <c r="A141" s="79"/>
      <c r="B141" s="80"/>
      <c r="C141" s="41" t="s">
        <v>29</v>
      </c>
      <c r="D141" s="81"/>
      <c r="E141" s="82"/>
      <c r="F141" s="82"/>
      <c r="G141" s="11"/>
      <c r="I141" s="71"/>
    </row>
    <row r="142" spans="1:9" x14ac:dyDescent="0.25">
      <c r="A142" s="75"/>
      <c r="B142" s="75"/>
      <c r="C142" s="75"/>
      <c r="D142" s="75"/>
      <c r="E142" s="75"/>
      <c r="F142" s="75"/>
      <c r="G142" s="11"/>
      <c r="I142" s="71"/>
    </row>
    <row r="143" spans="1:9" x14ac:dyDescent="0.25">
      <c r="A143" s="75"/>
      <c r="B143" s="75"/>
      <c r="C143" s="75"/>
      <c r="D143" s="75"/>
      <c r="E143" s="75"/>
      <c r="F143" s="75"/>
      <c r="G143" s="11"/>
      <c r="I143" s="71"/>
    </row>
    <row r="144" spans="1:9" x14ac:dyDescent="0.25">
      <c r="A144" s="75"/>
      <c r="B144" s="75"/>
      <c r="C144" s="75"/>
      <c r="D144" s="75"/>
      <c r="E144" s="75"/>
      <c r="F144" s="75"/>
      <c r="H144" t="s">
        <v>27</v>
      </c>
      <c r="I144" s="71" t="s">
        <v>27</v>
      </c>
    </row>
    <row r="145" spans="1:9" x14ac:dyDescent="0.25">
      <c r="A145" s="76"/>
      <c r="B145" s="77" t="s">
        <v>30</v>
      </c>
      <c r="C145" s="72" t="s">
        <v>31</v>
      </c>
      <c r="D145" s="76"/>
      <c r="E145" s="78"/>
      <c r="F145" s="76"/>
      <c r="I145" s="71"/>
    </row>
    <row r="146" spans="1:9" ht="30" x14ac:dyDescent="0.25">
      <c r="B146" s="33"/>
      <c r="C146" s="36" t="s">
        <v>32</v>
      </c>
      <c r="E146" s="73"/>
      <c r="I146" s="71"/>
    </row>
    <row r="147" spans="1:9" x14ac:dyDescent="0.25">
      <c r="I147" s="71"/>
    </row>
    <row r="148" spans="1:9" x14ac:dyDescent="0.25">
      <c r="A148" s="133" t="s">
        <v>33</v>
      </c>
      <c r="B148" s="133"/>
      <c r="C148" s="133"/>
      <c r="D148" s="133"/>
      <c r="E148" s="133"/>
      <c r="F148" s="133"/>
      <c r="G148" s="133"/>
      <c r="H148" s="133"/>
      <c r="I148" s="71"/>
    </row>
  </sheetData>
  <mergeCells count="12">
    <mergeCell ref="A148:H14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2018-02-09T13:39:28Z</cp:lastPrinted>
  <dcterms:created xsi:type="dcterms:W3CDTF">2018-02-06T19:44:50Z</dcterms:created>
  <dcterms:modified xsi:type="dcterms:W3CDTF">2018-08-02T16:12:57Z</dcterms:modified>
</cp:coreProperties>
</file>